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24226"/>
  <mc:AlternateContent xmlns:mc="http://schemas.openxmlformats.org/markup-compatibility/2006">
    <mc:Choice Requires="x15">
      <x15ac:absPath xmlns:x15ac="http://schemas.microsoft.com/office/spreadsheetml/2010/11/ac" url="Z:\01. Price Reviews\01. EDPR\2027-31\03. Model Development\Pricing\07. JEN reset RIN\01. Data sources\"/>
    </mc:Choice>
  </mc:AlternateContent>
  <xr:revisionPtr revIDLastSave="0" documentId="13_ncr:1_{C4F19AAB-7E4A-483F-A7F4-56C1B447A595}" xr6:coauthVersionLast="47" xr6:coauthVersionMax="47" xr10:uidLastSave="{00000000-0000-0000-0000-000000000000}"/>
  <bookViews>
    <workbookView xWindow="-120" yWindow="-120" windowWidth="29040" windowHeight="15840" firstSheet="7" activeTab="7" xr2:uid="{00000000-000D-0000-FFFF-FFFF00000000}"/>
  </bookViews>
  <sheets>
    <sheet name="Instructions" sheetId="6" r:id="rId1"/>
    <sheet name="Input Sheet - LRMC" sheetId="1" r:id="rId2"/>
    <sheet name="LRMCby Voltage Region &amp; Driver" sheetId="2" r:id="rId3"/>
    <sheet name="Input Forecast Cap Projects" sheetId="7" r:id="rId4"/>
    <sheet name="Input forecast of cost driver" sheetId="8" r:id="rId5"/>
    <sheet name="Output sheet" sheetId="9" r:id="rId6"/>
    <sheet name="Lists" sheetId="5" r:id="rId7"/>
    <sheet name="7.7 TSS-LRMC" sheetId="11" r:id="rId8"/>
  </sheets>
  <externalReferences>
    <externalReference r:id="rId9"/>
  </externalReferences>
  <definedNames>
    <definedName name="_xlnm._FilterDatabase" localSheetId="3" hidden="1">'Input Forecast Cap Projects'!$A$3:$BD$107</definedName>
    <definedName name="_xlnm._FilterDatabase" localSheetId="4" hidden="1">'Input forecast of cost driver'!$B$3:$AI$107</definedName>
    <definedName name="abba" localSheetId="7" hidden="1">{"Ownership",#N/A,FALSE,"Ownership";"Contents",#N/A,FALSE,"Contents"}</definedName>
    <definedName name="abba" hidden="1">{"Ownership",#N/A,FALSE,"Ownership";"Contents",#N/A,FALSE,"Contents"}</definedName>
    <definedName name="anscount" hidden="1">1</definedName>
    <definedName name="CRCP_final_year" localSheetId="7">'[1]AER ETL'!$C$48</definedName>
    <definedName name="CRCP_final_year">#REF!</definedName>
    <definedName name="CRCP_y1" localSheetId="7">'[1]AER lookups'!$G$37</definedName>
    <definedName name="CRCP_y1">#REF!</definedName>
    <definedName name="CRCP_y10" localSheetId="7">'[1]AER lookups'!$G$46</definedName>
    <definedName name="CRCP_y10">#REF!</definedName>
    <definedName name="CRCP_y11" localSheetId="7">'[1]AER lookups'!$G$47</definedName>
    <definedName name="CRCP_y11">#REF!</definedName>
    <definedName name="CRCP_y12" localSheetId="7">'[1]AER lookups'!$G$48</definedName>
    <definedName name="CRCP_y12">#REF!</definedName>
    <definedName name="CRCP_y13" localSheetId="7">'[1]AER lookups'!$G$49</definedName>
    <definedName name="CRCP_y13">#REF!</definedName>
    <definedName name="CRCP_y14" localSheetId="7">'[1]AER lookups'!$G$50</definedName>
    <definedName name="CRCP_y14">#REF!</definedName>
    <definedName name="CRCP_y15" localSheetId="7">'[1]AER lookups'!$G$51</definedName>
    <definedName name="CRCP_y15">#REF!</definedName>
    <definedName name="CRCP_y2" localSheetId="7">'[1]AER lookups'!$G$38</definedName>
    <definedName name="CRCP_y2">#REF!</definedName>
    <definedName name="CRCP_y3" localSheetId="7">'[1]AER lookups'!$G$39</definedName>
    <definedName name="CRCP_y3">#REF!</definedName>
    <definedName name="CRCP_y4" localSheetId="7">'[1]AER lookups'!$G$40</definedName>
    <definedName name="CRCP_y4">#REF!</definedName>
    <definedName name="CRCP_y5" localSheetId="7">'[1]AER lookups'!$G$41</definedName>
    <definedName name="CRCP_y5">#REF!</definedName>
    <definedName name="CRCP_y6" localSheetId="7">'[1]AER lookups'!$G$42</definedName>
    <definedName name="CRCP_y6">#REF!</definedName>
    <definedName name="CRCP_y7" localSheetId="7">'[1]AER lookups'!$G$43</definedName>
    <definedName name="CRCP_y7">#REF!</definedName>
    <definedName name="CRCP_y8" localSheetId="7">'[1]AER lookups'!$G$44</definedName>
    <definedName name="CRCP_y8">#REF!</definedName>
    <definedName name="CRCP_y9" localSheetId="7">'[1]AER lookups'!$G$45</definedName>
    <definedName name="CRCP_y9">#REF!</definedName>
    <definedName name="dms_060301_checkvalue" localSheetId="7">'[1]AER ETL'!$C$91</definedName>
    <definedName name="dms_060301_checkvalue">#REF!</definedName>
    <definedName name="dms_060301_LastRow" localSheetId="7">'[1]AER ETL'!$C$93</definedName>
    <definedName name="dms_060301_LastRow">#REF!</definedName>
    <definedName name="dms_060701_ARR_MaxRows" localSheetId="7">'[1]AER ETL'!$C$101</definedName>
    <definedName name="dms_060701_ARR_MaxRows">#REF!</definedName>
    <definedName name="dms_060701_Reset_MaxRows" localSheetId="7">'[1]AER ETL'!$C$100</definedName>
    <definedName name="dms_060701_Reset_MaxRows">#REF!</definedName>
    <definedName name="dms_060701_StartDateTxt" localSheetId="7">'[1]AER ETL'!$C$107</definedName>
    <definedName name="dms_060701_StartDateTxt">#REF!</definedName>
    <definedName name="dms_0608_LastRow" localSheetId="7">'[1]AER ETL'!$C$114</definedName>
    <definedName name="dms_0608_LastRow">#REF!</definedName>
    <definedName name="dms_0608_OffsetRows" localSheetId="7">'[1]AER ETL'!$C$113</definedName>
    <definedName name="dms_0608_OffsetRows">#REF!</definedName>
    <definedName name="dms_0707_flag" localSheetId="7">'7.7 TSS-LRMC'!$F$8</definedName>
    <definedName name="dms_0707_flag">#REF!</definedName>
    <definedName name="dms_070701_01_Rows" localSheetId="7">'7.7 TSS-LRMC'!$B$14:$B$20</definedName>
    <definedName name="dms_070701_01_Rows">#REF!</definedName>
    <definedName name="dms_070701_01_Values" localSheetId="7">'7.7 TSS-LRMC'!$C$14:$V$20</definedName>
    <definedName name="dms_070701_01_Values">#REF!</definedName>
    <definedName name="dms_070701_02_Values" localSheetId="7">'7.7 TSS-LRMC'!$C$26:$V$32</definedName>
    <definedName name="dms_070701_02_Values">#REF!</definedName>
    <definedName name="dms_070701_03_Values" localSheetId="7">'7.7 TSS-LRMC'!$C$38:$V$43</definedName>
    <definedName name="dms_070701_03_Values">#REF!</definedName>
    <definedName name="dms_070702_01_Rows" localSheetId="7">'7.7 TSS-LRMC'!$B$52:$B$66</definedName>
    <definedName name="dms_070702_01_Rows">#REF!</definedName>
    <definedName name="dms_070702_01_Values" localSheetId="7">'7.7 TSS-LRMC'!$C$52:$V$66</definedName>
    <definedName name="dms_070702_01_Values">#REF!</definedName>
    <definedName name="dms_070702_02_Rows" localSheetId="7">'7.7 TSS-LRMC'!$B$72:$B$86</definedName>
    <definedName name="dms_070702_02_Rows">#REF!</definedName>
    <definedName name="dms_070702_02_Values" localSheetId="7">'7.7 TSS-LRMC'!$C$72:$V$86</definedName>
    <definedName name="dms_070702_02_Values">#REF!</definedName>
    <definedName name="dms_070702_03_Rows" localSheetId="7">'7.7 TSS-LRMC'!$B$92:$B$106</definedName>
    <definedName name="dms_070702_03_Rows">#REF!</definedName>
    <definedName name="dms_070702_03_Values" localSheetId="7">'7.7 TSS-LRMC'!$C$92:$V$106</definedName>
    <definedName name="dms_070702_03_Values">#REF!</definedName>
    <definedName name="dms_070703_01_Rows" localSheetId="7">'7.7 TSS-LRMC'!$B$115:$B$124</definedName>
    <definedName name="dms_070703_01_Rows">#REF!</definedName>
    <definedName name="dms_070703_01_Values" localSheetId="7">'7.7 TSS-LRMC'!$C$115:$V$124</definedName>
    <definedName name="dms_070703_01_Values">#REF!</definedName>
    <definedName name="dms_070703_02_Rows" localSheetId="7">'7.7 TSS-LRMC'!$B$130:$B$139</definedName>
    <definedName name="dms_070703_02_Rows">#REF!</definedName>
    <definedName name="dms_070703_02_Values" localSheetId="7">'7.7 TSS-LRMC'!$C$130:$V$139</definedName>
    <definedName name="dms_070703_02_Values">#REF!</definedName>
    <definedName name="dms_070703_03_Rows" localSheetId="7">'7.7 TSS-LRMC'!$B$145:$B$154</definedName>
    <definedName name="dms_070703_03_Rows">#REF!</definedName>
    <definedName name="dms_070703_03_Values" localSheetId="7">'7.7 TSS-LRMC'!$C$145:$V$154</definedName>
    <definedName name="dms_070703_03_Values">#REF!</definedName>
    <definedName name="dms_ABN_List" localSheetId="7">'[1]AER lookups'!$D$10:$D$15</definedName>
    <definedName name="dms_ABN_List">#REF!</definedName>
    <definedName name="dms_BaseStepTrend">#REF!</definedName>
    <definedName name="dms_BaseYear_Choice">#REF!</definedName>
    <definedName name="dms_BaseYear_List" localSheetId="7">'[1]2.16 Opex Summary'!$D$15:$G$15</definedName>
    <definedName name="dms_BaseYear_List">#REF!</definedName>
    <definedName name="dms_Cal_Year_B4_CRY" localSheetId="7">'[1]AER ETL'!$C$30</definedName>
    <definedName name="dms_Cal_Year_B4_CRY">#REF!</definedName>
    <definedName name="dms_CBD_flag">#REF!</definedName>
    <definedName name="dms_CF_8.1_Neg" localSheetId="7">'[1]AER CF'!$U$7:$U$35</definedName>
    <definedName name="dms_CF_8.1_Neg">#REF!</definedName>
    <definedName name="dms_CF_TradingName" localSheetId="7">'[1]AER CF'!$B$7:$B$35</definedName>
    <definedName name="dms_CF_TradingName">#REF!</definedName>
    <definedName name="dms_Confid_status_List" localSheetId="7">'[1]AER NRs'!$D$6:$D$8</definedName>
    <definedName name="dms_Confid_status_List">#REF!</definedName>
    <definedName name="dms_CRCP_start_row" localSheetId="7">'[1]AER ETL'!$C$41</definedName>
    <definedName name="dms_CRCP_start_row">#REF!</definedName>
    <definedName name="dms_CRCPlength_Num" localSheetId="7">'[1]AER ETL'!$C$70</definedName>
    <definedName name="dms_CRCPlength_Num">#REF!</definedName>
    <definedName name="dms_CRY_RYE" localSheetId="7">'[1]AER ETL'!$C$54</definedName>
    <definedName name="dms_CRY_RYE">#REF!</definedName>
    <definedName name="dms_CRY_start_row" localSheetId="7">'[1]AER ETL'!$C$39</definedName>
    <definedName name="dms_CRY_start_row">#REF!</definedName>
    <definedName name="dms_CRY_start_year" localSheetId="7">'[1]AER ETL'!$C$38</definedName>
    <definedName name="dms_CRY_start_year">#REF!</definedName>
    <definedName name="dms_DataQuality_List" localSheetId="7">'[1]AER NRs'!$C$6:$C$9</definedName>
    <definedName name="dms_DataQuality_List">#REF!</definedName>
    <definedName name="dms_DollarReal" localSheetId="7">'[1]AER ETL'!$C$32</definedName>
    <definedName name="dms_DollarReal">#REF!</definedName>
    <definedName name="dms_DollarReal_Prev" localSheetId="7">'[1]AER ETL'!$C$33</definedName>
    <definedName name="dms_DollarReal_Prev">#REF!</definedName>
    <definedName name="dms_DollarReal_year" localSheetId="7">'[1]AER ETL'!$C$52</definedName>
    <definedName name="dms_DollarReal_year">#REF!</definedName>
    <definedName name="dms_FeederName_1" localSheetId="7">'[1]AER lookups'!$AE$10:$AE$15</definedName>
    <definedName name="dms_FeederName_1">#REF!</definedName>
    <definedName name="dms_FeederName_2" localSheetId="7">'[1]AER lookups'!$AF$10:$AF$15</definedName>
    <definedName name="dms_FeederName_2">#REF!</definedName>
    <definedName name="dms_FeederName_3" localSheetId="7">'[1]AER lookups'!$AG$10:$AG$15</definedName>
    <definedName name="dms_FeederName_3">#REF!</definedName>
    <definedName name="dms_FeederName_4" localSheetId="7">'[1]AER lookups'!$AH$10:$AH$15</definedName>
    <definedName name="dms_FeederName_4">#REF!</definedName>
    <definedName name="dms_FeederName_5" localSheetId="7">'[1]AER lookups'!$AI$10:$AI$15</definedName>
    <definedName name="dms_FeederName_5">#REF!</definedName>
    <definedName name="dms_FeederType_5_flag">#REF!</definedName>
    <definedName name="dms_FifthFeeder_flag_NSP" localSheetId="7">'[1]AER ETL'!$C$127</definedName>
    <definedName name="dms_FifthFeeder_flag_NSP">#REF!</definedName>
    <definedName name="dms_FRCP_start_row" localSheetId="7">'[1]AER ETL'!$C$40</definedName>
    <definedName name="dms_FRCP_start_row">#REF!</definedName>
    <definedName name="dms_FRCPlength_Num" localSheetId="7">'[1]AER ETL'!$C$71</definedName>
    <definedName name="dms_FRCPlength_Num">#REF!</definedName>
    <definedName name="dms_Header_Span" localSheetId="7">'[1]AER ETL'!$C$61</definedName>
    <definedName name="dms_Header_Span">#REF!</definedName>
    <definedName name="dms_LeapYear_Result" localSheetId="7">'[1]AER ETL'!$C$99</definedName>
    <definedName name="dms_LeapYear_Result">#REF!</definedName>
    <definedName name="dms_LongRural_flag">#REF!</definedName>
    <definedName name="dms_MAIFI_Flag" localSheetId="7">'[1]AER ETL'!$C$109</definedName>
    <definedName name="dms_MAIFI_Flag">#REF!</definedName>
    <definedName name="dms_Model" localSheetId="7">'[1]AER ETL'!$C$12</definedName>
    <definedName name="dms_Model">#REF!</definedName>
    <definedName name="dms_Model_List" localSheetId="7">'[1]AER lookups'!$B$20:$B$32</definedName>
    <definedName name="dms_Model_List">#REF!</definedName>
    <definedName name="dms_Model_Span" localSheetId="7">'[1]AER ETL'!$C$57</definedName>
    <definedName name="dms_Model_Span">#REF!</definedName>
    <definedName name="dms_Model_Span_List" localSheetId="7">'[1]AER lookups'!$E$20:$E$32</definedName>
    <definedName name="dms_Model_Span_List">#REF!</definedName>
    <definedName name="dms_MultiYear_FinalYear_Result" localSheetId="7">'[1]AER ETL'!$C$81</definedName>
    <definedName name="dms_MultiYear_FinalYear_Result">#REF!</definedName>
    <definedName name="dms_MultiYear_Flag" localSheetId="7">'[1]AER ETL'!$C$64</definedName>
    <definedName name="dms_MultiYear_Flag">#REF!</definedName>
    <definedName name="dms_MultiYear_ResponseFlag" localSheetId="7">'[1]AER ETL'!$C$63</definedName>
    <definedName name="dms_MultiYear_ResponseFlag">#REF!</definedName>
    <definedName name="dms_PRCP_start_row" localSheetId="7">'[1]AER ETL'!$C$42</definedName>
    <definedName name="dms_PRCP_start_row">#REF!</definedName>
    <definedName name="dms_PRCPlength_Num" localSheetId="7">'[1]AER ETL'!$C$69</definedName>
    <definedName name="dms_PRCPlength_Num">#REF!</definedName>
    <definedName name="dms_Previous_DollarReal_year" localSheetId="7">'[1]AER ETL'!$C$53</definedName>
    <definedName name="dms_Previous_DollarReal_year">#REF!</definedName>
    <definedName name="dms_PState_List" localSheetId="7">'[1]AER lookups'!$X$10:$X$15</definedName>
    <definedName name="dms_PState_List">#REF!</definedName>
    <definedName name="dms_Reset_final_year" localSheetId="7">'[1]AER ETL'!$C$50</definedName>
    <definedName name="dms_Reset_final_year">#REF!</definedName>
    <definedName name="dms_Reset_RYE" localSheetId="7">'[1]AER ETL'!$C$55</definedName>
    <definedName name="dms_Reset_RYE">#REF!</definedName>
    <definedName name="dms_RPT" localSheetId="7">'[1]AER ETL'!$C$24</definedName>
    <definedName name="dms_RPT">#REF!</definedName>
    <definedName name="dms_RPTMonth" localSheetId="7">'[1]AER ETL'!$C$31</definedName>
    <definedName name="dms_RPTMonth">#REF!</definedName>
    <definedName name="dms_RYE_result" localSheetId="7">'[1]AER ETL'!$C$58</definedName>
    <definedName name="dms_RYE_result">#REF!</definedName>
    <definedName name="dms_RYE_start_row" localSheetId="7">'[1]AER ETL'!$C$43</definedName>
    <definedName name="dms_RYE_start_row">#REF!</definedName>
    <definedName name="dms_Sector" localSheetId="7">'[1]AER ETL'!$C$21</definedName>
    <definedName name="dms_Sector">#REF!</definedName>
    <definedName name="dms_Segment" localSheetId="7">'[1]AER ETL'!$C$22</definedName>
    <definedName name="dms_Segment">#REF!</definedName>
    <definedName name="dms_ShortRural_flag">#REF!</definedName>
    <definedName name="dms_SingleYear_Model" localSheetId="7">'[1]AER ETL'!$C$73:$C$75</definedName>
    <definedName name="dms_SingleYear_Model">#REF!</definedName>
    <definedName name="dms_SingleYearModel" localSheetId="7">'[1]AER ETL'!$C$76</definedName>
    <definedName name="dms_SingleYearModel">#REF!</definedName>
    <definedName name="dms_SourceList" localSheetId="7">'[1]AER NRs'!$C$14:$C$29</definedName>
    <definedName name="dms_SourceList">#REF!</definedName>
    <definedName name="dms_Specified_FinalYear" localSheetId="7">'[1]AER ETL'!$C$65</definedName>
    <definedName name="dms_Specified_FinalYear">#REF!</definedName>
    <definedName name="dms_Specified_RYE" localSheetId="7">'[1]AER ETL'!$C$56</definedName>
    <definedName name="dms_Specified_RYE">#REF!</definedName>
    <definedName name="dms_SpecifiedYear_Span" localSheetId="7">'[1]AER ETL'!$C$60</definedName>
    <definedName name="dms_SpecifiedYear_Span">#REF!</definedName>
    <definedName name="dms_start_year" localSheetId="7">'[1]AER ETL'!$C$37</definedName>
    <definedName name="dms_start_year">#REF!</definedName>
    <definedName name="dms_State_List" localSheetId="7">'[1]AER lookups'!$S$10:$S$15</definedName>
    <definedName name="dms_State_List">#REF!</definedName>
    <definedName name="dms_STPIS_Detail" localSheetId="7">#REF!</definedName>
    <definedName name="dms_STPIS_Detail">#REF!</definedName>
    <definedName name="dms_STPIS_Reasons" localSheetId="7">#REF!</definedName>
    <definedName name="dms_STPIS_Reasons">#REF!</definedName>
    <definedName name="dms_TradingName" localSheetId="7">'[1]Business &amp; other details'!$AL$19</definedName>
    <definedName name="dms_TradingName">#REF!</definedName>
    <definedName name="dms_TradingName_List" localSheetId="7">'[1]AER lookups'!$B$10:$B$15</definedName>
    <definedName name="dms_TradingName_List">#REF!</definedName>
    <definedName name="dms_TradingNameFull_List" localSheetId="7">'[1]AER lookups'!$C$10:$C$15</definedName>
    <definedName name="dms_TradingNameFull_List">#REF!</definedName>
    <definedName name="dms_Urban_flag">#REF!</definedName>
    <definedName name="dms_Worksheet_List" localSheetId="7">'[1]AER lookups'!$D$20:$D$32</definedName>
    <definedName name="dms_Worksheet_List">#REF!</definedName>
    <definedName name="dms_y1" localSheetId="7">'[1]AER lookups'!$E$72</definedName>
    <definedName name="dms_y1">#REF!</definedName>
    <definedName name="dms_y2" localSheetId="7">'[1]AER lookups'!$E$73</definedName>
    <definedName name="dms_y2">#REF!</definedName>
    <definedName name="dms_y3" localSheetId="7">'[1]AER lookups'!$E$74</definedName>
    <definedName name="dms_y3">#REF!</definedName>
    <definedName name="dms_y4" localSheetId="7">'[1]AER lookups'!$E$75</definedName>
    <definedName name="dms_y4">#REF!</definedName>
    <definedName name="dms_y5" localSheetId="7">'[1]AER lookups'!$E$76</definedName>
    <definedName name="dms_y5">#REF!</definedName>
    <definedName name="dms_y6" localSheetId="7">'[1]AER lookups'!$E$77</definedName>
    <definedName name="dms_y6">#REF!</definedName>
    <definedName name="dms_y7" localSheetId="7">'[1]AER lookups'!$E$78</definedName>
    <definedName name="dms_y7">#REF!</definedName>
    <definedName name="FRCP_final_year" localSheetId="7">'[1]AER ETL'!$C$47</definedName>
    <definedName name="FRCP_final_year">#REF!</definedName>
    <definedName name="FRCP_y1" localSheetId="7">'[1]Business &amp; other details'!$AL$45</definedName>
    <definedName name="FRCP_y1">#REF!</definedName>
    <definedName name="FRCP_y10" localSheetId="7">'[1]AER lookups'!$I$46</definedName>
    <definedName name="FRCP_y10">#REF!</definedName>
    <definedName name="FRCP_y11" localSheetId="7">'[1]AER lookups'!$I$47</definedName>
    <definedName name="FRCP_y11">#REF!</definedName>
    <definedName name="FRCP_y12" localSheetId="7">'[1]AER lookups'!$I$48</definedName>
    <definedName name="FRCP_y12">#REF!</definedName>
    <definedName name="FRCP_y13" localSheetId="7">'[1]AER lookups'!$I$49</definedName>
    <definedName name="FRCP_y13">#REF!</definedName>
    <definedName name="FRCP_y14" localSheetId="7">'[1]AER lookups'!$I$50</definedName>
    <definedName name="FRCP_y14">#REF!</definedName>
    <definedName name="FRCP_y15" localSheetId="7">'[1]AER lookups'!$I$51</definedName>
    <definedName name="FRCP_y15">#REF!</definedName>
    <definedName name="FRCP_y2" localSheetId="7">'[1]AER lookups'!$I$38</definedName>
    <definedName name="FRCP_y2">#REF!</definedName>
    <definedName name="FRCP_y3" localSheetId="7">'[1]AER lookups'!$I$39</definedName>
    <definedName name="FRCP_y3">#REF!</definedName>
    <definedName name="FRCP_y4" localSheetId="7">'[1]AER lookups'!$I$40</definedName>
    <definedName name="FRCP_y4">#REF!</definedName>
    <definedName name="FRCP_y5" localSheetId="7">'[1]AER lookups'!$I$41</definedName>
    <definedName name="FRCP_y5">#REF!</definedName>
    <definedName name="FRCP_y6" localSheetId="7">'[1]AER lookups'!$I$42</definedName>
    <definedName name="FRCP_y6">#REF!</definedName>
    <definedName name="FRCP_y7" localSheetId="7">'[1]AER lookups'!$I$43</definedName>
    <definedName name="FRCP_y7">#REF!</definedName>
    <definedName name="FRCP_y8" localSheetId="7">'[1]AER lookups'!$I$44</definedName>
    <definedName name="FRCP_y8">#REF!</definedName>
    <definedName name="FRCP_y9" localSheetId="7">'[1]AER lookups'!$I$45</definedName>
    <definedName name="FRCP_y9">#REF!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7" hidden="1">{"Ownership",#N/A,FALSE,"Ownership";"Contents",#N/A,FALSE,"Contents"}</definedName>
    <definedName name="LAN" hidden="1">{"Ownership",#N/A,FALSE,"Ownership";"Contents",#N/A,FALSE,"Contents"}</definedName>
    <definedName name="PRCP_final_year" localSheetId="7">'[1]AER ETL'!$C$49</definedName>
    <definedName name="PRCP_final_year">#REF!</definedName>
    <definedName name="PRCP_y1" localSheetId="7">'[1]AER lookups'!$E$37</definedName>
    <definedName name="PRCP_y1">#REF!</definedName>
    <definedName name="PRCP_y10" localSheetId="7">'[1]AER lookups'!$E$46</definedName>
    <definedName name="PRCP_y10">#REF!</definedName>
    <definedName name="PRCP_y11" localSheetId="7">'[1]AER lookups'!$E$47</definedName>
    <definedName name="PRCP_y11">#REF!</definedName>
    <definedName name="PRCP_y12" localSheetId="7">'[1]AER lookups'!$E$48</definedName>
    <definedName name="PRCP_y12">#REF!</definedName>
    <definedName name="PRCP_y13" localSheetId="7">'[1]AER lookups'!$E$49</definedName>
    <definedName name="PRCP_y13">#REF!</definedName>
    <definedName name="PRCP_y14" localSheetId="7">'[1]AER lookups'!$E$50</definedName>
    <definedName name="PRCP_y14">#REF!</definedName>
    <definedName name="PRCP_y15" localSheetId="7">'[1]AER lookups'!$E$51</definedName>
    <definedName name="PRCP_y15">#REF!</definedName>
    <definedName name="PRCP_y2" localSheetId="7">'[1]AER lookups'!$E$38</definedName>
    <definedName name="PRCP_y2">#REF!</definedName>
    <definedName name="PRCP_y3" localSheetId="7">'[1]AER lookups'!$E$39</definedName>
    <definedName name="PRCP_y3">#REF!</definedName>
    <definedName name="PRCP_y4" localSheetId="7">'[1]AER lookups'!$E$40</definedName>
    <definedName name="PRCP_y4">#REF!</definedName>
    <definedName name="PRCP_y5" localSheetId="7">'[1]AER lookups'!$E$41</definedName>
    <definedName name="PRCP_y5">#REF!</definedName>
    <definedName name="PRCP_y6" localSheetId="7">'[1]AER lookups'!$E$42</definedName>
    <definedName name="PRCP_y6">#REF!</definedName>
    <definedName name="PRCP_y7" localSheetId="7">'[1]AER lookups'!$E$43</definedName>
    <definedName name="PRCP_y7">#REF!</definedName>
    <definedName name="PRCP_y8" localSheetId="7">'[1]AER lookups'!$E$44</definedName>
    <definedName name="PRCP_y8">#REF!</definedName>
    <definedName name="PRCP_y9" localSheetId="7">'[1]AER lookups'!$E$45</definedName>
    <definedName name="PRCP_y9">#REF!</definedName>
    <definedName name="teest" localSheetId="7" hidden="1">{"Ownership",#N/A,FALSE,"Ownership";"Contents",#N/A,FALSE,"Contents"}</definedName>
    <definedName name="teest" hidden="1">{"Ownership",#N/A,FALSE,"Ownership";"Contents",#N/A,FALSE,"Contents"}</definedName>
    <definedName name="test" localSheetId="7" hidden="1">{"Ownership",#N/A,FALSE,"Ownership";"Contents",#N/A,FALSE,"Contents"}</definedName>
    <definedName name="test"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2" i="11" l="1"/>
  <c r="U72" i="11"/>
  <c r="T72" i="11"/>
  <c r="S72" i="11"/>
  <c r="R72" i="11"/>
  <c r="Q72" i="11"/>
  <c r="P72" i="11"/>
  <c r="O72" i="11"/>
  <c r="N72" i="11"/>
  <c r="M72" i="11"/>
  <c r="L72" i="11"/>
  <c r="K72" i="11"/>
  <c r="J72" i="11"/>
  <c r="I72" i="11"/>
  <c r="H72" i="11"/>
  <c r="G72" i="11"/>
  <c r="F72" i="11"/>
  <c r="E72" i="11"/>
  <c r="D72" i="11"/>
  <c r="V52" i="11"/>
  <c r="U52" i="11"/>
  <c r="T52" i="11"/>
  <c r="S52" i="11"/>
  <c r="R52" i="11"/>
  <c r="Q52" i="11"/>
  <c r="P52" i="11"/>
  <c r="O52" i="11"/>
  <c r="N52" i="11"/>
  <c r="M52" i="11"/>
  <c r="L52" i="11"/>
  <c r="K52" i="11"/>
  <c r="J52" i="11"/>
  <c r="I52" i="11"/>
  <c r="H52" i="11"/>
  <c r="G52" i="11"/>
  <c r="F52" i="11"/>
  <c r="E52" i="11"/>
  <c r="D52" i="11"/>
  <c r="V130" i="11" l="1"/>
  <c r="U130" i="11"/>
  <c r="T130" i="11"/>
  <c r="S130" i="11"/>
  <c r="R130" i="11"/>
  <c r="Q130" i="11"/>
  <c r="P130" i="11"/>
  <c r="O130" i="11"/>
  <c r="N130" i="11"/>
  <c r="N140" i="11" s="1"/>
  <c r="M130" i="11"/>
  <c r="M140" i="11" s="1"/>
  <c r="L130" i="11"/>
  <c r="L140" i="11" s="1"/>
  <c r="K130" i="11"/>
  <c r="K140" i="11" s="1"/>
  <c r="J130" i="11"/>
  <c r="I130" i="11"/>
  <c r="H130" i="11"/>
  <c r="G130" i="11"/>
  <c r="F130" i="11"/>
  <c r="E130" i="11"/>
  <c r="D130" i="11"/>
  <c r="D140" i="11" s="1"/>
  <c r="V115" i="11"/>
  <c r="U115" i="11"/>
  <c r="T115" i="11"/>
  <c r="T125" i="11" s="1"/>
  <c r="S115" i="11"/>
  <c r="S125" i="11" s="1"/>
  <c r="R115" i="11"/>
  <c r="Q115" i="11"/>
  <c r="P115" i="11"/>
  <c r="O115" i="11"/>
  <c r="N115" i="11"/>
  <c r="M115" i="11"/>
  <c r="L115" i="11"/>
  <c r="L125" i="11" s="1"/>
  <c r="K115" i="11"/>
  <c r="K125" i="11" s="1"/>
  <c r="J115" i="11"/>
  <c r="I115" i="11"/>
  <c r="H115" i="11"/>
  <c r="G115" i="11"/>
  <c r="F115" i="11"/>
  <c r="E115" i="11"/>
  <c r="D115" i="11"/>
  <c r="Q87" i="11"/>
  <c r="P87" i="11"/>
  <c r="O87" i="11"/>
  <c r="N87" i="11"/>
  <c r="M87" i="11"/>
  <c r="L87" i="11"/>
  <c r="K87" i="11"/>
  <c r="D87" i="11"/>
  <c r="T67" i="11"/>
  <c r="P67" i="11"/>
  <c r="O67" i="11"/>
  <c r="K67" i="11"/>
  <c r="V30" i="11"/>
  <c r="U30" i="11"/>
  <c r="T30" i="11"/>
  <c r="S30" i="11"/>
  <c r="R30" i="11"/>
  <c r="Q30" i="11"/>
  <c r="P30" i="11"/>
  <c r="O30" i="11"/>
  <c r="N30" i="11"/>
  <c r="M30" i="11"/>
  <c r="L30" i="11"/>
  <c r="K30" i="11"/>
  <c r="J30" i="11"/>
  <c r="I30" i="11"/>
  <c r="H30" i="11"/>
  <c r="G30" i="11"/>
  <c r="F30" i="11"/>
  <c r="E30" i="11"/>
  <c r="V16" i="11"/>
  <c r="U16" i="11"/>
  <c r="T16" i="11"/>
  <c r="S16" i="11"/>
  <c r="R16" i="11"/>
  <c r="Q16" i="11"/>
  <c r="P16" i="11"/>
  <c r="O16" i="11"/>
  <c r="O21" i="11" s="1"/>
  <c r="N16" i="11"/>
  <c r="M16" i="11"/>
  <c r="M21" i="11" s="1"/>
  <c r="L16" i="11"/>
  <c r="L21" i="11" s="1"/>
  <c r="K16" i="11"/>
  <c r="J16" i="11"/>
  <c r="I16" i="11"/>
  <c r="H16" i="11"/>
  <c r="G16" i="11"/>
  <c r="G21" i="11" s="1"/>
  <c r="F16" i="11"/>
  <c r="E16" i="11"/>
  <c r="E21" i="11" s="1"/>
  <c r="D16" i="11"/>
  <c r="D21" i="11" s="1"/>
  <c r="D30" i="11"/>
  <c r="N21" i="11"/>
  <c r="K21" i="11"/>
  <c r="F21" i="11"/>
  <c r="V155" i="11"/>
  <c r="U155" i="11"/>
  <c r="T155" i="11"/>
  <c r="S155" i="11"/>
  <c r="R155" i="11"/>
  <c r="Q155" i="11"/>
  <c r="P155" i="11"/>
  <c r="O155" i="11"/>
  <c r="N155" i="11"/>
  <c r="M155" i="11"/>
  <c r="L155" i="11"/>
  <c r="K155" i="11"/>
  <c r="J155" i="11"/>
  <c r="I155" i="11"/>
  <c r="H155" i="11"/>
  <c r="G155" i="11"/>
  <c r="F155" i="11"/>
  <c r="E155" i="11"/>
  <c r="D155" i="11"/>
  <c r="C155" i="11"/>
  <c r="V140" i="11"/>
  <c r="Q140" i="11"/>
  <c r="P140" i="11"/>
  <c r="O140" i="11"/>
  <c r="J140" i="11"/>
  <c r="E140" i="11"/>
  <c r="C140" i="11"/>
  <c r="U140" i="11"/>
  <c r="T140" i="11"/>
  <c r="S140" i="11"/>
  <c r="R140" i="11"/>
  <c r="I140" i="11"/>
  <c r="H140" i="11"/>
  <c r="G140" i="11"/>
  <c r="F140" i="11"/>
  <c r="R125" i="11"/>
  <c r="Q125" i="11"/>
  <c r="P125" i="11"/>
  <c r="F125" i="11"/>
  <c r="E125" i="11"/>
  <c r="D125" i="11"/>
  <c r="V125" i="11"/>
  <c r="U125" i="11"/>
  <c r="O125" i="11"/>
  <c r="N125" i="11"/>
  <c r="M125" i="11"/>
  <c r="J125" i="11"/>
  <c r="I125" i="11"/>
  <c r="H125" i="11"/>
  <c r="G125" i="11"/>
  <c r="C125" i="11"/>
  <c r="V107" i="11"/>
  <c r="U107" i="11"/>
  <c r="T107" i="11"/>
  <c r="S107" i="11"/>
  <c r="R107" i="11"/>
  <c r="Q107" i="11"/>
  <c r="P107" i="11"/>
  <c r="O107" i="11"/>
  <c r="N107" i="11"/>
  <c r="M107" i="11"/>
  <c r="L107" i="11"/>
  <c r="K107" i="11"/>
  <c r="J107" i="11"/>
  <c r="I107" i="11"/>
  <c r="H107" i="11"/>
  <c r="G107" i="11"/>
  <c r="F107" i="11"/>
  <c r="E107" i="11"/>
  <c r="D107" i="11"/>
  <c r="C107" i="11"/>
  <c r="V87" i="11"/>
  <c r="J87" i="11"/>
  <c r="E87" i="11"/>
  <c r="U87" i="11"/>
  <c r="T87" i="11"/>
  <c r="S87" i="11"/>
  <c r="R87" i="11"/>
  <c r="I87" i="11"/>
  <c r="H87" i="11"/>
  <c r="G87" i="11"/>
  <c r="F87" i="11"/>
  <c r="C87" i="11"/>
  <c r="S67" i="11"/>
  <c r="N67" i="11"/>
  <c r="M67" i="11"/>
  <c r="L67" i="11"/>
  <c r="G67" i="11"/>
  <c r="V67" i="11"/>
  <c r="U67" i="11"/>
  <c r="R67" i="11"/>
  <c r="Q67" i="11"/>
  <c r="J67" i="11"/>
  <c r="I67" i="11"/>
  <c r="H67" i="11"/>
  <c r="F67" i="11"/>
  <c r="E67" i="11"/>
  <c r="D67" i="11"/>
  <c r="C67" i="11"/>
  <c r="U33" i="11"/>
  <c r="T33" i="11"/>
  <c r="S33" i="11"/>
  <c r="N33" i="11"/>
  <c r="I33" i="11"/>
  <c r="H33" i="11"/>
  <c r="G33" i="11"/>
  <c r="V33" i="11"/>
  <c r="R33" i="11"/>
  <c r="Q33" i="11"/>
  <c r="P33" i="11"/>
  <c r="O33" i="11"/>
  <c r="M33" i="11"/>
  <c r="L33" i="11"/>
  <c r="K33" i="11"/>
  <c r="J33" i="11"/>
  <c r="F33" i="11"/>
  <c r="E33" i="11"/>
  <c r="D33" i="11"/>
  <c r="C33" i="11"/>
  <c r="V21" i="11"/>
  <c r="U21" i="11"/>
  <c r="T21" i="11"/>
  <c r="J21" i="11"/>
  <c r="I21" i="11"/>
  <c r="H21" i="11"/>
  <c r="C21" i="11"/>
  <c r="S21" i="11"/>
  <c r="R21" i="11"/>
  <c r="Q21" i="11"/>
  <c r="P21" i="11"/>
  <c r="C44" i="11" l="1"/>
  <c r="C70" i="11" l="1"/>
  <c r="C50" i="11"/>
  <c r="C36" i="11"/>
  <c r="C24" i="11"/>
  <c r="C12" i="11"/>
  <c r="C90" i="11"/>
  <c r="D44" i="11"/>
  <c r="E44" i="11" l="1"/>
  <c r="F44" i="11" l="1"/>
  <c r="G44" i="11" l="1"/>
  <c r="H44" i="11" l="1"/>
  <c r="I44" i="11" l="1"/>
  <c r="J44" i="11" l="1"/>
  <c r="K44" i="11" l="1"/>
  <c r="L44" i="11" l="1"/>
  <c r="M44" i="11" l="1"/>
  <c r="N44" i="11" l="1"/>
  <c r="O44" i="11" l="1"/>
  <c r="P44" i="11" l="1"/>
  <c r="Q44" i="11" l="1"/>
  <c r="R44" i="11" l="1"/>
  <c r="S44" i="11" l="1"/>
  <c r="T44" i="11" l="1"/>
  <c r="V44" i="11" l="1"/>
  <c r="U44" i="11"/>
  <c r="L271" i="1" l="1"/>
  <c r="K271" i="1"/>
  <c r="J271" i="1"/>
  <c r="I271" i="1"/>
  <c r="H271" i="1"/>
  <c r="G271" i="1"/>
  <c r="F271" i="1"/>
  <c r="E271" i="1"/>
  <c r="D271" i="1"/>
  <c r="C271" i="1"/>
  <c r="J255" i="1"/>
  <c r="I255" i="1"/>
  <c r="H255" i="1"/>
  <c r="G255" i="1"/>
  <c r="F255" i="1"/>
  <c r="E255" i="1"/>
  <c r="D255" i="1"/>
  <c r="C255" i="1"/>
  <c r="M204" i="1"/>
  <c r="L204" i="1"/>
  <c r="K204" i="1"/>
  <c r="J204" i="1"/>
  <c r="I204" i="1"/>
  <c r="H204" i="1"/>
  <c r="G204" i="1"/>
  <c r="F204" i="1"/>
  <c r="E204" i="1"/>
  <c r="D204" i="1"/>
  <c r="C204" i="1"/>
  <c r="M153" i="1"/>
  <c r="L153" i="1"/>
  <c r="K153" i="1"/>
  <c r="J153" i="1"/>
  <c r="I153" i="1"/>
  <c r="H153" i="1"/>
  <c r="G153" i="1"/>
  <c r="F153" i="1"/>
  <c r="E153" i="1"/>
  <c r="D153" i="1"/>
  <c r="C153" i="1"/>
  <c r="M102" i="1"/>
  <c r="L102" i="1"/>
  <c r="K102" i="1"/>
  <c r="J102" i="1"/>
  <c r="I102" i="1"/>
  <c r="H102" i="1"/>
  <c r="G102" i="1"/>
  <c r="F102" i="1"/>
  <c r="E102" i="1"/>
  <c r="D102" i="1"/>
  <c r="C102" i="1"/>
  <c r="M51" i="1"/>
  <c r="L51" i="1"/>
  <c r="K51" i="1"/>
  <c r="J51" i="1"/>
  <c r="I51" i="1"/>
  <c r="H51" i="1"/>
  <c r="G51" i="1"/>
  <c r="F51" i="1"/>
  <c r="E51" i="1"/>
  <c r="D51" i="1"/>
  <c r="C51" i="1"/>
  <c r="C37" i="1"/>
  <c r="B169" i="9"/>
  <c r="B128" i="9"/>
  <c r="B87" i="9"/>
  <c r="B45" i="9"/>
  <c r="B34" i="9"/>
  <c r="B76" i="9" s="1"/>
  <c r="B117" i="9" s="1"/>
  <c r="B158" i="9" s="1"/>
  <c r="B21" i="9"/>
  <c r="B63" i="9" s="1"/>
  <c r="B104" i="9" s="1"/>
  <c r="B145" i="9" s="1"/>
  <c r="D8" i="9"/>
  <c r="E8" i="9" s="1"/>
  <c r="F8" i="9" s="1"/>
  <c r="G8" i="9" s="1"/>
  <c r="H8" i="9" s="1"/>
  <c r="I8" i="9" s="1"/>
  <c r="J8" i="9" s="1"/>
  <c r="K8" i="9" s="1"/>
  <c r="L8" i="9" s="1"/>
  <c r="M8" i="9" s="1"/>
  <c r="N8" i="9" s="1"/>
  <c r="O8" i="9" s="1"/>
  <c r="P8" i="9" s="1"/>
  <c r="Q8" i="9" s="1"/>
  <c r="R8" i="9" s="1"/>
  <c r="S8" i="9" s="1"/>
  <c r="T8" i="9" s="1"/>
  <c r="U8" i="9" s="1"/>
  <c r="V8" i="9" s="1"/>
  <c r="W8" i="9" s="1"/>
  <c r="X8" i="9" s="1"/>
  <c r="Y8" i="9" s="1"/>
  <c r="Z8" i="9" s="1"/>
  <c r="AA8" i="9" s="1"/>
  <c r="C8" i="9"/>
  <c r="C21" i="9" s="1"/>
  <c r="C34" i="9" s="1"/>
  <c r="D34" i="9" s="1"/>
  <c r="E34" i="9" s="1"/>
  <c r="F34" i="9" s="1"/>
  <c r="G34" i="9" s="1"/>
  <c r="H34" i="9" s="1"/>
  <c r="I34" i="9" s="1"/>
  <c r="J34" i="9" s="1"/>
  <c r="K34" i="9" s="1"/>
  <c r="L34" i="9" s="1"/>
  <c r="M34" i="9" s="1"/>
  <c r="N34" i="9" s="1"/>
  <c r="O34" i="9" s="1"/>
  <c r="P34" i="9" s="1"/>
  <c r="Q34" i="9" s="1"/>
  <c r="R34" i="9" s="1"/>
  <c r="S34" i="9" s="1"/>
  <c r="T34" i="9" s="1"/>
  <c r="U34" i="9" s="1"/>
  <c r="V34" i="9" s="1"/>
  <c r="W34" i="9" s="1"/>
  <c r="X34" i="9" s="1"/>
  <c r="Y34" i="9" s="1"/>
  <c r="Z34" i="9" s="1"/>
  <c r="AA34" i="9" s="1"/>
  <c r="B8" i="9"/>
  <c r="B50" i="9" s="1"/>
  <c r="B91" i="9" s="1"/>
  <c r="B132" i="9" s="1"/>
  <c r="O114" i="8"/>
  <c r="N114" i="8"/>
  <c r="M114" i="8"/>
  <c r="L114" i="8"/>
  <c r="K114" i="8"/>
  <c r="J114" i="8"/>
  <c r="I114" i="8"/>
  <c r="H114" i="8"/>
  <c r="G114" i="8"/>
  <c r="O113" i="8"/>
  <c r="N113" i="8"/>
  <c r="M113" i="8"/>
  <c r="L113" i="8"/>
  <c r="K113" i="8"/>
  <c r="J113" i="8"/>
  <c r="I113" i="8"/>
  <c r="H113" i="8"/>
  <c r="G113" i="8"/>
  <c r="F109" i="8"/>
  <c r="G109" i="8" s="1"/>
  <c r="H109" i="8" s="1"/>
  <c r="I109" i="8" s="1"/>
  <c r="J109" i="8" s="1"/>
  <c r="K109" i="8" s="1"/>
  <c r="L109" i="8" s="1"/>
  <c r="M109" i="8" s="1"/>
  <c r="N109" i="8" s="1"/>
  <c r="O109" i="8" s="1"/>
  <c r="AE107" i="8"/>
  <c r="AD107" i="8"/>
  <c r="AC107" i="8"/>
  <c r="AB107" i="8"/>
  <c r="AA107" i="8"/>
  <c r="Z107" i="8"/>
  <c r="Y107" i="8"/>
  <c r="X107" i="8"/>
  <c r="W107" i="8"/>
  <c r="V107" i="8"/>
  <c r="U107" i="8"/>
  <c r="T107" i="8"/>
  <c r="S107" i="8"/>
  <c r="R107" i="8"/>
  <c r="Q107" i="8"/>
  <c r="P107" i="8"/>
  <c r="O107" i="8"/>
  <c r="N107" i="8"/>
  <c r="M107" i="8"/>
  <c r="L107" i="8"/>
  <c r="K107" i="8"/>
  <c r="J107" i="8"/>
  <c r="I107" i="8"/>
  <c r="H107" i="8"/>
  <c r="G107" i="8"/>
  <c r="E106" i="8"/>
  <c r="D106" i="8"/>
  <c r="C106" i="8"/>
  <c r="E105" i="8"/>
  <c r="D105" i="8"/>
  <c r="C105" i="8"/>
  <c r="E104" i="8"/>
  <c r="D104" i="8"/>
  <c r="C104" i="8"/>
  <c r="E103" i="8"/>
  <c r="D103" i="8"/>
  <c r="C103" i="8"/>
  <c r="E102" i="8"/>
  <c r="D102" i="8"/>
  <c r="C102" i="8"/>
  <c r="E101" i="8"/>
  <c r="D101" i="8"/>
  <c r="C101" i="8"/>
  <c r="E100" i="8"/>
  <c r="D100" i="8"/>
  <c r="C100" i="8"/>
  <c r="E99" i="8"/>
  <c r="D99" i="8"/>
  <c r="C99" i="8"/>
  <c r="E98" i="8"/>
  <c r="D98" i="8"/>
  <c r="C98" i="8"/>
  <c r="E97" i="8"/>
  <c r="D97" i="8"/>
  <c r="C97" i="8"/>
  <c r="E96" i="8"/>
  <c r="D96" i="8"/>
  <c r="C96" i="8"/>
  <c r="E95" i="8"/>
  <c r="D95" i="8"/>
  <c r="C95" i="8"/>
  <c r="E94" i="8"/>
  <c r="D94" i="8"/>
  <c r="C94" i="8"/>
  <c r="E93" i="8"/>
  <c r="D93" i="8"/>
  <c r="C93" i="8"/>
  <c r="E92" i="8"/>
  <c r="D92" i="8"/>
  <c r="C92" i="8"/>
  <c r="E91" i="8"/>
  <c r="D91" i="8"/>
  <c r="C91" i="8"/>
  <c r="E90" i="8"/>
  <c r="D90" i="8"/>
  <c r="C90" i="8"/>
  <c r="E89" i="8"/>
  <c r="D89" i="8"/>
  <c r="C89" i="8"/>
  <c r="E88" i="8"/>
  <c r="D88" i="8"/>
  <c r="C88" i="8"/>
  <c r="E87" i="8"/>
  <c r="D87" i="8"/>
  <c r="C87" i="8"/>
  <c r="E86" i="8"/>
  <c r="D86" i="8"/>
  <c r="C86" i="8"/>
  <c r="E85" i="8"/>
  <c r="D85" i="8"/>
  <c r="C85" i="8"/>
  <c r="E84" i="8"/>
  <c r="D84" i="8"/>
  <c r="C84" i="8"/>
  <c r="E83" i="8"/>
  <c r="D83" i="8"/>
  <c r="C83" i="8"/>
  <c r="E82" i="8"/>
  <c r="D82" i="8"/>
  <c r="C82" i="8"/>
  <c r="E81" i="8"/>
  <c r="D81" i="8"/>
  <c r="C81" i="8"/>
  <c r="E80" i="8"/>
  <c r="D80" i="8"/>
  <c r="C80" i="8"/>
  <c r="E79" i="8"/>
  <c r="D79" i="8"/>
  <c r="C79" i="8"/>
  <c r="E78" i="8"/>
  <c r="D78" i="8"/>
  <c r="C78" i="8"/>
  <c r="E77" i="8"/>
  <c r="D77" i="8"/>
  <c r="C77" i="8"/>
  <c r="E76" i="8"/>
  <c r="D76" i="8"/>
  <c r="C76" i="8"/>
  <c r="E75" i="8"/>
  <c r="D75" i="8"/>
  <c r="C75" i="8"/>
  <c r="E74" i="8"/>
  <c r="D74" i="8"/>
  <c r="C74" i="8"/>
  <c r="E73" i="8"/>
  <c r="D73" i="8"/>
  <c r="C73" i="8"/>
  <c r="E72" i="8"/>
  <c r="D72" i="8"/>
  <c r="C72" i="8"/>
  <c r="E71" i="8"/>
  <c r="D71" i="8"/>
  <c r="C71" i="8"/>
  <c r="E70" i="8"/>
  <c r="D70" i="8"/>
  <c r="C70" i="8"/>
  <c r="E69" i="8"/>
  <c r="D69" i="8"/>
  <c r="C69" i="8"/>
  <c r="E68" i="8"/>
  <c r="D68" i="8"/>
  <c r="C68" i="8"/>
  <c r="E67" i="8"/>
  <c r="D67" i="8"/>
  <c r="C67" i="8"/>
  <c r="E66" i="8"/>
  <c r="D66" i="8"/>
  <c r="C66" i="8"/>
  <c r="E65" i="8"/>
  <c r="D65" i="8"/>
  <c r="C65" i="8"/>
  <c r="E64" i="8"/>
  <c r="D64" i="8"/>
  <c r="C64" i="8"/>
  <c r="E63" i="8"/>
  <c r="D63" i="8"/>
  <c r="C63" i="8"/>
  <c r="E62" i="8"/>
  <c r="D62" i="8"/>
  <c r="C62" i="8"/>
  <c r="E61" i="8"/>
  <c r="D61" i="8"/>
  <c r="C61" i="8"/>
  <c r="E60" i="8"/>
  <c r="D60" i="8"/>
  <c r="C60" i="8"/>
  <c r="E59" i="8"/>
  <c r="D59" i="8"/>
  <c r="C59" i="8"/>
  <c r="E58" i="8"/>
  <c r="D58" i="8"/>
  <c r="C58" i="8"/>
  <c r="E57" i="8"/>
  <c r="D57" i="8"/>
  <c r="C57" i="8"/>
  <c r="E56" i="8"/>
  <c r="D56" i="8"/>
  <c r="C56" i="8"/>
  <c r="E55" i="8"/>
  <c r="D55" i="8"/>
  <c r="C55" i="8"/>
  <c r="E54" i="8"/>
  <c r="D54" i="8"/>
  <c r="C54" i="8"/>
  <c r="E53" i="8"/>
  <c r="D53" i="8"/>
  <c r="C53" i="8"/>
  <c r="E52" i="8"/>
  <c r="D52" i="8"/>
  <c r="C52" i="8"/>
  <c r="E51" i="8"/>
  <c r="D51" i="8"/>
  <c r="C51" i="8"/>
  <c r="E50" i="8"/>
  <c r="D50" i="8"/>
  <c r="C50" i="8"/>
  <c r="E49" i="8"/>
  <c r="D49" i="8"/>
  <c r="C49" i="8"/>
  <c r="E48" i="8"/>
  <c r="D48" i="8"/>
  <c r="C48" i="8"/>
  <c r="E47" i="8"/>
  <c r="D47" i="8"/>
  <c r="C47" i="8"/>
  <c r="E46" i="8"/>
  <c r="D46" i="8"/>
  <c r="C46" i="8"/>
  <c r="E45" i="8"/>
  <c r="D45" i="8"/>
  <c r="C45" i="8"/>
  <c r="E44" i="8"/>
  <c r="D44" i="8"/>
  <c r="C44" i="8"/>
  <c r="E43" i="8"/>
  <c r="D43" i="8"/>
  <c r="C43" i="8"/>
  <c r="E42" i="8"/>
  <c r="D42" i="8"/>
  <c r="C42" i="8"/>
  <c r="E41" i="8"/>
  <c r="D41" i="8"/>
  <c r="C41" i="8"/>
  <c r="E40" i="8"/>
  <c r="D40" i="8"/>
  <c r="C40" i="8"/>
  <c r="E39" i="8"/>
  <c r="D39" i="8"/>
  <c r="C39" i="8"/>
  <c r="E38" i="8"/>
  <c r="D38" i="8"/>
  <c r="C38" i="8"/>
  <c r="E37" i="8"/>
  <c r="D37" i="8"/>
  <c r="C37" i="8"/>
  <c r="E36" i="8"/>
  <c r="D36" i="8"/>
  <c r="C36" i="8"/>
  <c r="E35" i="8"/>
  <c r="D35" i="8"/>
  <c r="C35" i="8"/>
  <c r="E34" i="8"/>
  <c r="D34" i="8"/>
  <c r="C34" i="8"/>
  <c r="E33" i="8"/>
  <c r="D33" i="8"/>
  <c r="C33" i="8"/>
  <c r="E32" i="8"/>
  <c r="D32" i="8"/>
  <c r="C32" i="8"/>
  <c r="E31" i="8"/>
  <c r="D31" i="8"/>
  <c r="C31" i="8"/>
  <c r="E30" i="8"/>
  <c r="D30" i="8"/>
  <c r="C30" i="8"/>
  <c r="E29" i="8"/>
  <c r="D29" i="8"/>
  <c r="C29" i="8"/>
  <c r="E28" i="8"/>
  <c r="D28" i="8"/>
  <c r="C28" i="8"/>
  <c r="E27" i="8"/>
  <c r="D27" i="8"/>
  <c r="C27" i="8"/>
  <c r="E26" i="8"/>
  <c r="D26" i="8"/>
  <c r="C26" i="8"/>
  <c r="E25" i="8"/>
  <c r="D25" i="8"/>
  <c r="C25" i="8"/>
  <c r="E24" i="8"/>
  <c r="D24" i="8"/>
  <c r="C24" i="8"/>
  <c r="E23" i="8"/>
  <c r="D23" i="8"/>
  <c r="C23" i="8"/>
  <c r="E22" i="8"/>
  <c r="D22" i="8"/>
  <c r="C22" i="8"/>
  <c r="E21" i="8"/>
  <c r="D21" i="8"/>
  <c r="C21" i="8"/>
  <c r="E20" i="8"/>
  <c r="D20" i="8"/>
  <c r="C20" i="8"/>
  <c r="E19" i="8"/>
  <c r="D19" i="8"/>
  <c r="C19" i="8"/>
  <c r="E18" i="8"/>
  <c r="D18" i="8"/>
  <c r="C18" i="8"/>
  <c r="E17" i="8"/>
  <c r="D17" i="8"/>
  <c r="C17" i="8"/>
  <c r="E16" i="8"/>
  <c r="D16" i="8"/>
  <c r="C16" i="8"/>
  <c r="E15" i="8"/>
  <c r="D15" i="8"/>
  <c r="C15" i="8"/>
  <c r="E14" i="8"/>
  <c r="D14" i="8"/>
  <c r="C14" i="8"/>
  <c r="E13" i="8"/>
  <c r="D13" i="8"/>
  <c r="C13" i="8"/>
  <c r="E12" i="8"/>
  <c r="D12" i="8"/>
  <c r="C12" i="8"/>
  <c r="E11" i="8"/>
  <c r="D11" i="8"/>
  <c r="C11" i="8"/>
  <c r="E10" i="8"/>
  <c r="D10" i="8"/>
  <c r="C10" i="8"/>
  <c r="E9" i="8"/>
  <c r="D9" i="8"/>
  <c r="C9" i="8"/>
  <c r="E8" i="8"/>
  <c r="D8" i="8"/>
  <c r="C8" i="8"/>
  <c r="E7" i="8"/>
  <c r="D7" i="8"/>
  <c r="C7" i="8"/>
  <c r="E6" i="8"/>
  <c r="D6" i="8"/>
  <c r="C6" i="8"/>
  <c r="E5" i="8"/>
  <c r="A101" i="7" s="1"/>
  <c r="D5" i="8"/>
  <c r="C5" i="8"/>
  <c r="E4" i="8"/>
  <c r="D4" i="8"/>
  <c r="C4" i="8"/>
  <c r="B5" i="8"/>
  <c r="B6" i="8" s="1"/>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I3" i="8"/>
  <c r="J3" i="8" s="1"/>
  <c r="K3" i="8" s="1"/>
  <c r="L3" i="8" s="1"/>
  <c r="M3" i="8" s="1"/>
  <c r="N3" i="8" s="1"/>
  <c r="O3" i="8" s="1"/>
  <c r="P3" i="8" s="1"/>
  <c r="Q3" i="8" s="1"/>
  <c r="R3" i="8" s="1"/>
  <c r="S3" i="8" s="1"/>
  <c r="T3" i="8" s="1"/>
  <c r="U3" i="8" s="1"/>
  <c r="V3" i="8" s="1"/>
  <c r="W3" i="8" s="1"/>
  <c r="X3" i="8" s="1"/>
  <c r="Y3" i="8" s="1"/>
  <c r="Z3" i="8" s="1"/>
  <c r="AA3" i="8" s="1"/>
  <c r="AB3" i="8" s="1"/>
  <c r="AC3" i="8" s="1"/>
  <c r="AD3" i="8" s="1"/>
  <c r="AE3" i="8" s="1"/>
  <c r="G3" i="8"/>
  <c r="H3" i="8" s="1"/>
  <c r="B1" i="8"/>
  <c r="AD107" i="7"/>
  <c r="AC107" i="7"/>
  <c r="AB107" i="7"/>
  <c r="AA107" i="7"/>
  <c r="Z107" i="7"/>
  <c r="Y107" i="7"/>
  <c r="X107" i="7"/>
  <c r="W107" i="7"/>
  <c r="V107" i="7"/>
  <c r="U107" i="7"/>
  <c r="T107" i="7"/>
  <c r="S107" i="7"/>
  <c r="R107" i="7"/>
  <c r="Q107" i="7"/>
  <c r="P107" i="7"/>
  <c r="O107" i="7"/>
  <c r="N107" i="7"/>
  <c r="M107" i="7"/>
  <c r="L107" i="7"/>
  <c r="K107" i="7"/>
  <c r="J107" i="7"/>
  <c r="I107" i="7"/>
  <c r="H107" i="7"/>
  <c r="G107" i="7"/>
  <c r="F107" i="7"/>
  <c r="B5" i="7"/>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A4" i="7"/>
  <c r="G3" i="7"/>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E3" i="8"/>
  <c r="A6" i="7" l="1"/>
  <c r="A14" i="7"/>
  <c r="A22" i="7"/>
  <c r="A30" i="7"/>
  <c r="A38" i="7"/>
  <c r="A46" i="7"/>
  <c r="A54" i="7"/>
  <c r="A62" i="7"/>
  <c r="A70" i="7"/>
  <c r="A78" i="7"/>
  <c r="A86" i="7"/>
  <c r="A94" i="7"/>
  <c r="A102" i="7"/>
  <c r="B26" i="9"/>
  <c r="B27" i="9"/>
  <c r="A71" i="7"/>
  <c r="A88" i="7"/>
  <c r="A7" i="7"/>
  <c r="F17" i="9" s="1"/>
  <c r="A47" i="7"/>
  <c r="A24" i="7"/>
  <c r="A80" i="7"/>
  <c r="A23" i="7"/>
  <c r="A95" i="7"/>
  <c r="A32" i="7"/>
  <c r="A56" i="7"/>
  <c r="A96" i="7"/>
  <c r="A17" i="7"/>
  <c r="R16" i="9" s="1"/>
  <c r="A33" i="7"/>
  <c r="A49" i="7"/>
  <c r="A65" i="7"/>
  <c r="A73" i="7"/>
  <c r="A81" i="7"/>
  <c r="A97" i="7"/>
  <c r="A105" i="7"/>
  <c r="A103" i="7"/>
  <c r="A8" i="7"/>
  <c r="A40" i="7"/>
  <c r="A72" i="7"/>
  <c r="A104" i="7"/>
  <c r="A9" i="7"/>
  <c r="AA16" i="9" s="1"/>
  <c r="A25" i="7"/>
  <c r="A41" i="7"/>
  <c r="A57" i="7"/>
  <c r="A89" i="7"/>
  <c r="A16" i="7"/>
  <c r="A48" i="7"/>
  <c r="A64" i="7"/>
  <c r="A10" i="7"/>
  <c r="C12" i="9" s="1"/>
  <c r="C38" i="9" s="1"/>
  <c r="A18" i="7"/>
  <c r="A26" i="7"/>
  <c r="A34" i="7"/>
  <c r="A42" i="7"/>
  <c r="A50" i="7"/>
  <c r="A58" i="7"/>
  <c r="A66" i="7"/>
  <c r="A74" i="7"/>
  <c r="A82" i="7"/>
  <c r="A90" i="7"/>
  <c r="A98" i="7"/>
  <c r="A106" i="7"/>
  <c r="B9" i="9"/>
  <c r="A79" i="7"/>
  <c r="W17" i="9"/>
  <c r="A31" i="7"/>
  <c r="A75" i="7"/>
  <c r="A55" i="7"/>
  <c r="A83" i="7"/>
  <c r="B31" i="9"/>
  <c r="T18" i="9"/>
  <c r="A87" i="7"/>
  <c r="A27" i="7"/>
  <c r="A43" i="7"/>
  <c r="A59" i="7"/>
  <c r="A91" i="7"/>
  <c r="A20" i="7"/>
  <c r="A36" i="7"/>
  <c r="Y18" i="9" s="1"/>
  <c r="A52" i="7"/>
  <c r="A68" i="7"/>
  <c r="A76" i="7"/>
  <c r="A92" i="7"/>
  <c r="A63" i="7"/>
  <c r="A19" i="7"/>
  <c r="A51" i="7"/>
  <c r="K15" i="9" s="1"/>
  <c r="A12" i="7"/>
  <c r="A28" i="7"/>
  <c r="A44" i="7"/>
  <c r="A60" i="7"/>
  <c r="A84" i="7"/>
  <c r="A100" i="7"/>
  <c r="B24" i="9"/>
  <c r="B30" i="9"/>
  <c r="V17" i="9"/>
  <c r="A15" i="7"/>
  <c r="A39" i="7"/>
  <c r="A11" i="7"/>
  <c r="U14" i="9" s="1"/>
  <c r="A35" i="7"/>
  <c r="A67" i="7"/>
  <c r="A99" i="7"/>
  <c r="B23" i="9"/>
  <c r="A5" i="7"/>
  <c r="AA18" i="9" s="1"/>
  <c r="A13" i="7"/>
  <c r="A21" i="7"/>
  <c r="A29" i="7"/>
  <c r="A37" i="7"/>
  <c r="A45" i="7"/>
  <c r="A53" i="7"/>
  <c r="A61" i="7"/>
  <c r="A69" i="7"/>
  <c r="A77" i="7"/>
  <c r="A85" i="7"/>
  <c r="A93" i="7"/>
  <c r="H10" i="9"/>
  <c r="B25" i="9"/>
  <c r="K16" i="9"/>
  <c r="B29" i="9"/>
  <c r="C50" i="9"/>
  <c r="D21" i="9"/>
  <c r="E21" i="9" s="1"/>
  <c r="F21" i="9" s="1"/>
  <c r="G21" i="9" s="1"/>
  <c r="H21" i="9" s="1"/>
  <c r="I21" i="9" s="1"/>
  <c r="J21" i="9" s="1"/>
  <c r="K21" i="9" s="1"/>
  <c r="L21" i="9" s="1"/>
  <c r="M21" i="9" s="1"/>
  <c r="N21" i="9" s="1"/>
  <c r="O21" i="9" s="1"/>
  <c r="P21" i="9" s="1"/>
  <c r="Q21" i="9" s="1"/>
  <c r="R21" i="9" s="1"/>
  <c r="S21" i="9" s="1"/>
  <c r="T21" i="9" s="1"/>
  <c r="U21" i="9" s="1"/>
  <c r="V21" i="9" s="1"/>
  <c r="W21" i="9" s="1"/>
  <c r="X21" i="9" s="1"/>
  <c r="Y21" i="9" s="1"/>
  <c r="Z21" i="9" s="1"/>
  <c r="AA21" i="9" s="1"/>
  <c r="Q15" i="9"/>
  <c r="B28" i="9"/>
  <c r="U16" i="9" l="1"/>
  <c r="L13" i="9"/>
  <c r="M16" i="9"/>
  <c r="S15" i="9"/>
  <c r="C13" i="9"/>
  <c r="C39" i="9" s="1"/>
  <c r="I17" i="9"/>
  <c r="N12" i="9"/>
  <c r="I15" i="9"/>
  <c r="O14" i="9"/>
  <c r="S13" i="9"/>
  <c r="L14" i="9"/>
  <c r="C10" i="9"/>
  <c r="C36" i="9" s="1"/>
  <c r="Y17" i="9"/>
  <c r="Q11" i="9"/>
  <c r="J14" i="9"/>
  <c r="D14" i="9"/>
  <c r="E13" i="9"/>
  <c r="D18" i="9"/>
  <c r="O10" i="9"/>
  <c r="S17" i="9"/>
  <c r="Z10" i="9"/>
  <c r="B60" i="9"/>
  <c r="S31" i="9"/>
  <c r="C31" i="9"/>
  <c r="B44" i="9"/>
  <c r="P31" i="9"/>
  <c r="O31" i="9"/>
  <c r="W31" i="9"/>
  <c r="D31" i="9"/>
  <c r="V31" i="9"/>
  <c r="U31" i="9"/>
  <c r="T31" i="9"/>
  <c r="R31" i="9"/>
  <c r="Q31" i="9"/>
  <c r="N31" i="9"/>
  <c r="M31" i="9"/>
  <c r="L31" i="9"/>
  <c r="K31" i="9"/>
  <c r="J31" i="9"/>
  <c r="Y31" i="9"/>
  <c r="F31" i="9"/>
  <c r="AA31" i="9"/>
  <c r="Z31" i="9"/>
  <c r="X31" i="9"/>
  <c r="I31" i="9"/>
  <c r="H31" i="9"/>
  <c r="G31" i="9"/>
  <c r="E31" i="9"/>
  <c r="E18" i="9"/>
  <c r="U18" i="9"/>
  <c r="M30" i="9"/>
  <c r="Z30" i="9"/>
  <c r="J30" i="9"/>
  <c r="Y30" i="9"/>
  <c r="I30" i="9"/>
  <c r="H30" i="9"/>
  <c r="G30" i="9"/>
  <c r="AA30" i="9"/>
  <c r="F30" i="9"/>
  <c r="X30" i="9"/>
  <c r="E30" i="9"/>
  <c r="W30" i="9"/>
  <c r="D30" i="9"/>
  <c r="V30" i="9"/>
  <c r="C30" i="9"/>
  <c r="U30" i="9"/>
  <c r="T30" i="9"/>
  <c r="S30" i="9"/>
  <c r="R30" i="9"/>
  <c r="B43" i="9"/>
  <c r="Q30" i="9"/>
  <c r="B59" i="9"/>
  <c r="L30" i="9"/>
  <c r="K30" i="9"/>
  <c r="P30" i="9"/>
  <c r="O30" i="9"/>
  <c r="N30" i="9"/>
  <c r="Y24" i="9"/>
  <c r="I24" i="9"/>
  <c r="V24" i="9"/>
  <c r="F24" i="9"/>
  <c r="U24" i="9"/>
  <c r="E24" i="9"/>
  <c r="H24" i="9"/>
  <c r="AA24" i="9"/>
  <c r="G24" i="9"/>
  <c r="Z24" i="9"/>
  <c r="D24" i="9"/>
  <c r="B53" i="9"/>
  <c r="X24" i="9"/>
  <c r="C24" i="9"/>
  <c r="W24" i="9"/>
  <c r="T24" i="9"/>
  <c r="S24" i="9"/>
  <c r="R24" i="9"/>
  <c r="Q24" i="9"/>
  <c r="P24" i="9"/>
  <c r="O24" i="9"/>
  <c r="B37" i="9"/>
  <c r="K24" i="9"/>
  <c r="J24" i="9"/>
  <c r="N24" i="9"/>
  <c r="M24" i="9"/>
  <c r="L24" i="9"/>
  <c r="V15" i="9"/>
  <c r="Z18" i="9"/>
  <c r="U17" i="9"/>
  <c r="T10" i="9"/>
  <c r="K13" i="9"/>
  <c r="V18" i="9"/>
  <c r="T14" i="9"/>
  <c r="U13" i="9"/>
  <c r="F14" i="9"/>
  <c r="K17" i="9"/>
  <c r="I11" i="9"/>
  <c r="S14" i="9"/>
  <c r="T15" i="9"/>
  <c r="O16" i="9"/>
  <c r="L12" i="9"/>
  <c r="P17" i="9"/>
  <c r="G14" i="9"/>
  <c r="G13" i="9"/>
  <c r="C11" i="9"/>
  <c r="C37" i="9" s="1"/>
  <c r="Q16" i="9"/>
  <c r="E15" i="9"/>
  <c r="P14" i="9"/>
  <c r="G11" i="9"/>
  <c r="S10" i="9"/>
  <c r="S16" i="9"/>
  <c r="C16" i="9"/>
  <c r="C42" i="9" s="1"/>
  <c r="M15" i="9"/>
  <c r="X12" i="9"/>
  <c r="AA17" i="9"/>
  <c r="Y11" i="9"/>
  <c r="T13" i="9"/>
  <c r="R14" i="9"/>
  <c r="L15" i="9"/>
  <c r="P11" i="9"/>
  <c r="X18" i="9"/>
  <c r="J16" i="9"/>
  <c r="W14" i="9"/>
  <c r="W13" i="9"/>
  <c r="M18" i="9"/>
  <c r="Q10" i="9"/>
  <c r="I18" i="9"/>
  <c r="F18" i="9"/>
  <c r="O13" i="9"/>
  <c r="C17" i="9"/>
  <c r="C43" i="9" s="1"/>
  <c r="Z16" i="9"/>
  <c r="E10" i="9"/>
  <c r="U10" i="9"/>
  <c r="M17" i="9"/>
  <c r="K11" i="9"/>
  <c r="V12" i="9"/>
  <c r="G18" i="9"/>
  <c r="R13" i="9"/>
  <c r="N14" i="9"/>
  <c r="R10" i="9"/>
  <c r="R17" i="9"/>
  <c r="G15" i="9"/>
  <c r="AA27" i="9"/>
  <c r="K27" i="9"/>
  <c r="X27" i="9"/>
  <c r="H27" i="9"/>
  <c r="W27" i="9"/>
  <c r="G27" i="9"/>
  <c r="I27" i="9"/>
  <c r="B40" i="9"/>
  <c r="F27" i="9"/>
  <c r="Z27" i="9"/>
  <c r="E27" i="9"/>
  <c r="Y27" i="9"/>
  <c r="D27" i="9"/>
  <c r="V27" i="9"/>
  <c r="C27" i="9"/>
  <c r="U27" i="9"/>
  <c r="B56" i="9"/>
  <c r="T27" i="9"/>
  <c r="S27" i="9"/>
  <c r="R27" i="9"/>
  <c r="Q27" i="9"/>
  <c r="P27" i="9"/>
  <c r="L27" i="9"/>
  <c r="O27" i="9"/>
  <c r="J27" i="9"/>
  <c r="N27" i="9"/>
  <c r="M27" i="9"/>
  <c r="U26" i="9"/>
  <c r="E26" i="9"/>
  <c r="B55" i="9"/>
  <c r="R26" i="9"/>
  <c r="Q26" i="9"/>
  <c r="B39" i="9"/>
  <c r="N26" i="9"/>
  <c r="M26" i="9"/>
  <c r="L26" i="9"/>
  <c r="K26" i="9"/>
  <c r="J26" i="9"/>
  <c r="I26" i="9"/>
  <c r="AA26" i="9"/>
  <c r="H26" i="9"/>
  <c r="Z26" i="9"/>
  <c r="G26" i="9"/>
  <c r="Y26" i="9"/>
  <c r="F26" i="9"/>
  <c r="X26" i="9"/>
  <c r="D26" i="9"/>
  <c r="W26" i="9"/>
  <c r="C26" i="9"/>
  <c r="P26" i="9"/>
  <c r="V26" i="9"/>
  <c r="T26" i="9"/>
  <c r="S26" i="9"/>
  <c r="O26" i="9"/>
  <c r="G16" i="9"/>
  <c r="H17" i="9"/>
  <c r="N10" i="9"/>
  <c r="X17" i="9"/>
  <c r="E16" i="9"/>
  <c r="O15" i="9"/>
  <c r="W11" i="9"/>
  <c r="V14" i="9"/>
  <c r="X13" i="9"/>
  <c r="I16" i="9"/>
  <c r="C63" i="9"/>
  <c r="D50" i="9"/>
  <c r="E50" i="9" s="1"/>
  <c r="F50" i="9" s="1"/>
  <c r="G50" i="9" s="1"/>
  <c r="H50" i="9" s="1"/>
  <c r="I50" i="9" s="1"/>
  <c r="J50" i="9" s="1"/>
  <c r="K50" i="9" s="1"/>
  <c r="L50" i="9" s="1"/>
  <c r="M50" i="9" s="1"/>
  <c r="N50" i="9" s="1"/>
  <c r="O50" i="9" s="1"/>
  <c r="P50" i="9" s="1"/>
  <c r="Q50" i="9" s="1"/>
  <c r="R50" i="9" s="1"/>
  <c r="S50" i="9" s="1"/>
  <c r="T50" i="9" s="1"/>
  <c r="U50" i="9" s="1"/>
  <c r="V50" i="9" s="1"/>
  <c r="W50" i="9" s="1"/>
  <c r="X50" i="9" s="1"/>
  <c r="Y50" i="9" s="1"/>
  <c r="Z50" i="9" s="1"/>
  <c r="AA50" i="9" s="1"/>
  <c r="S12" i="9"/>
  <c r="N17" i="9"/>
  <c r="AA11" i="9"/>
  <c r="X11" i="9"/>
  <c r="W18" i="9"/>
  <c r="M13" i="9"/>
  <c r="L16" i="9"/>
  <c r="H13" i="9"/>
  <c r="I14" i="9"/>
  <c r="K18" i="9"/>
  <c r="O17" i="9"/>
  <c r="P12" i="9"/>
  <c r="H15" i="9"/>
  <c r="Y14" i="9"/>
  <c r="E17" i="9"/>
  <c r="F10" i="9"/>
  <c r="K12" i="9"/>
  <c r="Q28" i="9"/>
  <c r="B41" i="9"/>
  <c r="N28" i="9"/>
  <c r="B57" i="9"/>
  <c r="M28" i="9"/>
  <c r="V28" i="9"/>
  <c r="C28" i="9"/>
  <c r="U28" i="9"/>
  <c r="T28" i="9"/>
  <c r="S28" i="9"/>
  <c r="R28" i="9"/>
  <c r="P28" i="9"/>
  <c r="O28" i="9"/>
  <c r="L28" i="9"/>
  <c r="K28" i="9"/>
  <c r="J28" i="9"/>
  <c r="I28" i="9"/>
  <c r="X28" i="9"/>
  <c r="E28" i="9"/>
  <c r="AA28" i="9"/>
  <c r="Z28" i="9"/>
  <c r="Y28" i="9"/>
  <c r="W28" i="9"/>
  <c r="H28" i="9"/>
  <c r="G28" i="9"/>
  <c r="F28" i="9"/>
  <c r="D28" i="9"/>
  <c r="R11" i="9"/>
  <c r="H14" i="9"/>
  <c r="K14" i="9"/>
  <c r="AA15" i="9"/>
  <c r="V16" i="9"/>
  <c r="U11" i="9"/>
  <c r="Z15" i="9"/>
  <c r="V10" i="9"/>
  <c r="J13" i="9"/>
  <c r="P18" i="9"/>
  <c r="AA14" i="9"/>
  <c r="Z12" i="9"/>
  <c r="M11" i="9"/>
  <c r="N13" i="9"/>
  <c r="Y16" i="9"/>
  <c r="Q14" i="9"/>
  <c r="H16" i="9"/>
  <c r="J15" i="9"/>
  <c r="O12" i="9"/>
  <c r="T11" i="9"/>
  <c r="D12" i="9"/>
  <c r="D38" i="9" s="1"/>
  <c r="V11" i="9"/>
  <c r="Y10" i="9"/>
  <c r="Z13" i="9"/>
  <c r="T12" i="9"/>
  <c r="U12" i="9"/>
  <c r="T16" i="9"/>
  <c r="P15" i="9"/>
  <c r="N15" i="9"/>
  <c r="R12" i="9"/>
  <c r="S11" i="9"/>
  <c r="X10" i="9"/>
  <c r="D11" i="9"/>
  <c r="D37" i="9" s="1"/>
  <c r="F15" i="9"/>
  <c r="L11" i="9"/>
  <c r="Y12" i="9"/>
  <c r="R18" i="9"/>
  <c r="L17" i="9"/>
  <c r="M10" i="9"/>
  <c r="I12" i="9"/>
  <c r="F16" i="9"/>
  <c r="F13" i="9"/>
  <c r="N11" i="9"/>
  <c r="E14" i="9"/>
  <c r="H12" i="9"/>
  <c r="I10" i="9"/>
  <c r="D16" i="9"/>
  <c r="D42" i="9" s="1"/>
  <c r="D15" i="9"/>
  <c r="G12" i="9"/>
  <c r="J11" i="9"/>
  <c r="L10" i="9"/>
  <c r="G17" i="9"/>
  <c r="F12" i="9"/>
  <c r="H11" i="9"/>
  <c r="K10" i="9"/>
  <c r="X14" i="9"/>
  <c r="E12" i="9"/>
  <c r="F11" i="9"/>
  <c r="J10" i="9"/>
  <c r="J18" i="9"/>
  <c r="D17" i="9"/>
  <c r="Y15" i="9"/>
  <c r="H18" i="9"/>
  <c r="V13" i="9"/>
  <c r="Q18" i="9"/>
  <c r="P13" i="9"/>
  <c r="O9" i="9"/>
  <c r="M9" i="9"/>
  <c r="AA9" i="9"/>
  <c r="K9" i="9"/>
  <c r="Y9" i="9"/>
  <c r="I9" i="9"/>
  <c r="Q9" i="9"/>
  <c r="H9" i="9"/>
  <c r="G9" i="9"/>
  <c r="X9" i="9"/>
  <c r="F9" i="9"/>
  <c r="E9" i="9"/>
  <c r="C9" i="9"/>
  <c r="Z9" i="9"/>
  <c r="D9" i="9"/>
  <c r="W9" i="9"/>
  <c r="V9" i="9"/>
  <c r="V19" i="9" s="1"/>
  <c r="S9" i="9"/>
  <c r="R9" i="9"/>
  <c r="U9" i="9"/>
  <c r="P9" i="9"/>
  <c r="B22" i="9"/>
  <c r="T9" i="9"/>
  <c r="J9" i="9"/>
  <c r="J19" i="9" s="1"/>
  <c r="N9" i="9"/>
  <c r="L9" i="9"/>
  <c r="J12" i="9"/>
  <c r="J17" i="9"/>
  <c r="M14" i="9"/>
  <c r="X15" i="9"/>
  <c r="U15" i="9"/>
  <c r="C15" i="9"/>
  <c r="C41" i="9" s="1"/>
  <c r="L18" i="9"/>
  <c r="AA12" i="9"/>
  <c r="W15" i="9"/>
  <c r="N18" i="9"/>
  <c r="X16" i="9"/>
  <c r="O18" i="9"/>
  <c r="Q12" i="9"/>
  <c r="G10" i="9"/>
  <c r="Q17" i="9"/>
  <c r="W12" i="9"/>
  <c r="C18" i="9"/>
  <c r="C44" i="9" s="1"/>
  <c r="T17" i="9"/>
  <c r="O11" i="9"/>
  <c r="C14" i="9"/>
  <c r="C40" i="9" s="1"/>
  <c r="I13" i="9"/>
  <c r="Z14" i="9"/>
  <c r="S23" i="9"/>
  <c r="C23" i="9"/>
  <c r="B36" i="9"/>
  <c r="P23" i="9"/>
  <c r="O23" i="9"/>
  <c r="B52" i="9"/>
  <c r="M23" i="9"/>
  <c r="L23" i="9"/>
  <c r="K23" i="9"/>
  <c r="J23" i="9"/>
  <c r="I23" i="9"/>
  <c r="AA23" i="9"/>
  <c r="H23" i="9"/>
  <c r="Z23" i="9"/>
  <c r="G23" i="9"/>
  <c r="Y23" i="9"/>
  <c r="F23" i="9"/>
  <c r="X23" i="9"/>
  <c r="W23" i="9"/>
  <c r="D23" i="9"/>
  <c r="V23" i="9"/>
  <c r="Q23" i="9"/>
  <c r="E23" i="9"/>
  <c r="U23" i="9"/>
  <c r="T23" i="9"/>
  <c r="R23" i="9"/>
  <c r="N23" i="9"/>
  <c r="E11" i="9"/>
  <c r="Q13" i="9"/>
  <c r="AA10" i="9"/>
  <c r="P16" i="9"/>
  <c r="D10" i="9"/>
  <c r="D36" i="9" s="1"/>
  <c r="Z17" i="9"/>
  <c r="M12" i="9"/>
  <c r="R15" i="9"/>
  <c r="W29" i="9"/>
  <c r="G29" i="9"/>
  <c r="T29" i="9"/>
  <c r="D29" i="9"/>
  <c r="S29" i="9"/>
  <c r="C29" i="9"/>
  <c r="B42" i="9"/>
  <c r="O29" i="9"/>
  <c r="N29" i="9"/>
  <c r="M29" i="9"/>
  <c r="L29" i="9"/>
  <c r="K29" i="9"/>
  <c r="J29" i="9"/>
  <c r="I29" i="9"/>
  <c r="AA29" i="9"/>
  <c r="H29" i="9"/>
  <c r="B58" i="9"/>
  <c r="Z29" i="9"/>
  <c r="F29" i="9"/>
  <c r="Y29" i="9"/>
  <c r="E29" i="9"/>
  <c r="X29" i="9"/>
  <c r="Q29" i="9"/>
  <c r="V29" i="9"/>
  <c r="U29" i="9"/>
  <c r="R29" i="9"/>
  <c r="P29" i="9"/>
  <c r="W16" i="9"/>
  <c r="B54" i="9"/>
  <c r="O25" i="9"/>
  <c r="L25" i="9"/>
  <c r="AA25" i="9"/>
  <c r="K25" i="9"/>
  <c r="B38" i="9"/>
  <c r="U25" i="9"/>
  <c r="T25" i="9"/>
  <c r="S25" i="9"/>
  <c r="R25" i="9"/>
  <c r="Q25" i="9"/>
  <c r="P25" i="9"/>
  <c r="N25" i="9"/>
  <c r="M25" i="9"/>
  <c r="J25" i="9"/>
  <c r="I25" i="9"/>
  <c r="H25" i="9"/>
  <c r="W25" i="9"/>
  <c r="D25" i="9"/>
  <c r="Z25" i="9"/>
  <c r="Y25" i="9"/>
  <c r="X25" i="9"/>
  <c r="V25" i="9"/>
  <c r="G25" i="9"/>
  <c r="F25" i="9"/>
  <c r="E25" i="9"/>
  <c r="C25" i="9"/>
  <c r="W10" i="9"/>
  <c r="Z11" i="9"/>
  <c r="S18" i="9"/>
  <c r="N16" i="9"/>
  <c r="P10" i="9"/>
  <c r="D13" i="9"/>
  <c r="D39" i="9" s="1"/>
  <c r="Y13" i="9"/>
  <c r="AA13" i="9"/>
  <c r="AA19" i="9" l="1"/>
  <c r="E36" i="9"/>
  <c r="R19" i="9"/>
  <c r="S19" i="9"/>
  <c r="M19" i="9"/>
  <c r="V60" i="9"/>
  <c r="F60" i="9"/>
  <c r="U60" i="9"/>
  <c r="E60" i="9"/>
  <c r="E86" i="9" s="1"/>
  <c r="R60" i="9"/>
  <c r="I60" i="9"/>
  <c r="AA60" i="9"/>
  <c r="H60" i="9"/>
  <c r="B73" i="9"/>
  <c r="Z60" i="9"/>
  <c r="G60" i="9"/>
  <c r="Y60" i="9"/>
  <c r="D60" i="9"/>
  <c r="D86" i="9" s="1"/>
  <c r="X60" i="9"/>
  <c r="C60" i="9"/>
  <c r="C86" i="9" s="1"/>
  <c r="W60" i="9"/>
  <c r="T60" i="9"/>
  <c r="S60" i="9"/>
  <c r="Q60" i="9"/>
  <c r="O60" i="9"/>
  <c r="J60" i="9"/>
  <c r="P60" i="9"/>
  <c r="N60" i="9"/>
  <c r="M60" i="9"/>
  <c r="L60" i="9"/>
  <c r="K60" i="9"/>
  <c r="R54" i="9"/>
  <c r="Q54" i="9"/>
  <c r="K54" i="9"/>
  <c r="J54" i="9"/>
  <c r="AA54" i="9"/>
  <c r="I54" i="9"/>
  <c r="Z54" i="9"/>
  <c r="H54" i="9"/>
  <c r="Y54" i="9"/>
  <c r="G54" i="9"/>
  <c r="X54" i="9"/>
  <c r="F54" i="9"/>
  <c r="W54" i="9"/>
  <c r="E54" i="9"/>
  <c r="V54" i="9"/>
  <c r="D54" i="9"/>
  <c r="U54" i="9"/>
  <c r="C54" i="9"/>
  <c r="C80" i="9" s="1"/>
  <c r="S54" i="9"/>
  <c r="B67" i="9"/>
  <c r="T54" i="9"/>
  <c r="P54" i="9"/>
  <c r="O54" i="9"/>
  <c r="N54" i="9"/>
  <c r="M54" i="9"/>
  <c r="L54" i="9"/>
  <c r="D45" i="9"/>
  <c r="W19" i="9"/>
  <c r="F36" i="9"/>
  <c r="D19" i="9"/>
  <c r="Z19" i="9"/>
  <c r="D41" i="9"/>
  <c r="E41" i="9" s="1"/>
  <c r="F41" i="9" s="1"/>
  <c r="G41" i="9" s="1"/>
  <c r="H41" i="9" s="1"/>
  <c r="I41" i="9" s="1"/>
  <c r="J41" i="9" s="1"/>
  <c r="K41" i="9" s="1"/>
  <c r="L41" i="9" s="1"/>
  <c r="M41" i="9" s="1"/>
  <c r="N41" i="9" s="1"/>
  <c r="O41" i="9" s="1"/>
  <c r="P41" i="9" s="1"/>
  <c r="Q41" i="9" s="1"/>
  <c r="R41" i="9" s="1"/>
  <c r="S41" i="9" s="1"/>
  <c r="T41" i="9" s="1"/>
  <c r="U41" i="9" s="1"/>
  <c r="V41" i="9" s="1"/>
  <c r="W41" i="9" s="1"/>
  <c r="X41" i="9" s="1"/>
  <c r="Y41" i="9" s="1"/>
  <c r="Z41" i="9" s="1"/>
  <c r="AA41" i="9" s="1"/>
  <c r="C76" i="9"/>
  <c r="D76" i="9" s="1"/>
  <c r="E76" i="9" s="1"/>
  <c r="F76" i="9" s="1"/>
  <c r="G76" i="9" s="1"/>
  <c r="H76" i="9" s="1"/>
  <c r="I76" i="9" s="1"/>
  <c r="J76" i="9" s="1"/>
  <c r="K76" i="9" s="1"/>
  <c r="L76" i="9" s="1"/>
  <c r="M76" i="9" s="1"/>
  <c r="N76" i="9" s="1"/>
  <c r="O76" i="9" s="1"/>
  <c r="P76" i="9" s="1"/>
  <c r="Q76" i="9" s="1"/>
  <c r="R76" i="9" s="1"/>
  <c r="S76" i="9" s="1"/>
  <c r="T76" i="9" s="1"/>
  <c r="U76" i="9" s="1"/>
  <c r="V76" i="9" s="1"/>
  <c r="W76" i="9" s="1"/>
  <c r="X76" i="9" s="1"/>
  <c r="Y76" i="9" s="1"/>
  <c r="Z76" i="9" s="1"/>
  <c r="AA76" i="9" s="1"/>
  <c r="C91" i="9"/>
  <c r="D63" i="9"/>
  <c r="E63" i="9" s="1"/>
  <c r="F63" i="9" s="1"/>
  <c r="G63" i="9" s="1"/>
  <c r="H63" i="9" s="1"/>
  <c r="I63" i="9" s="1"/>
  <c r="J63" i="9" s="1"/>
  <c r="K63" i="9" s="1"/>
  <c r="L63" i="9" s="1"/>
  <c r="M63" i="9" s="1"/>
  <c r="N63" i="9" s="1"/>
  <c r="O63" i="9" s="1"/>
  <c r="P63" i="9" s="1"/>
  <c r="Q63" i="9" s="1"/>
  <c r="R63" i="9" s="1"/>
  <c r="S63" i="9" s="1"/>
  <c r="T63" i="9" s="1"/>
  <c r="U63" i="9" s="1"/>
  <c r="V63" i="9" s="1"/>
  <c r="W63" i="9" s="1"/>
  <c r="X63" i="9" s="1"/>
  <c r="Y63" i="9" s="1"/>
  <c r="Z63" i="9" s="1"/>
  <c r="AA63" i="9" s="1"/>
  <c r="N56" i="9"/>
  <c r="M56" i="9"/>
  <c r="Z56" i="9"/>
  <c r="B69" i="9"/>
  <c r="O56" i="9"/>
  <c r="L56" i="9"/>
  <c r="K56" i="9"/>
  <c r="J56" i="9"/>
  <c r="I56" i="9"/>
  <c r="AA56" i="9"/>
  <c r="H56" i="9"/>
  <c r="Y56" i="9"/>
  <c r="G56" i="9"/>
  <c r="X56" i="9"/>
  <c r="F56" i="9"/>
  <c r="W56" i="9"/>
  <c r="E56" i="9"/>
  <c r="U56" i="9"/>
  <c r="C56" i="9"/>
  <c r="C82" i="9" s="1"/>
  <c r="T56" i="9"/>
  <c r="S56" i="9"/>
  <c r="R56" i="9"/>
  <c r="Q56" i="9"/>
  <c r="P56" i="9"/>
  <c r="D56" i="9"/>
  <c r="D82" i="9" s="1"/>
  <c r="V56" i="9"/>
  <c r="D44" i="9"/>
  <c r="O19" i="9"/>
  <c r="C19" i="9"/>
  <c r="E44" i="9"/>
  <c r="F44" i="9" s="1"/>
  <c r="G44" i="9" s="1"/>
  <c r="H44" i="9" s="1"/>
  <c r="I44" i="9" s="1"/>
  <c r="J44" i="9" s="1"/>
  <c r="K44" i="9" s="1"/>
  <c r="L44" i="9" s="1"/>
  <c r="M44" i="9" s="1"/>
  <c r="N44" i="9" s="1"/>
  <c r="O44" i="9" s="1"/>
  <c r="P44" i="9" s="1"/>
  <c r="Q44" i="9" s="1"/>
  <c r="R44" i="9" s="1"/>
  <c r="S44" i="9" s="1"/>
  <c r="T44" i="9" s="1"/>
  <c r="U44" i="9" s="1"/>
  <c r="V44" i="9" s="1"/>
  <c r="W44" i="9" s="1"/>
  <c r="X44" i="9" s="1"/>
  <c r="Y44" i="9" s="1"/>
  <c r="Z44" i="9" s="1"/>
  <c r="AA44" i="9" s="1"/>
  <c r="E39" i="9"/>
  <c r="E37" i="9"/>
  <c r="F37" i="9" s="1"/>
  <c r="G37" i="9" s="1"/>
  <c r="H37" i="9" s="1"/>
  <c r="I37" i="9" s="1"/>
  <c r="J37" i="9" s="1"/>
  <c r="K37" i="9" s="1"/>
  <c r="L37" i="9" s="1"/>
  <c r="M37" i="9" s="1"/>
  <c r="N37" i="9" s="1"/>
  <c r="O37" i="9" s="1"/>
  <c r="P37" i="9" s="1"/>
  <c r="Q37" i="9" s="1"/>
  <c r="R37" i="9" s="1"/>
  <c r="S37" i="9" s="1"/>
  <c r="T37" i="9" s="1"/>
  <c r="U37" i="9" s="1"/>
  <c r="V37" i="9" s="1"/>
  <c r="W37" i="9" s="1"/>
  <c r="X37" i="9" s="1"/>
  <c r="Y37" i="9" s="1"/>
  <c r="Z37" i="9" s="1"/>
  <c r="AA37" i="9" s="1"/>
  <c r="E19" i="9"/>
  <c r="D40" i="9"/>
  <c r="F19" i="9"/>
  <c r="D43" i="9"/>
  <c r="E43" i="9" s="1"/>
  <c r="F43" i="9" s="1"/>
  <c r="G43" i="9" s="1"/>
  <c r="H43" i="9" s="1"/>
  <c r="I43" i="9" s="1"/>
  <c r="J43" i="9" s="1"/>
  <c r="K43" i="9" s="1"/>
  <c r="L43" i="9" s="1"/>
  <c r="M43" i="9" s="1"/>
  <c r="N43" i="9" s="1"/>
  <c r="O43" i="9" s="1"/>
  <c r="P43" i="9" s="1"/>
  <c r="Q43" i="9" s="1"/>
  <c r="R43" i="9" s="1"/>
  <c r="S43" i="9" s="1"/>
  <c r="T43" i="9" s="1"/>
  <c r="U43" i="9" s="1"/>
  <c r="V43" i="9" s="1"/>
  <c r="W43" i="9" s="1"/>
  <c r="X43" i="9" s="1"/>
  <c r="Y43" i="9" s="1"/>
  <c r="Z43" i="9" s="1"/>
  <c r="AA43" i="9" s="1"/>
  <c r="X55" i="9"/>
  <c r="H55" i="9"/>
  <c r="W55" i="9"/>
  <c r="G55" i="9"/>
  <c r="U55" i="9"/>
  <c r="C55" i="9"/>
  <c r="C81" i="9" s="1"/>
  <c r="T55" i="9"/>
  <c r="S55" i="9"/>
  <c r="R55" i="9"/>
  <c r="Q55" i="9"/>
  <c r="P55" i="9"/>
  <c r="O55" i="9"/>
  <c r="N55" i="9"/>
  <c r="M55" i="9"/>
  <c r="K55" i="9"/>
  <c r="D55" i="9"/>
  <c r="B68" i="9"/>
  <c r="AA55" i="9"/>
  <c r="Z55" i="9"/>
  <c r="Y55" i="9"/>
  <c r="V55" i="9"/>
  <c r="F55" i="9"/>
  <c r="L55" i="9"/>
  <c r="J55" i="9"/>
  <c r="I55" i="9"/>
  <c r="E55" i="9"/>
  <c r="L19" i="9"/>
  <c r="X19" i="9"/>
  <c r="E40" i="9"/>
  <c r="F40" i="9" s="1"/>
  <c r="G40" i="9" s="1"/>
  <c r="H40" i="9" s="1"/>
  <c r="I40" i="9" s="1"/>
  <c r="J40" i="9" s="1"/>
  <c r="K40" i="9" s="1"/>
  <c r="L40" i="9" s="1"/>
  <c r="M40" i="9" s="1"/>
  <c r="N40" i="9" s="1"/>
  <c r="O40" i="9" s="1"/>
  <c r="P40" i="9" s="1"/>
  <c r="Q40" i="9" s="1"/>
  <c r="R40" i="9" s="1"/>
  <c r="S40" i="9" s="1"/>
  <c r="T40" i="9" s="1"/>
  <c r="U40" i="9" s="1"/>
  <c r="V40" i="9" s="1"/>
  <c r="W40" i="9" s="1"/>
  <c r="X40" i="9" s="1"/>
  <c r="Y40" i="9" s="1"/>
  <c r="Z40" i="9" s="1"/>
  <c r="AA40" i="9" s="1"/>
  <c r="N19" i="9"/>
  <c r="G19" i="9"/>
  <c r="G36" i="9"/>
  <c r="H19" i="9"/>
  <c r="F39" i="9"/>
  <c r="E42" i="9"/>
  <c r="F42" i="9" s="1"/>
  <c r="G42" i="9" s="1"/>
  <c r="H42" i="9" s="1"/>
  <c r="I42" i="9" s="1"/>
  <c r="J42" i="9" s="1"/>
  <c r="K42" i="9" s="1"/>
  <c r="L42" i="9" s="1"/>
  <c r="M42" i="9" s="1"/>
  <c r="N42" i="9" s="1"/>
  <c r="O42" i="9" s="1"/>
  <c r="P42" i="9" s="1"/>
  <c r="Q42" i="9" s="1"/>
  <c r="R42" i="9" s="1"/>
  <c r="S42" i="9" s="1"/>
  <c r="T42" i="9" s="1"/>
  <c r="U42" i="9" s="1"/>
  <c r="V42" i="9" s="1"/>
  <c r="W42" i="9" s="1"/>
  <c r="X42" i="9" s="1"/>
  <c r="Y42" i="9" s="1"/>
  <c r="Z42" i="9" s="1"/>
  <c r="AA42" i="9" s="1"/>
  <c r="C45" i="9"/>
  <c r="T19" i="9"/>
  <c r="Q19" i="9"/>
  <c r="E38" i="9"/>
  <c r="F38" i="9" s="1"/>
  <c r="G38" i="9" s="1"/>
  <c r="H38" i="9" s="1"/>
  <c r="I38" i="9" s="1"/>
  <c r="J38" i="9" s="1"/>
  <c r="K38" i="9" s="1"/>
  <c r="L38" i="9" s="1"/>
  <c r="M38" i="9" s="1"/>
  <c r="N38" i="9" s="1"/>
  <c r="O38" i="9" s="1"/>
  <c r="P38" i="9" s="1"/>
  <c r="Q38" i="9" s="1"/>
  <c r="R38" i="9" s="1"/>
  <c r="S38" i="9" s="1"/>
  <c r="T38" i="9" s="1"/>
  <c r="U38" i="9" s="1"/>
  <c r="V38" i="9" s="1"/>
  <c r="W38" i="9" s="1"/>
  <c r="X38" i="9" s="1"/>
  <c r="Y38" i="9" s="1"/>
  <c r="Z38" i="9" s="1"/>
  <c r="AA38" i="9" s="1"/>
  <c r="V52" i="9"/>
  <c r="F52" i="9"/>
  <c r="U52" i="9"/>
  <c r="E52" i="9"/>
  <c r="AA52" i="9"/>
  <c r="I52" i="9"/>
  <c r="Z52" i="9"/>
  <c r="H52" i="9"/>
  <c r="Y52" i="9"/>
  <c r="G52" i="9"/>
  <c r="X52" i="9"/>
  <c r="D52" i="9"/>
  <c r="D78" i="9" s="1"/>
  <c r="W52" i="9"/>
  <c r="C52" i="9"/>
  <c r="C78" i="9" s="1"/>
  <c r="T52" i="9"/>
  <c r="S52" i="9"/>
  <c r="B65" i="9"/>
  <c r="R52" i="9"/>
  <c r="Q52" i="9"/>
  <c r="P52" i="9"/>
  <c r="O52" i="9"/>
  <c r="N52" i="9"/>
  <c r="M52" i="9"/>
  <c r="L52" i="9"/>
  <c r="K52" i="9"/>
  <c r="J52" i="9"/>
  <c r="M22" i="9"/>
  <c r="M32" i="9" s="1"/>
  <c r="Z22" i="9"/>
  <c r="Z32" i="9" s="1"/>
  <c r="J22" i="9"/>
  <c r="J32" i="9" s="1"/>
  <c r="B35" i="9"/>
  <c r="Y22" i="9"/>
  <c r="Y32" i="9" s="1"/>
  <c r="I22" i="9"/>
  <c r="I32" i="9" s="1"/>
  <c r="T22" i="9"/>
  <c r="T32" i="9" s="1"/>
  <c r="S22" i="9"/>
  <c r="S32" i="9" s="1"/>
  <c r="R22" i="9"/>
  <c r="R32" i="9" s="1"/>
  <c r="Q22" i="9"/>
  <c r="Q32" i="9" s="1"/>
  <c r="P22" i="9"/>
  <c r="P32" i="9" s="1"/>
  <c r="O22" i="9"/>
  <c r="O32" i="9" s="1"/>
  <c r="N22" i="9"/>
  <c r="N32" i="9" s="1"/>
  <c r="L22" i="9"/>
  <c r="L32" i="9" s="1"/>
  <c r="B51" i="9"/>
  <c r="H22" i="9"/>
  <c r="H32" i="9" s="1"/>
  <c r="G22" i="9"/>
  <c r="G32" i="9" s="1"/>
  <c r="V22" i="9"/>
  <c r="V32" i="9" s="1"/>
  <c r="C22" i="9"/>
  <c r="C32" i="9" s="1"/>
  <c r="AA22" i="9"/>
  <c r="AA32" i="9" s="1"/>
  <c r="X22" i="9"/>
  <c r="X32" i="9" s="1"/>
  <c r="W22" i="9"/>
  <c r="W32" i="9" s="1"/>
  <c r="U22" i="9"/>
  <c r="U32" i="9" s="1"/>
  <c r="K22" i="9"/>
  <c r="K32" i="9" s="1"/>
  <c r="F22" i="9"/>
  <c r="F32" i="9" s="1"/>
  <c r="E22" i="9"/>
  <c r="E32" i="9" s="1"/>
  <c r="D22" i="9"/>
  <c r="D32" i="9" s="1"/>
  <c r="I19" i="9"/>
  <c r="T57" i="9"/>
  <c r="D57" i="9"/>
  <c r="D83" i="9" s="1"/>
  <c r="S57" i="9"/>
  <c r="C57" i="9"/>
  <c r="C83" i="9" s="1"/>
  <c r="P57" i="9"/>
  <c r="AA57" i="9"/>
  <c r="H57" i="9"/>
  <c r="Z57" i="9"/>
  <c r="G57" i="9"/>
  <c r="Y57" i="9"/>
  <c r="F57" i="9"/>
  <c r="X57" i="9"/>
  <c r="E57" i="9"/>
  <c r="W57" i="9"/>
  <c r="B70" i="9"/>
  <c r="V57" i="9"/>
  <c r="U57" i="9"/>
  <c r="R57" i="9"/>
  <c r="Q57" i="9"/>
  <c r="N57" i="9"/>
  <c r="O57" i="9"/>
  <c r="M57" i="9"/>
  <c r="I57" i="9"/>
  <c r="J57" i="9"/>
  <c r="L57" i="9"/>
  <c r="K57" i="9"/>
  <c r="G39" i="9"/>
  <c r="H39" i="9" s="1"/>
  <c r="I39" i="9" s="1"/>
  <c r="J39" i="9" s="1"/>
  <c r="K39" i="9" s="1"/>
  <c r="L39" i="9" s="1"/>
  <c r="M39" i="9" s="1"/>
  <c r="N39" i="9" s="1"/>
  <c r="O39" i="9" s="1"/>
  <c r="P39" i="9" s="1"/>
  <c r="Q39" i="9" s="1"/>
  <c r="R39" i="9" s="1"/>
  <c r="S39" i="9" s="1"/>
  <c r="T39" i="9" s="1"/>
  <c r="U39" i="9" s="1"/>
  <c r="V39" i="9" s="1"/>
  <c r="W39" i="9" s="1"/>
  <c r="X39" i="9" s="1"/>
  <c r="Y39" i="9" s="1"/>
  <c r="Z39" i="9" s="1"/>
  <c r="AA39" i="9" s="1"/>
  <c r="Y19" i="9"/>
  <c r="L53" i="9"/>
  <c r="AA53" i="9"/>
  <c r="K53" i="9"/>
  <c r="S53" i="9"/>
  <c r="R53" i="9"/>
  <c r="Q53" i="9"/>
  <c r="B66" i="9"/>
  <c r="P53" i="9"/>
  <c r="O53" i="9"/>
  <c r="N53" i="9"/>
  <c r="M53" i="9"/>
  <c r="J53" i="9"/>
  <c r="I53" i="9"/>
  <c r="Y53" i="9"/>
  <c r="E53" i="9"/>
  <c r="D53" i="9"/>
  <c r="C53" i="9"/>
  <c r="C79" i="9" s="1"/>
  <c r="Z53" i="9"/>
  <c r="X53" i="9"/>
  <c r="W53" i="9"/>
  <c r="V53" i="9"/>
  <c r="G53" i="9"/>
  <c r="U53" i="9"/>
  <c r="T53" i="9"/>
  <c r="H53" i="9"/>
  <c r="F53" i="9"/>
  <c r="P19" i="9"/>
  <c r="Z58" i="9"/>
  <c r="J58" i="9"/>
  <c r="B71" i="9"/>
  <c r="Y58" i="9"/>
  <c r="I58" i="9"/>
  <c r="V58" i="9"/>
  <c r="F58" i="9"/>
  <c r="T58" i="9"/>
  <c r="S58" i="9"/>
  <c r="R58" i="9"/>
  <c r="Q58" i="9"/>
  <c r="P58" i="9"/>
  <c r="O58" i="9"/>
  <c r="N58" i="9"/>
  <c r="M58" i="9"/>
  <c r="L58" i="9"/>
  <c r="H58" i="9"/>
  <c r="X58" i="9"/>
  <c r="W58" i="9"/>
  <c r="U58" i="9"/>
  <c r="K58" i="9"/>
  <c r="G58" i="9"/>
  <c r="E58" i="9"/>
  <c r="D58" i="9"/>
  <c r="D84" i="9" s="1"/>
  <c r="C58" i="9"/>
  <c r="C84" i="9" s="1"/>
  <c r="AA58" i="9"/>
  <c r="U19" i="9"/>
  <c r="K19" i="9"/>
  <c r="P59" i="9"/>
  <c r="O59" i="9"/>
  <c r="L59" i="9"/>
  <c r="B72" i="9"/>
  <c r="N59" i="9"/>
  <c r="M59" i="9"/>
  <c r="K59" i="9"/>
  <c r="J59" i="9"/>
  <c r="I59" i="9"/>
  <c r="AA59" i="9"/>
  <c r="H59" i="9"/>
  <c r="Z59" i="9"/>
  <c r="G59" i="9"/>
  <c r="Y59" i="9"/>
  <c r="F59" i="9"/>
  <c r="X59" i="9"/>
  <c r="E59" i="9"/>
  <c r="V59" i="9"/>
  <c r="C59" i="9"/>
  <c r="C85" i="9" s="1"/>
  <c r="W59" i="9"/>
  <c r="U59" i="9"/>
  <c r="T59" i="9"/>
  <c r="S59" i="9"/>
  <c r="Q59" i="9"/>
  <c r="R59" i="9"/>
  <c r="D59" i="9"/>
  <c r="AA72" i="9" l="1"/>
  <c r="K72" i="9"/>
  <c r="B85" i="9"/>
  <c r="Y72" i="9"/>
  <c r="I72" i="9"/>
  <c r="X72" i="9"/>
  <c r="H72" i="9"/>
  <c r="B100" i="9"/>
  <c r="U72" i="9"/>
  <c r="E72" i="9"/>
  <c r="T72" i="9"/>
  <c r="D72" i="9"/>
  <c r="S72" i="9"/>
  <c r="C72" i="9"/>
  <c r="Z72" i="9"/>
  <c r="W72" i="9"/>
  <c r="V72" i="9"/>
  <c r="R72" i="9"/>
  <c r="Q72" i="9"/>
  <c r="P72" i="9"/>
  <c r="O72" i="9"/>
  <c r="N72" i="9"/>
  <c r="G72" i="9"/>
  <c r="F72" i="9"/>
  <c r="M72" i="9"/>
  <c r="L72" i="9"/>
  <c r="J72" i="9"/>
  <c r="B94" i="9"/>
  <c r="U66" i="9"/>
  <c r="E66" i="9"/>
  <c r="T66" i="9"/>
  <c r="D66" i="9"/>
  <c r="Q66" i="9"/>
  <c r="B79" i="9"/>
  <c r="P66" i="9"/>
  <c r="AA66" i="9"/>
  <c r="G66" i="9"/>
  <c r="Z66" i="9"/>
  <c r="F66" i="9"/>
  <c r="Y66" i="9"/>
  <c r="C66" i="9"/>
  <c r="X66" i="9"/>
  <c r="W66" i="9"/>
  <c r="V66" i="9"/>
  <c r="S66" i="9"/>
  <c r="R66" i="9"/>
  <c r="O66" i="9"/>
  <c r="M66" i="9"/>
  <c r="I66" i="9"/>
  <c r="H66" i="9"/>
  <c r="N66" i="9"/>
  <c r="L66" i="9"/>
  <c r="K66" i="9"/>
  <c r="J66" i="9"/>
  <c r="C87" i="9"/>
  <c r="B98" i="9"/>
  <c r="M70" i="9"/>
  <c r="L70" i="9"/>
  <c r="Y70" i="9"/>
  <c r="I70" i="9"/>
  <c r="X70" i="9"/>
  <c r="H70" i="9"/>
  <c r="G70" i="9"/>
  <c r="F70" i="9"/>
  <c r="AA70" i="9"/>
  <c r="E70" i="9"/>
  <c r="Z70" i="9"/>
  <c r="D70" i="9"/>
  <c r="W70" i="9"/>
  <c r="C70" i="9"/>
  <c r="V70" i="9"/>
  <c r="U70" i="9"/>
  <c r="T70" i="9"/>
  <c r="S70" i="9"/>
  <c r="R70" i="9"/>
  <c r="Q70" i="9"/>
  <c r="K70" i="9"/>
  <c r="B83" i="9"/>
  <c r="J70" i="9"/>
  <c r="P70" i="9"/>
  <c r="O70" i="9"/>
  <c r="N70" i="9"/>
  <c r="F86" i="9"/>
  <c r="P51" i="9"/>
  <c r="P61" i="9" s="1"/>
  <c r="O51" i="9"/>
  <c r="O61" i="9" s="1"/>
  <c r="Q51" i="9"/>
  <c r="Q61" i="9" s="1"/>
  <c r="N51" i="9"/>
  <c r="N61" i="9" s="1"/>
  <c r="M51" i="9"/>
  <c r="M61" i="9" s="1"/>
  <c r="L51" i="9"/>
  <c r="L61" i="9" s="1"/>
  <c r="K51" i="9"/>
  <c r="K61" i="9" s="1"/>
  <c r="J51" i="9"/>
  <c r="J61" i="9" s="1"/>
  <c r="AA51" i="9"/>
  <c r="AA61" i="9" s="1"/>
  <c r="I51" i="9"/>
  <c r="I61" i="9" s="1"/>
  <c r="Z51" i="9"/>
  <c r="Z61" i="9" s="1"/>
  <c r="H51" i="9"/>
  <c r="H61" i="9" s="1"/>
  <c r="U51" i="9"/>
  <c r="U61" i="9" s="1"/>
  <c r="T51" i="9"/>
  <c r="T61" i="9" s="1"/>
  <c r="S51" i="9"/>
  <c r="S61" i="9" s="1"/>
  <c r="R51" i="9"/>
  <c r="R61" i="9" s="1"/>
  <c r="G51" i="9"/>
  <c r="G61" i="9" s="1"/>
  <c r="F51" i="9"/>
  <c r="F61" i="9" s="1"/>
  <c r="B64" i="9"/>
  <c r="E51" i="9"/>
  <c r="E61" i="9" s="1"/>
  <c r="D51" i="9"/>
  <c r="D61" i="9" s="1"/>
  <c r="C51" i="9"/>
  <c r="C61" i="9" s="1"/>
  <c r="W51" i="9"/>
  <c r="W61" i="9" s="1"/>
  <c r="Y51" i="9"/>
  <c r="Y61" i="9" s="1"/>
  <c r="X51" i="9"/>
  <c r="X61" i="9" s="1"/>
  <c r="V51" i="9"/>
  <c r="V61" i="9" s="1"/>
  <c r="U71" i="9"/>
  <c r="E71" i="9"/>
  <c r="B99" i="9"/>
  <c r="S71" i="9"/>
  <c r="C71" i="9"/>
  <c r="R71" i="9"/>
  <c r="O71" i="9"/>
  <c r="N71" i="9"/>
  <c r="M71" i="9"/>
  <c r="B84" i="9"/>
  <c r="F71" i="9"/>
  <c r="AA71" i="9"/>
  <c r="D71" i="9"/>
  <c r="Z71" i="9"/>
  <c r="Y71" i="9"/>
  <c r="X71" i="9"/>
  <c r="W71" i="9"/>
  <c r="V71" i="9"/>
  <c r="T71" i="9"/>
  <c r="Q71" i="9"/>
  <c r="P71" i="9"/>
  <c r="L71" i="9"/>
  <c r="H71" i="9"/>
  <c r="G71" i="9"/>
  <c r="K71" i="9"/>
  <c r="J71" i="9"/>
  <c r="I71" i="9"/>
  <c r="D79" i="9"/>
  <c r="D87" i="9" s="1"/>
  <c r="E83" i="9"/>
  <c r="F83" i="9" s="1"/>
  <c r="G83" i="9" s="1"/>
  <c r="H83" i="9" s="1"/>
  <c r="I83" i="9" s="1"/>
  <c r="J83" i="9" s="1"/>
  <c r="K83" i="9" s="1"/>
  <c r="L83" i="9" s="1"/>
  <c r="M83" i="9" s="1"/>
  <c r="N83" i="9" s="1"/>
  <c r="O83" i="9" s="1"/>
  <c r="P83" i="9" s="1"/>
  <c r="Q83" i="9" s="1"/>
  <c r="R83" i="9" s="1"/>
  <c r="S83" i="9" s="1"/>
  <c r="T83" i="9" s="1"/>
  <c r="U83" i="9" s="1"/>
  <c r="V83" i="9" s="1"/>
  <c r="W83" i="9" s="1"/>
  <c r="X83" i="9" s="1"/>
  <c r="Y83" i="9" s="1"/>
  <c r="Z83" i="9" s="1"/>
  <c r="AA83" i="9" s="1"/>
  <c r="AA67" i="9"/>
  <c r="K67" i="9"/>
  <c r="Z67" i="9"/>
  <c r="J67" i="9"/>
  <c r="W67" i="9"/>
  <c r="G67" i="9"/>
  <c r="V67" i="9"/>
  <c r="F67" i="9"/>
  <c r="B95" i="9"/>
  <c r="U67" i="9"/>
  <c r="T67" i="9"/>
  <c r="S67" i="9"/>
  <c r="R67" i="9"/>
  <c r="Q67" i="9"/>
  <c r="P67" i="9"/>
  <c r="O67" i="9"/>
  <c r="B80" i="9"/>
  <c r="N67" i="9"/>
  <c r="M67" i="9"/>
  <c r="I67" i="9"/>
  <c r="Y67" i="9"/>
  <c r="C67" i="9"/>
  <c r="X67" i="9"/>
  <c r="L67" i="9"/>
  <c r="H67" i="9"/>
  <c r="E67" i="9"/>
  <c r="D67" i="9"/>
  <c r="G45" i="9"/>
  <c r="H36" i="9"/>
  <c r="Q68" i="9"/>
  <c r="B81" i="9"/>
  <c r="P68" i="9"/>
  <c r="B96" i="9"/>
  <c r="M68" i="9"/>
  <c r="L68" i="9"/>
  <c r="S68" i="9"/>
  <c r="R68" i="9"/>
  <c r="O68" i="9"/>
  <c r="N68" i="9"/>
  <c r="K68" i="9"/>
  <c r="J68" i="9"/>
  <c r="I68" i="9"/>
  <c r="H68" i="9"/>
  <c r="AA68" i="9"/>
  <c r="G68" i="9"/>
  <c r="Y68" i="9"/>
  <c r="E68" i="9"/>
  <c r="U68" i="9"/>
  <c r="T68" i="9"/>
  <c r="W68" i="9"/>
  <c r="V68" i="9"/>
  <c r="F68" i="9"/>
  <c r="D68" i="9"/>
  <c r="C68" i="9"/>
  <c r="Z68" i="9"/>
  <c r="X68" i="9"/>
  <c r="F45" i="9"/>
  <c r="D81" i="9"/>
  <c r="E81" i="9" s="1"/>
  <c r="F81" i="9" s="1"/>
  <c r="G81" i="9" s="1"/>
  <c r="H81" i="9" s="1"/>
  <c r="I81" i="9" s="1"/>
  <c r="J81" i="9" s="1"/>
  <c r="K81" i="9" s="1"/>
  <c r="L81" i="9" s="1"/>
  <c r="M81" i="9" s="1"/>
  <c r="N81" i="9" s="1"/>
  <c r="O81" i="9" s="1"/>
  <c r="P81" i="9" s="1"/>
  <c r="Q81" i="9" s="1"/>
  <c r="R81" i="9" s="1"/>
  <c r="S81" i="9" s="1"/>
  <c r="T81" i="9" s="1"/>
  <c r="U81" i="9" s="1"/>
  <c r="V81" i="9" s="1"/>
  <c r="W81" i="9" s="1"/>
  <c r="X81" i="9" s="1"/>
  <c r="Y81" i="9" s="1"/>
  <c r="Z81" i="9" s="1"/>
  <c r="AA81" i="9" s="1"/>
  <c r="W69" i="9"/>
  <c r="G69" i="9"/>
  <c r="V69" i="9"/>
  <c r="F69" i="9"/>
  <c r="S69" i="9"/>
  <c r="C69" i="9"/>
  <c r="R69" i="9"/>
  <c r="B82" i="9"/>
  <c r="B97" i="9"/>
  <c r="M69" i="9"/>
  <c r="L69" i="9"/>
  <c r="K69" i="9"/>
  <c r="J69" i="9"/>
  <c r="I69" i="9"/>
  <c r="H69" i="9"/>
  <c r="AA69" i="9"/>
  <c r="E69" i="9"/>
  <c r="Z69" i="9"/>
  <c r="D69" i="9"/>
  <c r="Y69" i="9"/>
  <c r="U69" i="9"/>
  <c r="O69" i="9"/>
  <c r="N69" i="9"/>
  <c r="X69" i="9"/>
  <c r="T69" i="9"/>
  <c r="Q69" i="9"/>
  <c r="P69" i="9"/>
  <c r="D85" i="9"/>
  <c r="E84" i="9"/>
  <c r="F84" i="9" s="1"/>
  <c r="G84" i="9" s="1"/>
  <c r="H84" i="9" s="1"/>
  <c r="I84" i="9" s="1"/>
  <c r="J84" i="9" s="1"/>
  <c r="K84" i="9" s="1"/>
  <c r="L84" i="9" s="1"/>
  <c r="M84" i="9" s="1"/>
  <c r="N84" i="9" s="1"/>
  <c r="O84" i="9" s="1"/>
  <c r="P84" i="9" s="1"/>
  <c r="Q84" i="9" s="1"/>
  <c r="R84" i="9" s="1"/>
  <c r="S84" i="9" s="1"/>
  <c r="T84" i="9" s="1"/>
  <c r="U84" i="9" s="1"/>
  <c r="V84" i="9" s="1"/>
  <c r="W84" i="9" s="1"/>
  <c r="X84" i="9" s="1"/>
  <c r="Y84" i="9" s="1"/>
  <c r="Z84" i="9" s="1"/>
  <c r="AA84" i="9" s="1"/>
  <c r="E78" i="9"/>
  <c r="F78" i="9" s="1"/>
  <c r="D80" i="9"/>
  <c r="E80" i="9" s="1"/>
  <c r="F80" i="9" s="1"/>
  <c r="G80" i="9" s="1"/>
  <c r="H80" i="9" s="1"/>
  <c r="I80" i="9" s="1"/>
  <c r="J80" i="9" s="1"/>
  <c r="K80" i="9" s="1"/>
  <c r="L80" i="9" s="1"/>
  <c r="M80" i="9" s="1"/>
  <c r="N80" i="9" s="1"/>
  <c r="O80" i="9" s="1"/>
  <c r="P80" i="9" s="1"/>
  <c r="Q80" i="9" s="1"/>
  <c r="R80" i="9" s="1"/>
  <c r="S80" i="9" s="1"/>
  <c r="T80" i="9" s="1"/>
  <c r="U80" i="9" s="1"/>
  <c r="V80" i="9" s="1"/>
  <c r="W80" i="9" s="1"/>
  <c r="X80" i="9" s="1"/>
  <c r="Y80" i="9" s="1"/>
  <c r="Z80" i="9" s="1"/>
  <c r="AA80" i="9" s="1"/>
  <c r="E45" i="9"/>
  <c r="E85" i="9"/>
  <c r="F85" i="9" s="1"/>
  <c r="G85" i="9" s="1"/>
  <c r="H85" i="9" s="1"/>
  <c r="I85" i="9" s="1"/>
  <c r="J85" i="9" s="1"/>
  <c r="K85" i="9" s="1"/>
  <c r="L85" i="9" s="1"/>
  <c r="M85" i="9" s="1"/>
  <c r="N85" i="9" s="1"/>
  <c r="O85" i="9" s="1"/>
  <c r="P85" i="9" s="1"/>
  <c r="Q85" i="9" s="1"/>
  <c r="R85" i="9" s="1"/>
  <c r="S85" i="9" s="1"/>
  <c r="T85" i="9" s="1"/>
  <c r="U85" i="9" s="1"/>
  <c r="V85" i="9" s="1"/>
  <c r="W85" i="9" s="1"/>
  <c r="X85" i="9" s="1"/>
  <c r="Y85" i="9" s="1"/>
  <c r="Z85" i="9" s="1"/>
  <c r="AA85" i="9" s="1"/>
  <c r="E82" i="9"/>
  <c r="F82" i="9" s="1"/>
  <c r="G82" i="9" s="1"/>
  <c r="H82" i="9" s="1"/>
  <c r="I82" i="9" s="1"/>
  <c r="J82" i="9" s="1"/>
  <c r="K82" i="9" s="1"/>
  <c r="L82" i="9" s="1"/>
  <c r="M82" i="9" s="1"/>
  <c r="N82" i="9" s="1"/>
  <c r="O82" i="9" s="1"/>
  <c r="P82" i="9" s="1"/>
  <c r="Q82" i="9" s="1"/>
  <c r="R82" i="9" s="1"/>
  <c r="S82" i="9" s="1"/>
  <c r="T82" i="9" s="1"/>
  <c r="U82" i="9" s="1"/>
  <c r="V82" i="9" s="1"/>
  <c r="W82" i="9" s="1"/>
  <c r="X82" i="9" s="1"/>
  <c r="Y82" i="9" s="1"/>
  <c r="Z82" i="9" s="1"/>
  <c r="AA82" i="9" s="1"/>
  <c r="G86" i="9"/>
  <c r="B93" i="9"/>
  <c r="O65" i="9"/>
  <c r="N65" i="9"/>
  <c r="AA65" i="9"/>
  <c r="K65" i="9"/>
  <c r="Z65" i="9"/>
  <c r="J65" i="9"/>
  <c r="I65" i="9"/>
  <c r="H65" i="9"/>
  <c r="G65" i="9"/>
  <c r="F65" i="9"/>
  <c r="Y65" i="9"/>
  <c r="E65" i="9"/>
  <c r="B78" i="9"/>
  <c r="X65" i="9"/>
  <c r="D65" i="9"/>
  <c r="W65" i="9"/>
  <c r="C65" i="9"/>
  <c r="V65" i="9"/>
  <c r="U65" i="9"/>
  <c r="S65" i="9"/>
  <c r="M65" i="9"/>
  <c r="L65" i="9"/>
  <c r="Q65" i="9"/>
  <c r="P65" i="9"/>
  <c r="T65" i="9"/>
  <c r="R65" i="9"/>
  <c r="C104" i="9"/>
  <c r="D91" i="9"/>
  <c r="Q73" i="9"/>
  <c r="O73" i="9"/>
  <c r="N73" i="9"/>
  <c r="AA73" i="9"/>
  <c r="K73" i="9"/>
  <c r="Z73" i="9"/>
  <c r="J73" i="9"/>
  <c r="Y73" i="9"/>
  <c r="I73" i="9"/>
  <c r="X73" i="9"/>
  <c r="D73" i="9"/>
  <c r="C73" i="9"/>
  <c r="W73" i="9"/>
  <c r="V73" i="9"/>
  <c r="U73" i="9"/>
  <c r="T73" i="9"/>
  <c r="S73" i="9"/>
  <c r="R73" i="9"/>
  <c r="P73" i="9"/>
  <c r="M73" i="9"/>
  <c r="F73" i="9"/>
  <c r="E73" i="9"/>
  <c r="B101" i="9"/>
  <c r="G73" i="9"/>
  <c r="B86" i="9"/>
  <c r="L73" i="9"/>
  <c r="H73" i="9"/>
  <c r="H86" i="9"/>
  <c r="I86" i="9" s="1"/>
  <c r="J86" i="9" s="1"/>
  <c r="K86" i="9" s="1"/>
  <c r="L86" i="9" s="1"/>
  <c r="M86" i="9" s="1"/>
  <c r="N86" i="9" s="1"/>
  <c r="O86" i="9" s="1"/>
  <c r="P86" i="9" s="1"/>
  <c r="Q86" i="9" s="1"/>
  <c r="R86" i="9" s="1"/>
  <c r="S86" i="9" s="1"/>
  <c r="T86" i="9" s="1"/>
  <c r="U86" i="9" s="1"/>
  <c r="V86" i="9" s="1"/>
  <c r="W86" i="9" s="1"/>
  <c r="X86" i="9" s="1"/>
  <c r="Y86" i="9" s="1"/>
  <c r="Z86" i="9" s="1"/>
  <c r="AA86" i="9" s="1"/>
  <c r="G78" i="9" l="1"/>
  <c r="H45" i="9"/>
  <c r="I36" i="9"/>
  <c r="D104" i="9"/>
  <c r="E91" i="9"/>
  <c r="C132" i="9"/>
  <c r="C117" i="9"/>
  <c r="D117" i="9" s="1"/>
  <c r="E117" i="9" s="1"/>
  <c r="F117" i="9" s="1"/>
  <c r="G117" i="9" s="1"/>
  <c r="H117" i="9" s="1"/>
  <c r="I117" i="9" s="1"/>
  <c r="J117" i="9" s="1"/>
  <c r="K117" i="9" s="1"/>
  <c r="L117" i="9" s="1"/>
  <c r="M117" i="9" s="1"/>
  <c r="N117" i="9" s="1"/>
  <c r="O117" i="9" s="1"/>
  <c r="P117" i="9" s="1"/>
  <c r="Q117" i="9" s="1"/>
  <c r="R117" i="9" s="1"/>
  <c r="S117" i="9" s="1"/>
  <c r="T117" i="9" s="1"/>
  <c r="U117" i="9" s="1"/>
  <c r="V117" i="9" s="1"/>
  <c r="W117" i="9" s="1"/>
  <c r="X117" i="9" s="1"/>
  <c r="Y117" i="9" s="1"/>
  <c r="Z117" i="9" s="1"/>
  <c r="AA117" i="9" s="1"/>
  <c r="E79" i="9"/>
  <c r="F79" i="9" s="1"/>
  <c r="G79" i="9" s="1"/>
  <c r="H79" i="9" s="1"/>
  <c r="I79" i="9" s="1"/>
  <c r="J79" i="9" s="1"/>
  <c r="K79" i="9" s="1"/>
  <c r="L79" i="9" s="1"/>
  <c r="M79" i="9" s="1"/>
  <c r="N79" i="9" s="1"/>
  <c r="O79" i="9" s="1"/>
  <c r="P79" i="9" s="1"/>
  <c r="Q79" i="9" s="1"/>
  <c r="R79" i="9" s="1"/>
  <c r="S79" i="9" s="1"/>
  <c r="T79" i="9" s="1"/>
  <c r="U79" i="9" s="1"/>
  <c r="V79" i="9" s="1"/>
  <c r="W79" i="9" s="1"/>
  <c r="X79" i="9" s="1"/>
  <c r="Y79" i="9" s="1"/>
  <c r="Z79" i="9" s="1"/>
  <c r="AA79" i="9" s="1"/>
  <c r="O93" i="9"/>
  <c r="L93" i="9"/>
  <c r="AA93" i="9"/>
  <c r="K93" i="9"/>
  <c r="B106" i="9"/>
  <c r="T93" i="9"/>
  <c r="D93" i="9"/>
  <c r="D119" i="9" s="1"/>
  <c r="W93" i="9"/>
  <c r="U93" i="9"/>
  <c r="S93" i="9"/>
  <c r="R93" i="9"/>
  <c r="P93" i="9"/>
  <c r="N93" i="9"/>
  <c r="M93" i="9"/>
  <c r="J93" i="9"/>
  <c r="Y93" i="9"/>
  <c r="E93" i="9"/>
  <c r="G93" i="9"/>
  <c r="F93" i="9"/>
  <c r="C93" i="9"/>
  <c r="C119" i="9" s="1"/>
  <c r="Z93" i="9"/>
  <c r="I93" i="9"/>
  <c r="H93" i="9"/>
  <c r="X93" i="9"/>
  <c r="V93" i="9"/>
  <c r="Q93" i="9"/>
  <c r="B113" i="9"/>
  <c r="Y100" i="9"/>
  <c r="I100" i="9"/>
  <c r="X100" i="9"/>
  <c r="H100" i="9"/>
  <c r="V100" i="9"/>
  <c r="F100" i="9"/>
  <c r="U100" i="9"/>
  <c r="E100" i="9"/>
  <c r="S100" i="9"/>
  <c r="C100" i="9"/>
  <c r="C126" i="9" s="1"/>
  <c r="Q100" i="9"/>
  <c r="P100" i="9"/>
  <c r="N100" i="9"/>
  <c r="AA100" i="9"/>
  <c r="K100" i="9"/>
  <c r="M100" i="9"/>
  <c r="L100" i="9"/>
  <c r="J100" i="9"/>
  <c r="G100" i="9"/>
  <c r="D100" i="9"/>
  <c r="R100" i="9"/>
  <c r="O100" i="9"/>
  <c r="W100" i="9"/>
  <c r="T100" i="9"/>
  <c r="Z100" i="9"/>
  <c r="M98" i="9"/>
  <c r="Z98" i="9"/>
  <c r="J98" i="9"/>
  <c r="Y98" i="9"/>
  <c r="I98" i="9"/>
  <c r="W98" i="9"/>
  <c r="G98" i="9"/>
  <c r="U98" i="9"/>
  <c r="E98" i="9"/>
  <c r="B111" i="9"/>
  <c r="T98" i="9"/>
  <c r="D98" i="9"/>
  <c r="R98" i="9"/>
  <c r="AA98" i="9"/>
  <c r="X98" i="9"/>
  <c r="V98" i="9"/>
  <c r="S98" i="9"/>
  <c r="Q98" i="9"/>
  <c r="P98" i="9"/>
  <c r="O98" i="9"/>
  <c r="F98" i="9"/>
  <c r="N98" i="9"/>
  <c r="L98" i="9"/>
  <c r="K98" i="9"/>
  <c r="H98" i="9"/>
  <c r="C98" i="9"/>
  <c r="C124" i="9" s="1"/>
  <c r="E87" i="9"/>
  <c r="O101" i="9"/>
  <c r="N101" i="9"/>
  <c r="L101" i="9"/>
  <c r="AA101" i="9"/>
  <c r="K101" i="9"/>
  <c r="Y101" i="9"/>
  <c r="I101" i="9"/>
  <c r="W101" i="9"/>
  <c r="G101" i="9"/>
  <c r="V101" i="9"/>
  <c r="F101" i="9"/>
  <c r="T101" i="9"/>
  <c r="D101" i="9"/>
  <c r="Q101" i="9"/>
  <c r="X101" i="9"/>
  <c r="U101" i="9"/>
  <c r="S101" i="9"/>
  <c r="R101" i="9"/>
  <c r="P101" i="9"/>
  <c r="M101" i="9"/>
  <c r="J101" i="9"/>
  <c r="H101" i="9"/>
  <c r="E101" i="9"/>
  <c r="C101" i="9"/>
  <c r="C127" i="9" s="1"/>
  <c r="B114" i="9"/>
  <c r="Z101" i="9"/>
  <c r="B77" i="9"/>
  <c r="Y64" i="9"/>
  <c r="Y74" i="9" s="1"/>
  <c r="I64" i="9"/>
  <c r="I74" i="9" s="1"/>
  <c r="X64" i="9"/>
  <c r="X74" i="9" s="1"/>
  <c r="H64" i="9"/>
  <c r="H74" i="9" s="1"/>
  <c r="B92" i="9"/>
  <c r="U64" i="9"/>
  <c r="U74" i="9" s="1"/>
  <c r="E64" i="9"/>
  <c r="E74" i="9" s="1"/>
  <c r="T64" i="9"/>
  <c r="T74" i="9" s="1"/>
  <c r="D64" i="9"/>
  <c r="D74" i="9" s="1"/>
  <c r="O64" i="9"/>
  <c r="O74" i="9" s="1"/>
  <c r="N64" i="9"/>
  <c r="N74" i="9" s="1"/>
  <c r="M64" i="9"/>
  <c r="M74" i="9" s="1"/>
  <c r="L64" i="9"/>
  <c r="L74" i="9" s="1"/>
  <c r="K64" i="9"/>
  <c r="K74" i="9" s="1"/>
  <c r="J64" i="9"/>
  <c r="J74" i="9" s="1"/>
  <c r="G64" i="9"/>
  <c r="G74" i="9" s="1"/>
  <c r="F64" i="9"/>
  <c r="F74" i="9" s="1"/>
  <c r="AA64" i="9"/>
  <c r="AA74" i="9" s="1"/>
  <c r="C64" i="9"/>
  <c r="C74" i="9" s="1"/>
  <c r="W64" i="9"/>
  <c r="W74" i="9" s="1"/>
  <c r="Q64" i="9"/>
  <c r="Q74" i="9" s="1"/>
  <c r="P64" i="9"/>
  <c r="P74" i="9" s="1"/>
  <c r="Z64" i="9"/>
  <c r="Z74" i="9" s="1"/>
  <c r="V64" i="9"/>
  <c r="V74" i="9" s="1"/>
  <c r="S64" i="9"/>
  <c r="S74" i="9" s="1"/>
  <c r="R64" i="9"/>
  <c r="R74" i="9" s="1"/>
  <c r="B110" i="9"/>
  <c r="W97" i="9"/>
  <c r="G97" i="9"/>
  <c r="T97" i="9"/>
  <c r="D97" i="9"/>
  <c r="D123" i="9" s="1"/>
  <c r="S97" i="9"/>
  <c r="C97" i="9"/>
  <c r="C123" i="9" s="1"/>
  <c r="Q97" i="9"/>
  <c r="L97" i="9"/>
  <c r="AA97" i="9"/>
  <c r="E97" i="9"/>
  <c r="Z97" i="9"/>
  <c r="Y97" i="9"/>
  <c r="X97" i="9"/>
  <c r="V97" i="9"/>
  <c r="U97" i="9"/>
  <c r="R97" i="9"/>
  <c r="P97" i="9"/>
  <c r="O97" i="9"/>
  <c r="N97" i="9"/>
  <c r="H97" i="9"/>
  <c r="I97" i="9"/>
  <c r="F97" i="9"/>
  <c r="M97" i="9"/>
  <c r="K97" i="9"/>
  <c r="J97" i="9"/>
  <c r="Q96" i="9"/>
  <c r="N96" i="9"/>
  <c r="M96" i="9"/>
  <c r="B109" i="9"/>
  <c r="V96" i="9"/>
  <c r="F96" i="9"/>
  <c r="I96" i="9"/>
  <c r="AA96" i="9"/>
  <c r="G96" i="9"/>
  <c r="Z96" i="9"/>
  <c r="E96" i="9"/>
  <c r="Y96" i="9"/>
  <c r="D96" i="9"/>
  <c r="W96" i="9"/>
  <c r="U96" i="9"/>
  <c r="T96" i="9"/>
  <c r="S96" i="9"/>
  <c r="K96" i="9"/>
  <c r="X96" i="9"/>
  <c r="R96" i="9"/>
  <c r="P96" i="9"/>
  <c r="O96" i="9"/>
  <c r="L96" i="9"/>
  <c r="J96" i="9"/>
  <c r="H96" i="9"/>
  <c r="C96" i="9"/>
  <c r="C122" i="9" s="1"/>
  <c r="S99" i="9"/>
  <c r="C99" i="9"/>
  <c r="C125" i="9" s="1"/>
  <c r="R99" i="9"/>
  <c r="B112" i="9"/>
  <c r="P99" i="9"/>
  <c r="O99" i="9"/>
  <c r="M99" i="9"/>
  <c r="AA99" i="9"/>
  <c r="K99" i="9"/>
  <c r="Z99" i="9"/>
  <c r="J99" i="9"/>
  <c r="X99" i="9"/>
  <c r="H99" i="9"/>
  <c r="U99" i="9"/>
  <c r="E99" i="9"/>
  <c r="E125" i="9" s="1"/>
  <c r="D99" i="9"/>
  <c r="D125" i="9" s="1"/>
  <c r="Y99" i="9"/>
  <c r="W99" i="9"/>
  <c r="V99" i="9"/>
  <c r="T99" i="9"/>
  <c r="G99" i="9"/>
  <c r="Q99" i="9"/>
  <c r="N99" i="9"/>
  <c r="L99" i="9"/>
  <c r="I99" i="9"/>
  <c r="F99" i="9"/>
  <c r="AA95" i="9"/>
  <c r="K95" i="9"/>
  <c r="B108" i="9"/>
  <c r="X95" i="9"/>
  <c r="H95" i="9"/>
  <c r="W95" i="9"/>
  <c r="G95" i="9"/>
  <c r="P95" i="9"/>
  <c r="N95" i="9"/>
  <c r="L95" i="9"/>
  <c r="J95" i="9"/>
  <c r="I95" i="9"/>
  <c r="E95" i="9"/>
  <c r="Z95" i="9"/>
  <c r="D95" i="9"/>
  <c r="D121" i="9" s="1"/>
  <c r="Y95" i="9"/>
  <c r="C95" i="9"/>
  <c r="C121" i="9" s="1"/>
  <c r="V95" i="9"/>
  <c r="Q95" i="9"/>
  <c r="U95" i="9"/>
  <c r="T95" i="9"/>
  <c r="M95" i="9"/>
  <c r="F95" i="9"/>
  <c r="S95" i="9"/>
  <c r="R95" i="9"/>
  <c r="O95" i="9"/>
  <c r="U94" i="9"/>
  <c r="E94" i="9"/>
  <c r="R94" i="9"/>
  <c r="Q94" i="9"/>
  <c r="Z94" i="9"/>
  <c r="J94" i="9"/>
  <c r="S94" i="9"/>
  <c r="O94" i="9"/>
  <c r="N94" i="9"/>
  <c r="B107" i="9"/>
  <c r="M94" i="9"/>
  <c r="K94" i="9"/>
  <c r="I94" i="9"/>
  <c r="H94" i="9"/>
  <c r="G94" i="9"/>
  <c r="V94" i="9"/>
  <c r="AA94" i="9"/>
  <c r="Y94" i="9"/>
  <c r="X94" i="9"/>
  <c r="W94" i="9"/>
  <c r="T94" i="9"/>
  <c r="P94" i="9"/>
  <c r="L94" i="9"/>
  <c r="F94" i="9"/>
  <c r="D94" i="9"/>
  <c r="D120" i="9" s="1"/>
  <c r="C94" i="9"/>
  <c r="C120" i="9" s="1"/>
  <c r="N107" i="9" l="1"/>
  <c r="M107" i="9"/>
  <c r="L107" i="9"/>
  <c r="AA107" i="9"/>
  <c r="K107" i="9"/>
  <c r="Z107" i="9"/>
  <c r="J107" i="9"/>
  <c r="B135" i="9"/>
  <c r="X107" i="9"/>
  <c r="H107" i="9"/>
  <c r="V107" i="9"/>
  <c r="F107" i="9"/>
  <c r="U107" i="9"/>
  <c r="E107" i="9"/>
  <c r="B120" i="9"/>
  <c r="S107" i="9"/>
  <c r="C107" i="9"/>
  <c r="P107" i="9"/>
  <c r="O107" i="9"/>
  <c r="I107" i="9"/>
  <c r="G107" i="9"/>
  <c r="D107" i="9"/>
  <c r="R107" i="9"/>
  <c r="Y107" i="9"/>
  <c r="W107" i="9"/>
  <c r="T107" i="9"/>
  <c r="Q107" i="9"/>
  <c r="B119" i="9"/>
  <c r="X106" i="9"/>
  <c r="H106" i="9"/>
  <c r="W106" i="9"/>
  <c r="G106" i="9"/>
  <c r="V106" i="9"/>
  <c r="F106" i="9"/>
  <c r="U106" i="9"/>
  <c r="E106" i="9"/>
  <c r="T106" i="9"/>
  <c r="D106" i="9"/>
  <c r="R106" i="9"/>
  <c r="P106" i="9"/>
  <c r="O106" i="9"/>
  <c r="B134" i="9"/>
  <c r="M106" i="9"/>
  <c r="Z106" i="9"/>
  <c r="J106" i="9"/>
  <c r="AA106" i="9"/>
  <c r="Y106" i="9"/>
  <c r="S106" i="9"/>
  <c r="Q106" i="9"/>
  <c r="N106" i="9"/>
  <c r="C106" i="9"/>
  <c r="K106" i="9"/>
  <c r="I106" i="9"/>
  <c r="L106" i="9"/>
  <c r="C128" i="9"/>
  <c r="E126" i="9"/>
  <c r="F126" i="9"/>
  <c r="E119" i="9"/>
  <c r="F119" i="9" s="1"/>
  <c r="D124" i="9"/>
  <c r="F125" i="9"/>
  <c r="G125" i="9" s="1"/>
  <c r="H125" i="9" s="1"/>
  <c r="I125" i="9" s="1"/>
  <c r="J125" i="9" s="1"/>
  <c r="K125" i="9" s="1"/>
  <c r="L125" i="9" s="1"/>
  <c r="M125" i="9" s="1"/>
  <c r="N125" i="9" s="1"/>
  <c r="O125" i="9" s="1"/>
  <c r="P125" i="9" s="1"/>
  <c r="Q125" i="9" s="1"/>
  <c r="R125" i="9" s="1"/>
  <c r="S125" i="9" s="1"/>
  <c r="T125" i="9" s="1"/>
  <c r="U125" i="9" s="1"/>
  <c r="V125" i="9" s="1"/>
  <c r="W125" i="9" s="1"/>
  <c r="X125" i="9" s="1"/>
  <c r="Y125" i="9" s="1"/>
  <c r="Z125" i="9" s="1"/>
  <c r="AA125" i="9" s="1"/>
  <c r="E121" i="9"/>
  <c r="F121" i="9" s="1"/>
  <c r="G121" i="9" s="1"/>
  <c r="H121" i="9" s="1"/>
  <c r="I121" i="9" s="1"/>
  <c r="J121" i="9" s="1"/>
  <c r="K121" i="9" s="1"/>
  <c r="L121" i="9" s="1"/>
  <c r="M121" i="9" s="1"/>
  <c r="N121" i="9" s="1"/>
  <c r="O121" i="9" s="1"/>
  <c r="P121" i="9" s="1"/>
  <c r="Q121" i="9" s="1"/>
  <c r="R121" i="9" s="1"/>
  <c r="S121" i="9" s="1"/>
  <c r="T121" i="9" s="1"/>
  <c r="U121" i="9" s="1"/>
  <c r="V121" i="9" s="1"/>
  <c r="W121" i="9" s="1"/>
  <c r="X121" i="9" s="1"/>
  <c r="Y121" i="9" s="1"/>
  <c r="Z121" i="9" s="1"/>
  <c r="AA121" i="9" s="1"/>
  <c r="E123" i="9"/>
  <c r="B105" i="9"/>
  <c r="V92" i="9"/>
  <c r="V102" i="9" s="1"/>
  <c r="F92" i="9"/>
  <c r="F102" i="9" s="1"/>
  <c r="U92" i="9"/>
  <c r="U102" i="9" s="1"/>
  <c r="N92" i="9"/>
  <c r="N102" i="9" s="1"/>
  <c r="I92" i="9"/>
  <c r="I102" i="9" s="1"/>
  <c r="Z92" i="9"/>
  <c r="Z102" i="9" s="1"/>
  <c r="G92" i="9"/>
  <c r="G102" i="9" s="1"/>
  <c r="Y92" i="9"/>
  <c r="Y102" i="9" s="1"/>
  <c r="E92" i="9"/>
  <c r="E102" i="9" s="1"/>
  <c r="X92" i="9"/>
  <c r="X102" i="9" s="1"/>
  <c r="D92" i="9"/>
  <c r="D102" i="9" s="1"/>
  <c r="T92" i="9"/>
  <c r="T102" i="9" s="1"/>
  <c r="S92" i="9"/>
  <c r="S102" i="9" s="1"/>
  <c r="R92" i="9"/>
  <c r="R102" i="9" s="1"/>
  <c r="Q92" i="9"/>
  <c r="Q102" i="9" s="1"/>
  <c r="K92" i="9"/>
  <c r="K102" i="9" s="1"/>
  <c r="AA92" i="9"/>
  <c r="AA102" i="9" s="1"/>
  <c r="W92" i="9"/>
  <c r="W102" i="9" s="1"/>
  <c r="P92" i="9"/>
  <c r="P102" i="9" s="1"/>
  <c r="O92" i="9"/>
  <c r="O102" i="9" s="1"/>
  <c r="M92" i="9"/>
  <c r="M102" i="9" s="1"/>
  <c r="L92" i="9"/>
  <c r="L102" i="9" s="1"/>
  <c r="J92" i="9"/>
  <c r="J102" i="9" s="1"/>
  <c r="H92" i="9"/>
  <c r="H102" i="9" s="1"/>
  <c r="C92" i="9"/>
  <c r="C102" i="9" s="1"/>
  <c r="D126" i="9"/>
  <c r="E120" i="9"/>
  <c r="F120" i="9" s="1"/>
  <c r="G120" i="9" s="1"/>
  <c r="H120" i="9" s="1"/>
  <c r="I120" i="9" s="1"/>
  <c r="J120" i="9" s="1"/>
  <c r="K120" i="9" s="1"/>
  <c r="L120" i="9" s="1"/>
  <c r="M120" i="9" s="1"/>
  <c r="N120" i="9" s="1"/>
  <c r="O120" i="9" s="1"/>
  <c r="P120" i="9" s="1"/>
  <c r="Q120" i="9" s="1"/>
  <c r="R120" i="9" s="1"/>
  <c r="S120" i="9" s="1"/>
  <c r="T120" i="9" s="1"/>
  <c r="U120" i="9" s="1"/>
  <c r="V120" i="9" s="1"/>
  <c r="W120" i="9" s="1"/>
  <c r="X120" i="9" s="1"/>
  <c r="Y120" i="9" s="1"/>
  <c r="Z120" i="9" s="1"/>
  <c r="AA120" i="9" s="1"/>
  <c r="O111" i="9"/>
  <c r="B139" i="9"/>
  <c r="V111" i="9"/>
  <c r="F111" i="9"/>
  <c r="L111" i="9"/>
  <c r="K111" i="9"/>
  <c r="J111" i="9"/>
  <c r="AA111" i="9"/>
  <c r="I111" i="9"/>
  <c r="Z111" i="9"/>
  <c r="H111" i="9"/>
  <c r="X111" i="9"/>
  <c r="E111" i="9"/>
  <c r="W111" i="9"/>
  <c r="D111" i="9"/>
  <c r="U111" i="9"/>
  <c r="C111" i="9"/>
  <c r="T111" i="9"/>
  <c r="R111" i="9"/>
  <c r="N111" i="9"/>
  <c r="G111" i="9"/>
  <c r="P111" i="9"/>
  <c r="S111" i="9"/>
  <c r="Q111" i="9"/>
  <c r="M111" i="9"/>
  <c r="B124" i="9"/>
  <c r="Y111" i="9"/>
  <c r="G126" i="9"/>
  <c r="H126" i="9" s="1"/>
  <c r="I126" i="9" s="1"/>
  <c r="J126" i="9" s="1"/>
  <c r="K126" i="9" s="1"/>
  <c r="L126" i="9" s="1"/>
  <c r="M126" i="9" s="1"/>
  <c r="N126" i="9" s="1"/>
  <c r="O126" i="9" s="1"/>
  <c r="P126" i="9" s="1"/>
  <c r="Q126" i="9" s="1"/>
  <c r="R126" i="9" s="1"/>
  <c r="S126" i="9" s="1"/>
  <c r="T126" i="9" s="1"/>
  <c r="U126" i="9" s="1"/>
  <c r="V126" i="9" s="1"/>
  <c r="W126" i="9" s="1"/>
  <c r="X126" i="9" s="1"/>
  <c r="Y126" i="9" s="1"/>
  <c r="Z126" i="9" s="1"/>
  <c r="AA126" i="9" s="1"/>
  <c r="D132" i="9"/>
  <c r="C145" i="9"/>
  <c r="C158" i="9" s="1"/>
  <c r="D158" i="9" s="1"/>
  <c r="E158" i="9" s="1"/>
  <c r="F158" i="9" s="1"/>
  <c r="G158" i="9" s="1"/>
  <c r="H158" i="9" s="1"/>
  <c r="I158" i="9" s="1"/>
  <c r="J158" i="9" s="1"/>
  <c r="K158" i="9" s="1"/>
  <c r="L158" i="9" s="1"/>
  <c r="M158" i="9" s="1"/>
  <c r="N158" i="9" s="1"/>
  <c r="O158" i="9" s="1"/>
  <c r="P158" i="9" s="1"/>
  <c r="Q158" i="9" s="1"/>
  <c r="R158" i="9" s="1"/>
  <c r="S158" i="9" s="1"/>
  <c r="T158" i="9" s="1"/>
  <c r="U158" i="9" s="1"/>
  <c r="V158" i="9" s="1"/>
  <c r="W158" i="9" s="1"/>
  <c r="X158" i="9" s="1"/>
  <c r="Y158" i="9" s="1"/>
  <c r="Z158" i="9" s="1"/>
  <c r="AA158" i="9" s="1"/>
  <c r="B138" i="9"/>
  <c r="Y110" i="9"/>
  <c r="I110" i="9"/>
  <c r="B123" i="9"/>
  <c r="P110" i="9"/>
  <c r="T110" i="9"/>
  <c r="S110" i="9"/>
  <c r="R110" i="9"/>
  <c r="Q110" i="9"/>
  <c r="O110" i="9"/>
  <c r="M110" i="9"/>
  <c r="L110" i="9"/>
  <c r="K110" i="9"/>
  <c r="J110" i="9"/>
  <c r="Z110" i="9"/>
  <c r="G110" i="9"/>
  <c r="V110" i="9"/>
  <c r="D110" i="9"/>
  <c r="AA110" i="9"/>
  <c r="X110" i="9"/>
  <c r="W110" i="9"/>
  <c r="U110" i="9"/>
  <c r="N110" i="9"/>
  <c r="H110" i="9"/>
  <c r="F110" i="9"/>
  <c r="E110" i="9"/>
  <c r="C110" i="9"/>
  <c r="E124" i="9"/>
  <c r="F124" i="9" s="1"/>
  <c r="G124" i="9" s="1"/>
  <c r="H124" i="9" s="1"/>
  <c r="I124" i="9" s="1"/>
  <c r="J124" i="9" s="1"/>
  <c r="K124" i="9" s="1"/>
  <c r="L124" i="9" s="1"/>
  <c r="M124" i="9" s="1"/>
  <c r="N124" i="9" s="1"/>
  <c r="O124" i="9" s="1"/>
  <c r="P124" i="9" s="1"/>
  <c r="Q124" i="9" s="1"/>
  <c r="R124" i="9" s="1"/>
  <c r="S124" i="9" s="1"/>
  <c r="T124" i="9" s="1"/>
  <c r="U124" i="9" s="1"/>
  <c r="V124" i="9" s="1"/>
  <c r="W124" i="9" s="1"/>
  <c r="X124" i="9" s="1"/>
  <c r="Y124" i="9" s="1"/>
  <c r="Z124" i="9" s="1"/>
  <c r="AA124" i="9" s="1"/>
  <c r="E104" i="9"/>
  <c r="F91" i="9"/>
  <c r="Z109" i="9"/>
  <c r="J109" i="9"/>
  <c r="K109" i="9"/>
  <c r="AA109" i="9"/>
  <c r="I109" i="9"/>
  <c r="Y109" i="9"/>
  <c r="H109" i="9"/>
  <c r="X109" i="9"/>
  <c r="G109" i="9"/>
  <c r="W109" i="9"/>
  <c r="F109" i="9"/>
  <c r="U109" i="9"/>
  <c r="D109" i="9"/>
  <c r="T109" i="9"/>
  <c r="S109" i="9"/>
  <c r="R109" i="9"/>
  <c r="B137" i="9"/>
  <c r="P109" i="9"/>
  <c r="M109" i="9"/>
  <c r="C109" i="9"/>
  <c r="B122" i="9"/>
  <c r="L109" i="9"/>
  <c r="V109" i="9"/>
  <c r="Q109" i="9"/>
  <c r="O109" i="9"/>
  <c r="N109" i="9"/>
  <c r="E109" i="9"/>
  <c r="U112" i="9"/>
  <c r="E112" i="9"/>
  <c r="L112" i="9"/>
  <c r="W112" i="9"/>
  <c r="D112" i="9"/>
  <c r="V112" i="9"/>
  <c r="C112" i="9"/>
  <c r="T112" i="9"/>
  <c r="S112" i="9"/>
  <c r="R112" i="9"/>
  <c r="P112" i="9"/>
  <c r="O112" i="9"/>
  <c r="N112" i="9"/>
  <c r="M112" i="9"/>
  <c r="B125" i="9"/>
  <c r="J112" i="9"/>
  <c r="Y112" i="9"/>
  <c r="G112" i="9"/>
  <c r="AA112" i="9"/>
  <c r="Z112" i="9"/>
  <c r="X112" i="9"/>
  <c r="Q112" i="9"/>
  <c r="K112" i="9"/>
  <c r="I112" i="9"/>
  <c r="H112" i="9"/>
  <c r="B140" i="9"/>
  <c r="F112" i="9"/>
  <c r="D127" i="9"/>
  <c r="E127" i="9" s="1"/>
  <c r="F127" i="9" s="1"/>
  <c r="G127" i="9" s="1"/>
  <c r="H127" i="9" s="1"/>
  <c r="I127" i="9" s="1"/>
  <c r="J127" i="9" s="1"/>
  <c r="K127" i="9" s="1"/>
  <c r="L127" i="9" s="1"/>
  <c r="M127" i="9" s="1"/>
  <c r="N127" i="9" s="1"/>
  <c r="O127" i="9" s="1"/>
  <c r="P127" i="9" s="1"/>
  <c r="Q127" i="9" s="1"/>
  <c r="R127" i="9" s="1"/>
  <c r="S127" i="9" s="1"/>
  <c r="T127" i="9" s="1"/>
  <c r="U127" i="9" s="1"/>
  <c r="V127" i="9" s="1"/>
  <c r="W127" i="9" s="1"/>
  <c r="X127" i="9" s="1"/>
  <c r="Y127" i="9" s="1"/>
  <c r="Z127" i="9" s="1"/>
  <c r="AA127" i="9" s="1"/>
  <c r="D122" i="9"/>
  <c r="D128" i="9" s="1"/>
  <c r="F123" i="9"/>
  <c r="G123" i="9" s="1"/>
  <c r="H123" i="9" s="1"/>
  <c r="I123" i="9" s="1"/>
  <c r="J123" i="9" s="1"/>
  <c r="K123" i="9" s="1"/>
  <c r="L123" i="9" s="1"/>
  <c r="M123" i="9" s="1"/>
  <c r="N123" i="9" s="1"/>
  <c r="O123" i="9" s="1"/>
  <c r="P123" i="9" s="1"/>
  <c r="Q123" i="9" s="1"/>
  <c r="R123" i="9" s="1"/>
  <c r="S123" i="9" s="1"/>
  <c r="T123" i="9" s="1"/>
  <c r="U123" i="9" s="1"/>
  <c r="V123" i="9" s="1"/>
  <c r="W123" i="9" s="1"/>
  <c r="X123" i="9" s="1"/>
  <c r="Y123" i="9" s="1"/>
  <c r="Z123" i="9" s="1"/>
  <c r="AA123" i="9" s="1"/>
  <c r="AA113" i="9"/>
  <c r="K113" i="9"/>
  <c r="R113" i="9"/>
  <c r="O113" i="9"/>
  <c r="N113" i="9"/>
  <c r="M113" i="9"/>
  <c r="L113" i="9"/>
  <c r="B126" i="9"/>
  <c r="J113" i="9"/>
  <c r="Z113" i="9"/>
  <c r="H113" i="9"/>
  <c r="Y113" i="9"/>
  <c r="G113" i="9"/>
  <c r="X113" i="9"/>
  <c r="F113" i="9"/>
  <c r="W113" i="9"/>
  <c r="E113" i="9"/>
  <c r="U113" i="9"/>
  <c r="C113" i="9"/>
  <c r="Q113" i="9"/>
  <c r="P113" i="9"/>
  <c r="I113" i="9"/>
  <c r="D113" i="9"/>
  <c r="B141" i="9"/>
  <c r="T113" i="9"/>
  <c r="V113" i="9"/>
  <c r="S113" i="9"/>
  <c r="I45" i="9"/>
  <c r="J36" i="9"/>
  <c r="B136" i="9"/>
  <c r="T108" i="9"/>
  <c r="D108" i="9"/>
  <c r="S108" i="9"/>
  <c r="C108" i="9"/>
  <c r="R108" i="9"/>
  <c r="B121" i="9"/>
  <c r="Q108" i="9"/>
  <c r="P108" i="9"/>
  <c r="N108" i="9"/>
  <c r="L108" i="9"/>
  <c r="AA108" i="9"/>
  <c r="K108" i="9"/>
  <c r="Y108" i="9"/>
  <c r="I108" i="9"/>
  <c r="V108" i="9"/>
  <c r="F108" i="9"/>
  <c r="Z108" i="9"/>
  <c r="X108" i="9"/>
  <c r="W108" i="9"/>
  <c r="U108" i="9"/>
  <c r="O108" i="9"/>
  <c r="M108" i="9"/>
  <c r="J108" i="9"/>
  <c r="H108" i="9"/>
  <c r="G108" i="9"/>
  <c r="E108" i="9"/>
  <c r="G87" i="9"/>
  <c r="H78" i="9"/>
  <c r="E122" i="9"/>
  <c r="F122" i="9" s="1"/>
  <c r="G122" i="9" s="1"/>
  <c r="H122" i="9" s="1"/>
  <c r="I122" i="9" s="1"/>
  <c r="J122" i="9" s="1"/>
  <c r="K122" i="9" s="1"/>
  <c r="L122" i="9" s="1"/>
  <c r="M122" i="9" s="1"/>
  <c r="N122" i="9" s="1"/>
  <c r="O122" i="9" s="1"/>
  <c r="P122" i="9" s="1"/>
  <c r="Q122" i="9" s="1"/>
  <c r="R122" i="9" s="1"/>
  <c r="S122" i="9" s="1"/>
  <c r="T122" i="9" s="1"/>
  <c r="U122" i="9" s="1"/>
  <c r="V122" i="9" s="1"/>
  <c r="W122" i="9" s="1"/>
  <c r="X122" i="9" s="1"/>
  <c r="Y122" i="9" s="1"/>
  <c r="Z122" i="9" s="1"/>
  <c r="AA122" i="9" s="1"/>
  <c r="Q114" i="9"/>
  <c r="X114" i="9"/>
  <c r="H114" i="9"/>
  <c r="Z114" i="9"/>
  <c r="G114" i="9"/>
  <c r="Y114" i="9"/>
  <c r="F114" i="9"/>
  <c r="W114" i="9"/>
  <c r="E114" i="9"/>
  <c r="V114" i="9"/>
  <c r="D114" i="9"/>
  <c r="U114" i="9"/>
  <c r="C114" i="9"/>
  <c r="S114" i="9"/>
  <c r="R114" i="9"/>
  <c r="P114" i="9"/>
  <c r="O114" i="9"/>
  <c r="B142" i="9"/>
  <c r="M114" i="9"/>
  <c r="J114" i="9"/>
  <c r="B127" i="9"/>
  <c r="AA114" i="9"/>
  <c r="T114" i="9"/>
  <c r="N114" i="9"/>
  <c r="L114" i="9"/>
  <c r="K114" i="9"/>
  <c r="I114" i="9"/>
  <c r="F87" i="9"/>
  <c r="F128" i="9" l="1"/>
  <c r="G119" i="9"/>
  <c r="N140" i="9"/>
  <c r="M140" i="9"/>
  <c r="B153" i="9"/>
  <c r="X140" i="9"/>
  <c r="H140" i="9"/>
  <c r="W140" i="9"/>
  <c r="G140" i="9"/>
  <c r="U140" i="9"/>
  <c r="E140" i="9"/>
  <c r="Y140" i="9"/>
  <c r="V140" i="9"/>
  <c r="T140" i="9"/>
  <c r="S140" i="9"/>
  <c r="R140" i="9"/>
  <c r="Q140" i="9"/>
  <c r="P140" i="9"/>
  <c r="O140" i="9"/>
  <c r="L140" i="9"/>
  <c r="K140" i="9"/>
  <c r="J140" i="9"/>
  <c r="I140" i="9"/>
  <c r="AA140" i="9"/>
  <c r="C140" i="9"/>
  <c r="C166" i="9" s="1"/>
  <c r="Z140" i="9"/>
  <c r="F140" i="9"/>
  <c r="D140" i="9"/>
  <c r="D166" i="9" s="1"/>
  <c r="P135" i="9"/>
  <c r="Z135" i="9"/>
  <c r="J135" i="9"/>
  <c r="B148" i="9"/>
  <c r="W135" i="9"/>
  <c r="G135" i="9"/>
  <c r="H135" i="9"/>
  <c r="AA135" i="9"/>
  <c r="F135" i="9"/>
  <c r="Y135" i="9"/>
  <c r="E135" i="9"/>
  <c r="E161" i="9" s="1"/>
  <c r="X135" i="9"/>
  <c r="D135" i="9"/>
  <c r="D161" i="9" s="1"/>
  <c r="V135" i="9"/>
  <c r="C135" i="9"/>
  <c r="C161" i="9" s="1"/>
  <c r="U135" i="9"/>
  <c r="T135" i="9"/>
  <c r="S135" i="9"/>
  <c r="R135" i="9"/>
  <c r="Q135" i="9"/>
  <c r="O135" i="9"/>
  <c r="N135" i="9"/>
  <c r="K135" i="9"/>
  <c r="L135" i="9"/>
  <c r="I135" i="9"/>
  <c r="M135" i="9"/>
  <c r="Z134" i="9"/>
  <c r="J134" i="9"/>
  <c r="B147" i="9"/>
  <c r="T134" i="9"/>
  <c r="D134" i="9"/>
  <c r="Q134" i="9"/>
  <c r="N134" i="9"/>
  <c r="M134" i="9"/>
  <c r="L134" i="9"/>
  <c r="K134" i="9"/>
  <c r="I134" i="9"/>
  <c r="H134" i="9"/>
  <c r="AA134" i="9"/>
  <c r="G134" i="9"/>
  <c r="Y134" i="9"/>
  <c r="F134" i="9"/>
  <c r="X134" i="9"/>
  <c r="E134" i="9"/>
  <c r="W134" i="9"/>
  <c r="C134" i="9"/>
  <c r="C160" i="9" s="1"/>
  <c r="V134" i="9"/>
  <c r="U134" i="9"/>
  <c r="P134" i="9"/>
  <c r="R134" i="9"/>
  <c r="S134" i="9"/>
  <c r="O134" i="9"/>
  <c r="V136" i="9"/>
  <c r="F136" i="9"/>
  <c r="P136" i="9"/>
  <c r="M136" i="9"/>
  <c r="U136" i="9"/>
  <c r="T136" i="9"/>
  <c r="S136" i="9"/>
  <c r="R136" i="9"/>
  <c r="Q136" i="9"/>
  <c r="O136" i="9"/>
  <c r="N136" i="9"/>
  <c r="B149" i="9"/>
  <c r="L136" i="9"/>
  <c r="K136" i="9"/>
  <c r="J136" i="9"/>
  <c r="I136" i="9"/>
  <c r="AA136" i="9"/>
  <c r="H136" i="9"/>
  <c r="X136" i="9"/>
  <c r="D136" i="9"/>
  <c r="Z136" i="9"/>
  <c r="Y136" i="9"/>
  <c r="W136" i="9"/>
  <c r="G136" i="9"/>
  <c r="E136" i="9"/>
  <c r="C136" i="9"/>
  <c r="C162" i="9" s="1"/>
  <c r="Z142" i="9"/>
  <c r="J142" i="9"/>
  <c r="B155" i="9"/>
  <c r="Y142" i="9"/>
  <c r="I142" i="9"/>
  <c r="T142" i="9"/>
  <c r="D142" i="9"/>
  <c r="S142" i="9"/>
  <c r="C142" i="9"/>
  <c r="C168" i="9" s="1"/>
  <c r="Q142" i="9"/>
  <c r="R142" i="9"/>
  <c r="P142" i="9"/>
  <c r="O142" i="9"/>
  <c r="N142" i="9"/>
  <c r="M142" i="9"/>
  <c r="L142" i="9"/>
  <c r="K142" i="9"/>
  <c r="H142" i="9"/>
  <c r="G142" i="9"/>
  <c r="F142" i="9"/>
  <c r="E142" i="9"/>
  <c r="AA142" i="9"/>
  <c r="V142" i="9"/>
  <c r="W142" i="9"/>
  <c r="U142" i="9"/>
  <c r="X142" i="9"/>
  <c r="R105" i="9"/>
  <c r="R115" i="9" s="1"/>
  <c r="B118" i="9"/>
  <c r="Q105" i="9"/>
  <c r="Q115" i="9" s="1"/>
  <c r="P105" i="9"/>
  <c r="P115" i="9" s="1"/>
  <c r="O105" i="9"/>
  <c r="O115" i="9" s="1"/>
  <c r="N105" i="9"/>
  <c r="N115" i="9" s="1"/>
  <c r="L105" i="9"/>
  <c r="L115" i="9" s="1"/>
  <c r="Z105" i="9"/>
  <c r="Z115" i="9" s="1"/>
  <c r="J105" i="9"/>
  <c r="J115" i="9" s="1"/>
  <c r="Y105" i="9"/>
  <c r="Y115" i="9" s="1"/>
  <c r="I105" i="9"/>
  <c r="I115" i="9" s="1"/>
  <c r="W105" i="9"/>
  <c r="W115" i="9" s="1"/>
  <c r="G105" i="9"/>
  <c r="G115" i="9" s="1"/>
  <c r="T105" i="9"/>
  <c r="T115" i="9" s="1"/>
  <c r="D105" i="9"/>
  <c r="D115" i="9" s="1"/>
  <c r="V105" i="9"/>
  <c r="V115" i="9" s="1"/>
  <c r="U105" i="9"/>
  <c r="U115" i="9" s="1"/>
  <c r="S105" i="9"/>
  <c r="S115" i="9" s="1"/>
  <c r="M105" i="9"/>
  <c r="M115" i="9" s="1"/>
  <c r="K105" i="9"/>
  <c r="K115" i="9" s="1"/>
  <c r="B133" i="9"/>
  <c r="H105" i="9"/>
  <c r="H115" i="9" s="1"/>
  <c r="F105" i="9"/>
  <c r="F115" i="9" s="1"/>
  <c r="E105" i="9"/>
  <c r="E115" i="9" s="1"/>
  <c r="C105" i="9"/>
  <c r="C115" i="9" s="1"/>
  <c r="AA105" i="9"/>
  <c r="AA115" i="9" s="1"/>
  <c r="X105" i="9"/>
  <c r="X115" i="9" s="1"/>
  <c r="J45" i="9"/>
  <c r="K36" i="9"/>
  <c r="E128" i="9"/>
  <c r="R138" i="9"/>
  <c r="L138" i="9"/>
  <c r="AA138" i="9"/>
  <c r="K138" i="9"/>
  <c r="B151" i="9"/>
  <c r="Y138" i="9"/>
  <c r="I138" i="9"/>
  <c r="H138" i="9"/>
  <c r="G138" i="9"/>
  <c r="F138" i="9"/>
  <c r="Z138" i="9"/>
  <c r="E138" i="9"/>
  <c r="X138" i="9"/>
  <c r="D138" i="9"/>
  <c r="D164" i="9" s="1"/>
  <c r="W138" i="9"/>
  <c r="C138" i="9"/>
  <c r="C164" i="9" s="1"/>
  <c r="V138" i="9"/>
  <c r="U138" i="9"/>
  <c r="T138" i="9"/>
  <c r="S138" i="9"/>
  <c r="Q138" i="9"/>
  <c r="P138" i="9"/>
  <c r="M138" i="9"/>
  <c r="J138" i="9"/>
  <c r="O138" i="9"/>
  <c r="N138" i="9"/>
  <c r="X139" i="9"/>
  <c r="H139" i="9"/>
  <c r="W139" i="9"/>
  <c r="R139" i="9"/>
  <c r="Q139" i="9"/>
  <c r="O139" i="9"/>
  <c r="B152" i="9"/>
  <c r="AA139" i="9"/>
  <c r="E139" i="9"/>
  <c r="Z139" i="9"/>
  <c r="D139" i="9"/>
  <c r="D165" i="9" s="1"/>
  <c r="Y139" i="9"/>
  <c r="C139" i="9"/>
  <c r="C165" i="9" s="1"/>
  <c r="V139" i="9"/>
  <c r="U139" i="9"/>
  <c r="T139" i="9"/>
  <c r="S139" i="9"/>
  <c r="P139" i="9"/>
  <c r="N139" i="9"/>
  <c r="M139" i="9"/>
  <c r="L139" i="9"/>
  <c r="K139" i="9"/>
  <c r="G139" i="9"/>
  <c r="J139" i="9"/>
  <c r="I139" i="9"/>
  <c r="F139" i="9"/>
  <c r="L137" i="9"/>
  <c r="B150" i="9"/>
  <c r="V137" i="9"/>
  <c r="F137" i="9"/>
  <c r="S137" i="9"/>
  <c r="C137" i="9"/>
  <c r="C163" i="9" s="1"/>
  <c r="O137" i="9"/>
  <c r="N137" i="9"/>
  <c r="M137" i="9"/>
  <c r="K137" i="9"/>
  <c r="J137" i="9"/>
  <c r="I137" i="9"/>
  <c r="AA137" i="9"/>
  <c r="H137" i="9"/>
  <c r="Z137" i="9"/>
  <c r="G137" i="9"/>
  <c r="Y137" i="9"/>
  <c r="E137" i="9"/>
  <c r="X137" i="9"/>
  <c r="D137" i="9"/>
  <c r="W137" i="9"/>
  <c r="U137" i="9"/>
  <c r="Q137" i="9"/>
  <c r="T137" i="9"/>
  <c r="R137" i="9"/>
  <c r="P137" i="9"/>
  <c r="H87" i="9"/>
  <c r="I78" i="9"/>
  <c r="F104" i="9"/>
  <c r="G91" i="9"/>
  <c r="E132" i="9"/>
  <c r="D145" i="9"/>
  <c r="T141" i="9"/>
  <c r="D141" i="9"/>
  <c r="S141" i="9"/>
  <c r="C141" i="9"/>
  <c r="C167" i="9" s="1"/>
  <c r="N141" i="9"/>
  <c r="M141" i="9"/>
  <c r="AA141" i="9"/>
  <c r="K141" i="9"/>
  <c r="B154" i="9"/>
  <c r="V141" i="9"/>
  <c r="U141" i="9"/>
  <c r="R141" i="9"/>
  <c r="Q141" i="9"/>
  <c r="P141" i="9"/>
  <c r="O141" i="9"/>
  <c r="L141" i="9"/>
  <c r="J141" i="9"/>
  <c r="I141" i="9"/>
  <c r="H141" i="9"/>
  <c r="G141" i="9"/>
  <c r="F141" i="9"/>
  <c r="X141" i="9"/>
  <c r="Z141" i="9"/>
  <c r="Y141" i="9"/>
  <c r="W141" i="9"/>
  <c r="E141" i="9"/>
  <c r="Y148" i="9" l="1"/>
  <c r="I148" i="9"/>
  <c r="X148" i="9"/>
  <c r="H148" i="9"/>
  <c r="W148" i="9"/>
  <c r="G148" i="9"/>
  <c r="V148" i="9"/>
  <c r="F148" i="9"/>
  <c r="U148" i="9"/>
  <c r="E148" i="9"/>
  <c r="T148" i="9"/>
  <c r="D148" i="9"/>
  <c r="S148" i="9"/>
  <c r="C148" i="9"/>
  <c r="R148" i="9"/>
  <c r="Q148" i="9"/>
  <c r="B161" i="9"/>
  <c r="P148" i="9"/>
  <c r="AA148" i="9"/>
  <c r="K148" i="9"/>
  <c r="Z148" i="9"/>
  <c r="O148" i="9"/>
  <c r="N148" i="9"/>
  <c r="M148" i="9"/>
  <c r="L148" i="9"/>
  <c r="J148" i="9"/>
  <c r="M154" i="9"/>
  <c r="L154" i="9"/>
  <c r="AA154" i="9"/>
  <c r="K154" i="9"/>
  <c r="Z154" i="9"/>
  <c r="J154" i="9"/>
  <c r="Y154" i="9"/>
  <c r="I154" i="9"/>
  <c r="X154" i="9"/>
  <c r="H154" i="9"/>
  <c r="W154" i="9"/>
  <c r="G154" i="9"/>
  <c r="V154" i="9"/>
  <c r="F154" i="9"/>
  <c r="U154" i="9"/>
  <c r="E154" i="9"/>
  <c r="T154" i="9"/>
  <c r="D154" i="9"/>
  <c r="S154" i="9"/>
  <c r="C154" i="9"/>
  <c r="R154" i="9"/>
  <c r="O154" i="9"/>
  <c r="Q154" i="9"/>
  <c r="P154" i="9"/>
  <c r="N154" i="9"/>
  <c r="B167" i="9"/>
  <c r="S155" i="9"/>
  <c r="C155" i="9"/>
  <c r="R155" i="9"/>
  <c r="Q155" i="9"/>
  <c r="B168" i="9"/>
  <c r="P155" i="9"/>
  <c r="O155" i="9"/>
  <c r="N155" i="9"/>
  <c r="M155" i="9"/>
  <c r="L155" i="9"/>
  <c r="AA155" i="9"/>
  <c r="K155" i="9"/>
  <c r="Z155" i="9"/>
  <c r="J155" i="9"/>
  <c r="Y155" i="9"/>
  <c r="I155" i="9"/>
  <c r="X155" i="9"/>
  <c r="H155" i="9"/>
  <c r="U155" i="9"/>
  <c r="E155" i="9"/>
  <c r="W155" i="9"/>
  <c r="V155" i="9"/>
  <c r="F155" i="9"/>
  <c r="D155" i="9"/>
  <c r="T155" i="9"/>
  <c r="G155" i="9"/>
  <c r="E164" i="9"/>
  <c r="F164" i="9" s="1"/>
  <c r="G164" i="9" s="1"/>
  <c r="H164" i="9" s="1"/>
  <c r="I164" i="9" s="1"/>
  <c r="J164" i="9" s="1"/>
  <c r="K164" i="9" s="1"/>
  <c r="L164" i="9" s="1"/>
  <c r="M164" i="9" s="1"/>
  <c r="N164" i="9" s="1"/>
  <c r="O164" i="9" s="1"/>
  <c r="P164" i="9" s="1"/>
  <c r="Q164" i="9" s="1"/>
  <c r="R164" i="9" s="1"/>
  <c r="S164" i="9" s="1"/>
  <c r="T164" i="9" s="1"/>
  <c r="U164" i="9" s="1"/>
  <c r="V164" i="9" s="1"/>
  <c r="W164" i="9" s="1"/>
  <c r="X164" i="9" s="1"/>
  <c r="Y164" i="9" s="1"/>
  <c r="Z164" i="9" s="1"/>
  <c r="AA164" i="9" s="1"/>
  <c r="O149" i="9"/>
  <c r="N149" i="9"/>
  <c r="M149" i="9"/>
  <c r="L149" i="9"/>
  <c r="AA149" i="9"/>
  <c r="K149" i="9"/>
  <c r="Z149" i="9"/>
  <c r="J149" i="9"/>
  <c r="Y149" i="9"/>
  <c r="I149" i="9"/>
  <c r="X149" i="9"/>
  <c r="H149" i="9"/>
  <c r="W149" i="9"/>
  <c r="G149" i="9"/>
  <c r="V149" i="9"/>
  <c r="F149" i="9"/>
  <c r="Q149" i="9"/>
  <c r="T149" i="9"/>
  <c r="S149" i="9"/>
  <c r="R149" i="9"/>
  <c r="P149" i="9"/>
  <c r="E149" i="9"/>
  <c r="D149" i="9"/>
  <c r="C149" i="9"/>
  <c r="B162" i="9"/>
  <c r="U149" i="9"/>
  <c r="D160" i="9"/>
  <c r="F166" i="9"/>
  <c r="E166" i="9"/>
  <c r="D163" i="9"/>
  <c r="C169" i="9"/>
  <c r="T133" i="9"/>
  <c r="T143" i="9" s="1"/>
  <c r="D133" i="9"/>
  <c r="D143" i="9" s="1"/>
  <c r="N133" i="9"/>
  <c r="N143" i="9" s="1"/>
  <c r="AA133" i="9"/>
  <c r="AA143" i="9" s="1"/>
  <c r="K133" i="9"/>
  <c r="K143" i="9" s="1"/>
  <c r="U133" i="9"/>
  <c r="U143" i="9" s="1"/>
  <c r="S133" i="9"/>
  <c r="S143" i="9" s="1"/>
  <c r="R133" i="9"/>
  <c r="R143" i="9" s="1"/>
  <c r="Q133" i="9"/>
  <c r="Q143" i="9" s="1"/>
  <c r="P133" i="9"/>
  <c r="P143" i="9" s="1"/>
  <c r="O133" i="9"/>
  <c r="O143" i="9" s="1"/>
  <c r="B146" i="9"/>
  <c r="M133" i="9"/>
  <c r="M143" i="9" s="1"/>
  <c r="L133" i="9"/>
  <c r="L143" i="9" s="1"/>
  <c r="J133" i="9"/>
  <c r="J143" i="9" s="1"/>
  <c r="I133" i="9"/>
  <c r="I143" i="9" s="1"/>
  <c r="H133" i="9"/>
  <c r="H143" i="9" s="1"/>
  <c r="Z133" i="9"/>
  <c r="Z143" i="9" s="1"/>
  <c r="G133" i="9"/>
  <c r="G143" i="9" s="1"/>
  <c r="W133" i="9"/>
  <c r="W143" i="9" s="1"/>
  <c r="C133" i="9"/>
  <c r="C143" i="9" s="1"/>
  <c r="Y133" i="9"/>
  <c r="Y143" i="9" s="1"/>
  <c r="X133" i="9"/>
  <c r="X143" i="9" s="1"/>
  <c r="V133" i="9"/>
  <c r="V143" i="9" s="1"/>
  <c r="F133" i="9"/>
  <c r="F143" i="9" s="1"/>
  <c r="E133" i="9"/>
  <c r="E143" i="9" s="1"/>
  <c r="S147" i="9"/>
  <c r="C147" i="9"/>
  <c r="R147" i="9"/>
  <c r="Q147" i="9"/>
  <c r="B160" i="9"/>
  <c r="O147" i="9"/>
  <c r="N147" i="9"/>
  <c r="M147" i="9"/>
  <c r="L147" i="9"/>
  <c r="AA147" i="9"/>
  <c r="K147" i="9"/>
  <c r="Z147" i="9"/>
  <c r="J147" i="9"/>
  <c r="U147" i="9"/>
  <c r="E147" i="9"/>
  <c r="W147" i="9"/>
  <c r="V147" i="9"/>
  <c r="T147" i="9"/>
  <c r="P147" i="9"/>
  <c r="I147" i="9"/>
  <c r="H147" i="9"/>
  <c r="G147" i="9"/>
  <c r="F147" i="9"/>
  <c r="D147" i="9"/>
  <c r="Y147" i="9"/>
  <c r="X147" i="9"/>
  <c r="G166" i="9"/>
  <c r="D167" i="9"/>
  <c r="E167" i="9" s="1"/>
  <c r="F167" i="9" s="1"/>
  <c r="G167" i="9" s="1"/>
  <c r="H167" i="9" s="1"/>
  <c r="I167" i="9" s="1"/>
  <c r="J167" i="9" s="1"/>
  <c r="K167" i="9" s="1"/>
  <c r="L167" i="9" s="1"/>
  <c r="M167" i="9" s="1"/>
  <c r="N167" i="9" s="1"/>
  <c r="O167" i="9" s="1"/>
  <c r="P167" i="9" s="1"/>
  <c r="Q167" i="9" s="1"/>
  <c r="R167" i="9" s="1"/>
  <c r="S167" i="9" s="1"/>
  <c r="T167" i="9" s="1"/>
  <c r="U167" i="9" s="1"/>
  <c r="V167" i="9" s="1"/>
  <c r="W167" i="9" s="1"/>
  <c r="X167" i="9" s="1"/>
  <c r="Y167" i="9" s="1"/>
  <c r="Z167" i="9" s="1"/>
  <c r="AA167" i="9" s="1"/>
  <c r="E163" i="9"/>
  <c r="F163" i="9" s="1"/>
  <c r="G163" i="9" s="1"/>
  <c r="H163" i="9" s="1"/>
  <c r="I163" i="9" s="1"/>
  <c r="J163" i="9" s="1"/>
  <c r="K163" i="9" s="1"/>
  <c r="L163" i="9" s="1"/>
  <c r="M163" i="9" s="1"/>
  <c r="N163" i="9" s="1"/>
  <c r="O163" i="9" s="1"/>
  <c r="P163" i="9" s="1"/>
  <c r="Q163" i="9" s="1"/>
  <c r="R163" i="9" s="1"/>
  <c r="S163" i="9" s="1"/>
  <c r="T163" i="9" s="1"/>
  <c r="U163" i="9" s="1"/>
  <c r="V163" i="9" s="1"/>
  <c r="W163" i="9" s="1"/>
  <c r="X163" i="9" s="1"/>
  <c r="Y163" i="9" s="1"/>
  <c r="Z163" i="9" s="1"/>
  <c r="AA163" i="9" s="1"/>
  <c r="U150" i="9"/>
  <c r="E150" i="9"/>
  <c r="T150" i="9"/>
  <c r="D150" i="9"/>
  <c r="S150" i="9"/>
  <c r="C150" i="9"/>
  <c r="R150" i="9"/>
  <c r="Q150" i="9"/>
  <c r="B163" i="9"/>
  <c r="P150" i="9"/>
  <c r="O150" i="9"/>
  <c r="N150" i="9"/>
  <c r="M150" i="9"/>
  <c r="L150" i="9"/>
  <c r="W150" i="9"/>
  <c r="G150" i="9"/>
  <c r="AA150" i="9"/>
  <c r="Z150" i="9"/>
  <c r="Y150" i="9"/>
  <c r="X150" i="9"/>
  <c r="V150" i="9"/>
  <c r="K150" i="9"/>
  <c r="J150" i="9"/>
  <c r="F150" i="9"/>
  <c r="I150" i="9"/>
  <c r="H150" i="9"/>
  <c r="E160" i="9"/>
  <c r="H166" i="9"/>
  <c r="I166" i="9" s="1"/>
  <c r="J166" i="9" s="1"/>
  <c r="K166" i="9" s="1"/>
  <c r="L166" i="9" s="1"/>
  <c r="M166" i="9" s="1"/>
  <c r="N166" i="9" s="1"/>
  <c r="O166" i="9" s="1"/>
  <c r="P166" i="9" s="1"/>
  <c r="Q166" i="9" s="1"/>
  <c r="R166" i="9" s="1"/>
  <c r="S166" i="9" s="1"/>
  <c r="T166" i="9" s="1"/>
  <c r="U166" i="9" s="1"/>
  <c r="V166" i="9" s="1"/>
  <c r="W166" i="9" s="1"/>
  <c r="X166" i="9" s="1"/>
  <c r="Y166" i="9" s="1"/>
  <c r="Z166" i="9" s="1"/>
  <c r="AA166" i="9" s="1"/>
  <c r="F165" i="9"/>
  <c r="G165" i="9" s="1"/>
  <c r="H165" i="9" s="1"/>
  <c r="I165" i="9" s="1"/>
  <c r="J165" i="9" s="1"/>
  <c r="K165" i="9" s="1"/>
  <c r="L165" i="9" s="1"/>
  <c r="M165" i="9" s="1"/>
  <c r="N165" i="9" s="1"/>
  <c r="O165" i="9" s="1"/>
  <c r="P165" i="9" s="1"/>
  <c r="Q165" i="9" s="1"/>
  <c r="R165" i="9" s="1"/>
  <c r="S165" i="9" s="1"/>
  <c r="T165" i="9" s="1"/>
  <c r="U165" i="9" s="1"/>
  <c r="V165" i="9" s="1"/>
  <c r="W165" i="9" s="1"/>
  <c r="X165" i="9" s="1"/>
  <c r="Y165" i="9" s="1"/>
  <c r="Z165" i="9" s="1"/>
  <c r="AA165" i="9" s="1"/>
  <c r="F160" i="9"/>
  <c r="AA151" i="9"/>
  <c r="K151" i="9"/>
  <c r="Z151" i="9"/>
  <c r="J151" i="9"/>
  <c r="Y151" i="9"/>
  <c r="I151" i="9"/>
  <c r="X151" i="9"/>
  <c r="H151" i="9"/>
  <c r="W151" i="9"/>
  <c r="G151" i="9"/>
  <c r="V151" i="9"/>
  <c r="F151" i="9"/>
  <c r="U151" i="9"/>
  <c r="E151" i="9"/>
  <c r="T151" i="9"/>
  <c r="D151" i="9"/>
  <c r="S151" i="9"/>
  <c r="C151" i="9"/>
  <c r="R151" i="9"/>
  <c r="Q151" i="9"/>
  <c r="B164" i="9"/>
  <c r="M151" i="9"/>
  <c r="P151" i="9"/>
  <c r="O151" i="9"/>
  <c r="N151" i="9"/>
  <c r="L151" i="9"/>
  <c r="F132" i="9"/>
  <c r="E145" i="9"/>
  <c r="E165" i="9"/>
  <c r="F161" i="9"/>
  <c r="G161" i="9" s="1"/>
  <c r="H161" i="9" s="1"/>
  <c r="I161" i="9" s="1"/>
  <c r="J161" i="9" s="1"/>
  <c r="K161" i="9" s="1"/>
  <c r="L161" i="9" s="1"/>
  <c r="M161" i="9" s="1"/>
  <c r="N161" i="9" s="1"/>
  <c r="O161" i="9" s="1"/>
  <c r="P161" i="9" s="1"/>
  <c r="Q161" i="9" s="1"/>
  <c r="R161" i="9" s="1"/>
  <c r="S161" i="9" s="1"/>
  <c r="T161" i="9" s="1"/>
  <c r="U161" i="9" s="1"/>
  <c r="V161" i="9" s="1"/>
  <c r="W161" i="9" s="1"/>
  <c r="X161" i="9" s="1"/>
  <c r="Y161" i="9" s="1"/>
  <c r="Z161" i="9" s="1"/>
  <c r="AA161" i="9" s="1"/>
  <c r="W153" i="9"/>
  <c r="G153" i="9"/>
  <c r="V153" i="9"/>
  <c r="F153" i="9"/>
  <c r="U153" i="9"/>
  <c r="E153" i="9"/>
  <c r="T153" i="9"/>
  <c r="D153" i="9"/>
  <c r="S153" i="9"/>
  <c r="C153" i="9"/>
  <c r="R153" i="9"/>
  <c r="Q153" i="9"/>
  <c r="B166" i="9"/>
  <c r="P153" i="9"/>
  <c r="O153" i="9"/>
  <c r="N153" i="9"/>
  <c r="M153" i="9"/>
  <c r="L153" i="9"/>
  <c r="Y153" i="9"/>
  <c r="I153" i="9"/>
  <c r="AA153" i="9"/>
  <c r="Z153" i="9"/>
  <c r="X153" i="9"/>
  <c r="K153" i="9"/>
  <c r="J153" i="9"/>
  <c r="H153" i="9"/>
  <c r="H91" i="9"/>
  <c r="G104" i="9"/>
  <c r="D162" i="9"/>
  <c r="E162" i="9" s="1"/>
  <c r="F162" i="9" s="1"/>
  <c r="G162" i="9" s="1"/>
  <c r="H162" i="9" s="1"/>
  <c r="I162" i="9" s="1"/>
  <c r="J162" i="9" s="1"/>
  <c r="K162" i="9" s="1"/>
  <c r="L162" i="9" s="1"/>
  <c r="M162" i="9" s="1"/>
  <c r="N162" i="9" s="1"/>
  <c r="O162" i="9" s="1"/>
  <c r="P162" i="9" s="1"/>
  <c r="Q162" i="9" s="1"/>
  <c r="R162" i="9" s="1"/>
  <c r="S162" i="9" s="1"/>
  <c r="T162" i="9" s="1"/>
  <c r="U162" i="9" s="1"/>
  <c r="V162" i="9" s="1"/>
  <c r="W162" i="9" s="1"/>
  <c r="X162" i="9" s="1"/>
  <c r="Y162" i="9" s="1"/>
  <c r="Z162" i="9" s="1"/>
  <c r="AA162" i="9" s="1"/>
  <c r="G160" i="9"/>
  <c r="I87" i="9"/>
  <c r="J78" i="9"/>
  <c r="H160" i="9"/>
  <c r="I160" i="9" s="1"/>
  <c r="G128" i="9"/>
  <c r="H119" i="9"/>
  <c r="Q152" i="9"/>
  <c r="B165" i="9"/>
  <c r="P152" i="9"/>
  <c r="O152" i="9"/>
  <c r="N152" i="9"/>
  <c r="M152" i="9"/>
  <c r="L152" i="9"/>
  <c r="AA152" i="9"/>
  <c r="K152" i="9"/>
  <c r="Z152" i="9"/>
  <c r="J152" i="9"/>
  <c r="Y152" i="9"/>
  <c r="I152" i="9"/>
  <c r="X152" i="9"/>
  <c r="H152" i="9"/>
  <c r="W152" i="9"/>
  <c r="G152" i="9"/>
  <c r="S152" i="9"/>
  <c r="C152" i="9"/>
  <c r="V152" i="9"/>
  <c r="U152" i="9"/>
  <c r="T152" i="9"/>
  <c r="E152" i="9"/>
  <c r="F152" i="9"/>
  <c r="R152" i="9"/>
  <c r="D152" i="9"/>
  <c r="K45" i="9"/>
  <c r="L36" i="9"/>
  <c r="D168" i="9"/>
  <c r="E168" i="9" s="1"/>
  <c r="F168" i="9" s="1"/>
  <c r="G168" i="9" s="1"/>
  <c r="H168" i="9" s="1"/>
  <c r="I168" i="9" s="1"/>
  <c r="J168" i="9" s="1"/>
  <c r="K168" i="9" s="1"/>
  <c r="L168" i="9" s="1"/>
  <c r="M168" i="9" s="1"/>
  <c r="N168" i="9" s="1"/>
  <c r="O168" i="9" s="1"/>
  <c r="P168" i="9" s="1"/>
  <c r="Q168" i="9" s="1"/>
  <c r="R168" i="9" s="1"/>
  <c r="S168" i="9" s="1"/>
  <c r="T168" i="9" s="1"/>
  <c r="U168" i="9" s="1"/>
  <c r="V168" i="9" s="1"/>
  <c r="W168" i="9" s="1"/>
  <c r="X168" i="9" s="1"/>
  <c r="Y168" i="9" s="1"/>
  <c r="Z168" i="9" s="1"/>
  <c r="AA168" i="9" s="1"/>
  <c r="I169" i="9" l="1"/>
  <c r="J160" i="9"/>
  <c r="M146" i="9"/>
  <c r="M156" i="9" s="1"/>
  <c r="L146" i="9"/>
  <c r="L156" i="9" s="1"/>
  <c r="AA146" i="9"/>
  <c r="AA156" i="9" s="1"/>
  <c r="B159" i="9"/>
  <c r="Y146" i="9"/>
  <c r="Y156" i="9" s="1"/>
  <c r="W146" i="9"/>
  <c r="W156" i="9" s="1"/>
  <c r="G146" i="9"/>
  <c r="G156" i="9" s="1"/>
  <c r="V146" i="9"/>
  <c r="V156" i="9" s="1"/>
  <c r="F146" i="9"/>
  <c r="F156" i="9" s="1"/>
  <c r="U146" i="9"/>
  <c r="U156" i="9" s="1"/>
  <c r="E146" i="9"/>
  <c r="E156" i="9" s="1"/>
  <c r="T146" i="9"/>
  <c r="T156" i="9" s="1"/>
  <c r="D146" i="9"/>
  <c r="D156" i="9" s="1"/>
  <c r="N146" i="9"/>
  <c r="N156" i="9" s="1"/>
  <c r="K146" i="9"/>
  <c r="K156" i="9" s="1"/>
  <c r="J146" i="9"/>
  <c r="J156" i="9" s="1"/>
  <c r="I146" i="9"/>
  <c r="I156" i="9" s="1"/>
  <c r="H146" i="9"/>
  <c r="H156" i="9" s="1"/>
  <c r="C146" i="9"/>
  <c r="C156" i="9" s="1"/>
  <c r="Z146" i="9"/>
  <c r="Z156" i="9" s="1"/>
  <c r="X146" i="9"/>
  <c r="X156" i="9" s="1"/>
  <c r="S146" i="9"/>
  <c r="S156" i="9" s="1"/>
  <c r="P146" i="9"/>
  <c r="P156" i="9" s="1"/>
  <c r="R146" i="9"/>
  <c r="R156" i="9" s="1"/>
  <c r="Q146" i="9"/>
  <c r="Q156" i="9" s="1"/>
  <c r="O146" i="9"/>
  <c r="O156" i="9" s="1"/>
  <c r="H104" i="9"/>
  <c r="I91" i="9"/>
  <c r="F169" i="9"/>
  <c r="H169" i="9"/>
  <c r="L45" i="9"/>
  <c r="M36" i="9"/>
  <c r="J87" i="9"/>
  <c r="K78" i="9"/>
  <c r="G169" i="9"/>
  <c r="H128" i="9"/>
  <c r="I119" i="9"/>
  <c r="D169" i="9"/>
  <c r="F145" i="9"/>
  <c r="G132" i="9"/>
  <c r="E169" i="9"/>
  <c r="I104" i="9" l="1"/>
  <c r="J91" i="9"/>
  <c r="G145" i="9"/>
  <c r="H132" i="9"/>
  <c r="K87" i="9"/>
  <c r="L78" i="9"/>
  <c r="M45" i="9"/>
  <c r="N36" i="9"/>
  <c r="J169" i="9"/>
  <c r="K160" i="9"/>
  <c r="I128" i="9"/>
  <c r="J119" i="9"/>
  <c r="J128" i="9" l="1"/>
  <c r="K119" i="9"/>
  <c r="K169" i="9"/>
  <c r="L160" i="9"/>
  <c r="N45" i="9"/>
  <c r="O36" i="9"/>
  <c r="L87" i="9"/>
  <c r="M78" i="9"/>
  <c r="J104" i="9"/>
  <c r="K91" i="9"/>
  <c r="H145" i="9"/>
  <c r="I132" i="9"/>
  <c r="I145" i="9" l="1"/>
  <c r="J132" i="9"/>
  <c r="K104" i="9"/>
  <c r="L91" i="9"/>
  <c r="M87" i="9"/>
  <c r="N78" i="9"/>
  <c r="O45" i="9"/>
  <c r="P36" i="9"/>
  <c r="L169" i="9"/>
  <c r="M160" i="9"/>
  <c r="K128" i="9"/>
  <c r="L119" i="9"/>
  <c r="L128" i="9" l="1"/>
  <c r="M119" i="9"/>
  <c r="M169" i="9"/>
  <c r="N160" i="9"/>
  <c r="P45" i="9"/>
  <c r="Q36" i="9"/>
  <c r="N87" i="9"/>
  <c r="O78" i="9"/>
  <c r="L104" i="9"/>
  <c r="M91" i="9"/>
  <c r="J145" i="9"/>
  <c r="K132" i="9"/>
  <c r="N91" i="9" l="1"/>
  <c r="M104" i="9"/>
  <c r="K145" i="9"/>
  <c r="L132" i="9"/>
  <c r="O87" i="9"/>
  <c r="P78" i="9"/>
  <c r="Q45" i="9"/>
  <c r="R36" i="9"/>
  <c r="N169" i="9"/>
  <c r="O160" i="9"/>
  <c r="M128" i="9"/>
  <c r="N119" i="9"/>
  <c r="N128" i="9" l="1"/>
  <c r="O119" i="9"/>
  <c r="O169" i="9"/>
  <c r="P160" i="9"/>
  <c r="R45" i="9"/>
  <c r="S36" i="9"/>
  <c r="P87" i="9"/>
  <c r="Q78" i="9"/>
  <c r="L145" i="9"/>
  <c r="M132" i="9"/>
  <c r="N104" i="9"/>
  <c r="O91" i="9"/>
  <c r="P91" i="9" l="1"/>
  <c r="O104" i="9"/>
  <c r="N132" i="9"/>
  <c r="M145" i="9"/>
  <c r="Q87" i="9"/>
  <c r="R78" i="9"/>
  <c r="S45" i="9"/>
  <c r="T36" i="9"/>
  <c r="P169" i="9"/>
  <c r="Q160" i="9"/>
  <c r="O128" i="9"/>
  <c r="P119" i="9"/>
  <c r="T45" i="9" l="1"/>
  <c r="U36" i="9"/>
  <c r="P128" i="9"/>
  <c r="Q119" i="9"/>
  <c r="Q169" i="9"/>
  <c r="R160" i="9"/>
  <c r="R87" i="9"/>
  <c r="S78" i="9"/>
  <c r="N145" i="9"/>
  <c r="O132" i="9"/>
  <c r="Q91" i="9"/>
  <c r="P104" i="9"/>
  <c r="Q104" i="9" l="1"/>
  <c r="R91" i="9"/>
  <c r="P132" i="9"/>
  <c r="O145" i="9"/>
  <c r="S87" i="9"/>
  <c r="T78" i="9"/>
  <c r="R169" i="9"/>
  <c r="S160" i="9"/>
  <c r="Q128" i="9"/>
  <c r="R119" i="9"/>
  <c r="U45" i="9"/>
  <c r="V36" i="9"/>
  <c r="V45" i="9" l="1"/>
  <c r="W36" i="9"/>
  <c r="R128" i="9"/>
  <c r="S119" i="9"/>
  <c r="S169" i="9"/>
  <c r="T160" i="9"/>
  <c r="T87" i="9"/>
  <c r="U78" i="9"/>
  <c r="P145" i="9"/>
  <c r="Q132" i="9"/>
  <c r="S91" i="9"/>
  <c r="R104" i="9"/>
  <c r="S104" i="9" l="1"/>
  <c r="T91" i="9"/>
  <c r="Q145" i="9"/>
  <c r="R132" i="9"/>
  <c r="U87" i="9"/>
  <c r="V78" i="9"/>
  <c r="T169" i="9"/>
  <c r="U160" i="9"/>
  <c r="S128" i="9"/>
  <c r="T119" i="9"/>
  <c r="W45" i="9"/>
  <c r="X36" i="9"/>
  <c r="X45" i="9" l="1"/>
  <c r="Y36" i="9"/>
  <c r="T128" i="9"/>
  <c r="U119" i="9"/>
  <c r="U169" i="9"/>
  <c r="V160" i="9"/>
  <c r="V87" i="9"/>
  <c r="W78" i="9"/>
  <c r="S132" i="9"/>
  <c r="R145" i="9"/>
  <c r="T104" i="9"/>
  <c r="U91" i="9"/>
  <c r="U104" i="9" l="1"/>
  <c r="V91" i="9"/>
  <c r="W87" i="9"/>
  <c r="X78" i="9"/>
  <c r="V169" i="9"/>
  <c r="W160" i="9"/>
  <c r="U128" i="9"/>
  <c r="V119" i="9"/>
  <c r="Y45" i="9"/>
  <c r="Z36" i="9"/>
  <c r="T132" i="9"/>
  <c r="S145" i="9"/>
  <c r="Z45" i="9" l="1"/>
  <c r="AA36" i="9"/>
  <c r="AA45" i="9" s="1"/>
  <c r="U132" i="9"/>
  <c r="T145" i="9"/>
  <c r="V128" i="9"/>
  <c r="W119" i="9"/>
  <c r="W169" i="9"/>
  <c r="X160" i="9"/>
  <c r="X87" i="9"/>
  <c r="Y78" i="9"/>
  <c r="V104" i="9"/>
  <c r="W91" i="9"/>
  <c r="Y87" i="9" l="1"/>
  <c r="Z78" i="9"/>
  <c r="X169" i="9"/>
  <c r="Y160" i="9"/>
  <c r="W128" i="9"/>
  <c r="X119" i="9"/>
  <c r="X91" i="9"/>
  <c r="W104" i="9"/>
  <c r="V132" i="9"/>
  <c r="U145" i="9"/>
  <c r="X104" i="9" l="1"/>
  <c r="Y91" i="9"/>
  <c r="V145" i="9"/>
  <c r="W132" i="9"/>
  <c r="X128" i="9"/>
  <c r="Y119" i="9"/>
  <c r="Y169" i="9"/>
  <c r="Z160" i="9"/>
  <c r="Z87" i="9"/>
  <c r="AA78" i="9"/>
  <c r="AA87" i="9" s="1"/>
  <c r="Z169" i="9" l="1"/>
  <c r="AA160" i="9"/>
  <c r="AA169" i="9" s="1"/>
  <c r="Y128" i="9"/>
  <c r="Z119" i="9"/>
  <c r="W145" i="9"/>
  <c r="X132" i="9"/>
  <c r="Y104" i="9"/>
  <c r="Z104" i="9" s="1"/>
  <c r="Z91" i="9"/>
  <c r="AA91" i="9" s="1"/>
  <c r="AA104" i="9" s="1"/>
  <c r="Z128" i="9" l="1"/>
  <c r="AA119" i="9"/>
  <c r="AA128" i="9" s="1"/>
  <c r="Y132" i="9"/>
  <c r="X145" i="9"/>
  <c r="Z132" i="9" l="1"/>
  <c r="AA132" i="9" s="1"/>
  <c r="AA145" i="9" s="1"/>
  <c r="Y145" i="9"/>
  <c r="Z145" i="9" s="1"/>
  <c r="O50" i="1" l="1"/>
  <c r="P50" i="1" s="1"/>
  <c r="Q50" i="1" s="1"/>
  <c r="R50" i="1" s="1"/>
  <c r="S50" i="1" s="1"/>
  <c r="T50" i="1" s="1"/>
  <c r="U50" i="1" s="1"/>
  <c r="V50" i="1" s="1"/>
  <c r="R34" i="1"/>
  <c r="S34" i="1" s="1"/>
  <c r="T34" i="1" s="1"/>
  <c r="U34" i="1" s="1"/>
  <c r="V34" i="1" s="1"/>
  <c r="N34" i="1"/>
  <c r="O34" i="1" s="1"/>
  <c r="P34" i="1" s="1"/>
  <c r="Q34" i="1" s="1"/>
  <c r="E34" i="1"/>
  <c r="F34" i="1" s="1"/>
  <c r="G34" i="1" s="1"/>
  <c r="H34" i="1" s="1"/>
  <c r="I34" i="1" s="1"/>
  <c r="J34" i="1" s="1"/>
  <c r="K34" i="1" s="1"/>
  <c r="L34" i="1" s="1"/>
  <c r="M34" i="1" s="1"/>
  <c r="D34" i="1"/>
  <c r="M271" i="1"/>
  <c r="N271" i="1" s="1"/>
  <c r="O271" i="1" s="1"/>
  <c r="P271" i="1" s="1"/>
  <c r="Q271" i="1" s="1"/>
  <c r="R271" i="1" s="1"/>
  <c r="S271" i="1" s="1"/>
  <c r="K43" i="1"/>
  <c r="J43" i="1"/>
  <c r="I43" i="1"/>
  <c r="H43" i="1"/>
  <c r="G43" i="1"/>
  <c r="F43" i="1"/>
  <c r="E43" i="1"/>
  <c r="D43" i="1"/>
  <c r="C43" i="1"/>
  <c r="N50" i="1"/>
  <c r="D287" i="1" l="1"/>
  <c r="C287" i="1"/>
  <c r="N287" i="1"/>
  <c r="M287" i="1"/>
  <c r="L287" i="1"/>
  <c r="K287" i="1"/>
  <c r="J287" i="1"/>
  <c r="I287" i="1"/>
  <c r="H287" i="1"/>
  <c r="G287" i="1"/>
  <c r="F287" i="1"/>
  <c r="E287" i="1"/>
  <c r="E50" i="1"/>
  <c r="F50" i="1" s="1"/>
  <c r="G50" i="1" s="1"/>
  <c r="H50" i="1" s="1"/>
  <c r="I50" i="1" s="1"/>
  <c r="J50" i="1" s="1"/>
  <c r="K50" i="1" s="1"/>
  <c r="L50" i="1" s="1"/>
  <c r="M50" i="1" s="1"/>
  <c r="D50" i="1"/>
  <c r="D67" i="1"/>
  <c r="D118" i="1" s="1"/>
  <c r="D169" i="1" s="1"/>
  <c r="D220" i="1" s="1"/>
  <c r="E67" i="1"/>
  <c r="E118" i="1" s="1"/>
  <c r="E169" i="1" s="1"/>
  <c r="E220" i="1" s="1"/>
  <c r="F67" i="1"/>
  <c r="F118" i="1" s="1"/>
  <c r="F169" i="1" s="1"/>
  <c r="F220" i="1" s="1"/>
  <c r="G67" i="1"/>
  <c r="G118" i="1" s="1"/>
  <c r="G169" i="1" s="1"/>
  <c r="G220" i="1" s="1"/>
  <c r="H67" i="1"/>
  <c r="H118" i="1" s="1"/>
  <c r="H169" i="1" s="1"/>
  <c r="H220" i="1" s="1"/>
  <c r="I67" i="1"/>
  <c r="I118" i="1" s="1"/>
  <c r="I169" i="1" s="1"/>
  <c r="I220" i="1" s="1"/>
  <c r="J67" i="1"/>
  <c r="J118" i="1" s="1"/>
  <c r="J169" i="1" s="1"/>
  <c r="J220" i="1" s="1"/>
  <c r="K67" i="1"/>
  <c r="K118" i="1" s="1"/>
  <c r="K169" i="1" s="1"/>
  <c r="K220" i="1" s="1"/>
  <c r="C67" i="1"/>
  <c r="C118" i="1" s="1"/>
  <c r="C169" i="1" s="1"/>
  <c r="C220" i="1" s="1"/>
  <c r="M66" i="1" l="1"/>
  <c r="M82" i="1" l="1"/>
  <c r="N66" i="1"/>
  <c r="N101" i="1" s="1"/>
  <c r="N117" i="1" s="1"/>
  <c r="O66" i="1"/>
  <c r="O82" i="1" s="1"/>
  <c r="P66" i="1"/>
  <c r="P101" i="1" s="1"/>
  <c r="P117" i="1" s="1"/>
  <c r="Q66" i="1"/>
  <c r="Q101" i="1" s="1"/>
  <c r="Q117" i="1" s="1"/>
  <c r="R66" i="1"/>
  <c r="R82" i="1" s="1"/>
  <c r="S66" i="1"/>
  <c r="S101" i="1" s="1"/>
  <c r="S117" i="1" s="1"/>
  <c r="T66" i="1"/>
  <c r="T101" i="1" s="1"/>
  <c r="T117" i="1" s="1"/>
  <c r="U66" i="1"/>
  <c r="U101" i="1" s="1"/>
  <c r="U117" i="1" s="1"/>
  <c r="V66" i="1"/>
  <c r="V82" i="1" s="1"/>
  <c r="AB168" i="1" l="1"/>
  <c r="Z168" i="1"/>
  <c r="V101" i="1"/>
  <c r="V117" i="1" s="1"/>
  <c r="U152" i="1"/>
  <c r="U133" i="1"/>
  <c r="U82" i="1"/>
  <c r="T133" i="1"/>
  <c r="T152" i="1"/>
  <c r="T82" i="1"/>
  <c r="S133" i="1"/>
  <c r="S152" i="1"/>
  <c r="S82" i="1"/>
  <c r="R101" i="1"/>
  <c r="R117" i="1" s="1"/>
  <c r="Q152" i="1"/>
  <c r="Q133" i="1"/>
  <c r="Q82" i="1"/>
  <c r="P133" i="1"/>
  <c r="P152" i="1"/>
  <c r="P82" i="1"/>
  <c r="O101" i="1"/>
  <c r="O117" i="1" s="1"/>
  <c r="N152" i="1"/>
  <c r="N133" i="1"/>
  <c r="N82" i="1"/>
  <c r="M101" i="1"/>
  <c r="M117" i="1" s="1"/>
  <c r="D66" i="1"/>
  <c r="E66" i="1"/>
  <c r="F66" i="1"/>
  <c r="G66" i="1"/>
  <c r="H66" i="1"/>
  <c r="I66" i="1"/>
  <c r="J66" i="1"/>
  <c r="K66" i="1"/>
  <c r="L66" i="1"/>
  <c r="AB203" i="1" l="1"/>
  <c r="AB219" i="1" s="1"/>
  <c r="AB184" i="1"/>
  <c r="AA168" i="1"/>
  <c r="Z184" i="1"/>
  <c r="Z203" i="1"/>
  <c r="Z219" i="1" s="1"/>
  <c r="V152" i="1"/>
  <c r="V133" i="1"/>
  <c r="R152" i="1"/>
  <c r="R133" i="1"/>
  <c r="O152" i="1"/>
  <c r="O133" i="1"/>
  <c r="M152" i="1"/>
  <c r="M133" i="1"/>
  <c r="L101" i="1"/>
  <c r="L117" i="1" s="1"/>
  <c r="L82" i="1"/>
  <c r="K82" i="1"/>
  <c r="K101" i="1"/>
  <c r="K117" i="1" s="1"/>
  <c r="J101" i="1"/>
  <c r="J117" i="1" s="1"/>
  <c r="J82" i="1"/>
  <c r="I101" i="1"/>
  <c r="I117" i="1" s="1"/>
  <c r="I82" i="1"/>
  <c r="H101" i="1"/>
  <c r="H117" i="1" s="1"/>
  <c r="H82" i="1"/>
  <c r="G82" i="1"/>
  <c r="G101" i="1"/>
  <c r="G117" i="1" s="1"/>
  <c r="F82" i="1"/>
  <c r="F101" i="1"/>
  <c r="F117" i="1" s="1"/>
  <c r="E82" i="1"/>
  <c r="E101" i="1"/>
  <c r="E117" i="1" s="1"/>
  <c r="D101" i="1"/>
  <c r="D117" i="1" s="1"/>
  <c r="D82" i="1"/>
  <c r="AB235" i="1" l="1"/>
  <c r="AB254" i="1"/>
  <c r="AB270" i="1" s="1"/>
  <c r="AB286" i="1" s="1"/>
  <c r="AA203" i="1"/>
  <c r="AA219" i="1" s="1"/>
  <c r="AA184" i="1"/>
  <c r="Z235" i="1"/>
  <c r="Z254" i="1"/>
  <c r="Z270" i="1" s="1"/>
  <c r="Z286" i="1" s="1"/>
  <c r="L152" i="1"/>
  <c r="L133" i="1"/>
  <c r="K152" i="1"/>
  <c r="K133" i="1"/>
  <c r="J152" i="1"/>
  <c r="J133" i="1"/>
  <c r="I152" i="1"/>
  <c r="I133" i="1"/>
  <c r="H133" i="1"/>
  <c r="H152" i="1"/>
  <c r="G152" i="1"/>
  <c r="G133" i="1"/>
  <c r="F133" i="1"/>
  <c r="F152" i="1"/>
  <c r="E152" i="1"/>
  <c r="E133" i="1"/>
  <c r="D133" i="1"/>
  <c r="D152" i="1"/>
  <c r="C34" i="1"/>
  <c r="C50" i="1" s="1"/>
  <c r="C66" i="1" s="1"/>
  <c r="AA235" i="1" l="1"/>
  <c r="AA254" i="1"/>
  <c r="AA270" i="1" s="1"/>
  <c r="AA286" i="1" s="1"/>
  <c r="B63" i="1"/>
  <c r="B62" i="1"/>
  <c r="B61" i="1"/>
  <c r="B60" i="1"/>
  <c r="B59" i="1"/>
  <c r="B58" i="1"/>
  <c r="B57" i="1"/>
  <c r="B56" i="1"/>
  <c r="B55" i="1"/>
  <c r="B54" i="1"/>
  <c r="B53" i="1"/>
  <c r="B52" i="1"/>
  <c r="B51" i="1"/>
  <c r="X120" i="2" l="1"/>
  <c r="Y120" i="2"/>
  <c r="Z120" i="2"/>
  <c r="AA120" i="2"/>
  <c r="AB120" i="2"/>
  <c r="B77" i="1" l="1"/>
  <c r="B76" i="1"/>
  <c r="B75" i="1"/>
  <c r="B74" i="1"/>
  <c r="B73" i="1"/>
  <c r="B72" i="1"/>
  <c r="B71" i="1"/>
  <c r="B70" i="1"/>
  <c r="B69" i="1"/>
  <c r="B68" i="1"/>
  <c r="B84" i="1" l="1"/>
  <c r="B19" i="2"/>
  <c r="B78" i="1"/>
  <c r="B20" i="2"/>
  <c r="B79" i="1"/>
  <c r="I19" i="2" l="1"/>
  <c r="P19" i="2" s="1"/>
  <c r="B38" i="2"/>
  <c r="B57" i="2" s="1"/>
  <c r="B76" i="2" s="1"/>
  <c r="B95" i="2" s="1"/>
  <c r="B94" i="1"/>
  <c r="B113" i="1"/>
  <c r="B129" i="1" s="1"/>
  <c r="B95" i="1"/>
  <c r="B114" i="1"/>
  <c r="B130" i="1" s="1"/>
  <c r="AB130" i="1"/>
  <c r="AA130" i="1"/>
  <c r="Z130" i="1"/>
  <c r="Y130" i="1"/>
  <c r="X130" i="1"/>
  <c r="W130" i="1"/>
  <c r="V130" i="1"/>
  <c r="U130" i="1"/>
  <c r="T130" i="1"/>
  <c r="S130" i="1"/>
  <c r="R130" i="1"/>
  <c r="Q130" i="1"/>
  <c r="P130" i="1"/>
  <c r="O130" i="1"/>
  <c r="N130" i="1"/>
  <c r="M130" i="1"/>
  <c r="B93" i="1"/>
  <c r="B92" i="1"/>
  <c r="B91" i="1"/>
  <c r="B90" i="1"/>
  <c r="B89" i="1"/>
  <c r="B88" i="1"/>
  <c r="B87" i="1"/>
  <c r="B86" i="1"/>
  <c r="B85" i="1"/>
  <c r="B103" i="1"/>
  <c r="B119" i="1" l="1"/>
  <c r="B135" i="1" s="1"/>
  <c r="B110" i="2" s="1"/>
  <c r="I110" i="2" s="1"/>
  <c r="P110" i="2" s="1"/>
  <c r="W110" i="2" s="1"/>
  <c r="I95" i="2"/>
  <c r="I76" i="2"/>
  <c r="I57" i="2"/>
  <c r="I38" i="2"/>
  <c r="B146" i="1"/>
  <c r="B165" i="1"/>
  <c r="B145" i="1"/>
  <c r="B120" i="2" s="1"/>
  <c r="B164" i="1"/>
  <c r="B180" i="1" s="1"/>
  <c r="B13" i="2"/>
  <c r="I13" i="2" s="1"/>
  <c r="P13" i="2" s="1"/>
  <c r="W13" i="2" s="1"/>
  <c r="B9" i="2"/>
  <c r="I9" i="2" s="1"/>
  <c r="P9" i="2" s="1"/>
  <c r="W9" i="2" s="1"/>
  <c r="B16" i="2"/>
  <c r="I16" i="2" s="1"/>
  <c r="B12" i="2"/>
  <c r="I12" i="2" s="1"/>
  <c r="I20" i="2"/>
  <c r="B15" i="2"/>
  <c r="I15" i="2" s="1"/>
  <c r="P15" i="2" s="1"/>
  <c r="W15" i="2" s="1"/>
  <c r="Z15" i="2" s="1"/>
  <c r="B11" i="2"/>
  <c r="I11" i="2" s="1"/>
  <c r="P11" i="2" s="1"/>
  <c r="W11" i="2" s="1"/>
  <c r="X11" i="2" s="1"/>
  <c r="B18" i="2"/>
  <c r="I18" i="2" s="1"/>
  <c r="P18" i="2" s="1"/>
  <c r="W18" i="2" s="1"/>
  <c r="B14" i="2"/>
  <c r="I14" i="2" s="1"/>
  <c r="P14" i="2" s="1"/>
  <c r="W14" i="2" s="1"/>
  <c r="B10" i="2"/>
  <c r="I10" i="2" s="1"/>
  <c r="P10" i="2" s="1"/>
  <c r="W10" i="2" s="1"/>
  <c r="B17" i="2"/>
  <c r="I17" i="2" s="1"/>
  <c r="P17" i="2" s="1"/>
  <c r="W17" i="2" s="1"/>
  <c r="B129" i="2"/>
  <c r="B154" i="1"/>
  <c r="B110" i="1"/>
  <c r="B126" i="1" s="1"/>
  <c r="B107" i="1"/>
  <c r="B123" i="1" s="1"/>
  <c r="B104" i="1"/>
  <c r="B108" i="1"/>
  <c r="B124" i="1" s="1"/>
  <c r="B112" i="1"/>
  <c r="B128" i="1" s="1"/>
  <c r="B106" i="1"/>
  <c r="B122" i="1" s="1"/>
  <c r="B111" i="1"/>
  <c r="B127" i="1" s="1"/>
  <c r="B105" i="1"/>
  <c r="B109" i="1"/>
  <c r="B125" i="1" s="1"/>
  <c r="B120" i="1" l="1"/>
  <c r="B121" i="1"/>
  <c r="B170" i="1"/>
  <c r="B186" i="1" s="1"/>
  <c r="I120" i="2"/>
  <c r="P120" i="2" s="1"/>
  <c r="W120" i="2" s="1"/>
  <c r="B139" i="2"/>
  <c r="P95" i="2"/>
  <c r="P76" i="2"/>
  <c r="P57" i="2"/>
  <c r="P38" i="2"/>
  <c r="B196" i="1"/>
  <c r="B215" i="1"/>
  <c r="B231" i="1" s="1"/>
  <c r="B29" i="2"/>
  <c r="B48" i="2" s="1"/>
  <c r="B67" i="2" s="1"/>
  <c r="B86" i="2" s="1"/>
  <c r="B34" i="2"/>
  <c r="B53" i="2" s="1"/>
  <c r="B72" i="2" s="1"/>
  <c r="B91" i="2" s="1"/>
  <c r="B28" i="2"/>
  <c r="B47" i="2" s="1"/>
  <c r="B66" i="2" s="1"/>
  <c r="B85" i="2" s="1"/>
  <c r="B35" i="2"/>
  <c r="B54" i="2" s="1"/>
  <c r="B73" i="2" s="1"/>
  <c r="B92" i="2" s="1"/>
  <c r="B30" i="2"/>
  <c r="B49" i="2" s="1"/>
  <c r="B68" i="2" s="1"/>
  <c r="B87" i="2" s="1"/>
  <c r="B37" i="2"/>
  <c r="B56" i="2" s="1"/>
  <c r="B75" i="2" s="1"/>
  <c r="B94" i="2" s="1"/>
  <c r="B31" i="2"/>
  <c r="I31" i="2" s="1"/>
  <c r="B39" i="2"/>
  <c r="I39" i="2" s="1"/>
  <c r="B32" i="2"/>
  <c r="I32" i="2" s="1"/>
  <c r="P32" i="2" s="1"/>
  <c r="W32" i="2" s="1"/>
  <c r="Y32" i="2" s="1"/>
  <c r="B33" i="2"/>
  <c r="I33" i="2" s="1"/>
  <c r="B36" i="2"/>
  <c r="I36" i="2" s="1"/>
  <c r="AB15" i="2"/>
  <c r="I129" i="2"/>
  <c r="P129" i="2" s="1"/>
  <c r="W129" i="2" s="1"/>
  <c r="B148" i="2"/>
  <c r="Y15" i="2"/>
  <c r="Y116" i="2" s="1"/>
  <c r="Z116" i="2"/>
  <c r="X112" i="2"/>
  <c r="X15" i="2"/>
  <c r="P16" i="2"/>
  <c r="W16" i="2" s="1"/>
  <c r="Z16" i="2" s="1"/>
  <c r="AA15" i="2"/>
  <c r="AA11" i="2"/>
  <c r="I37" i="2"/>
  <c r="AB11" i="2"/>
  <c r="Y11" i="2"/>
  <c r="P12" i="2"/>
  <c r="W12" i="2" s="1"/>
  <c r="Y12" i="2" s="1"/>
  <c r="Z11" i="2"/>
  <c r="P20" i="2"/>
  <c r="W20" i="2" s="1"/>
  <c r="Y18" i="2"/>
  <c r="Z18" i="2"/>
  <c r="X18" i="2"/>
  <c r="AA18" i="2"/>
  <c r="AB18" i="2"/>
  <c r="Y13" i="2"/>
  <c r="X13" i="2"/>
  <c r="Z13" i="2"/>
  <c r="AA13" i="2"/>
  <c r="AB13" i="2"/>
  <c r="Y10" i="2"/>
  <c r="Z10" i="2"/>
  <c r="X10" i="2"/>
  <c r="AA10" i="2"/>
  <c r="AB10" i="2"/>
  <c r="Y9" i="2"/>
  <c r="X9" i="2"/>
  <c r="Z9" i="2"/>
  <c r="AA9" i="2"/>
  <c r="AB9" i="2"/>
  <c r="Y17" i="2"/>
  <c r="X17" i="2"/>
  <c r="Z17" i="2"/>
  <c r="AA17" i="2"/>
  <c r="AB17" i="2"/>
  <c r="Y14" i="2"/>
  <c r="Z14" i="2"/>
  <c r="X14" i="2"/>
  <c r="AA14" i="2"/>
  <c r="AB14" i="2"/>
  <c r="B141" i="1"/>
  <c r="B116" i="2" s="1"/>
  <c r="B160" i="1"/>
  <c r="B176" i="1" s="1"/>
  <c r="B138" i="1"/>
  <c r="B113" i="2" s="1"/>
  <c r="B157" i="1"/>
  <c r="B173" i="1" s="1"/>
  <c r="B137" i="1"/>
  <c r="B112" i="2" s="1"/>
  <c r="B156" i="1"/>
  <c r="B144" i="1"/>
  <c r="B119" i="2" s="1"/>
  <c r="B163" i="1"/>
  <c r="B179" i="1" s="1"/>
  <c r="B142" i="1"/>
  <c r="B117" i="2" s="1"/>
  <c r="B161" i="1"/>
  <c r="B177" i="1" s="1"/>
  <c r="B121" i="2"/>
  <c r="B181" i="1"/>
  <c r="B136" i="1"/>
  <c r="B111" i="2" s="1"/>
  <c r="B155" i="1"/>
  <c r="B139" i="1"/>
  <c r="B114" i="2" s="1"/>
  <c r="B158" i="1"/>
  <c r="B174" i="1" s="1"/>
  <c r="B143" i="1"/>
  <c r="B118" i="2" s="1"/>
  <c r="B162" i="1"/>
  <c r="B178" i="1" s="1"/>
  <c r="B140" i="1"/>
  <c r="B115" i="2" s="1"/>
  <c r="B159" i="1"/>
  <c r="B175" i="1" s="1"/>
  <c r="B205" i="1" l="1"/>
  <c r="I30" i="2"/>
  <c r="B221" i="1"/>
  <c r="B237" i="1" s="1"/>
  <c r="B171" i="1"/>
  <c r="B172" i="1"/>
  <c r="B158" i="2"/>
  <c r="I139" i="2"/>
  <c r="P139" i="2" s="1"/>
  <c r="W139" i="2" s="1"/>
  <c r="W95" i="2"/>
  <c r="W76" i="2"/>
  <c r="W57" i="2"/>
  <c r="W38" i="2"/>
  <c r="B247" i="1"/>
  <c r="B266" i="1"/>
  <c r="B282" i="1" s="1"/>
  <c r="B298" i="1" s="1"/>
  <c r="I29" i="2"/>
  <c r="P29" i="2" s="1"/>
  <c r="W29" i="2" s="1"/>
  <c r="X29" i="2" s="1"/>
  <c r="X130" i="2" s="1"/>
  <c r="I35" i="2"/>
  <c r="P35" i="2" s="1"/>
  <c r="W35" i="2" s="1"/>
  <c r="X35" i="2" s="1"/>
  <c r="I34" i="2"/>
  <c r="P34" i="2" s="1"/>
  <c r="I28" i="2"/>
  <c r="P28" i="2" s="1"/>
  <c r="Y16" i="2"/>
  <c r="Y117" i="2" s="1"/>
  <c r="B55" i="2"/>
  <c r="B74" i="2" s="1"/>
  <c r="B93" i="2" s="1"/>
  <c r="I93" i="2" s="1"/>
  <c r="B52" i="2"/>
  <c r="B71" i="2" s="1"/>
  <c r="B90" i="2" s="1"/>
  <c r="I90" i="2" s="1"/>
  <c r="B50" i="2"/>
  <c r="B69" i="2" s="1"/>
  <c r="B88" i="2" s="1"/>
  <c r="I88" i="2" s="1"/>
  <c r="B58" i="2"/>
  <c r="B77" i="2" s="1"/>
  <c r="B96" i="2" s="1"/>
  <c r="I96" i="2" s="1"/>
  <c r="Z32" i="2"/>
  <c r="Z133" i="2" s="1"/>
  <c r="B51" i="2"/>
  <c r="I51" i="2" s="1"/>
  <c r="P51" i="2" s="1"/>
  <c r="X16" i="2"/>
  <c r="X117" i="2" s="1"/>
  <c r="I111" i="2"/>
  <c r="P111" i="2" s="1"/>
  <c r="W111" i="2" s="1"/>
  <c r="B130" i="2"/>
  <c r="I117" i="2"/>
  <c r="P117" i="2" s="1"/>
  <c r="W117" i="2" s="1"/>
  <c r="B136" i="2"/>
  <c r="B131" i="2"/>
  <c r="I112" i="2"/>
  <c r="P112" i="2" s="1"/>
  <c r="W112" i="2" s="1"/>
  <c r="I116" i="2"/>
  <c r="P116" i="2" s="1"/>
  <c r="W116" i="2" s="1"/>
  <c r="B135" i="2"/>
  <c r="I118" i="2"/>
  <c r="P118" i="2" s="1"/>
  <c r="W118" i="2" s="1"/>
  <c r="B137" i="2"/>
  <c r="I115" i="2"/>
  <c r="P115" i="2" s="1"/>
  <c r="W115" i="2" s="1"/>
  <c r="B134" i="2"/>
  <c r="I114" i="2"/>
  <c r="P114" i="2" s="1"/>
  <c r="W114" i="2" s="1"/>
  <c r="B133" i="2"/>
  <c r="I121" i="2"/>
  <c r="P121" i="2" s="1"/>
  <c r="W121" i="2" s="1"/>
  <c r="B140" i="2"/>
  <c r="B159" i="2" s="1"/>
  <c r="I159" i="2" s="1"/>
  <c r="P159" i="2" s="1"/>
  <c r="W159" i="2" s="1"/>
  <c r="I119" i="2"/>
  <c r="P119" i="2" s="1"/>
  <c r="W119" i="2" s="1"/>
  <c r="B138" i="2"/>
  <c r="I113" i="2"/>
  <c r="P113" i="2" s="1"/>
  <c r="W113" i="2" s="1"/>
  <c r="B132" i="2"/>
  <c r="AB12" i="2"/>
  <c r="P37" i="2"/>
  <c r="W37" i="2" s="1"/>
  <c r="Z37" i="2" s="1"/>
  <c r="I148" i="2"/>
  <c r="P148" i="2" s="1"/>
  <c r="W148" i="2" s="1"/>
  <c r="B167" i="2"/>
  <c r="AB116" i="2"/>
  <c r="P39" i="2"/>
  <c r="W39" i="2" s="1"/>
  <c r="AB39" i="2" s="1"/>
  <c r="AB115" i="2"/>
  <c r="AA118" i="2"/>
  <c r="AA114" i="2"/>
  <c r="Y119" i="2"/>
  <c r="Y115" i="2"/>
  <c r="X118" i="2"/>
  <c r="X110" i="2"/>
  <c r="AB111" i="2"/>
  <c r="Y111" i="2"/>
  <c r="X114" i="2"/>
  <c r="X119" i="2"/>
  <c r="AA115" i="2"/>
  <c r="AB118" i="2"/>
  <c r="Y118" i="2"/>
  <c r="AB110" i="2"/>
  <c r="Y110" i="2"/>
  <c r="AA111" i="2"/>
  <c r="AB114" i="2"/>
  <c r="Y114" i="2"/>
  <c r="Y133" i="2"/>
  <c r="Z119" i="2"/>
  <c r="AB112" i="2"/>
  <c r="AA112" i="2"/>
  <c r="X115" i="2"/>
  <c r="AA110" i="2"/>
  <c r="X111" i="2"/>
  <c r="AB119" i="2"/>
  <c r="Z112" i="2"/>
  <c r="Z115" i="2"/>
  <c r="Z118" i="2"/>
  <c r="Z110" i="2"/>
  <c r="Z111" i="2"/>
  <c r="Z114" i="2"/>
  <c r="AA119" i="2"/>
  <c r="P31" i="2"/>
  <c r="W31" i="2" s="1"/>
  <c r="Y31" i="2" s="1"/>
  <c r="Y113" i="2"/>
  <c r="Z117" i="2"/>
  <c r="Y112" i="2"/>
  <c r="AA116" i="2"/>
  <c r="X116" i="2"/>
  <c r="AB16" i="2"/>
  <c r="AB32" i="2"/>
  <c r="AB133" i="2" s="1"/>
  <c r="AA16" i="2"/>
  <c r="X32" i="2"/>
  <c r="X133" i="2" s="1"/>
  <c r="AA32" i="2"/>
  <c r="AA133" i="2" s="1"/>
  <c r="I92" i="2"/>
  <c r="I87" i="2"/>
  <c r="I85" i="2"/>
  <c r="I86" i="2"/>
  <c r="I94" i="2"/>
  <c r="I91" i="2"/>
  <c r="I67" i="2"/>
  <c r="AA12" i="2"/>
  <c r="P30" i="2"/>
  <c r="W30" i="2" s="1"/>
  <c r="Z30" i="2" s="1"/>
  <c r="I72" i="2"/>
  <c r="I75" i="2"/>
  <c r="Z12" i="2"/>
  <c r="X12" i="2"/>
  <c r="P33" i="2"/>
  <c r="W33" i="2" s="1"/>
  <c r="Z33" i="2" s="1"/>
  <c r="Z134" i="2" s="1"/>
  <c r="I66" i="2"/>
  <c r="I73" i="2"/>
  <c r="I68" i="2"/>
  <c r="I47" i="2"/>
  <c r="I54" i="2"/>
  <c r="I48" i="2"/>
  <c r="I49" i="2"/>
  <c r="I56" i="2"/>
  <c r="I53" i="2"/>
  <c r="P36" i="2"/>
  <c r="Y20" i="2"/>
  <c r="AB20" i="2"/>
  <c r="X20" i="2"/>
  <c r="Z20" i="2"/>
  <c r="AA20" i="2"/>
  <c r="B194" i="1"/>
  <c r="B213" i="1"/>
  <c r="B229" i="1" s="1"/>
  <c r="B187" i="1"/>
  <c r="B206" i="1"/>
  <c r="B188" i="1"/>
  <c r="B207" i="1"/>
  <c r="B190" i="1"/>
  <c r="B209" i="1"/>
  <c r="B225" i="1" s="1"/>
  <c r="B195" i="1"/>
  <c r="B214" i="1"/>
  <c r="B230" i="1" s="1"/>
  <c r="B189" i="1"/>
  <c r="B208" i="1"/>
  <c r="B224" i="1" s="1"/>
  <c r="B193" i="1"/>
  <c r="B212" i="1"/>
  <c r="B228" i="1" s="1"/>
  <c r="B192" i="1"/>
  <c r="B211" i="1"/>
  <c r="B227" i="1" s="1"/>
  <c r="B191" i="1"/>
  <c r="B210" i="1"/>
  <c r="B226" i="1" s="1"/>
  <c r="B197" i="1"/>
  <c r="B216" i="1"/>
  <c r="B232" i="1" s="1"/>
  <c r="B256" i="1" l="1"/>
  <c r="B272" i="1" s="1"/>
  <c r="B288" i="1" s="1"/>
  <c r="B70" i="2"/>
  <c r="B89" i="2" s="1"/>
  <c r="B222" i="1"/>
  <c r="B238" i="1" s="1"/>
  <c r="B223" i="1"/>
  <c r="I158" i="2"/>
  <c r="P158" i="2" s="1"/>
  <c r="W158" i="2" s="1"/>
  <c r="B177" i="2"/>
  <c r="Y95" i="2"/>
  <c r="AB95" i="2"/>
  <c r="Z95" i="2"/>
  <c r="AA95" i="2"/>
  <c r="X95" i="2"/>
  <c r="Y76" i="2"/>
  <c r="AA76" i="2"/>
  <c r="Z76" i="2"/>
  <c r="X76" i="2"/>
  <c r="AB76" i="2"/>
  <c r="Z29" i="2"/>
  <c r="Z130" i="2" s="1"/>
  <c r="Y57" i="2"/>
  <c r="AB57" i="2"/>
  <c r="Z57" i="2"/>
  <c r="AA57" i="2"/>
  <c r="X57" i="2"/>
  <c r="Y38" i="2"/>
  <c r="AA38" i="2"/>
  <c r="Z38" i="2"/>
  <c r="X38" i="2"/>
  <c r="AB38" i="2"/>
  <c r="AA29" i="2"/>
  <c r="AA130" i="2" s="1"/>
  <c r="AB29" i="2"/>
  <c r="AB130" i="2" s="1"/>
  <c r="Y29" i="2"/>
  <c r="Y130" i="2" s="1"/>
  <c r="I74" i="2"/>
  <c r="P74" i="2" s="1"/>
  <c r="W74" i="2" s="1"/>
  <c r="I55" i="2"/>
  <c r="P55" i="2" s="1"/>
  <c r="W55" i="2" s="1"/>
  <c r="I69" i="2"/>
  <c r="P69" i="2" s="1"/>
  <c r="W69" i="2" s="1"/>
  <c r="I52" i="2"/>
  <c r="P52" i="2" s="1"/>
  <c r="W52" i="2" s="1"/>
  <c r="I71" i="2"/>
  <c r="P71" i="2" s="1"/>
  <c r="W71" i="2" s="1"/>
  <c r="AA37" i="2"/>
  <c r="AA138" i="2" s="1"/>
  <c r="I50" i="2"/>
  <c r="P50" i="2" s="1"/>
  <c r="W50" i="2" s="1"/>
  <c r="Y35" i="2"/>
  <c r="Y136" i="2" s="1"/>
  <c r="I77" i="2"/>
  <c r="P77" i="2" s="1"/>
  <c r="W77" i="2" s="1"/>
  <c r="X39" i="2"/>
  <c r="X140" i="2" s="1"/>
  <c r="I58" i="2"/>
  <c r="P58" i="2" s="1"/>
  <c r="W58" i="2" s="1"/>
  <c r="X136" i="2"/>
  <c r="X37" i="2"/>
  <c r="X138" i="2" s="1"/>
  <c r="B248" i="1"/>
  <c r="B267" i="1"/>
  <c r="B283" i="1" s="1"/>
  <c r="B299" i="1" s="1"/>
  <c r="B243" i="1"/>
  <c r="B262" i="1"/>
  <c r="B278" i="1" s="1"/>
  <c r="B294" i="1" s="1"/>
  <c r="B240" i="1"/>
  <c r="B259" i="1"/>
  <c r="B275" i="1" s="1"/>
  <c r="B291" i="1" s="1"/>
  <c r="B241" i="1"/>
  <c r="B260" i="1"/>
  <c r="B276" i="1" s="1"/>
  <c r="B292" i="1" s="1"/>
  <c r="I137" i="2"/>
  <c r="P137" i="2" s="1"/>
  <c r="W137" i="2" s="1"/>
  <c r="B156" i="2"/>
  <c r="B149" i="2"/>
  <c r="I130" i="2"/>
  <c r="P130" i="2" s="1"/>
  <c r="W130" i="2" s="1"/>
  <c r="B242" i="1"/>
  <c r="B261" i="1"/>
  <c r="B277" i="1" s="1"/>
  <c r="B293" i="1" s="1"/>
  <c r="B244" i="1"/>
  <c r="B263" i="1"/>
  <c r="B279" i="1" s="1"/>
  <c r="B295" i="1" s="1"/>
  <c r="B246" i="1"/>
  <c r="B265" i="1"/>
  <c r="B281" i="1" s="1"/>
  <c r="B297" i="1" s="1"/>
  <c r="B239" i="1"/>
  <c r="B258" i="1"/>
  <c r="B274" i="1" s="1"/>
  <c r="B290" i="1" s="1"/>
  <c r="B245" i="1"/>
  <c r="B264" i="1"/>
  <c r="B280" i="1" s="1"/>
  <c r="B296" i="1" s="1"/>
  <c r="B157" i="2"/>
  <c r="I138" i="2"/>
  <c r="P138" i="2" s="1"/>
  <c r="W138" i="2" s="1"/>
  <c r="I133" i="2"/>
  <c r="P133" i="2" s="1"/>
  <c r="W133" i="2" s="1"/>
  <c r="B152" i="2"/>
  <c r="B150" i="2"/>
  <c r="I131" i="2"/>
  <c r="P131" i="2" s="1"/>
  <c r="W131" i="2" s="1"/>
  <c r="B154" i="2"/>
  <c r="I135" i="2"/>
  <c r="P135" i="2" s="1"/>
  <c r="W135" i="2" s="1"/>
  <c r="I136" i="2"/>
  <c r="P136" i="2" s="1"/>
  <c r="W136" i="2" s="1"/>
  <c r="B155" i="2"/>
  <c r="B151" i="2"/>
  <c r="I132" i="2"/>
  <c r="P132" i="2" s="1"/>
  <c r="W132" i="2" s="1"/>
  <c r="I140" i="2"/>
  <c r="P140" i="2" s="1"/>
  <c r="W140" i="2" s="1"/>
  <c r="I134" i="2"/>
  <c r="P134" i="2" s="1"/>
  <c r="W134" i="2" s="1"/>
  <c r="B153" i="2"/>
  <c r="I70" i="2"/>
  <c r="P70" i="2" s="1"/>
  <c r="W70" i="2" s="1"/>
  <c r="I167" i="2"/>
  <c r="P167" i="2" s="1"/>
  <c r="W167" i="2" s="1"/>
  <c r="B186" i="2"/>
  <c r="I186" i="2" s="1"/>
  <c r="P186" i="2" s="1"/>
  <c r="W186" i="2" s="1"/>
  <c r="AB113" i="2"/>
  <c r="Z138" i="2"/>
  <c r="AB31" i="2"/>
  <c r="AB132" i="2" s="1"/>
  <c r="AB37" i="2"/>
  <c r="Y37" i="2"/>
  <c r="AB35" i="2"/>
  <c r="AB136" i="2" s="1"/>
  <c r="AA35" i="2"/>
  <c r="AA136" i="2" s="1"/>
  <c r="Y132" i="2"/>
  <c r="Z131" i="2"/>
  <c r="AA39" i="2"/>
  <c r="Z31" i="2"/>
  <c r="Z132" i="2" s="1"/>
  <c r="Z39" i="2"/>
  <c r="Z140" i="2" s="1"/>
  <c r="I89" i="2"/>
  <c r="P89" i="2" s="1"/>
  <c r="W89" i="2" s="1"/>
  <c r="Y39" i="2"/>
  <c r="Y140" i="2" s="1"/>
  <c r="AA31" i="2"/>
  <c r="AA132" i="2" s="1"/>
  <c r="AA33" i="2"/>
  <c r="X31" i="2"/>
  <c r="X132" i="2" s="1"/>
  <c r="AB30" i="2"/>
  <c r="X113" i="2"/>
  <c r="AA113" i="2"/>
  <c r="AA117" i="2"/>
  <c r="AB117" i="2"/>
  <c r="X121" i="2"/>
  <c r="Z121" i="2"/>
  <c r="AB121" i="2"/>
  <c r="AB140" i="2"/>
  <c r="AA121" i="2"/>
  <c r="Y121" i="2"/>
  <c r="Z113" i="2"/>
  <c r="Z35" i="2"/>
  <c r="P94" i="2"/>
  <c r="W94" i="2" s="1"/>
  <c r="P96" i="2"/>
  <c r="W96" i="2" s="1"/>
  <c r="P85" i="2"/>
  <c r="W85" i="2" s="1"/>
  <c r="P88" i="2"/>
  <c r="W88" i="2" s="1"/>
  <c r="P87" i="2"/>
  <c r="W87" i="2" s="1"/>
  <c r="P91" i="2"/>
  <c r="W91" i="2" s="1"/>
  <c r="P93" i="2"/>
  <c r="W93" i="2" s="1"/>
  <c r="P86" i="2"/>
  <c r="W86" i="2" s="1"/>
  <c r="P90" i="2"/>
  <c r="W90" i="2" s="1"/>
  <c r="P92" i="2"/>
  <c r="W92" i="2" s="1"/>
  <c r="Y33" i="2"/>
  <c r="W51" i="2"/>
  <c r="P68" i="2"/>
  <c r="W68" i="2" s="1"/>
  <c r="P66" i="2"/>
  <c r="W66" i="2" s="1"/>
  <c r="P75" i="2"/>
  <c r="W75" i="2" s="1"/>
  <c r="P73" i="2"/>
  <c r="W73" i="2" s="1"/>
  <c r="AB33" i="2"/>
  <c r="X30" i="2"/>
  <c r="X33" i="2"/>
  <c r="AA30" i="2"/>
  <c r="Y30" i="2"/>
  <c r="P72" i="2"/>
  <c r="W72" i="2" s="1"/>
  <c r="P67" i="2"/>
  <c r="W67" i="2" s="1"/>
  <c r="P49" i="2"/>
  <c r="W49" i="2" s="1"/>
  <c r="P54" i="2"/>
  <c r="W54" i="2" s="1"/>
  <c r="P48" i="2"/>
  <c r="W48" i="2" s="1"/>
  <c r="W28" i="2"/>
  <c r="W34" i="2"/>
  <c r="P53" i="2"/>
  <c r="W53" i="2" s="1"/>
  <c r="W36" i="2"/>
  <c r="P56" i="2"/>
  <c r="W56" i="2" s="1"/>
  <c r="P47" i="2"/>
  <c r="W47" i="2" s="1"/>
  <c r="B257" i="1" l="1"/>
  <c r="B273" i="1" s="1"/>
  <c r="B289" i="1" s="1"/>
  <c r="AA196" i="2"/>
  <c r="AB177" i="2"/>
  <c r="AB196" i="2"/>
  <c r="Y177" i="2"/>
  <c r="Y196" i="2"/>
  <c r="X177" i="2"/>
  <c r="X196" i="2"/>
  <c r="I177" i="2"/>
  <c r="P177" i="2" s="1"/>
  <c r="W177" i="2" s="1"/>
  <c r="B196" i="2"/>
  <c r="I196" i="2" s="1"/>
  <c r="P196" i="2" s="1"/>
  <c r="W196" i="2" s="1"/>
  <c r="Z177" i="2"/>
  <c r="Z196" i="2"/>
  <c r="AA177" i="2"/>
  <c r="Z139" i="2"/>
  <c r="Z158" i="2"/>
  <c r="AA139" i="2"/>
  <c r="AA158" i="2"/>
  <c r="AB139" i="2"/>
  <c r="AB158" i="2"/>
  <c r="Y139" i="2"/>
  <c r="Y158" i="2"/>
  <c r="X139" i="2"/>
  <c r="X158" i="2"/>
  <c r="B178" i="2"/>
  <c r="I154" i="2"/>
  <c r="P154" i="2" s="1"/>
  <c r="W154" i="2" s="1"/>
  <c r="B173" i="2"/>
  <c r="B174" i="2"/>
  <c r="I155" i="2"/>
  <c r="P155" i="2" s="1"/>
  <c r="W155" i="2" s="1"/>
  <c r="I153" i="2"/>
  <c r="P153" i="2" s="1"/>
  <c r="W153" i="2" s="1"/>
  <c r="B172" i="2"/>
  <c r="B169" i="2"/>
  <c r="I150" i="2"/>
  <c r="P150" i="2" s="1"/>
  <c r="W150" i="2" s="1"/>
  <c r="I157" i="2"/>
  <c r="P157" i="2" s="1"/>
  <c r="W157" i="2" s="1"/>
  <c r="B176" i="2"/>
  <c r="I149" i="2"/>
  <c r="P149" i="2" s="1"/>
  <c r="W149" i="2" s="1"/>
  <c r="B168" i="2"/>
  <c r="I151" i="2"/>
  <c r="P151" i="2" s="1"/>
  <c r="W151" i="2" s="1"/>
  <c r="B170" i="2"/>
  <c r="B171" i="2"/>
  <c r="I152" i="2"/>
  <c r="P152" i="2" s="1"/>
  <c r="W152" i="2" s="1"/>
  <c r="B175" i="2"/>
  <c r="I156" i="2"/>
  <c r="P156" i="2" s="1"/>
  <c r="W156" i="2" s="1"/>
  <c r="AB138" i="2"/>
  <c r="Y138" i="2"/>
  <c r="X131" i="2"/>
  <c r="AA131" i="2"/>
  <c r="Y134" i="2"/>
  <c r="AB131" i="2"/>
  <c r="AA134" i="2"/>
  <c r="Y131" i="2"/>
  <c r="AB134" i="2"/>
  <c r="X134" i="2"/>
  <c r="AA140" i="2"/>
  <c r="Z136" i="2"/>
  <c r="Y85" i="2"/>
  <c r="X85" i="2"/>
  <c r="Z85" i="2"/>
  <c r="AA85" i="2"/>
  <c r="AB85" i="2"/>
  <c r="Y92" i="2"/>
  <c r="Z92" i="2"/>
  <c r="AA92" i="2"/>
  <c r="AB92" i="2"/>
  <c r="X92" i="2"/>
  <c r="Y90" i="2"/>
  <c r="Z90" i="2"/>
  <c r="X90" i="2"/>
  <c r="AA90" i="2"/>
  <c r="AB90" i="2"/>
  <c r="Y88" i="2"/>
  <c r="Z88" i="2"/>
  <c r="AA88" i="2"/>
  <c r="AB88" i="2"/>
  <c r="X88" i="2"/>
  <c r="Y93" i="2"/>
  <c r="X93" i="2"/>
  <c r="Z93" i="2"/>
  <c r="AA93" i="2"/>
  <c r="AB93" i="2"/>
  <c r="Y89" i="2"/>
  <c r="X89" i="2"/>
  <c r="Z89" i="2"/>
  <c r="AA89" i="2"/>
  <c r="AB89" i="2"/>
  <c r="Y86" i="2"/>
  <c r="Z86" i="2"/>
  <c r="X86" i="2"/>
  <c r="AA86" i="2"/>
  <c r="AB86" i="2"/>
  <c r="Y91" i="2"/>
  <c r="Z91" i="2"/>
  <c r="AA91" i="2"/>
  <c r="X91" i="2"/>
  <c r="AB91" i="2"/>
  <c r="Y87" i="2"/>
  <c r="Z87" i="2"/>
  <c r="AA87" i="2"/>
  <c r="X87" i="2"/>
  <c r="AB87" i="2"/>
  <c r="Y96" i="2"/>
  <c r="Z96" i="2"/>
  <c r="AA96" i="2"/>
  <c r="X96" i="2"/>
  <c r="AB96" i="2"/>
  <c r="Y94" i="2"/>
  <c r="Z94" i="2"/>
  <c r="X94" i="2"/>
  <c r="AA94" i="2"/>
  <c r="AB94" i="2"/>
  <c r="Y69" i="2"/>
  <c r="AB69" i="2"/>
  <c r="Z69" i="2"/>
  <c r="X69" i="2"/>
  <c r="AA69" i="2"/>
  <c r="Y71" i="2"/>
  <c r="Z71" i="2"/>
  <c r="X71" i="2"/>
  <c r="AB71" i="2"/>
  <c r="AA71" i="2"/>
  <c r="Y73" i="2"/>
  <c r="X73" i="2"/>
  <c r="Z73" i="2"/>
  <c r="AB73" i="2"/>
  <c r="AA73" i="2"/>
  <c r="Y70" i="2"/>
  <c r="X70" i="2"/>
  <c r="Z70" i="2"/>
  <c r="AB70" i="2"/>
  <c r="AA70" i="2"/>
  <c r="Y67" i="2"/>
  <c r="AB67" i="2"/>
  <c r="Z67" i="2"/>
  <c r="X67" i="2"/>
  <c r="AA67" i="2"/>
  <c r="X51" i="2"/>
  <c r="AB51" i="2"/>
  <c r="Z51" i="2"/>
  <c r="Y51" i="2"/>
  <c r="AA51" i="2"/>
  <c r="Y72" i="2"/>
  <c r="AB72" i="2"/>
  <c r="Z72" i="2"/>
  <c r="AA72" i="2"/>
  <c r="X72" i="2"/>
  <c r="Y74" i="2"/>
  <c r="X74" i="2"/>
  <c r="AB74" i="2"/>
  <c r="Z74" i="2"/>
  <c r="AA74" i="2"/>
  <c r="Y75" i="2"/>
  <c r="Z75" i="2"/>
  <c r="X75" i="2"/>
  <c r="AB75" i="2"/>
  <c r="AA75" i="2"/>
  <c r="Y66" i="2"/>
  <c r="X66" i="2"/>
  <c r="Z66" i="2"/>
  <c r="AB66" i="2"/>
  <c r="AA66" i="2"/>
  <c r="Y68" i="2"/>
  <c r="Z68" i="2"/>
  <c r="AB68" i="2"/>
  <c r="AA68" i="2"/>
  <c r="X68" i="2"/>
  <c r="Y77" i="2"/>
  <c r="AB77" i="2"/>
  <c r="Z77" i="2"/>
  <c r="AA77" i="2"/>
  <c r="X77" i="2"/>
  <c r="Y52" i="2"/>
  <c r="Y153" i="2" s="1"/>
  <c r="AB52" i="2"/>
  <c r="AB153" i="2" s="1"/>
  <c r="Z52" i="2"/>
  <c r="X52" i="2"/>
  <c r="X153" i="2" s="1"/>
  <c r="AA52" i="2"/>
  <c r="Z34" i="2"/>
  <c r="AA34" i="2"/>
  <c r="Y34" i="2"/>
  <c r="X34" i="2"/>
  <c r="AB34" i="2"/>
  <c r="Y49" i="2"/>
  <c r="Y150" i="2" s="1"/>
  <c r="AB49" i="2"/>
  <c r="AB150" i="2" s="1"/>
  <c r="Z49" i="2"/>
  <c r="AA49" i="2"/>
  <c r="AA150" i="2" s="1"/>
  <c r="X49" i="2"/>
  <c r="X150" i="2" s="1"/>
  <c r="Y47" i="2"/>
  <c r="X47" i="2"/>
  <c r="Z47" i="2"/>
  <c r="AB47" i="2"/>
  <c r="AA47" i="2"/>
  <c r="Y58" i="2"/>
  <c r="Y159" i="2" s="1"/>
  <c r="AB58" i="2"/>
  <c r="AB159" i="2" s="1"/>
  <c r="Z58" i="2"/>
  <c r="Z159" i="2" s="1"/>
  <c r="AA58" i="2"/>
  <c r="AA159" i="2" s="1"/>
  <c r="X58" i="2"/>
  <c r="X159" i="2" s="1"/>
  <c r="Y53" i="2"/>
  <c r="AB53" i="2"/>
  <c r="Z53" i="2"/>
  <c r="AA53" i="2"/>
  <c r="X53" i="2"/>
  <c r="Z28" i="2"/>
  <c r="Y28" i="2"/>
  <c r="AB28" i="2"/>
  <c r="X28" i="2"/>
  <c r="AA28" i="2"/>
  <c r="Y50" i="2"/>
  <c r="AB50" i="2"/>
  <c r="X50" i="2"/>
  <c r="Z50" i="2"/>
  <c r="Z151" i="2" s="1"/>
  <c r="AA50" i="2"/>
  <c r="AA151" i="2" s="1"/>
  <c r="Y56" i="2"/>
  <c r="Y157" i="2" s="1"/>
  <c r="Z56" i="2"/>
  <c r="X56" i="2"/>
  <c r="AB56" i="2"/>
  <c r="AB157" i="2" s="1"/>
  <c r="AA56" i="2"/>
  <c r="Y55" i="2"/>
  <c r="X55" i="2"/>
  <c r="AB55" i="2"/>
  <c r="Z55" i="2"/>
  <c r="AA55" i="2"/>
  <c r="AB36" i="2"/>
  <c r="Z36" i="2"/>
  <c r="Y36" i="2"/>
  <c r="AA36" i="2"/>
  <c r="X36" i="2"/>
  <c r="Y48" i="2"/>
  <c r="AB48" i="2"/>
  <c r="Z48" i="2"/>
  <c r="X48" i="2"/>
  <c r="AA48" i="2"/>
  <c r="Y54" i="2"/>
  <c r="AB54" i="2"/>
  <c r="Z54" i="2"/>
  <c r="X54" i="2"/>
  <c r="AA54" i="2"/>
  <c r="AA155" i="2" s="1"/>
  <c r="AB193" i="2" l="1"/>
  <c r="AB190" i="2"/>
  <c r="Y186" i="2"/>
  <c r="X195" i="2"/>
  <c r="Y194" i="2"/>
  <c r="Y187" i="2"/>
  <c r="Y189" i="2"/>
  <c r="Z174" i="2"/>
  <c r="AA187" i="2"/>
  <c r="X186" i="2"/>
  <c r="AA190" i="2"/>
  <c r="AA153" i="2"/>
  <c r="AA172" i="2"/>
  <c r="AA191" i="2"/>
  <c r="I170" i="2"/>
  <c r="P170" i="2" s="1"/>
  <c r="W170" i="2" s="1"/>
  <c r="B189" i="2"/>
  <c r="I189" i="2" s="1"/>
  <c r="P189" i="2" s="1"/>
  <c r="W189" i="2" s="1"/>
  <c r="B192" i="2"/>
  <c r="I192" i="2" s="1"/>
  <c r="P192" i="2" s="1"/>
  <c r="W192" i="2" s="1"/>
  <c r="I173" i="2"/>
  <c r="P173" i="2" s="1"/>
  <c r="W173" i="2" s="1"/>
  <c r="AB192" i="2"/>
  <c r="Z189" i="2"/>
  <c r="I175" i="2"/>
  <c r="P175" i="2" s="1"/>
  <c r="W175" i="2" s="1"/>
  <c r="B194" i="2"/>
  <c r="I194" i="2" s="1"/>
  <c r="P194" i="2" s="1"/>
  <c r="W194" i="2" s="1"/>
  <c r="I172" i="2"/>
  <c r="P172" i="2" s="1"/>
  <c r="W172" i="2" s="1"/>
  <c r="B191" i="2"/>
  <c r="I191" i="2" s="1"/>
  <c r="P191" i="2" s="1"/>
  <c r="W191" i="2" s="1"/>
  <c r="X193" i="2"/>
  <c r="X197" i="2"/>
  <c r="Y197" i="2"/>
  <c r="Z190" i="2"/>
  <c r="AB188" i="2"/>
  <c r="I168" i="2"/>
  <c r="P168" i="2" s="1"/>
  <c r="W168" i="2" s="1"/>
  <c r="B187" i="2"/>
  <c r="I187" i="2" s="1"/>
  <c r="P187" i="2" s="1"/>
  <c r="W187" i="2" s="1"/>
  <c r="I178" i="2"/>
  <c r="P178" i="2" s="1"/>
  <c r="W178" i="2" s="1"/>
  <c r="B197" i="2"/>
  <c r="I197" i="2" s="1"/>
  <c r="P197" i="2" s="1"/>
  <c r="W197" i="2" s="1"/>
  <c r="B195" i="2"/>
  <c r="I195" i="2" s="1"/>
  <c r="P195" i="2" s="1"/>
  <c r="W195" i="2" s="1"/>
  <c r="I176" i="2"/>
  <c r="P176" i="2" s="1"/>
  <c r="W176" i="2" s="1"/>
  <c r="AB187" i="2"/>
  <c r="AA189" i="2"/>
  <c r="B190" i="2"/>
  <c r="I190" i="2" s="1"/>
  <c r="P190" i="2" s="1"/>
  <c r="W190" i="2" s="1"/>
  <c r="I171" i="2"/>
  <c r="P171" i="2" s="1"/>
  <c r="W171" i="2" s="1"/>
  <c r="B188" i="2"/>
  <c r="I188" i="2" s="1"/>
  <c r="P188" i="2" s="1"/>
  <c r="W188" i="2" s="1"/>
  <c r="I169" i="2"/>
  <c r="P169" i="2" s="1"/>
  <c r="W169" i="2" s="1"/>
  <c r="B193" i="2"/>
  <c r="I193" i="2" s="1"/>
  <c r="P193" i="2" s="1"/>
  <c r="W193" i="2" s="1"/>
  <c r="I174" i="2"/>
  <c r="P174" i="2" s="1"/>
  <c r="W174" i="2" s="1"/>
  <c r="AB175" i="2"/>
  <c r="AB194" i="2"/>
  <c r="AA194" i="2"/>
  <c r="AA186" i="2"/>
  <c r="Z167" i="2"/>
  <c r="Z186" i="2"/>
  <c r="Z197" i="2"/>
  <c r="AA192" i="2"/>
  <c r="X190" i="2"/>
  <c r="Y191" i="2"/>
  <c r="AB195" i="2"/>
  <c r="Y195" i="2"/>
  <c r="AA197" i="2"/>
  <c r="X175" i="2"/>
  <c r="X194" i="2"/>
  <c r="AB151" i="2"/>
  <c r="AB189" i="2"/>
  <c r="Y193" i="2"/>
  <c r="Z195" i="2"/>
  <c r="AB197" i="2"/>
  <c r="Z188" i="2"/>
  <c r="Z192" i="2"/>
  <c r="Y190" i="2"/>
  <c r="Y172" i="2"/>
  <c r="AA188" i="2"/>
  <c r="AB191" i="2"/>
  <c r="Z193" i="2"/>
  <c r="Y173" i="2"/>
  <c r="Y192" i="2"/>
  <c r="X187" i="2"/>
  <c r="Z187" i="2"/>
  <c r="Z175" i="2"/>
  <c r="Z194" i="2"/>
  <c r="AA195" i="2"/>
  <c r="X170" i="2"/>
  <c r="X189" i="2"/>
  <c r="AB167" i="2"/>
  <c r="AB186" i="2"/>
  <c r="X173" i="2"/>
  <c r="X192" i="2"/>
  <c r="Z191" i="2"/>
  <c r="X169" i="2"/>
  <c r="Y169" i="2"/>
  <c r="AA170" i="2"/>
  <c r="AB170" i="2"/>
  <c r="AA174" i="2"/>
  <c r="X191" i="2"/>
  <c r="Y188" i="2"/>
  <c r="X188" i="2"/>
  <c r="AA193" i="2"/>
  <c r="X155" i="2"/>
  <c r="X174" i="2"/>
  <c r="Z149" i="2"/>
  <c r="Z168" i="2"/>
  <c r="Y178" i="2"/>
  <c r="Y167" i="2"/>
  <c r="AB152" i="2"/>
  <c r="AB171" i="2"/>
  <c r="AA178" i="2"/>
  <c r="AB155" i="2"/>
  <c r="AB174" i="2"/>
  <c r="AA149" i="2"/>
  <c r="AA168" i="2"/>
  <c r="Y149" i="2"/>
  <c r="Y168" i="2"/>
  <c r="AA175" i="2"/>
  <c r="X157" i="2"/>
  <c r="X176" i="2"/>
  <c r="Y151" i="2"/>
  <c r="Y170" i="2"/>
  <c r="AA167" i="2"/>
  <c r="AA173" i="2"/>
  <c r="AA152" i="2"/>
  <c r="AA171" i="2"/>
  <c r="X152" i="2"/>
  <c r="X171" i="2"/>
  <c r="X151" i="2"/>
  <c r="Y176" i="2"/>
  <c r="X172" i="2"/>
  <c r="AB172" i="2"/>
  <c r="Z178" i="2"/>
  <c r="AA157" i="2"/>
  <c r="AA176" i="2"/>
  <c r="X178" i="2"/>
  <c r="Z153" i="2"/>
  <c r="Z172" i="2"/>
  <c r="Z152" i="2"/>
  <c r="Z171" i="2"/>
  <c r="AB149" i="2"/>
  <c r="AB168" i="2"/>
  <c r="AB176" i="2"/>
  <c r="Y155" i="2"/>
  <c r="Y174" i="2"/>
  <c r="X149" i="2"/>
  <c r="X168" i="2"/>
  <c r="Y175" i="2"/>
  <c r="Z157" i="2"/>
  <c r="Z176" i="2"/>
  <c r="X167" i="2"/>
  <c r="AB178" i="2"/>
  <c r="Z150" i="2"/>
  <c r="Z169" i="2"/>
  <c r="AB173" i="2"/>
  <c r="Z173" i="2"/>
  <c r="Y152" i="2"/>
  <c r="Y171" i="2"/>
  <c r="Z155" i="2"/>
  <c r="AA169" i="2"/>
  <c r="AB169" i="2"/>
  <c r="Z170" i="2"/>
  <c r="X129" i="2"/>
  <c r="X148" i="2"/>
  <c r="AB135" i="2"/>
  <c r="AB154" i="2"/>
  <c r="Z137" i="2"/>
  <c r="Z156" i="2"/>
  <c r="AB129" i="2"/>
  <c r="AB148" i="2"/>
  <c r="X135" i="2"/>
  <c r="X154" i="2"/>
  <c r="Y137" i="2"/>
  <c r="Y156" i="2"/>
  <c r="AB137" i="2"/>
  <c r="AB156" i="2"/>
  <c r="Y129" i="2"/>
  <c r="Y148" i="2"/>
  <c r="Y135" i="2"/>
  <c r="Y154" i="2"/>
  <c r="Z135" i="2"/>
  <c r="Z154" i="2"/>
  <c r="X137" i="2"/>
  <c r="X156" i="2"/>
  <c r="AA137" i="2"/>
  <c r="AA156" i="2"/>
  <c r="AA129" i="2"/>
  <c r="AA148" i="2"/>
  <c r="Z129" i="2"/>
  <c r="Z148" i="2"/>
  <c r="AA135" i="2"/>
  <c r="AA154" i="2"/>
  <c r="B252" i="1" l="1"/>
  <c r="B300" i="1"/>
  <c r="Y300" i="1"/>
  <c r="U300" i="1"/>
  <c r="Q300" i="1"/>
  <c r="M300" i="1"/>
  <c r="AB300" i="1"/>
  <c r="AA300" i="1"/>
  <c r="Z300" i="1"/>
  <c r="X300" i="1"/>
  <c r="W300" i="1"/>
  <c r="V300" i="1"/>
  <c r="T300" i="1"/>
  <c r="S300" i="1"/>
  <c r="R300" i="1"/>
  <c r="P300" i="1"/>
  <c r="O300" i="1"/>
  <c r="N300" i="1"/>
  <c r="L300" i="1"/>
  <c r="Y284" i="1"/>
  <c r="U284" i="1"/>
  <c r="Q284" i="1"/>
  <c r="M284" i="1"/>
  <c r="AB284" i="1"/>
  <c r="AA284" i="1"/>
  <c r="Z284" i="1"/>
  <c r="X284" i="1"/>
  <c r="W284" i="1"/>
  <c r="V284" i="1"/>
  <c r="T284" i="1"/>
  <c r="S284" i="1"/>
  <c r="R284" i="1"/>
  <c r="P284" i="1"/>
  <c r="O284" i="1"/>
  <c r="N284" i="1"/>
  <c r="L284" i="1"/>
  <c r="AB268" i="1"/>
  <c r="X268" i="1"/>
  <c r="T268" i="1"/>
  <c r="P268" i="1"/>
  <c r="L268" i="1"/>
  <c r="AA268" i="1"/>
  <c r="Z268" i="1"/>
  <c r="Y268" i="1"/>
  <c r="W268" i="1"/>
  <c r="V268" i="1"/>
  <c r="U268" i="1"/>
  <c r="S268" i="1"/>
  <c r="R268" i="1"/>
  <c r="Q268" i="1"/>
  <c r="O268" i="1"/>
  <c r="N268" i="1"/>
  <c r="M268" i="1"/>
  <c r="B20" i="1"/>
  <c r="B26" i="1" s="1"/>
  <c r="B21" i="1"/>
  <c r="B27" i="1" s="1"/>
  <c r="B22" i="1"/>
  <c r="B28" i="1" s="1"/>
  <c r="B23" i="1"/>
  <c r="B29" i="1" s="1"/>
  <c r="B19" i="1"/>
  <c r="B25" i="1" s="1"/>
  <c r="I81" i="2" l="1"/>
  <c r="P81" i="2" s="1"/>
  <c r="W81" i="2" s="1"/>
  <c r="B182" i="2"/>
  <c r="I182" i="2" s="1"/>
  <c r="P182" i="2" s="1"/>
  <c r="W182" i="2" s="1"/>
  <c r="B141" i="2" l="1"/>
  <c r="P127" i="2"/>
  <c r="P146" i="2" s="1"/>
  <c r="P165" i="2" s="1"/>
  <c r="P184" i="2" s="1"/>
  <c r="I127" i="2"/>
  <c r="I146" i="2" s="1"/>
  <c r="I165" i="2" s="1"/>
  <c r="I184" i="2" s="1"/>
  <c r="B127" i="2"/>
  <c r="B146" i="2" s="1"/>
  <c r="B165" i="2" s="1"/>
  <c r="B184" i="2" s="1"/>
  <c r="I122" i="2"/>
  <c r="P122" i="2" l="1"/>
  <c r="B160" i="2"/>
  <c r="I141" i="2"/>
  <c r="I160" i="2" l="1"/>
  <c r="B179" i="2"/>
  <c r="B198" i="2" s="1"/>
  <c r="I198" i="2" s="1"/>
  <c r="P198" i="2" s="1"/>
  <c r="W198" i="2" s="1"/>
  <c r="P141" i="2"/>
  <c r="W122" i="2"/>
  <c r="AB249" i="1"/>
  <c r="X249" i="1"/>
  <c r="T249" i="1"/>
  <c r="AA249" i="1"/>
  <c r="W249" i="1"/>
  <c r="S249" i="1"/>
  <c r="AB217" i="1"/>
  <c r="B201" i="1"/>
  <c r="B150" i="1"/>
  <c r="B99" i="1"/>
  <c r="B48" i="1"/>
  <c r="B249" i="1"/>
  <c r="B5" i="2" l="1"/>
  <c r="B106" i="2" s="1"/>
  <c r="B24" i="2"/>
  <c r="I24" i="2" s="1"/>
  <c r="P24" i="2" s="1"/>
  <c r="W24" i="2" s="1"/>
  <c r="B43" i="2"/>
  <c r="I43" i="2" s="1"/>
  <c r="P43" i="2" s="1"/>
  <c r="W43" i="2" s="1"/>
  <c r="B62" i="2"/>
  <c r="B163" i="2" s="1"/>
  <c r="B125" i="2"/>
  <c r="W141" i="2"/>
  <c r="I179" i="2"/>
  <c r="P160" i="2"/>
  <c r="U249" i="1"/>
  <c r="Y249" i="1"/>
  <c r="V249" i="1"/>
  <c r="Z249" i="1"/>
  <c r="I106" i="2" l="1"/>
  <c r="P106" i="2" s="1"/>
  <c r="W106" i="2" s="1"/>
  <c r="I5" i="1"/>
  <c r="I5" i="2"/>
  <c r="P5" i="2" s="1"/>
  <c r="W5" i="2" s="1"/>
  <c r="I125" i="2"/>
  <c r="P125" i="2" s="1"/>
  <c r="W125" i="2" s="1"/>
  <c r="I6" i="1"/>
  <c r="I163" i="2"/>
  <c r="P163" i="2" s="1"/>
  <c r="W163" i="2" s="1"/>
  <c r="I8" i="1"/>
  <c r="I62" i="2"/>
  <c r="P62" i="2" s="1"/>
  <c r="W62" i="2" s="1"/>
  <c r="B144" i="2"/>
  <c r="Q249" i="1"/>
  <c r="O249" i="1"/>
  <c r="W160" i="2"/>
  <c r="P179" i="2"/>
  <c r="I144" i="2" l="1"/>
  <c r="P144" i="2" s="1"/>
  <c r="W144" i="2" s="1"/>
  <c r="I7" i="1"/>
  <c r="P249" i="1"/>
  <c r="N249" i="1"/>
  <c r="R249" i="1"/>
  <c r="W179" i="2"/>
  <c r="B133" i="1" l="1"/>
  <c r="B184" i="1" s="1"/>
  <c r="B235" i="1" s="1"/>
  <c r="B117" i="1"/>
  <c r="B168" i="1" s="1"/>
  <c r="B219" i="1" s="1"/>
  <c r="B101" i="1"/>
  <c r="B152" i="1" s="1"/>
  <c r="B203" i="1" s="1"/>
  <c r="B254" i="1" s="1"/>
  <c r="I21" i="2"/>
  <c r="B40" i="2"/>
  <c r="B59" i="2" s="1"/>
  <c r="B78" i="2" s="1"/>
  <c r="P26" i="2"/>
  <c r="P45" i="2" s="1"/>
  <c r="P64" i="2" s="1"/>
  <c r="I26" i="2"/>
  <c r="I45" i="2" s="1"/>
  <c r="I64" i="2" s="1"/>
  <c r="B26" i="2"/>
  <c r="B45" i="2" s="1"/>
  <c r="B64" i="2" s="1"/>
  <c r="AB198" i="1"/>
  <c r="AA198" i="1"/>
  <c r="Z198" i="1"/>
  <c r="Y198" i="1"/>
  <c r="X198" i="1"/>
  <c r="W198" i="1"/>
  <c r="V198" i="1"/>
  <c r="U198" i="1"/>
  <c r="T198" i="1"/>
  <c r="S198" i="1"/>
  <c r="R198" i="1"/>
  <c r="Q198" i="1"/>
  <c r="P198" i="1"/>
  <c r="O198" i="1"/>
  <c r="N198" i="1"/>
  <c r="B198" i="1"/>
  <c r="AB147" i="1"/>
  <c r="AA147" i="1"/>
  <c r="Z147" i="1"/>
  <c r="Y147" i="1"/>
  <c r="X147" i="1"/>
  <c r="W147" i="1"/>
  <c r="V147" i="1"/>
  <c r="U147" i="1"/>
  <c r="T147" i="1"/>
  <c r="S147" i="1"/>
  <c r="R147" i="1"/>
  <c r="Q147" i="1"/>
  <c r="P147" i="1"/>
  <c r="O147" i="1"/>
  <c r="N147" i="1"/>
  <c r="B147" i="1"/>
  <c r="AB96" i="1"/>
  <c r="AA96" i="1"/>
  <c r="Z96" i="1"/>
  <c r="Y96" i="1"/>
  <c r="X96" i="1"/>
  <c r="W96" i="1"/>
  <c r="V96" i="1"/>
  <c r="U96" i="1"/>
  <c r="T96" i="1"/>
  <c r="S96" i="1"/>
  <c r="R96" i="1"/>
  <c r="Q96" i="1"/>
  <c r="P96" i="1"/>
  <c r="O96" i="1"/>
  <c r="N96" i="1"/>
  <c r="B96" i="1"/>
  <c r="B67" i="1"/>
  <c r="B8" i="2"/>
  <c r="I78" i="2" l="1"/>
  <c r="B97" i="2"/>
  <c r="I97" i="2" s="1"/>
  <c r="B83" i="1"/>
  <c r="P21" i="2"/>
  <c r="W21" i="2" s="1"/>
  <c r="I40" i="2"/>
  <c r="B102" i="1"/>
  <c r="B27" i="2"/>
  <c r="I8" i="2"/>
  <c r="I59" i="2"/>
  <c r="AB166" i="1"/>
  <c r="AB115" i="1"/>
  <c r="K19" i="2" l="1"/>
  <c r="M19" i="2"/>
  <c r="J19" i="2"/>
  <c r="N19" i="2"/>
  <c r="L19" i="2"/>
  <c r="C38" i="2"/>
  <c r="P78" i="2"/>
  <c r="W78" i="2" s="1"/>
  <c r="Y78" i="2" s="1"/>
  <c r="P97" i="2"/>
  <c r="W97" i="2" s="1"/>
  <c r="P59" i="2"/>
  <c r="W59" i="2" s="1"/>
  <c r="P40" i="2"/>
  <c r="W40" i="2" s="1"/>
  <c r="AB21" i="2"/>
  <c r="AA21" i="2"/>
  <c r="Z21" i="2"/>
  <c r="Y21" i="2"/>
  <c r="X21" i="2"/>
  <c r="P8" i="2"/>
  <c r="I27" i="2"/>
  <c r="B46" i="2"/>
  <c r="B118" i="1"/>
  <c r="G38" i="2" s="1"/>
  <c r="AB64" i="1"/>
  <c r="F38" i="2" l="1"/>
  <c r="N120" i="2"/>
  <c r="E38" i="2"/>
  <c r="J120" i="2"/>
  <c r="D38" i="2"/>
  <c r="M120" i="2"/>
  <c r="L120" i="2"/>
  <c r="K120" i="2"/>
  <c r="X78" i="2"/>
  <c r="Z78" i="2"/>
  <c r="AB78" i="2"/>
  <c r="AA78" i="2"/>
  <c r="Y122" i="2"/>
  <c r="AB122" i="2"/>
  <c r="Z122" i="2"/>
  <c r="X122" i="2"/>
  <c r="AA122" i="2"/>
  <c r="AB97" i="2"/>
  <c r="X97" i="2"/>
  <c r="AA97" i="2"/>
  <c r="Y97" i="2"/>
  <c r="Z97" i="2"/>
  <c r="B65" i="2"/>
  <c r="AB40" i="2"/>
  <c r="AB141" i="2" s="1"/>
  <c r="AA40" i="2"/>
  <c r="AA141" i="2" s="1"/>
  <c r="Z40" i="2"/>
  <c r="Y40" i="2"/>
  <c r="Y141" i="2" s="1"/>
  <c r="X40" i="2"/>
  <c r="X141" i="2" s="1"/>
  <c r="Z59" i="2"/>
  <c r="Y59" i="2"/>
  <c r="X59" i="2"/>
  <c r="AB59" i="2"/>
  <c r="AA59" i="2"/>
  <c r="P27" i="2"/>
  <c r="W8" i="2"/>
  <c r="I46" i="2"/>
  <c r="B153" i="1"/>
  <c r="B134" i="1"/>
  <c r="M38" i="2" l="1"/>
  <c r="T38" i="2" s="1"/>
  <c r="K38" i="2"/>
  <c r="R38" i="2" s="1"/>
  <c r="L38" i="2"/>
  <c r="N38" i="2"/>
  <c r="J38" i="2"/>
  <c r="B84" i="2"/>
  <c r="I84" i="2" s="1"/>
  <c r="Y8" i="2"/>
  <c r="Z8" i="2"/>
  <c r="AB8" i="2"/>
  <c r="AA8" i="2"/>
  <c r="R115" i="1"/>
  <c r="AA64" i="1"/>
  <c r="P64" i="1"/>
  <c r="Z217" i="1"/>
  <c r="X217" i="1"/>
  <c r="AA166" i="1"/>
  <c r="Z115" i="1"/>
  <c r="Y115" i="1"/>
  <c r="Q64" i="1"/>
  <c r="Q166" i="1"/>
  <c r="S64" i="1"/>
  <c r="X115" i="1"/>
  <c r="O217" i="1"/>
  <c r="W166" i="1"/>
  <c r="N217" i="1"/>
  <c r="V217" i="1"/>
  <c r="U166" i="1"/>
  <c r="S217" i="1"/>
  <c r="X166" i="1"/>
  <c r="Q115" i="1"/>
  <c r="U64" i="1"/>
  <c r="T115" i="1"/>
  <c r="AA115" i="1"/>
  <c r="N166" i="1"/>
  <c r="T64" i="1"/>
  <c r="P217" i="1"/>
  <c r="W64" i="1"/>
  <c r="O166" i="1"/>
  <c r="N115" i="1"/>
  <c r="V166" i="1"/>
  <c r="U115" i="1"/>
  <c r="Z64" i="1"/>
  <c r="T217" i="1"/>
  <c r="Z166" i="1"/>
  <c r="U217" i="1"/>
  <c r="P115" i="1"/>
  <c r="V64" i="1"/>
  <c r="Y64" i="1"/>
  <c r="N64" i="1"/>
  <c r="AA217" i="1"/>
  <c r="W217" i="1"/>
  <c r="X64" i="1"/>
  <c r="T166" i="1"/>
  <c r="S115" i="1"/>
  <c r="O64" i="1"/>
  <c r="P166" i="1"/>
  <c r="Y217" i="1"/>
  <c r="Q217" i="1"/>
  <c r="R217" i="1"/>
  <c r="R166" i="1"/>
  <c r="Y166" i="1"/>
  <c r="O115" i="1"/>
  <c r="S166" i="1"/>
  <c r="W115" i="1"/>
  <c r="V115" i="1"/>
  <c r="R64" i="1"/>
  <c r="Z198" i="2"/>
  <c r="AB198" i="2"/>
  <c r="X198" i="2"/>
  <c r="AA198" i="2"/>
  <c r="Y198" i="2"/>
  <c r="B109" i="2"/>
  <c r="Z141" i="2"/>
  <c r="X179" i="2"/>
  <c r="X160" i="2"/>
  <c r="Y179" i="2"/>
  <c r="Y160" i="2"/>
  <c r="AB179" i="2"/>
  <c r="AB160" i="2"/>
  <c r="AA179" i="2"/>
  <c r="AA160" i="2"/>
  <c r="Z160" i="2"/>
  <c r="Z179" i="2"/>
  <c r="I65" i="2"/>
  <c r="W27" i="2"/>
  <c r="X8" i="2"/>
  <c r="P46" i="2"/>
  <c r="B169" i="1"/>
  <c r="G57" i="2" s="1"/>
  <c r="C101" i="1"/>
  <c r="C117" i="1" s="1"/>
  <c r="C133" i="1" s="1"/>
  <c r="C82" i="1"/>
  <c r="D57" i="2" l="1"/>
  <c r="L139" i="2"/>
  <c r="C57" i="2"/>
  <c r="F57" i="2"/>
  <c r="K139" i="2"/>
  <c r="E57" i="2"/>
  <c r="J139" i="2"/>
  <c r="Q38" i="2"/>
  <c r="M139" i="2"/>
  <c r="N139" i="2"/>
  <c r="U38" i="2"/>
  <c r="S38" i="2"/>
  <c r="AB109" i="2"/>
  <c r="Z109" i="2"/>
  <c r="Y109" i="2"/>
  <c r="AA109" i="2"/>
  <c r="Y27" i="2"/>
  <c r="Y128" i="2" s="1"/>
  <c r="AB27" i="2"/>
  <c r="AB128" i="2" s="1"/>
  <c r="Z27" i="2"/>
  <c r="AA27" i="2"/>
  <c r="AA128" i="2" s="1"/>
  <c r="X109" i="2"/>
  <c r="P84" i="2"/>
  <c r="B128" i="2"/>
  <c r="I109" i="2"/>
  <c r="P109" i="2" s="1"/>
  <c r="W109" i="2" s="1"/>
  <c r="P65" i="2"/>
  <c r="B204" i="1"/>
  <c r="W46" i="2"/>
  <c r="X27" i="2"/>
  <c r="X128" i="2" s="1"/>
  <c r="B185" i="1"/>
  <c r="C152" i="1"/>
  <c r="M57" i="2" l="1"/>
  <c r="J57" i="2"/>
  <c r="K57" i="2"/>
  <c r="R57" i="2" s="1"/>
  <c r="N57" i="2"/>
  <c r="L57" i="2"/>
  <c r="Z128" i="2"/>
  <c r="Y46" i="2"/>
  <c r="AB46" i="2"/>
  <c r="AB147" i="2" s="1"/>
  <c r="Z46" i="2"/>
  <c r="Z147" i="2" s="1"/>
  <c r="AA46" i="2"/>
  <c r="AA147" i="2" s="1"/>
  <c r="W84" i="2"/>
  <c r="B147" i="2"/>
  <c r="I128" i="2"/>
  <c r="P128" i="2" s="1"/>
  <c r="W128" i="2" s="1"/>
  <c r="B220" i="1"/>
  <c r="G76" i="2" s="1"/>
  <c r="W65" i="2"/>
  <c r="X46" i="2"/>
  <c r="C168" i="1"/>
  <c r="C203" i="1" s="1"/>
  <c r="L158" i="2" l="1"/>
  <c r="U57" i="2"/>
  <c r="N158" i="2"/>
  <c r="C76" i="2"/>
  <c r="K158" i="2"/>
  <c r="D76" i="2"/>
  <c r="F76" i="2"/>
  <c r="S57" i="2"/>
  <c r="J158" i="2"/>
  <c r="E76" i="2"/>
  <c r="Q57" i="2"/>
  <c r="M158" i="2"/>
  <c r="T57" i="2"/>
  <c r="Y147" i="2"/>
  <c r="Y84" i="2"/>
  <c r="Z84" i="2"/>
  <c r="AA84" i="2"/>
  <c r="AB84" i="2"/>
  <c r="Y65" i="2"/>
  <c r="Y166" i="2" s="1"/>
  <c r="AB65" i="2"/>
  <c r="AB166" i="2" s="1"/>
  <c r="Z65" i="2"/>
  <c r="Z166" i="2" s="1"/>
  <c r="AA65" i="2"/>
  <c r="B236" i="1"/>
  <c r="B255" i="1"/>
  <c r="X65" i="2"/>
  <c r="X84" i="2"/>
  <c r="B166" i="2"/>
  <c r="I147" i="2"/>
  <c r="P147" i="2" s="1"/>
  <c r="W147" i="2" s="1"/>
  <c r="X147" i="2"/>
  <c r="C219" i="1"/>
  <c r="D168" i="1"/>
  <c r="C184" i="1"/>
  <c r="D203" i="1" l="1"/>
  <c r="D219" i="1" s="1"/>
  <c r="D184" i="1"/>
  <c r="M76" i="2"/>
  <c r="T76" i="2" s="1"/>
  <c r="K76" i="2"/>
  <c r="L76" i="2"/>
  <c r="S76" i="2" s="1"/>
  <c r="N76" i="2"/>
  <c r="J76" i="2"/>
  <c r="Q76" i="2" s="1"/>
  <c r="E168" i="1"/>
  <c r="Z185" i="2"/>
  <c r="AB185" i="2"/>
  <c r="AA185" i="2"/>
  <c r="AA166" i="2"/>
  <c r="Y185" i="2"/>
  <c r="C235" i="1"/>
  <c r="C254" i="1"/>
  <c r="I166" i="2"/>
  <c r="P166" i="2" s="1"/>
  <c r="W166" i="2" s="1"/>
  <c r="B185" i="2"/>
  <c r="I185" i="2" s="1"/>
  <c r="P185" i="2" s="1"/>
  <c r="W185" i="2" s="1"/>
  <c r="X185" i="2"/>
  <c r="X166" i="2"/>
  <c r="B271" i="1"/>
  <c r="B287" i="1" s="1"/>
  <c r="E203" i="1" l="1"/>
  <c r="E219" i="1" s="1"/>
  <c r="E184" i="1"/>
  <c r="D235" i="1"/>
  <c r="D254" i="1"/>
  <c r="D270" i="1" s="1"/>
  <c r="D286" i="1" s="1"/>
  <c r="G95" i="2"/>
  <c r="D95" i="2"/>
  <c r="L177" i="2"/>
  <c r="F95" i="2"/>
  <c r="K177" i="2"/>
  <c r="J95" i="2"/>
  <c r="J196" i="2" s="1"/>
  <c r="M95" i="2"/>
  <c r="M196" i="2" s="1"/>
  <c r="N95" i="2"/>
  <c r="N196" i="2" s="1"/>
  <c r="K95" i="2"/>
  <c r="K196" i="2" s="1"/>
  <c r="L95" i="2"/>
  <c r="L196" i="2" s="1"/>
  <c r="C95" i="2"/>
  <c r="J177" i="2"/>
  <c r="M177" i="2"/>
  <c r="E95" i="2"/>
  <c r="U76" i="2"/>
  <c r="N177" i="2"/>
  <c r="R76" i="2"/>
  <c r="C37" i="2"/>
  <c r="C32" i="2"/>
  <c r="C33" i="2"/>
  <c r="C30" i="2"/>
  <c r="C34" i="2"/>
  <c r="C36" i="2"/>
  <c r="C39" i="2"/>
  <c r="C31" i="2"/>
  <c r="C29" i="2"/>
  <c r="C35" i="2"/>
  <c r="J36" i="2"/>
  <c r="J32" i="2"/>
  <c r="J35" i="2"/>
  <c r="J31" i="2"/>
  <c r="J34" i="2"/>
  <c r="J30" i="2"/>
  <c r="J33" i="2"/>
  <c r="J17" i="2"/>
  <c r="J16" i="2"/>
  <c r="J12" i="2"/>
  <c r="J20" i="2"/>
  <c r="J15" i="2"/>
  <c r="J18" i="2"/>
  <c r="C270" i="1"/>
  <c r="C286" i="1" s="1"/>
  <c r="F168" i="1"/>
  <c r="F184" i="1" l="1"/>
  <c r="F203" i="1"/>
  <c r="F219" i="1" s="1"/>
  <c r="E254" i="1"/>
  <c r="E270" i="1" s="1"/>
  <c r="E286" i="1" s="1"/>
  <c r="E235" i="1"/>
  <c r="S95" i="2"/>
  <c r="Q95" i="2"/>
  <c r="R95" i="2"/>
  <c r="T95" i="2"/>
  <c r="U95" i="2"/>
  <c r="Q34" i="2"/>
  <c r="Q35" i="2"/>
  <c r="Q32" i="2"/>
  <c r="Q33" i="2"/>
  <c r="Q31" i="2"/>
  <c r="Q30" i="2"/>
  <c r="Q36" i="2"/>
  <c r="J117" i="2"/>
  <c r="J136" i="2"/>
  <c r="J116" i="2"/>
  <c r="J135" i="2"/>
  <c r="J113" i="2"/>
  <c r="J132" i="2"/>
  <c r="J118" i="2"/>
  <c r="J137" i="2"/>
  <c r="J11" i="2"/>
  <c r="J10" i="2"/>
  <c r="J39" i="2"/>
  <c r="J140" i="2" s="1"/>
  <c r="J29" i="2"/>
  <c r="Q29" i="2" s="1"/>
  <c r="J37" i="2"/>
  <c r="J138" i="2" s="1"/>
  <c r="C58" i="2"/>
  <c r="J121" i="2"/>
  <c r="J13" i="2"/>
  <c r="C52" i="2"/>
  <c r="J119" i="2"/>
  <c r="J14" i="2"/>
  <c r="G168" i="1"/>
  <c r="G184" i="1" l="1"/>
  <c r="G203" i="1"/>
  <c r="G219" i="1" s="1"/>
  <c r="F235" i="1"/>
  <c r="F254" i="1"/>
  <c r="F270" i="1" s="1"/>
  <c r="F286" i="1" s="1"/>
  <c r="C56" i="2"/>
  <c r="Q37" i="2"/>
  <c r="Q39" i="2"/>
  <c r="J114" i="2"/>
  <c r="J133" i="2"/>
  <c r="C300" i="1"/>
  <c r="C48" i="2"/>
  <c r="C51" i="2"/>
  <c r="J111" i="2"/>
  <c r="J130" i="2"/>
  <c r="J115" i="2"/>
  <c r="J134" i="2"/>
  <c r="C49" i="2"/>
  <c r="C50" i="2"/>
  <c r="C55" i="2"/>
  <c r="C72" i="2"/>
  <c r="C74" i="2"/>
  <c r="C73" i="2"/>
  <c r="C53" i="2"/>
  <c r="C54" i="2"/>
  <c r="J112" i="2"/>
  <c r="J131" i="2"/>
  <c r="C67" i="2"/>
  <c r="H168" i="1"/>
  <c r="H203" i="1" l="1"/>
  <c r="H219" i="1" s="1"/>
  <c r="H184" i="1"/>
  <c r="G254" i="1"/>
  <c r="G270" i="1" s="1"/>
  <c r="G286" i="1" s="1"/>
  <c r="G235" i="1"/>
  <c r="C70" i="2"/>
  <c r="C75" i="2"/>
  <c r="C77" i="2"/>
  <c r="C71" i="2"/>
  <c r="G32" i="2"/>
  <c r="C69" i="2"/>
  <c r="C68" i="2"/>
  <c r="D300" i="1"/>
  <c r="I168" i="1"/>
  <c r="I203" i="1" l="1"/>
  <c r="I219" i="1" s="1"/>
  <c r="I184" i="1"/>
  <c r="H254" i="1"/>
  <c r="H270" i="1" s="1"/>
  <c r="H286" i="1" s="1"/>
  <c r="H235" i="1"/>
  <c r="G36" i="2"/>
  <c r="D35" i="2"/>
  <c r="F35" i="2"/>
  <c r="D31" i="2"/>
  <c r="G37" i="2"/>
  <c r="D39" i="2"/>
  <c r="G34" i="2"/>
  <c r="G39" i="2"/>
  <c r="E36" i="2"/>
  <c r="G31" i="2"/>
  <c r="F31" i="2"/>
  <c r="E39" i="2"/>
  <c r="D32" i="2"/>
  <c r="F30" i="2"/>
  <c r="F33" i="2"/>
  <c r="E32" i="2"/>
  <c r="E33" i="2"/>
  <c r="D36" i="2"/>
  <c r="D34" i="2"/>
  <c r="F32" i="2"/>
  <c r="D30" i="2"/>
  <c r="F39" i="2"/>
  <c r="F29" i="2"/>
  <c r="E37" i="2"/>
  <c r="G33" i="2"/>
  <c r="D29" i="2"/>
  <c r="F34" i="2"/>
  <c r="E30" i="2"/>
  <c r="F37" i="2"/>
  <c r="F36" i="2"/>
  <c r="E34" i="2"/>
  <c r="E35" i="2"/>
  <c r="G30" i="2"/>
  <c r="E31" i="2"/>
  <c r="E29" i="2"/>
  <c r="D37" i="2"/>
  <c r="D33" i="2"/>
  <c r="G35" i="2"/>
  <c r="G29" i="2"/>
  <c r="E300" i="1"/>
  <c r="C90" i="2"/>
  <c r="C91" i="2"/>
  <c r="C96" i="2"/>
  <c r="J69" i="2"/>
  <c r="Q69" i="2" s="1"/>
  <c r="L13" i="2"/>
  <c r="N12" i="2"/>
  <c r="L20" i="2"/>
  <c r="N11" i="2"/>
  <c r="J58" i="2"/>
  <c r="J159" i="2" s="1"/>
  <c r="M39" i="2"/>
  <c r="J168" i="1"/>
  <c r="J203" i="1" l="1"/>
  <c r="J219" i="1" s="1"/>
  <c r="J184" i="1"/>
  <c r="I254" i="1"/>
  <c r="I270" i="1" s="1"/>
  <c r="I286" i="1" s="1"/>
  <c r="I235" i="1"/>
  <c r="M12" i="2"/>
  <c r="M113" i="2" s="1"/>
  <c r="T39" i="2"/>
  <c r="K11" i="2"/>
  <c r="L121" i="2"/>
  <c r="F54" i="2"/>
  <c r="D53" i="2"/>
  <c r="F56" i="2"/>
  <c r="G48" i="2"/>
  <c r="F300" i="1"/>
  <c r="M37" i="2"/>
  <c r="T37" i="2" s="1"/>
  <c r="L37" i="2"/>
  <c r="S37" i="2" s="1"/>
  <c r="N37" i="2"/>
  <c r="U37" i="2" s="1"/>
  <c r="K37" i="2"/>
  <c r="R37" i="2" s="1"/>
  <c r="K34" i="2"/>
  <c r="R34" i="2" s="1"/>
  <c r="N34" i="2"/>
  <c r="U34" i="2" s="1"/>
  <c r="L34" i="2"/>
  <c r="S34" i="2" s="1"/>
  <c r="M34" i="2"/>
  <c r="T34" i="2" s="1"/>
  <c r="L114" i="2"/>
  <c r="M29" i="2"/>
  <c r="T29" i="2" s="1"/>
  <c r="K29" i="2"/>
  <c r="R29" i="2" s="1"/>
  <c r="N29" i="2"/>
  <c r="U29" i="2" s="1"/>
  <c r="L29" i="2"/>
  <c r="S29" i="2" s="1"/>
  <c r="L39" i="2"/>
  <c r="S39" i="2" s="1"/>
  <c r="K39" i="2"/>
  <c r="R39" i="2" s="1"/>
  <c r="N39" i="2"/>
  <c r="U39" i="2" s="1"/>
  <c r="M32" i="2"/>
  <c r="T32" i="2" s="1"/>
  <c r="N32" i="2"/>
  <c r="U32" i="2" s="1"/>
  <c r="K32" i="2"/>
  <c r="R32" i="2" s="1"/>
  <c r="L32" i="2"/>
  <c r="S32" i="2" s="1"/>
  <c r="M13" i="2"/>
  <c r="L10" i="2"/>
  <c r="K10" i="2"/>
  <c r="N10" i="2"/>
  <c r="M10" i="2"/>
  <c r="M14" i="2"/>
  <c r="L14" i="2"/>
  <c r="K17" i="2"/>
  <c r="L17" i="2"/>
  <c r="N17" i="2"/>
  <c r="M17" i="2"/>
  <c r="C93" i="2"/>
  <c r="J70" i="2"/>
  <c r="Q70" i="2" s="1"/>
  <c r="C92" i="2"/>
  <c r="K13" i="2"/>
  <c r="F53" i="2"/>
  <c r="N14" i="2"/>
  <c r="K20" i="2"/>
  <c r="M20" i="2"/>
  <c r="L16" i="2"/>
  <c r="K16" i="2"/>
  <c r="M16" i="2"/>
  <c r="N16" i="2"/>
  <c r="N33" i="2"/>
  <c r="U33" i="2" s="1"/>
  <c r="K33" i="2"/>
  <c r="R33" i="2" s="1"/>
  <c r="M33" i="2"/>
  <c r="T33" i="2" s="1"/>
  <c r="L33" i="2"/>
  <c r="S33" i="2" s="1"/>
  <c r="L31" i="2"/>
  <c r="S31" i="2" s="1"/>
  <c r="M31" i="2"/>
  <c r="T31" i="2" s="1"/>
  <c r="K31" i="2"/>
  <c r="R31" i="2" s="1"/>
  <c r="N31" i="2"/>
  <c r="U31" i="2" s="1"/>
  <c r="M36" i="2"/>
  <c r="T36" i="2" s="1"/>
  <c r="L36" i="2"/>
  <c r="S36" i="2" s="1"/>
  <c r="K36" i="2"/>
  <c r="R36" i="2" s="1"/>
  <c r="Q58" i="2"/>
  <c r="M11" i="2"/>
  <c r="L11" i="2"/>
  <c r="N18" i="2"/>
  <c r="M18" i="2"/>
  <c r="L18" i="2"/>
  <c r="K18" i="2"/>
  <c r="N20" i="2"/>
  <c r="K14" i="2"/>
  <c r="N36" i="2"/>
  <c r="U36" i="2" s="1"/>
  <c r="N13" i="2"/>
  <c r="N112" i="2"/>
  <c r="N113" i="2"/>
  <c r="J92" i="2"/>
  <c r="J96" i="2"/>
  <c r="J91" i="2"/>
  <c r="Q91" i="2" s="1"/>
  <c r="L30" i="2"/>
  <c r="S30" i="2" s="1"/>
  <c r="M30" i="2"/>
  <c r="T30" i="2" s="1"/>
  <c r="K30" i="2"/>
  <c r="R30" i="2" s="1"/>
  <c r="N30" i="2"/>
  <c r="U30" i="2" s="1"/>
  <c r="N35" i="2"/>
  <c r="U35" i="2" s="1"/>
  <c r="L35" i="2"/>
  <c r="S35" i="2" s="1"/>
  <c r="M35" i="2"/>
  <c r="T35" i="2" s="1"/>
  <c r="K35" i="2"/>
  <c r="R35" i="2" s="1"/>
  <c r="N15" i="2"/>
  <c r="K15" i="2"/>
  <c r="L15" i="2"/>
  <c r="M15" i="2"/>
  <c r="L12" i="2"/>
  <c r="K12" i="2"/>
  <c r="J68" i="2"/>
  <c r="C94" i="2"/>
  <c r="J67" i="2"/>
  <c r="Q67" i="2" s="1"/>
  <c r="K168" i="1"/>
  <c r="K184" i="1" l="1"/>
  <c r="K203" i="1"/>
  <c r="K219" i="1" s="1"/>
  <c r="J235" i="1"/>
  <c r="J254" i="1"/>
  <c r="J270" i="1" s="1"/>
  <c r="J286" i="1" s="1"/>
  <c r="D54" i="2"/>
  <c r="G53" i="2"/>
  <c r="E54" i="2"/>
  <c r="E48" i="2"/>
  <c r="F48" i="2"/>
  <c r="E56" i="2"/>
  <c r="G56" i="2"/>
  <c r="D56" i="2"/>
  <c r="N132" i="2"/>
  <c r="K131" i="2"/>
  <c r="K112" i="2"/>
  <c r="G54" i="2"/>
  <c r="Q96" i="2"/>
  <c r="M112" i="2"/>
  <c r="M131" i="2"/>
  <c r="K117" i="2"/>
  <c r="K136" i="2"/>
  <c r="N111" i="2"/>
  <c r="N130" i="2"/>
  <c r="F52" i="2"/>
  <c r="E52" i="2"/>
  <c r="D52" i="2"/>
  <c r="G52" i="2"/>
  <c r="K113" i="2"/>
  <c r="K132" i="2"/>
  <c r="K116" i="2"/>
  <c r="K135" i="2"/>
  <c r="J93" i="2"/>
  <c r="N131" i="2"/>
  <c r="J87" i="2"/>
  <c r="J88" i="2"/>
  <c r="M119" i="2"/>
  <c r="M138" i="2"/>
  <c r="L117" i="2"/>
  <c r="L136" i="2"/>
  <c r="N115" i="2"/>
  <c r="N134" i="2"/>
  <c r="Q92" i="2"/>
  <c r="M118" i="2"/>
  <c r="M137" i="2"/>
  <c r="L115" i="2"/>
  <c r="L134" i="2"/>
  <c r="K111" i="2"/>
  <c r="K130" i="2"/>
  <c r="D51" i="2"/>
  <c r="F51" i="2"/>
  <c r="E51" i="2"/>
  <c r="G51" i="2"/>
  <c r="J86" i="2"/>
  <c r="E53" i="2"/>
  <c r="Q68" i="2"/>
  <c r="K114" i="2"/>
  <c r="K133" i="2"/>
  <c r="K118" i="2"/>
  <c r="K137" i="2"/>
  <c r="E58" i="2"/>
  <c r="D58" i="2"/>
  <c r="D77" i="2"/>
  <c r="G72" i="2"/>
  <c r="D75" i="2"/>
  <c r="E67" i="2"/>
  <c r="E70" i="2"/>
  <c r="G73" i="2"/>
  <c r="L113" i="2"/>
  <c r="L132" i="2"/>
  <c r="N116" i="2"/>
  <c r="N135" i="2"/>
  <c r="J90" i="2"/>
  <c r="N114" i="2"/>
  <c r="N133" i="2"/>
  <c r="K115" i="2"/>
  <c r="K134" i="2"/>
  <c r="N121" i="2"/>
  <c r="N140" i="2"/>
  <c r="N119" i="2"/>
  <c r="N138" i="2"/>
  <c r="G58" i="2"/>
  <c r="N117" i="2"/>
  <c r="N136" i="2"/>
  <c r="M121" i="2"/>
  <c r="M140" i="2"/>
  <c r="E77" i="2"/>
  <c r="N118" i="2"/>
  <c r="N137" i="2"/>
  <c r="M115" i="2"/>
  <c r="M134" i="2"/>
  <c r="L111" i="2"/>
  <c r="L130" i="2"/>
  <c r="D49" i="2"/>
  <c r="E49" i="2"/>
  <c r="F49" i="2"/>
  <c r="G49" i="2"/>
  <c r="G50" i="2"/>
  <c r="E50" i="2"/>
  <c r="D50" i="2"/>
  <c r="F50" i="2"/>
  <c r="F55" i="2"/>
  <c r="D55" i="2"/>
  <c r="G55" i="2"/>
  <c r="E55" i="2"/>
  <c r="L140" i="2"/>
  <c r="L116" i="2"/>
  <c r="L135" i="2"/>
  <c r="L119" i="2"/>
  <c r="L138" i="2"/>
  <c r="M116" i="2"/>
  <c r="M135" i="2"/>
  <c r="G300" i="1"/>
  <c r="J94" i="2"/>
  <c r="K119" i="2"/>
  <c r="K138" i="2"/>
  <c r="L112" i="2"/>
  <c r="L131" i="2"/>
  <c r="M132" i="2"/>
  <c r="F58" i="2"/>
  <c r="M117" i="2"/>
  <c r="M136" i="2"/>
  <c r="K121" i="2"/>
  <c r="K140" i="2"/>
  <c r="L118" i="2"/>
  <c r="L137" i="2"/>
  <c r="M111" i="2"/>
  <c r="M130" i="2"/>
  <c r="M114" i="2"/>
  <c r="M133" i="2"/>
  <c r="L133" i="2"/>
  <c r="D48" i="2"/>
  <c r="J89" i="2"/>
  <c r="L168" i="1"/>
  <c r="L203" i="1" l="1"/>
  <c r="L219" i="1" s="1"/>
  <c r="L184" i="1"/>
  <c r="K254" i="1"/>
  <c r="K270" i="1" s="1"/>
  <c r="K286" i="1" s="1"/>
  <c r="K235" i="1"/>
  <c r="D67" i="2"/>
  <c r="E73" i="2"/>
  <c r="D70" i="2"/>
  <c r="E75" i="2"/>
  <c r="G68" i="2"/>
  <c r="E68" i="2"/>
  <c r="D68" i="2"/>
  <c r="F68" i="2"/>
  <c r="D69" i="2"/>
  <c r="E69" i="2"/>
  <c r="F69" i="2"/>
  <c r="G69" i="2"/>
  <c r="G67" i="2"/>
  <c r="F67" i="2"/>
  <c r="E72" i="2"/>
  <c r="D72" i="2"/>
  <c r="F72" i="2"/>
  <c r="H300" i="1"/>
  <c r="E74" i="2"/>
  <c r="D74" i="2"/>
  <c r="F74" i="2"/>
  <c r="G74" i="2"/>
  <c r="Q94" i="2"/>
  <c r="Q93" i="2"/>
  <c r="D71" i="2"/>
  <c r="G71" i="2"/>
  <c r="F71" i="2"/>
  <c r="E71" i="2"/>
  <c r="F75" i="2"/>
  <c r="F77" i="2"/>
  <c r="G75" i="2"/>
  <c r="G77" i="2"/>
  <c r="Q90" i="2"/>
  <c r="F73" i="2"/>
  <c r="D73" i="2"/>
  <c r="F70" i="2"/>
  <c r="G70" i="2"/>
  <c r="M168" i="1"/>
  <c r="M203" i="1" l="1"/>
  <c r="M219" i="1" s="1"/>
  <c r="M184" i="1"/>
  <c r="L254" i="1"/>
  <c r="L270" i="1" s="1"/>
  <c r="L286" i="1" s="1"/>
  <c r="L235" i="1"/>
  <c r="N67" i="2"/>
  <c r="U67" i="2" s="1"/>
  <c r="M58" i="2"/>
  <c r="M159" i="2" s="1"/>
  <c r="N58" i="2"/>
  <c r="N159" i="2" s="1"/>
  <c r="L58" i="2"/>
  <c r="L159" i="2" s="1"/>
  <c r="K58" i="2"/>
  <c r="K159" i="2" s="1"/>
  <c r="G90" i="2"/>
  <c r="D93" i="2"/>
  <c r="E92" i="2"/>
  <c r="D96" i="2"/>
  <c r="E93" i="2"/>
  <c r="I300" i="1"/>
  <c r="N168" i="1"/>
  <c r="N203" i="1" l="1"/>
  <c r="N219" i="1" s="1"/>
  <c r="N184" i="1"/>
  <c r="M254" i="1"/>
  <c r="M270" i="1" s="1"/>
  <c r="M286" i="1" s="1"/>
  <c r="M235" i="1"/>
  <c r="F90" i="2"/>
  <c r="D90" i="2"/>
  <c r="G96" i="2"/>
  <c r="G93" i="2"/>
  <c r="F93" i="2"/>
  <c r="K69" i="2"/>
  <c r="R69" i="2" s="1"/>
  <c r="M69" i="2"/>
  <c r="N69" i="2"/>
  <c r="U69" i="2" s="1"/>
  <c r="L69" i="2"/>
  <c r="L86" i="2"/>
  <c r="K91" i="2"/>
  <c r="G91" i="2"/>
  <c r="D91" i="2"/>
  <c r="F91" i="2"/>
  <c r="U58" i="2"/>
  <c r="K67" i="2"/>
  <c r="R67" i="2" s="1"/>
  <c r="L67" i="2"/>
  <c r="S67" i="2" s="1"/>
  <c r="M67" i="2"/>
  <c r="T67" i="2" s="1"/>
  <c r="N68" i="2"/>
  <c r="U68" i="2" s="1"/>
  <c r="M68" i="2"/>
  <c r="T68" i="2" s="1"/>
  <c r="L68" i="2"/>
  <c r="S68" i="2" s="1"/>
  <c r="K68" i="2"/>
  <c r="R68" i="2" s="1"/>
  <c r="E90" i="2"/>
  <c r="F96" i="2"/>
  <c r="E96" i="2"/>
  <c r="F92" i="2"/>
  <c r="G92" i="2"/>
  <c r="D92" i="2"/>
  <c r="T58" i="2"/>
  <c r="G94" i="2"/>
  <c r="D94" i="2"/>
  <c r="F94" i="2"/>
  <c r="E94" i="2"/>
  <c r="S58" i="2"/>
  <c r="J300" i="1"/>
  <c r="R58" i="2"/>
  <c r="E91" i="2"/>
  <c r="N70" i="2"/>
  <c r="U70" i="2" s="1"/>
  <c r="M70" i="2"/>
  <c r="T70" i="2" s="1"/>
  <c r="L70" i="2"/>
  <c r="S70" i="2" s="1"/>
  <c r="K70" i="2"/>
  <c r="R70" i="2" s="1"/>
  <c r="O168" i="1"/>
  <c r="O203" i="1" l="1"/>
  <c r="O219" i="1" s="1"/>
  <c r="O184" i="1"/>
  <c r="N235" i="1"/>
  <c r="N254" i="1"/>
  <c r="N270" i="1" s="1"/>
  <c r="N286" i="1" s="1"/>
  <c r="K300" i="1"/>
  <c r="L94" i="2"/>
  <c r="M94" i="2"/>
  <c r="K94" i="2"/>
  <c r="R94" i="2" s="1"/>
  <c r="N94" i="2"/>
  <c r="U94" i="2" s="1"/>
  <c r="M96" i="2"/>
  <c r="L96" i="2"/>
  <c r="K96" i="2"/>
  <c r="K88" i="2"/>
  <c r="L88" i="2"/>
  <c r="M88" i="2"/>
  <c r="N88" i="2"/>
  <c r="N93" i="2"/>
  <c r="L93" i="2"/>
  <c r="M93" i="2"/>
  <c r="K93" i="2"/>
  <c r="M89" i="2"/>
  <c r="N89" i="2"/>
  <c r="L89" i="2"/>
  <c r="K89" i="2"/>
  <c r="T69" i="2"/>
  <c r="T96" i="2"/>
  <c r="K87" i="2"/>
  <c r="L87" i="2"/>
  <c r="N87" i="2"/>
  <c r="M87" i="2"/>
  <c r="K92" i="2"/>
  <c r="N92" i="2"/>
  <c r="U92" i="2" s="1"/>
  <c r="L92" i="2"/>
  <c r="M92" i="2"/>
  <c r="K86" i="2"/>
  <c r="M86" i="2"/>
  <c r="S69" i="2"/>
  <c r="R91" i="2"/>
  <c r="N91" i="2"/>
  <c r="L91" i="2"/>
  <c r="M91" i="2"/>
  <c r="L90" i="2"/>
  <c r="K90" i="2"/>
  <c r="M90" i="2"/>
  <c r="N90" i="2"/>
  <c r="N96" i="2"/>
  <c r="N86" i="2"/>
  <c r="P168" i="1"/>
  <c r="P203" i="1" l="1"/>
  <c r="P219" i="1" s="1"/>
  <c r="P184" i="1"/>
  <c r="O235" i="1"/>
  <c r="O254" i="1"/>
  <c r="O270" i="1" s="1"/>
  <c r="O286" i="1" s="1"/>
  <c r="S91" i="2"/>
  <c r="U91" i="2"/>
  <c r="S94" i="2"/>
  <c r="T94" i="2"/>
  <c r="U93" i="2"/>
  <c r="U90" i="2"/>
  <c r="R93" i="2"/>
  <c r="R96" i="2"/>
  <c r="T90" i="2"/>
  <c r="S90" i="2"/>
  <c r="S92" i="2"/>
  <c r="T91" i="2"/>
  <c r="T93" i="2"/>
  <c r="U96" i="2"/>
  <c r="R90" i="2"/>
  <c r="R92" i="2"/>
  <c r="S93" i="2"/>
  <c r="S96" i="2"/>
  <c r="T92" i="2"/>
  <c r="Q168" i="1"/>
  <c r="Q203" i="1" l="1"/>
  <c r="Q219" i="1" s="1"/>
  <c r="Q184" i="1"/>
  <c r="P235" i="1"/>
  <c r="P254" i="1"/>
  <c r="P270" i="1" s="1"/>
  <c r="P286" i="1" s="1"/>
  <c r="R168" i="1"/>
  <c r="R203" i="1" l="1"/>
  <c r="R219" i="1" s="1"/>
  <c r="R184" i="1"/>
  <c r="Q254" i="1"/>
  <c r="Q270" i="1" s="1"/>
  <c r="Q286" i="1" s="1"/>
  <c r="Q235" i="1"/>
  <c r="S168" i="1"/>
  <c r="S184" i="1" l="1"/>
  <c r="S203" i="1"/>
  <c r="S219" i="1" s="1"/>
  <c r="R235" i="1"/>
  <c r="R254" i="1"/>
  <c r="R270" i="1" s="1"/>
  <c r="R286" i="1" s="1"/>
  <c r="T168" i="1"/>
  <c r="T203" i="1" l="1"/>
  <c r="T219" i="1" s="1"/>
  <c r="T184" i="1"/>
  <c r="S235" i="1"/>
  <c r="S254" i="1"/>
  <c r="S270" i="1" s="1"/>
  <c r="S286" i="1" s="1"/>
  <c r="U168" i="1"/>
  <c r="U203" i="1" l="1"/>
  <c r="U219" i="1" s="1"/>
  <c r="U184" i="1"/>
  <c r="T235" i="1"/>
  <c r="T254" i="1"/>
  <c r="T270" i="1" s="1"/>
  <c r="T286" i="1" s="1"/>
  <c r="V168" i="1"/>
  <c r="V184" i="1" l="1"/>
  <c r="V203" i="1"/>
  <c r="V219" i="1" s="1"/>
  <c r="U254" i="1"/>
  <c r="U270" i="1" s="1"/>
  <c r="U286" i="1" s="1"/>
  <c r="U235" i="1"/>
  <c r="W168" i="1"/>
  <c r="W184" i="1" l="1"/>
  <c r="W203" i="1"/>
  <c r="W219" i="1" s="1"/>
  <c r="V254" i="1"/>
  <c r="V270" i="1" s="1"/>
  <c r="V286" i="1" s="1"/>
  <c r="V235" i="1"/>
  <c r="X168" i="1"/>
  <c r="X203" i="1" l="1"/>
  <c r="X219" i="1" s="1"/>
  <c r="X184" i="1"/>
  <c r="W254" i="1"/>
  <c r="W270" i="1" s="1"/>
  <c r="W286" i="1" s="1"/>
  <c r="W235" i="1"/>
  <c r="Y168" i="1"/>
  <c r="Y203" i="1" l="1"/>
  <c r="Y219" i="1" s="1"/>
  <c r="Y184" i="1"/>
  <c r="X235" i="1"/>
  <c r="X254" i="1"/>
  <c r="X270" i="1" s="1"/>
  <c r="X286" i="1" s="1"/>
  <c r="F14" i="2"/>
  <c r="C14" i="2"/>
  <c r="G14" i="2"/>
  <c r="D14" i="2"/>
  <c r="E14" i="2"/>
  <c r="C17" i="2"/>
  <c r="C118" i="2" s="1"/>
  <c r="G17" i="2"/>
  <c r="F17" i="2"/>
  <c r="D17" i="2"/>
  <c r="E17" i="2"/>
  <c r="D16" i="2"/>
  <c r="E16" i="2"/>
  <c r="C16" i="2"/>
  <c r="F16" i="2"/>
  <c r="G16" i="2"/>
  <c r="G136" i="2" s="1"/>
  <c r="C9" i="2"/>
  <c r="G9" i="2"/>
  <c r="D9" i="2"/>
  <c r="E9" i="2"/>
  <c r="F9" i="2"/>
  <c r="E11" i="2"/>
  <c r="F11" i="2"/>
  <c r="D11" i="2"/>
  <c r="C11" i="2"/>
  <c r="G11" i="2"/>
  <c r="F18" i="2"/>
  <c r="C18" i="2"/>
  <c r="G18" i="2"/>
  <c r="E18" i="2"/>
  <c r="D18" i="2"/>
  <c r="D20" i="2"/>
  <c r="D159" i="2" s="1"/>
  <c r="C20" i="2"/>
  <c r="C159" i="2" s="1"/>
  <c r="E20" i="2"/>
  <c r="E159" i="2" s="1"/>
  <c r="G20" i="2"/>
  <c r="G159" i="2" s="1"/>
  <c r="F20" i="2"/>
  <c r="F159" i="2" s="1"/>
  <c r="C13" i="2"/>
  <c r="G13" i="2"/>
  <c r="D13" i="2"/>
  <c r="F13" i="2"/>
  <c r="E13" i="2"/>
  <c r="D12" i="2"/>
  <c r="G12" i="2"/>
  <c r="E12" i="2"/>
  <c r="F12" i="2"/>
  <c r="C12" i="2"/>
  <c r="E15" i="2"/>
  <c r="D15" i="2"/>
  <c r="F15" i="2"/>
  <c r="C15" i="2"/>
  <c r="G15" i="2"/>
  <c r="F10" i="2"/>
  <c r="E10" i="2"/>
  <c r="C10" i="2"/>
  <c r="G10" i="2"/>
  <c r="D10" i="2"/>
  <c r="E19" i="2"/>
  <c r="F19" i="2"/>
  <c r="C19" i="2"/>
  <c r="G19" i="2"/>
  <c r="D19" i="2"/>
  <c r="Y254" i="1" l="1"/>
  <c r="Y270" i="1" s="1"/>
  <c r="Y286" i="1" s="1"/>
  <c r="Y235" i="1"/>
  <c r="D177" i="2"/>
  <c r="D196" i="2"/>
  <c r="G177" i="2"/>
  <c r="G196" i="2"/>
  <c r="E177" i="2"/>
  <c r="E196" i="2"/>
  <c r="C177" i="2"/>
  <c r="C196" i="2"/>
  <c r="F177" i="2"/>
  <c r="F196" i="2"/>
  <c r="D139" i="2"/>
  <c r="D158" i="2"/>
  <c r="E139" i="2"/>
  <c r="E158" i="2"/>
  <c r="C139" i="2"/>
  <c r="C158" i="2"/>
  <c r="G139" i="2"/>
  <c r="G158" i="2"/>
  <c r="F139" i="2"/>
  <c r="F158" i="2"/>
  <c r="S19" i="2"/>
  <c r="S196" i="2" s="1"/>
  <c r="E120" i="2"/>
  <c r="U19" i="2"/>
  <c r="U196" i="2" s="1"/>
  <c r="G120" i="2"/>
  <c r="R19" i="2"/>
  <c r="R196" i="2" s="1"/>
  <c r="D120" i="2"/>
  <c r="Q19" i="2"/>
  <c r="Q196" i="2" s="1"/>
  <c r="C120" i="2"/>
  <c r="T19" i="2"/>
  <c r="T196" i="2" s="1"/>
  <c r="F120" i="2"/>
  <c r="G117" i="2"/>
  <c r="C156" i="2"/>
  <c r="G174" i="2"/>
  <c r="Q17" i="2"/>
  <c r="Q118" i="2" s="1"/>
  <c r="C137" i="2"/>
  <c r="C194" i="2"/>
  <c r="C175" i="2"/>
  <c r="G155" i="2"/>
  <c r="U16" i="2"/>
  <c r="U136" i="2" s="1"/>
  <c r="G193" i="2"/>
  <c r="G130" i="2"/>
  <c r="G111" i="2"/>
  <c r="G149" i="2"/>
  <c r="U10" i="2"/>
  <c r="G168" i="2"/>
  <c r="D137" i="2"/>
  <c r="D118" i="2"/>
  <c r="R17" i="2"/>
  <c r="D156" i="2"/>
  <c r="D175" i="2"/>
  <c r="D194" i="2"/>
  <c r="D116" i="2"/>
  <c r="D135" i="2"/>
  <c r="D154" i="2"/>
  <c r="R15" i="2"/>
  <c r="D173" i="2"/>
  <c r="D192" i="2"/>
  <c r="C116" i="2"/>
  <c r="C135" i="2"/>
  <c r="Q15" i="2"/>
  <c r="C173" i="2"/>
  <c r="C154" i="2"/>
  <c r="C192" i="2"/>
  <c r="G140" i="2"/>
  <c r="G121" i="2"/>
  <c r="U20" i="2"/>
  <c r="U159" i="2" s="1"/>
  <c r="G178" i="2"/>
  <c r="G197" i="2"/>
  <c r="E113" i="2"/>
  <c r="E132" i="2"/>
  <c r="S12" i="2"/>
  <c r="E151" i="2"/>
  <c r="E170" i="2"/>
  <c r="D115" i="2"/>
  <c r="D134" i="2"/>
  <c r="R14" i="2"/>
  <c r="D153" i="2"/>
  <c r="D172" i="2"/>
  <c r="D191" i="2"/>
  <c r="D119" i="2"/>
  <c r="D138" i="2"/>
  <c r="R18" i="2"/>
  <c r="D157" i="2"/>
  <c r="D176" i="2"/>
  <c r="D195" i="2"/>
  <c r="F112" i="2"/>
  <c r="F131" i="2"/>
  <c r="T11" i="2"/>
  <c r="F169" i="2"/>
  <c r="F150" i="2"/>
  <c r="C131" i="2"/>
  <c r="C112" i="2"/>
  <c r="Q11" i="2"/>
  <c r="C150" i="2"/>
  <c r="C169" i="2"/>
  <c r="E117" i="2"/>
  <c r="E136" i="2"/>
  <c r="E155" i="2"/>
  <c r="S16" i="2"/>
  <c r="E174" i="2"/>
  <c r="E193" i="2"/>
  <c r="E114" i="2"/>
  <c r="E133" i="2"/>
  <c r="S13" i="2"/>
  <c r="E152" i="2"/>
  <c r="E171" i="2"/>
  <c r="D130" i="2"/>
  <c r="D111" i="2"/>
  <c r="R10" i="2"/>
  <c r="D168" i="2"/>
  <c r="D149" i="2"/>
  <c r="E118" i="2"/>
  <c r="E137" i="2"/>
  <c r="S17" i="2"/>
  <c r="E156" i="2"/>
  <c r="E175" i="2"/>
  <c r="E194" i="2"/>
  <c r="G116" i="2"/>
  <c r="G135" i="2"/>
  <c r="G173" i="2"/>
  <c r="G154" i="2"/>
  <c r="U15" i="2"/>
  <c r="G192" i="2"/>
  <c r="F140" i="2"/>
  <c r="F121" i="2"/>
  <c r="T20" i="2"/>
  <c r="T159" i="2" s="1"/>
  <c r="F178" i="2"/>
  <c r="F197" i="2"/>
  <c r="C121" i="2"/>
  <c r="C140" i="2"/>
  <c r="Q20" i="2"/>
  <c r="Q159" i="2" s="1"/>
  <c r="C178" i="2"/>
  <c r="C197" i="2"/>
  <c r="G113" i="2"/>
  <c r="G132" i="2"/>
  <c r="U12" i="2"/>
  <c r="G151" i="2"/>
  <c r="G170" i="2"/>
  <c r="F115" i="2"/>
  <c r="F134" i="2"/>
  <c r="T14" i="2"/>
  <c r="F172" i="2"/>
  <c r="F153" i="2"/>
  <c r="F191" i="2"/>
  <c r="G119" i="2"/>
  <c r="G138" i="2"/>
  <c r="U18" i="2"/>
  <c r="G157" i="2"/>
  <c r="G176" i="2"/>
  <c r="G195" i="2"/>
  <c r="D131" i="2"/>
  <c r="D112" i="2"/>
  <c r="R11" i="2"/>
  <c r="D169" i="2"/>
  <c r="D150" i="2"/>
  <c r="F136" i="2"/>
  <c r="F117" i="2"/>
  <c r="T16" i="2"/>
  <c r="F155" i="2"/>
  <c r="F174" i="2"/>
  <c r="F193" i="2"/>
  <c r="D114" i="2"/>
  <c r="D133" i="2"/>
  <c r="R13" i="2"/>
  <c r="D152" i="2"/>
  <c r="D171" i="2"/>
  <c r="C133" i="2"/>
  <c r="C114" i="2"/>
  <c r="Q13" i="2"/>
  <c r="C171" i="2"/>
  <c r="C152" i="2"/>
  <c r="F111" i="2"/>
  <c r="F130" i="2"/>
  <c r="T10" i="2"/>
  <c r="F149" i="2"/>
  <c r="F168" i="2"/>
  <c r="C111" i="2"/>
  <c r="C130" i="2"/>
  <c r="Q10" i="2"/>
  <c r="C149" i="2"/>
  <c r="C168" i="2"/>
  <c r="G118" i="2"/>
  <c r="G137" i="2"/>
  <c r="U17" i="2"/>
  <c r="G156" i="2"/>
  <c r="G175" i="2"/>
  <c r="G194" i="2"/>
  <c r="F116" i="2"/>
  <c r="F135" i="2"/>
  <c r="T15" i="2"/>
  <c r="F154" i="2"/>
  <c r="F173" i="2"/>
  <c r="F192" i="2"/>
  <c r="E121" i="2"/>
  <c r="E140" i="2"/>
  <c r="S20" i="2"/>
  <c r="S159" i="2" s="1"/>
  <c r="E178" i="2"/>
  <c r="E197" i="2"/>
  <c r="D113" i="2"/>
  <c r="D132" i="2"/>
  <c r="R12" i="2"/>
  <c r="D151" i="2"/>
  <c r="D170" i="2"/>
  <c r="C132" i="2"/>
  <c r="C113" i="2"/>
  <c r="Q12" i="2"/>
  <c r="C151" i="2"/>
  <c r="C170" i="2"/>
  <c r="C134" i="2"/>
  <c r="C115" i="2"/>
  <c r="Q14" i="2"/>
  <c r="C153" i="2"/>
  <c r="C172" i="2"/>
  <c r="C191" i="2"/>
  <c r="E119" i="2"/>
  <c r="E138" i="2"/>
  <c r="E157" i="2"/>
  <c r="S18" i="2"/>
  <c r="E176" i="2"/>
  <c r="E195" i="2"/>
  <c r="E131" i="2"/>
  <c r="E112" i="2"/>
  <c r="S11" i="2"/>
  <c r="E169" i="2"/>
  <c r="E150" i="2"/>
  <c r="D117" i="2"/>
  <c r="D136" i="2"/>
  <c r="R16" i="2"/>
  <c r="D155" i="2"/>
  <c r="D174" i="2"/>
  <c r="D193" i="2"/>
  <c r="G114" i="2"/>
  <c r="G133" i="2"/>
  <c r="U13" i="2"/>
  <c r="G152" i="2"/>
  <c r="G171" i="2"/>
  <c r="E111" i="2"/>
  <c r="E130" i="2"/>
  <c r="E168" i="2"/>
  <c r="S10" i="2"/>
  <c r="E149" i="2"/>
  <c r="G115" i="2"/>
  <c r="G134" i="2"/>
  <c r="U14" i="2"/>
  <c r="G153" i="2"/>
  <c r="G172" i="2"/>
  <c r="G191" i="2"/>
  <c r="F137" i="2"/>
  <c r="F118" i="2"/>
  <c r="T17" i="2"/>
  <c r="F156" i="2"/>
  <c r="F175" i="2"/>
  <c r="F194" i="2"/>
  <c r="E116" i="2"/>
  <c r="E135" i="2"/>
  <c r="S15" i="2"/>
  <c r="E154" i="2"/>
  <c r="E173" i="2"/>
  <c r="E192" i="2"/>
  <c r="D121" i="2"/>
  <c r="D140" i="2"/>
  <c r="R20" i="2"/>
  <c r="R159" i="2" s="1"/>
  <c r="D178" i="2"/>
  <c r="D197" i="2"/>
  <c r="F113" i="2"/>
  <c r="F132" i="2"/>
  <c r="T12" i="2"/>
  <c r="F151" i="2"/>
  <c r="F170" i="2"/>
  <c r="E115" i="2"/>
  <c r="E134" i="2"/>
  <c r="S14" i="2"/>
  <c r="E153" i="2"/>
  <c r="E172" i="2"/>
  <c r="E191" i="2"/>
  <c r="F138" i="2"/>
  <c r="F119" i="2"/>
  <c r="T18" i="2"/>
  <c r="F157" i="2"/>
  <c r="F176" i="2"/>
  <c r="F195" i="2"/>
  <c r="C138" i="2"/>
  <c r="C119" i="2"/>
  <c r="Q18" i="2"/>
  <c r="C157" i="2"/>
  <c r="C176" i="2"/>
  <c r="C195" i="2"/>
  <c r="G131" i="2"/>
  <c r="G112" i="2"/>
  <c r="U11" i="2"/>
  <c r="G150" i="2"/>
  <c r="G169" i="2"/>
  <c r="C136" i="2"/>
  <c r="C117" i="2"/>
  <c r="Q16" i="2"/>
  <c r="C174" i="2"/>
  <c r="C155" i="2"/>
  <c r="C193" i="2"/>
  <c r="F114" i="2"/>
  <c r="F133" i="2"/>
  <c r="T13" i="2"/>
  <c r="F152" i="2"/>
  <c r="F171" i="2"/>
  <c r="T158" i="2" l="1"/>
  <c r="T177" i="2"/>
  <c r="R158" i="2"/>
  <c r="R177" i="2"/>
  <c r="S158" i="2"/>
  <c r="S177" i="2"/>
  <c r="Q158" i="2"/>
  <c r="Q177" i="2"/>
  <c r="U158" i="2"/>
  <c r="U177" i="2"/>
  <c r="Q137" i="2"/>
  <c r="Q120" i="2"/>
  <c r="Q139" i="2"/>
  <c r="U120" i="2"/>
  <c r="U139" i="2"/>
  <c r="T120" i="2"/>
  <c r="T139" i="2"/>
  <c r="R120" i="2"/>
  <c r="R139" i="2"/>
  <c r="S120" i="2"/>
  <c r="S139" i="2"/>
  <c r="U117" i="2"/>
  <c r="T114" i="2"/>
  <c r="T133" i="2"/>
  <c r="U131" i="2"/>
  <c r="U112" i="2"/>
  <c r="T119" i="2"/>
  <c r="T138" i="2"/>
  <c r="T132" i="2"/>
  <c r="T113" i="2"/>
  <c r="S116" i="2"/>
  <c r="S135" i="2"/>
  <c r="U115" i="2"/>
  <c r="U134" i="2"/>
  <c r="U133" i="2"/>
  <c r="U114" i="2"/>
  <c r="S138" i="2"/>
  <c r="S119" i="2"/>
  <c r="R114" i="2"/>
  <c r="R133" i="2"/>
  <c r="S136" i="2"/>
  <c r="S117" i="2"/>
  <c r="S111" i="2"/>
  <c r="S130" i="2"/>
  <c r="Q132" i="2"/>
  <c r="Q113" i="2"/>
  <c r="S121" i="2"/>
  <c r="S140" i="2"/>
  <c r="U118" i="2"/>
  <c r="U137" i="2"/>
  <c r="T111" i="2"/>
  <c r="T130" i="2"/>
  <c r="R112" i="2"/>
  <c r="R131" i="2"/>
  <c r="T134" i="2"/>
  <c r="T115" i="2"/>
  <c r="U113" i="2"/>
  <c r="U132" i="2"/>
  <c r="T140" i="2"/>
  <c r="T121" i="2"/>
  <c r="U135" i="2"/>
  <c r="U116" i="2"/>
  <c r="S118" i="2"/>
  <c r="S137" i="2"/>
  <c r="S114" i="2"/>
  <c r="S133" i="2"/>
  <c r="T112" i="2"/>
  <c r="T131" i="2"/>
  <c r="R115" i="2"/>
  <c r="R134" i="2"/>
  <c r="S113" i="2"/>
  <c r="S132" i="2"/>
  <c r="Q135" i="2"/>
  <c r="Q116" i="2"/>
  <c r="R137" i="2"/>
  <c r="R118" i="2"/>
  <c r="Q136" i="2"/>
  <c r="Q117" i="2"/>
  <c r="Q119" i="2"/>
  <c r="Q138" i="2"/>
  <c r="S134" i="2"/>
  <c r="S115" i="2"/>
  <c r="R140" i="2"/>
  <c r="R121" i="2"/>
  <c r="T137" i="2"/>
  <c r="T118" i="2"/>
  <c r="Q114" i="2"/>
  <c r="Q133" i="2"/>
  <c r="T136" i="2"/>
  <c r="T117" i="2"/>
  <c r="R116" i="2"/>
  <c r="R135" i="2"/>
  <c r="U111" i="2"/>
  <c r="U130" i="2"/>
  <c r="R136" i="2"/>
  <c r="R117" i="2"/>
  <c r="S112" i="2"/>
  <c r="S131" i="2"/>
  <c r="Q115" i="2"/>
  <c r="Q134" i="2"/>
  <c r="R113" i="2"/>
  <c r="R132" i="2"/>
  <c r="T116" i="2"/>
  <c r="T135" i="2"/>
  <c r="Q111" i="2"/>
  <c r="Q130" i="2"/>
  <c r="U138" i="2"/>
  <c r="U119" i="2"/>
  <c r="Q121" i="2"/>
  <c r="Q140" i="2"/>
  <c r="R111" i="2"/>
  <c r="R130" i="2"/>
  <c r="Q112" i="2"/>
  <c r="Q131" i="2"/>
  <c r="R119" i="2"/>
  <c r="R138" i="2"/>
  <c r="U121" i="2"/>
  <c r="U140" i="2"/>
  <c r="J9" i="2"/>
  <c r="L9" i="2"/>
  <c r="N9" i="2"/>
  <c r="M9" i="2"/>
  <c r="K9" i="2"/>
  <c r="E110" i="2" l="1"/>
  <c r="S9" i="2"/>
  <c r="K110" i="2"/>
  <c r="J110" i="2"/>
  <c r="F110" i="2"/>
  <c r="T9" i="2"/>
  <c r="M110" i="2"/>
  <c r="C28" i="2"/>
  <c r="C129" i="2" s="1"/>
  <c r="J28" i="2"/>
  <c r="E28" i="2"/>
  <c r="G28" i="2"/>
  <c r="G129" i="2" s="1"/>
  <c r="F28" i="2"/>
  <c r="D28" i="2"/>
  <c r="D129" i="2" s="1"/>
  <c r="N28" i="2"/>
  <c r="K28" i="2"/>
  <c r="M28" i="2"/>
  <c r="L28" i="2"/>
  <c r="L129" i="2" s="1"/>
  <c r="D284" i="1"/>
  <c r="E284" i="1"/>
  <c r="F284" i="1"/>
  <c r="K284" i="1"/>
  <c r="I284" i="1"/>
  <c r="H284" i="1"/>
  <c r="C110" i="2"/>
  <c r="Q9" i="2"/>
  <c r="N110" i="2"/>
  <c r="G284" i="1"/>
  <c r="J284" i="1"/>
  <c r="G110" i="2"/>
  <c r="U9" i="2"/>
  <c r="D110" i="2"/>
  <c r="R9" i="2"/>
  <c r="L110" i="2"/>
  <c r="T28" i="2" l="1"/>
  <c r="T129" i="2" s="1"/>
  <c r="U28" i="2"/>
  <c r="U129" i="2" s="1"/>
  <c r="R28" i="2"/>
  <c r="R129" i="2" s="1"/>
  <c r="S28" i="2"/>
  <c r="S129" i="2" s="1"/>
  <c r="N129" i="2"/>
  <c r="Q110" i="2"/>
  <c r="S110" i="2"/>
  <c r="U110" i="2"/>
  <c r="C47" i="2"/>
  <c r="G47" i="2"/>
  <c r="F47" i="2"/>
  <c r="E47" i="2"/>
  <c r="D47" i="2"/>
  <c r="M129" i="2"/>
  <c r="T110" i="2"/>
  <c r="J129" i="2"/>
  <c r="K129" i="2"/>
  <c r="E129" i="2"/>
  <c r="F129" i="2"/>
  <c r="R110" i="2"/>
  <c r="Q28" i="2"/>
  <c r="J84" i="2"/>
  <c r="L84" i="2"/>
  <c r="M84" i="2"/>
  <c r="N84" i="2"/>
  <c r="K84" i="2"/>
  <c r="Q129" i="2" l="1"/>
  <c r="G148" i="2"/>
  <c r="D148" i="2"/>
  <c r="C148" i="2"/>
  <c r="C284" i="1"/>
  <c r="K97" i="2" s="1"/>
  <c r="C66" i="2"/>
  <c r="J66" i="2"/>
  <c r="D66" i="2"/>
  <c r="D167" i="2" s="1"/>
  <c r="F66" i="2"/>
  <c r="F167" i="2" s="1"/>
  <c r="G66" i="2"/>
  <c r="E66" i="2"/>
  <c r="L66" i="2"/>
  <c r="N66" i="2"/>
  <c r="K66" i="2"/>
  <c r="M66" i="2"/>
  <c r="F148" i="2"/>
  <c r="E148" i="2"/>
  <c r="N97" i="2" l="1"/>
  <c r="T66" i="2"/>
  <c r="J97" i="2"/>
  <c r="L97" i="2"/>
  <c r="M97" i="2"/>
  <c r="R66" i="2"/>
  <c r="Q66" i="2"/>
  <c r="S66" i="2"/>
  <c r="G167" i="2"/>
  <c r="E167" i="2"/>
  <c r="C167" i="2"/>
  <c r="U66" i="2"/>
  <c r="J85" i="2"/>
  <c r="M85" i="2"/>
  <c r="K85" i="2"/>
  <c r="N85" i="2"/>
  <c r="L85" i="2"/>
  <c r="D268" i="1" l="1"/>
  <c r="J50" i="2"/>
  <c r="J54" i="2"/>
  <c r="J47" i="2"/>
  <c r="J53" i="2"/>
  <c r="J55" i="2"/>
  <c r="J151" i="2" l="1"/>
  <c r="J170" i="2"/>
  <c r="Q50" i="2"/>
  <c r="J189" i="2"/>
  <c r="E268" i="1"/>
  <c r="J51" i="2"/>
  <c r="J48" i="2"/>
  <c r="J49" i="2"/>
  <c r="J154" i="2"/>
  <c r="Q53" i="2"/>
  <c r="Q54" i="2"/>
  <c r="J155" i="2"/>
  <c r="J156" i="2"/>
  <c r="Q55" i="2"/>
  <c r="J52" i="2"/>
  <c r="C268" i="1"/>
  <c r="J167" i="2"/>
  <c r="J148" i="2"/>
  <c r="Q47" i="2"/>
  <c r="J186" i="2"/>
  <c r="Q155" i="2" l="1"/>
  <c r="Q148" i="2"/>
  <c r="Q167" i="2"/>
  <c r="Q156" i="2"/>
  <c r="Q49" i="2"/>
  <c r="J150" i="2"/>
  <c r="J169" i="2"/>
  <c r="J188" i="2"/>
  <c r="J153" i="2"/>
  <c r="Q52" i="2"/>
  <c r="Q151" i="2"/>
  <c r="Q170" i="2"/>
  <c r="J56" i="2"/>
  <c r="Q154" i="2"/>
  <c r="Q48" i="2"/>
  <c r="J149" i="2"/>
  <c r="J168" i="2"/>
  <c r="J187" i="2"/>
  <c r="J152" i="2"/>
  <c r="Q51" i="2"/>
  <c r="J171" i="2"/>
  <c r="J190" i="2"/>
  <c r="J77" i="2"/>
  <c r="J73" i="2"/>
  <c r="J75" i="2"/>
  <c r="Q75" i="2" s="1"/>
  <c r="J74" i="2"/>
  <c r="Q74" i="2" l="1"/>
  <c r="J194" i="2"/>
  <c r="J175" i="2"/>
  <c r="Q73" i="2"/>
  <c r="J174" i="2"/>
  <c r="J193" i="2"/>
  <c r="J72" i="2"/>
  <c r="C84" i="2"/>
  <c r="F268" i="1"/>
  <c r="C86" i="2"/>
  <c r="Q153" i="2"/>
  <c r="C88" i="2"/>
  <c r="C85" i="2"/>
  <c r="Q77" i="2"/>
  <c r="J178" i="2"/>
  <c r="J197" i="2"/>
  <c r="Q152" i="2"/>
  <c r="Q171" i="2"/>
  <c r="J157" i="2"/>
  <c r="J176" i="2"/>
  <c r="Q56" i="2"/>
  <c r="J195" i="2"/>
  <c r="C87" i="2"/>
  <c r="Q149" i="2"/>
  <c r="Q168" i="2"/>
  <c r="Q150" i="2"/>
  <c r="Q169" i="2"/>
  <c r="Q87" i="2" l="1"/>
  <c r="Q188" i="2" s="1"/>
  <c r="C188" i="2"/>
  <c r="Q88" i="2"/>
  <c r="Q189" i="2" s="1"/>
  <c r="C189" i="2"/>
  <c r="Q86" i="2"/>
  <c r="Q187" i="2" s="1"/>
  <c r="C187" i="2"/>
  <c r="Q84" i="2"/>
  <c r="Q72" i="2"/>
  <c r="J192" i="2"/>
  <c r="J173" i="2"/>
  <c r="J71" i="2"/>
  <c r="Q178" i="2"/>
  <c r="Q197" i="2"/>
  <c r="C89" i="2"/>
  <c r="Q176" i="2"/>
  <c r="Q157" i="2"/>
  <c r="Q195" i="2"/>
  <c r="Q85" i="2"/>
  <c r="Q186" i="2" s="1"/>
  <c r="C186" i="2"/>
  <c r="G268" i="1"/>
  <c r="Q174" i="2"/>
  <c r="Q193" i="2"/>
  <c r="Q175" i="2"/>
  <c r="Q194" i="2"/>
  <c r="N52" i="2" l="1"/>
  <c r="L52" i="2"/>
  <c r="K52" i="2"/>
  <c r="M52" i="2"/>
  <c r="L48" i="2"/>
  <c r="N48" i="2"/>
  <c r="K48" i="2"/>
  <c r="M48" i="2"/>
  <c r="Q71" i="2"/>
  <c r="J191" i="2"/>
  <c r="J172" i="2"/>
  <c r="M55" i="2"/>
  <c r="L55" i="2"/>
  <c r="K55" i="2"/>
  <c r="N55" i="2"/>
  <c r="M50" i="2"/>
  <c r="N50" i="2"/>
  <c r="L50" i="2"/>
  <c r="K50" i="2"/>
  <c r="K51" i="2"/>
  <c r="L51" i="2"/>
  <c r="N51" i="2"/>
  <c r="M51" i="2"/>
  <c r="H268" i="1"/>
  <c r="M54" i="2"/>
  <c r="L54" i="2"/>
  <c r="K54" i="2"/>
  <c r="N54" i="2"/>
  <c r="L47" i="2"/>
  <c r="K47" i="2"/>
  <c r="M47" i="2"/>
  <c r="N47" i="2"/>
  <c r="M53" i="2"/>
  <c r="N53" i="2"/>
  <c r="K53" i="2"/>
  <c r="L53" i="2"/>
  <c r="Q192" i="2"/>
  <c r="Q173" i="2"/>
  <c r="K49" i="2"/>
  <c r="N49" i="2"/>
  <c r="L49" i="2"/>
  <c r="M49" i="2"/>
  <c r="Q89" i="2"/>
  <c r="Q190" i="2" s="1"/>
  <c r="C190" i="2"/>
  <c r="K150" i="2" l="1"/>
  <c r="R49" i="2"/>
  <c r="K169" i="2"/>
  <c r="K188" i="2"/>
  <c r="U53" i="2"/>
  <c r="N154" i="2"/>
  <c r="K167" i="2"/>
  <c r="K148" i="2"/>
  <c r="R47" i="2"/>
  <c r="K186" i="2"/>
  <c r="S54" i="2"/>
  <c r="L155" i="2"/>
  <c r="L152" i="2"/>
  <c r="S51" i="2"/>
  <c r="L171" i="2"/>
  <c r="L190" i="2"/>
  <c r="U50" i="2"/>
  <c r="N151" i="2"/>
  <c r="N170" i="2"/>
  <c r="N189" i="2"/>
  <c r="L156" i="2"/>
  <c r="S55" i="2"/>
  <c r="M149" i="2"/>
  <c r="T48" i="2"/>
  <c r="M168" i="2"/>
  <c r="M187" i="2"/>
  <c r="T52" i="2"/>
  <c r="M153" i="2"/>
  <c r="L56" i="2"/>
  <c r="K56" i="2"/>
  <c r="M56" i="2"/>
  <c r="N56" i="2"/>
  <c r="M150" i="2"/>
  <c r="T49" i="2"/>
  <c r="M169" i="2"/>
  <c r="M188" i="2"/>
  <c r="T53" i="2"/>
  <c r="M154" i="2"/>
  <c r="L186" i="2"/>
  <c r="L167" i="2"/>
  <c r="L148" i="2"/>
  <c r="S47" i="2"/>
  <c r="T54" i="2"/>
  <c r="M155" i="2"/>
  <c r="K152" i="2"/>
  <c r="K171" i="2"/>
  <c r="R51" i="2"/>
  <c r="K190" i="2"/>
  <c r="T50" i="2"/>
  <c r="M151" i="2"/>
  <c r="M170" i="2"/>
  <c r="M189" i="2"/>
  <c r="M156" i="2"/>
  <c r="T55" i="2"/>
  <c r="R48" i="2"/>
  <c r="K168" i="2"/>
  <c r="K149" i="2"/>
  <c r="K187" i="2"/>
  <c r="R52" i="2"/>
  <c r="K153" i="2"/>
  <c r="S49" i="2"/>
  <c r="L150" i="2"/>
  <c r="L169" i="2"/>
  <c r="L188" i="2"/>
  <c r="L154" i="2"/>
  <c r="S53" i="2"/>
  <c r="N148" i="2"/>
  <c r="N167" i="2"/>
  <c r="U47" i="2"/>
  <c r="N186" i="2"/>
  <c r="U54" i="2"/>
  <c r="N155" i="2"/>
  <c r="I268" i="1"/>
  <c r="T51" i="2"/>
  <c r="M152" i="2"/>
  <c r="M171" i="2"/>
  <c r="M190" i="2"/>
  <c r="K170" i="2"/>
  <c r="K151" i="2"/>
  <c r="R50" i="2"/>
  <c r="K189" i="2"/>
  <c r="N156" i="2"/>
  <c r="U55" i="2"/>
  <c r="Q172" i="2"/>
  <c r="Q191" i="2"/>
  <c r="U48" i="2"/>
  <c r="N168" i="2"/>
  <c r="N149" i="2"/>
  <c r="N187" i="2"/>
  <c r="S52" i="2"/>
  <c r="L153" i="2"/>
  <c r="N150" i="2"/>
  <c r="U49" i="2"/>
  <c r="N169" i="2"/>
  <c r="N188" i="2"/>
  <c r="K154" i="2"/>
  <c r="R53" i="2"/>
  <c r="M148" i="2"/>
  <c r="M186" i="2"/>
  <c r="M167" i="2"/>
  <c r="T47" i="2"/>
  <c r="K155" i="2"/>
  <c r="R54" i="2"/>
  <c r="U51" i="2"/>
  <c r="N152" i="2"/>
  <c r="N171" i="2"/>
  <c r="N190" i="2"/>
  <c r="S50" i="2"/>
  <c r="L151" i="2"/>
  <c r="L170" i="2"/>
  <c r="L189" i="2"/>
  <c r="R55" i="2"/>
  <c r="K156" i="2"/>
  <c r="L149" i="2"/>
  <c r="L168" i="2"/>
  <c r="S48" i="2"/>
  <c r="L187" i="2"/>
  <c r="U52" i="2"/>
  <c r="N153" i="2"/>
  <c r="J268" i="1"/>
  <c r="K73" i="2" l="1"/>
  <c r="M73" i="2"/>
  <c r="L73" i="2"/>
  <c r="N73" i="2"/>
  <c r="D87" i="2"/>
  <c r="G87" i="2"/>
  <c r="E87" i="2"/>
  <c r="F87" i="2"/>
  <c r="D84" i="2"/>
  <c r="G84" i="2"/>
  <c r="E84" i="2"/>
  <c r="S84" i="2" s="1"/>
  <c r="J10" i="1" s="1"/>
  <c r="F84" i="2"/>
  <c r="T148" i="2"/>
  <c r="T167" i="2"/>
  <c r="S153" i="2"/>
  <c r="U149" i="2"/>
  <c r="U168" i="2"/>
  <c r="S154" i="2"/>
  <c r="R171" i="2"/>
  <c r="R152" i="2"/>
  <c r="T154" i="2"/>
  <c r="T169" i="2"/>
  <c r="T150" i="2"/>
  <c r="S56" i="2"/>
  <c r="L157" i="2"/>
  <c r="T153" i="2"/>
  <c r="U151" i="2"/>
  <c r="U170" i="2"/>
  <c r="S155" i="2"/>
  <c r="U154" i="2"/>
  <c r="R150" i="2"/>
  <c r="R169" i="2"/>
  <c r="K72" i="2"/>
  <c r="N72" i="2"/>
  <c r="M72" i="2"/>
  <c r="L72" i="2"/>
  <c r="D88" i="2"/>
  <c r="F88" i="2"/>
  <c r="E88" i="2"/>
  <c r="G88" i="2"/>
  <c r="U153" i="2"/>
  <c r="R170" i="2"/>
  <c r="R151" i="2"/>
  <c r="U155" i="2"/>
  <c r="S169" i="2"/>
  <c r="S150" i="2"/>
  <c r="T156" i="2"/>
  <c r="S167" i="2"/>
  <c r="S148" i="2"/>
  <c r="M71" i="2"/>
  <c r="U56" i="2"/>
  <c r="N157" i="2"/>
  <c r="N74" i="2"/>
  <c r="L74" i="2"/>
  <c r="K74" i="2"/>
  <c r="M74" i="2"/>
  <c r="K77" i="2"/>
  <c r="M77" i="2"/>
  <c r="N77" i="2"/>
  <c r="L77" i="2"/>
  <c r="E86" i="2"/>
  <c r="F86" i="2"/>
  <c r="G86" i="2"/>
  <c r="D86" i="2"/>
  <c r="L71" i="2"/>
  <c r="R156" i="2"/>
  <c r="S151" i="2"/>
  <c r="S170" i="2"/>
  <c r="U152" i="2"/>
  <c r="U171" i="2"/>
  <c r="R155" i="2"/>
  <c r="R154" i="2"/>
  <c r="U150" i="2"/>
  <c r="U169" i="2"/>
  <c r="U156" i="2"/>
  <c r="N71" i="2"/>
  <c r="R153" i="2"/>
  <c r="R168" i="2"/>
  <c r="R149" i="2"/>
  <c r="T151" i="2"/>
  <c r="T170" i="2"/>
  <c r="M157" i="2"/>
  <c r="T56" i="2"/>
  <c r="R148" i="2"/>
  <c r="R167" i="2"/>
  <c r="L75" i="2"/>
  <c r="S75" i="2" s="1"/>
  <c r="M75" i="2"/>
  <c r="T75" i="2" s="1"/>
  <c r="K75" i="2"/>
  <c r="R75" i="2" s="1"/>
  <c r="N75" i="2"/>
  <c r="U75" i="2" s="1"/>
  <c r="F85" i="2"/>
  <c r="G85" i="2"/>
  <c r="E85" i="2"/>
  <c r="D85" i="2"/>
  <c r="S149" i="2"/>
  <c r="S168" i="2"/>
  <c r="T152" i="2"/>
  <c r="T171" i="2"/>
  <c r="U148" i="2"/>
  <c r="U167" i="2"/>
  <c r="K71" i="2"/>
  <c r="T155" i="2"/>
  <c r="K157" i="2"/>
  <c r="R56" i="2"/>
  <c r="T149" i="2"/>
  <c r="T168" i="2"/>
  <c r="S156" i="2"/>
  <c r="S152" i="2"/>
  <c r="S171" i="2"/>
  <c r="K268" i="1"/>
  <c r="K176" i="2" l="1"/>
  <c r="K195" i="2"/>
  <c r="M195" i="2"/>
  <c r="U86" i="2"/>
  <c r="U187" i="2" s="1"/>
  <c r="G187" i="2"/>
  <c r="U77" i="2"/>
  <c r="N178" i="2"/>
  <c r="N197" i="2"/>
  <c r="R74" i="2"/>
  <c r="K194" i="2"/>
  <c r="K175" i="2"/>
  <c r="N176" i="2"/>
  <c r="T88" i="2"/>
  <c r="T189" i="2" s="1"/>
  <c r="F189" i="2"/>
  <c r="U72" i="2"/>
  <c r="N173" i="2"/>
  <c r="N192" i="2"/>
  <c r="L195" i="2"/>
  <c r="R87" i="2"/>
  <c r="R188" i="2" s="1"/>
  <c r="D188" i="2"/>
  <c r="R73" i="2"/>
  <c r="K174" i="2"/>
  <c r="K193" i="2"/>
  <c r="S85" i="2"/>
  <c r="S186" i="2" s="1"/>
  <c r="E186" i="2"/>
  <c r="M176" i="2"/>
  <c r="S71" i="2"/>
  <c r="L172" i="2"/>
  <c r="L191" i="2"/>
  <c r="T86" i="2"/>
  <c r="T187" i="2" s="1"/>
  <c r="F187" i="2"/>
  <c r="T77" i="2"/>
  <c r="M178" i="2"/>
  <c r="M197" i="2"/>
  <c r="S74" i="2"/>
  <c r="L175" i="2"/>
  <c r="L194" i="2"/>
  <c r="R88" i="2"/>
  <c r="R189" i="2" s="1"/>
  <c r="D189" i="2"/>
  <c r="R72" i="2"/>
  <c r="K173" i="2"/>
  <c r="K192" i="2"/>
  <c r="L176" i="2"/>
  <c r="T87" i="2"/>
  <c r="T188" i="2" s="1"/>
  <c r="F188" i="2"/>
  <c r="U73" i="2"/>
  <c r="N174" i="2"/>
  <c r="N193" i="2"/>
  <c r="E89" i="2"/>
  <c r="D89" i="2"/>
  <c r="G89" i="2"/>
  <c r="F89" i="2"/>
  <c r="R195" i="2"/>
  <c r="R176" i="2"/>
  <c r="R157" i="2"/>
  <c r="R71" i="2"/>
  <c r="K191" i="2"/>
  <c r="K172" i="2"/>
  <c r="U85" i="2"/>
  <c r="U186" i="2" s="1"/>
  <c r="G186" i="2"/>
  <c r="T176" i="2"/>
  <c r="T157" i="2"/>
  <c r="T195" i="2"/>
  <c r="U71" i="2"/>
  <c r="N172" i="2"/>
  <c r="N191" i="2"/>
  <c r="S86" i="2"/>
  <c r="S187" i="2" s="1"/>
  <c r="E187" i="2"/>
  <c r="R77" i="2"/>
  <c r="K178" i="2"/>
  <c r="K197" i="2"/>
  <c r="U74" i="2"/>
  <c r="N175" i="2"/>
  <c r="N194" i="2"/>
  <c r="U195" i="2"/>
  <c r="U176" i="2"/>
  <c r="U157" i="2"/>
  <c r="U88" i="2"/>
  <c r="U189" i="2" s="1"/>
  <c r="G189" i="2"/>
  <c r="S72" i="2"/>
  <c r="L173" i="2"/>
  <c r="L192" i="2"/>
  <c r="U84" i="2"/>
  <c r="S87" i="2"/>
  <c r="S188" i="2" s="1"/>
  <c r="E188" i="2"/>
  <c r="S73" i="2"/>
  <c r="L174" i="2"/>
  <c r="L193" i="2"/>
  <c r="R85" i="2"/>
  <c r="R186" i="2" s="1"/>
  <c r="D186" i="2"/>
  <c r="T85" i="2"/>
  <c r="T186" i="2" s="1"/>
  <c r="F186" i="2"/>
  <c r="R86" i="2"/>
  <c r="R187" i="2" s="1"/>
  <c r="D187" i="2"/>
  <c r="S77" i="2"/>
  <c r="L178" i="2"/>
  <c r="L197" i="2"/>
  <c r="T74" i="2"/>
  <c r="M194" i="2"/>
  <c r="M175" i="2"/>
  <c r="N195" i="2"/>
  <c r="T71" i="2"/>
  <c r="M172" i="2"/>
  <c r="M191" i="2"/>
  <c r="S88" i="2"/>
  <c r="S189" i="2" s="1"/>
  <c r="E189" i="2"/>
  <c r="T72" i="2"/>
  <c r="M173" i="2"/>
  <c r="M192" i="2"/>
  <c r="S157" i="2"/>
  <c r="S195" i="2"/>
  <c r="S176" i="2"/>
  <c r="T84" i="2"/>
  <c r="R84" i="2"/>
  <c r="U87" i="2"/>
  <c r="U188" i="2" s="1"/>
  <c r="G188" i="2"/>
  <c r="T73" i="2"/>
  <c r="M193" i="2"/>
  <c r="M174" i="2"/>
  <c r="T193" i="2" l="1"/>
  <c r="T174" i="2"/>
  <c r="R197" i="2"/>
  <c r="R178" i="2"/>
  <c r="S89" i="2"/>
  <c r="S190" i="2" s="1"/>
  <c r="E190" i="2"/>
  <c r="R173" i="2"/>
  <c r="R192" i="2"/>
  <c r="T197" i="2"/>
  <c r="T178" i="2"/>
  <c r="R175" i="2"/>
  <c r="R194" i="2"/>
  <c r="T192" i="2"/>
  <c r="T173" i="2"/>
  <c r="S197" i="2"/>
  <c r="S178" i="2"/>
  <c r="S173" i="2"/>
  <c r="S192" i="2"/>
  <c r="U175" i="2"/>
  <c r="U194" i="2"/>
  <c r="U191" i="2"/>
  <c r="U172" i="2"/>
  <c r="R191" i="2"/>
  <c r="R172" i="2"/>
  <c r="T89" i="2"/>
  <c r="T190" i="2" s="1"/>
  <c r="F190" i="2"/>
  <c r="S194" i="2"/>
  <c r="S175" i="2"/>
  <c r="S191" i="2"/>
  <c r="S172" i="2"/>
  <c r="R193" i="2"/>
  <c r="R174" i="2"/>
  <c r="T191" i="2"/>
  <c r="T172" i="2"/>
  <c r="T194" i="2"/>
  <c r="T175" i="2"/>
  <c r="S193" i="2"/>
  <c r="S174" i="2"/>
  <c r="U89" i="2"/>
  <c r="U190" i="2" s="1"/>
  <c r="G190" i="2"/>
  <c r="U173" i="2"/>
  <c r="U192" i="2"/>
  <c r="R89" i="2"/>
  <c r="R190" i="2" s="1"/>
  <c r="D190" i="2"/>
  <c r="U193" i="2"/>
  <c r="U174" i="2"/>
  <c r="U178" i="2"/>
  <c r="U197" i="2"/>
  <c r="D182" i="1" l="1"/>
  <c r="F80" i="1"/>
  <c r="G182" i="1"/>
  <c r="E182" i="1"/>
  <c r="G80" i="1"/>
  <c r="F182" i="1"/>
  <c r="D80" i="1"/>
  <c r="E131" i="1"/>
  <c r="D233" i="1"/>
  <c r="G233" i="1"/>
  <c r="G131" i="1"/>
  <c r="F233" i="1"/>
  <c r="E80" i="1"/>
  <c r="F131" i="1"/>
  <c r="D131" i="1"/>
  <c r="E233" i="1"/>
  <c r="H131" i="1" l="1"/>
  <c r="H80" i="1"/>
  <c r="H233" i="1"/>
  <c r="H182" i="1"/>
  <c r="C131" i="1"/>
  <c r="C182" i="1"/>
  <c r="C233" i="1"/>
  <c r="C80" i="1"/>
  <c r="I182" i="1" l="1"/>
  <c r="I233" i="1"/>
  <c r="I80" i="1"/>
  <c r="I131" i="1"/>
  <c r="J131" i="1" l="1"/>
  <c r="J80" i="1"/>
  <c r="J233" i="1"/>
  <c r="J182" i="1"/>
  <c r="L67" i="1" l="1"/>
  <c r="K80" i="1"/>
  <c r="K182" i="1"/>
  <c r="K233" i="1"/>
  <c r="K131" i="1"/>
  <c r="L118" i="1" l="1"/>
  <c r="L169" i="1" s="1"/>
  <c r="L220" i="1" s="1"/>
  <c r="M67" i="1"/>
  <c r="L131" i="1"/>
  <c r="L233" i="1"/>
  <c r="L182" i="1"/>
  <c r="L80" i="1"/>
  <c r="M118" i="1" l="1"/>
  <c r="N67" i="1"/>
  <c r="M80" i="1"/>
  <c r="O67" i="1" l="1"/>
  <c r="N118" i="1"/>
  <c r="N80" i="1"/>
  <c r="M169" i="1"/>
  <c r="M131" i="1"/>
  <c r="M220" i="1" l="1"/>
  <c r="M233" i="1" s="1"/>
  <c r="M182" i="1"/>
  <c r="N169" i="1"/>
  <c r="N131" i="1"/>
  <c r="P67" i="1"/>
  <c r="O118" i="1"/>
  <c r="O80" i="1"/>
  <c r="O169" i="1" l="1"/>
  <c r="O131" i="1"/>
  <c r="Q67" i="1"/>
  <c r="P118" i="1"/>
  <c r="P80" i="1"/>
  <c r="N220" i="1"/>
  <c r="N233" i="1" s="1"/>
  <c r="N182" i="1"/>
  <c r="R67" i="1" l="1"/>
  <c r="Q118" i="1"/>
  <c r="Q80" i="1"/>
  <c r="P169" i="1"/>
  <c r="P131" i="1"/>
  <c r="O220" i="1"/>
  <c r="O233" i="1" s="1"/>
  <c r="O182" i="1"/>
  <c r="F217" i="1"/>
  <c r="J217" i="1"/>
  <c r="D217" i="1"/>
  <c r="L217" i="1"/>
  <c r="H217" i="1"/>
  <c r="F64" i="1"/>
  <c r="D115" i="1"/>
  <c r="H115" i="1"/>
  <c r="J64" i="1"/>
  <c r="D166" i="1"/>
  <c r="K217" i="1"/>
  <c r="K166" i="1"/>
  <c r="I166" i="1"/>
  <c r="G166" i="1"/>
  <c r="E115" i="1"/>
  <c r="L115" i="1"/>
  <c r="M217" i="1"/>
  <c r="I217" i="1"/>
  <c r="G217" i="1"/>
  <c r="E217" i="1"/>
  <c r="D64" i="1"/>
  <c r="J115" i="1"/>
  <c r="E64" i="1"/>
  <c r="G64" i="1"/>
  <c r="M64" i="1"/>
  <c r="K64" i="1"/>
  <c r="I64" i="1"/>
  <c r="M115" i="1"/>
  <c r="K115" i="1"/>
  <c r="I115" i="1"/>
  <c r="G115" i="1"/>
  <c r="E166" i="1"/>
  <c r="F115" i="1"/>
  <c r="H64" i="1"/>
  <c r="L166" i="1"/>
  <c r="J166" i="1"/>
  <c r="H166" i="1"/>
  <c r="F166" i="1"/>
  <c r="L64" i="1"/>
  <c r="M166" i="1"/>
  <c r="H35" i="1" l="1"/>
  <c r="K35" i="1"/>
  <c r="P220" i="1"/>
  <c r="P233" i="1" s="1"/>
  <c r="P182" i="1"/>
  <c r="Q169" i="1"/>
  <c r="Q131" i="1"/>
  <c r="S67" i="1"/>
  <c r="R118" i="1"/>
  <c r="R80" i="1"/>
  <c r="C83" i="1"/>
  <c r="F83" i="1"/>
  <c r="F96" i="1" s="1"/>
  <c r="C64" i="1"/>
  <c r="D83" i="1"/>
  <c r="D96" i="1" s="1"/>
  <c r="E83" i="1"/>
  <c r="E96" i="1" s="1"/>
  <c r="I83" i="1"/>
  <c r="I96" i="1" s="1"/>
  <c r="G83" i="1"/>
  <c r="G96" i="1" s="1"/>
  <c r="K83" i="1"/>
  <c r="K96" i="1" s="1"/>
  <c r="J83" i="1"/>
  <c r="J96" i="1" s="1"/>
  <c r="M83" i="1"/>
  <c r="M96" i="1" s="1"/>
  <c r="H83" i="1"/>
  <c r="H96" i="1" s="1"/>
  <c r="L83" i="1"/>
  <c r="L96" i="1" s="1"/>
  <c r="C8" i="2"/>
  <c r="E8" i="2"/>
  <c r="D8" i="2"/>
  <c r="C236" i="1"/>
  <c r="D236" i="1"/>
  <c r="D249" i="1" s="1"/>
  <c r="E236" i="1"/>
  <c r="E249" i="1" s="1"/>
  <c r="M236" i="1"/>
  <c r="M249" i="1" s="1"/>
  <c r="K236" i="1"/>
  <c r="K249" i="1" s="1"/>
  <c r="C217" i="1"/>
  <c r="G236" i="1"/>
  <c r="G249" i="1" s="1"/>
  <c r="J236" i="1"/>
  <c r="J249" i="1" s="1"/>
  <c r="F236" i="1"/>
  <c r="F249" i="1" s="1"/>
  <c r="H236" i="1"/>
  <c r="H249" i="1" s="1"/>
  <c r="L236" i="1"/>
  <c r="L249" i="1" s="1"/>
  <c r="I236" i="1"/>
  <c r="I249" i="1" s="1"/>
  <c r="C65" i="2"/>
  <c r="D65" i="2"/>
  <c r="C185" i="1"/>
  <c r="F185" i="1"/>
  <c r="F198" i="1" s="1"/>
  <c r="K185" i="1"/>
  <c r="K198" i="1" s="1"/>
  <c r="L185" i="1"/>
  <c r="L198" i="1" s="1"/>
  <c r="G185" i="1"/>
  <c r="G198" i="1" s="1"/>
  <c r="I185" i="1"/>
  <c r="I198" i="1" s="1"/>
  <c r="D185" i="1"/>
  <c r="D198" i="1" s="1"/>
  <c r="J185" i="1"/>
  <c r="J198" i="1" s="1"/>
  <c r="C166" i="1"/>
  <c r="M185" i="1"/>
  <c r="M198" i="1" s="1"/>
  <c r="E185" i="1"/>
  <c r="E198" i="1" s="1"/>
  <c r="H185" i="1"/>
  <c r="H198" i="1" s="1"/>
  <c r="C46" i="2"/>
  <c r="D46" i="2"/>
  <c r="E46" i="2"/>
  <c r="L35" i="1"/>
  <c r="E35" i="1"/>
  <c r="M35" i="1"/>
  <c r="C115" i="1"/>
  <c r="M134" i="1"/>
  <c r="M147" i="1" s="1"/>
  <c r="G134" i="1"/>
  <c r="G147" i="1" s="1"/>
  <c r="H134" i="1"/>
  <c r="H147" i="1" s="1"/>
  <c r="L134" i="1"/>
  <c r="L147" i="1" s="1"/>
  <c r="K134" i="1"/>
  <c r="K147" i="1" s="1"/>
  <c r="E134" i="1"/>
  <c r="E147" i="1" s="1"/>
  <c r="F134" i="1"/>
  <c r="F147" i="1" s="1"/>
  <c r="C134" i="1"/>
  <c r="D134" i="1"/>
  <c r="D147" i="1" s="1"/>
  <c r="I134" i="1"/>
  <c r="I147" i="1" s="1"/>
  <c r="J134" i="1"/>
  <c r="J147" i="1" s="1"/>
  <c r="C27" i="2"/>
  <c r="D27" i="2"/>
  <c r="E27" i="2"/>
  <c r="I35" i="1"/>
  <c r="J35" i="1"/>
  <c r="D35" i="1"/>
  <c r="F35" i="1"/>
  <c r="G35" i="1"/>
  <c r="T67" i="1" l="1"/>
  <c r="S118" i="1"/>
  <c r="S80" i="1"/>
  <c r="R169" i="1"/>
  <c r="R131" i="1"/>
  <c r="Q220" i="1"/>
  <c r="Q182" i="1"/>
  <c r="D109" i="2"/>
  <c r="D128" i="2"/>
  <c r="D185" i="2"/>
  <c r="D166" i="2"/>
  <c r="C59" i="2"/>
  <c r="D59" i="2"/>
  <c r="E59" i="2"/>
  <c r="C147" i="1"/>
  <c r="J27" i="2"/>
  <c r="Q27" i="2" s="1"/>
  <c r="L27" i="2"/>
  <c r="S27" i="2" s="1"/>
  <c r="K27" i="2"/>
  <c r="R27" i="2" s="1"/>
  <c r="C128" i="2"/>
  <c r="C185" i="2"/>
  <c r="C109" i="2"/>
  <c r="C147" i="2"/>
  <c r="C166" i="2"/>
  <c r="C40" i="2"/>
  <c r="E40" i="2"/>
  <c r="D40" i="2"/>
  <c r="C35" i="1"/>
  <c r="C36" i="1" s="1"/>
  <c r="C97" i="2"/>
  <c r="Q97" i="2" s="1"/>
  <c r="C78" i="2"/>
  <c r="D78" i="2"/>
  <c r="D97" i="2"/>
  <c r="R97" i="2" s="1"/>
  <c r="D147" i="2"/>
  <c r="E109" i="2"/>
  <c r="E128" i="2"/>
  <c r="E147" i="2"/>
  <c r="C198" i="1"/>
  <c r="J46" i="2"/>
  <c r="Q46" i="2" s="1"/>
  <c r="K46" i="2"/>
  <c r="R46" i="2" s="1"/>
  <c r="L46" i="2"/>
  <c r="S46" i="2" s="1"/>
  <c r="C21" i="2"/>
  <c r="E21" i="2"/>
  <c r="D21" i="2"/>
  <c r="C249" i="1"/>
  <c r="J65" i="2"/>
  <c r="Q65" i="2" s="1"/>
  <c r="K65" i="2"/>
  <c r="R65" i="2" s="1"/>
  <c r="L65" i="2"/>
  <c r="C96" i="1"/>
  <c r="J8" i="2"/>
  <c r="Q8" i="2" s="1"/>
  <c r="K8" i="2"/>
  <c r="R8" i="2" s="1"/>
  <c r="L8" i="2"/>
  <c r="Q233" i="1" l="1"/>
  <c r="E65" i="2"/>
  <c r="R220" i="1"/>
  <c r="R182" i="1"/>
  <c r="S169" i="1"/>
  <c r="S131" i="1"/>
  <c r="U67" i="1"/>
  <c r="T118" i="1"/>
  <c r="T80" i="1"/>
  <c r="R109" i="2"/>
  <c r="R185" i="2"/>
  <c r="R128" i="2"/>
  <c r="R147" i="2"/>
  <c r="Q166" i="2"/>
  <c r="Q185" i="2"/>
  <c r="Q109" i="2"/>
  <c r="Q147" i="2"/>
  <c r="Q128" i="2"/>
  <c r="J21" i="2"/>
  <c r="K21" i="2"/>
  <c r="R21" i="2" s="1"/>
  <c r="L21" i="2"/>
  <c r="S21" i="2" s="1"/>
  <c r="J78" i="2"/>
  <c r="Q78" i="2" s="1"/>
  <c r="K78" i="2"/>
  <c r="R78" i="2" s="1"/>
  <c r="L78" i="2"/>
  <c r="D122" i="2"/>
  <c r="D198" i="2"/>
  <c r="D179" i="2"/>
  <c r="D160" i="2"/>
  <c r="D141" i="2"/>
  <c r="C160" i="2"/>
  <c r="C179" i="2"/>
  <c r="C198" i="2"/>
  <c r="C122" i="2"/>
  <c r="C141" i="2"/>
  <c r="R166" i="2"/>
  <c r="J40" i="2"/>
  <c r="Q40" i="2" s="1"/>
  <c r="K40" i="2"/>
  <c r="R40" i="2" s="1"/>
  <c r="L40" i="2"/>
  <c r="S40" i="2" s="1"/>
  <c r="S8" i="2"/>
  <c r="L128" i="2"/>
  <c r="L109" i="2"/>
  <c r="L147" i="2"/>
  <c r="L185" i="2"/>
  <c r="L166" i="2"/>
  <c r="J59" i="2"/>
  <c r="Q59" i="2" s="1"/>
  <c r="K59" i="2"/>
  <c r="R59" i="2" s="1"/>
  <c r="L59" i="2"/>
  <c r="S59" i="2" s="1"/>
  <c r="K147" i="2"/>
  <c r="E122" i="2"/>
  <c r="E141" i="2"/>
  <c r="E160" i="2"/>
  <c r="K109" i="2"/>
  <c r="K166" i="2"/>
  <c r="K128" i="2"/>
  <c r="K185" i="2"/>
  <c r="J147" i="2"/>
  <c r="J128" i="2"/>
  <c r="J109" i="2"/>
  <c r="J185" i="2"/>
  <c r="J166" i="2"/>
  <c r="V67" i="1" l="1"/>
  <c r="U118" i="1"/>
  <c r="U80" i="1"/>
  <c r="M8" i="2"/>
  <c r="S220" i="1"/>
  <c r="S182" i="1"/>
  <c r="T169" i="1"/>
  <c r="T131" i="1"/>
  <c r="R233" i="1"/>
  <c r="S65" i="2"/>
  <c r="S185" i="2" s="1"/>
  <c r="E185" i="2"/>
  <c r="E166" i="2"/>
  <c r="E97" i="2"/>
  <c r="S97" i="2" s="1"/>
  <c r="E78" i="2"/>
  <c r="R179" i="2"/>
  <c r="R198" i="2"/>
  <c r="R122" i="2"/>
  <c r="R160" i="2"/>
  <c r="R141" i="2"/>
  <c r="S160" i="2"/>
  <c r="J7" i="1" s="1"/>
  <c r="S141" i="2"/>
  <c r="J6" i="1" s="1"/>
  <c r="S122" i="2"/>
  <c r="J5" i="1" s="1"/>
  <c r="J122" i="2"/>
  <c r="J141" i="2"/>
  <c r="J160" i="2"/>
  <c r="J198" i="2"/>
  <c r="J179" i="2"/>
  <c r="Q21" i="2"/>
  <c r="S128" i="2"/>
  <c r="S109" i="2"/>
  <c r="S147" i="2"/>
  <c r="K198" i="2"/>
  <c r="K160" i="2"/>
  <c r="K179" i="2"/>
  <c r="K122" i="2"/>
  <c r="K141" i="2"/>
  <c r="L122" i="2"/>
  <c r="L160" i="2"/>
  <c r="L179" i="2"/>
  <c r="L198" i="2"/>
  <c r="L141" i="2"/>
  <c r="S166" i="2" l="1"/>
  <c r="E198" i="2"/>
  <c r="E179" i="2"/>
  <c r="S78" i="2"/>
  <c r="S233" i="1"/>
  <c r="M109" i="2"/>
  <c r="T220" i="1"/>
  <c r="T182" i="1"/>
  <c r="M21" i="2"/>
  <c r="U169" i="1"/>
  <c r="U131" i="1"/>
  <c r="V118" i="1"/>
  <c r="F27" i="2" s="1"/>
  <c r="V80" i="1"/>
  <c r="F8" i="2"/>
  <c r="Q141" i="2"/>
  <c r="Q122" i="2"/>
  <c r="Q160" i="2"/>
  <c r="Q198" i="2"/>
  <c r="Q179" i="2"/>
  <c r="F21" i="2" l="1"/>
  <c r="W118" i="1"/>
  <c r="W80" i="1"/>
  <c r="S179" i="2"/>
  <c r="J8" i="1" s="1"/>
  <c r="S198" i="2"/>
  <c r="M122" i="2"/>
  <c r="M40" i="2"/>
  <c r="T233" i="1"/>
  <c r="V169" i="1"/>
  <c r="V131" i="1"/>
  <c r="M27" i="2"/>
  <c r="U220" i="1"/>
  <c r="U182" i="1"/>
  <c r="F109" i="2"/>
  <c r="F128" i="2"/>
  <c r="T8" i="2"/>
  <c r="T27" i="2" l="1"/>
  <c r="T128" i="2" s="1"/>
  <c r="M128" i="2"/>
  <c r="T109" i="2"/>
  <c r="W169" i="1"/>
  <c r="W131" i="1"/>
  <c r="X118" i="1"/>
  <c r="X80" i="1"/>
  <c r="M141" i="2"/>
  <c r="V220" i="1"/>
  <c r="F65" i="2" s="1"/>
  <c r="V182" i="1"/>
  <c r="M59" i="2"/>
  <c r="M160" i="2" s="1"/>
  <c r="F59" i="2"/>
  <c r="F122" i="2"/>
  <c r="T21" i="2"/>
  <c r="U233" i="1"/>
  <c r="F46" i="2"/>
  <c r="M46" i="2"/>
  <c r="F40" i="2"/>
  <c r="T40" i="2" s="1"/>
  <c r="T59" i="2" l="1"/>
  <c r="T160" i="2" s="1"/>
  <c r="T46" i="2"/>
  <c r="F185" i="2"/>
  <c r="F166" i="2"/>
  <c r="F147" i="2"/>
  <c r="V233" i="1"/>
  <c r="M65" i="2"/>
  <c r="M185" i="2" s="1"/>
  <c r="M147" i="2"/>
  <c r="W220" i="1"/>
  <c r="W233" i="1" s="1"/>
  <c r="W182" i="1"/>
  <c r="F160" i="2"/>
  <c r="F78" i="2"/>
  <c r="T122" i="2"/>
  <c r="T141" i="2"/>
  <c r="X169" i="1"/>
  <c r="X131" i="1"/>
  <c r="F141" i="2"/>
  <c r="Y118" i="1"/>
  <c r="Y80" i="1"/>
  <c r="X220" i="1" l="1"/>
  <c r="X182" i="1"/>
  <c r="F97" i="2"/>
  <c r="T97" i="2" s="1"/>
  <c r="M78" i="2"/>
  <c r="T78" i="2" s="1"/>
  <c r="M166" i="2"/>
  <c r="Y169" i="1"/>
  <c r="Y131" i="1"/>
  <c r="T65" i="2"/>
  <c r="T185" i="2" s="1"/>
  <c r="T147" i="2"/>
  <c r="Z118" i="1"/>
  <c r="Z80" i="1"/>
  <c r="F179" i="2"/>
  <c r="T179" i="2" l="1"/>
  <c r="T198" i="2"/>
  <c r="F198" i="2"/>
  <c r="Y220" i="1"/>
  <c r="Y182" i="1"/>
  <c r="M179" i="2"/>
  <c r="M198" i="2"/>
  <c r="Z169" i="1"/>
  <c r="Z131" i="1"/>
  <c r="N27" i="2"/>
  <c r="G27" i="2"/>
  <c r="AA118" i="1"/>
  <c r="AA80" i="1"/>
  <c r="N8" i="2"/>
  <c r="G8" i="2"/>
  <c r="X233" i="1"/>
  <c r="T166" i="2"/>
  <c r="U27" i="2" l="1"/>
  <c r="U8" i="2"/>
  <c r="G109" i="2"/>
  <c r="G128" i="2"/>
  <c r="N109" i="2"/>
  <c r="N128" i="2"/>
  <c r="G21" i="2"/>
  <c r="N21" i="2"/>
  <c r="AB118" i="1"/>
  <c r="AB80" i="1"/>
  <c r="Z220" i="1"/>
  <c r="Z233" i="1" s="1"/>
  <c r="Z182" i="1"/>
  <c r="Y233" i="1"/>
  <c r="AA169" i="1"/>
  <c r="AA131" i="1"/>
  <c r="N122" i="2" l="1"/>
  <c r="N40" i="2"/>
  <c r="G40" i="2"/>
  <c r="G141" i="2" s="1"/>
  <c r="U128" i="2"/>
  <c r="U109" i="2"/>
  <c r="G122" i="2"/>
  <c r="U21" i="2"/>
  <c r="AB169" i="1"/>
  <c r="AB131" i="1"/>
  <c r="AA220" i="1"/>
  <c r="AA182" i="1"/>
  <c r="G59" i="2" s="1"/>
  <c r="N46" i="2"/>
  <c r="G46" i="2"/>
  <c r="N59" i="2" l="1"/>
  <c r="U59" i="2" s="1"/>
  <c r="U40" i="2"/>
  <c r="U141" i="2" s="1"/>
  <c r="U46" i="2"/>
  <c r="G147" i="2"/>
  <c r="G160" i="2"/>
  <c r="N147" i="2"/>
  <c r="AA233" i="1"/>
  <c r="G65" i="2"/>
  <c r="G166" i="2" s="1"/>
  <c r="N65" i="2"/>
  <c r="N185" i="2" s="1"/>
  <c r="AB220" i="1"/>
  <c r="AB233" i="1" s="1"/>
  <c r="AB182" i="1"/>
  <c r="U122" i="2"/>
  <c r="N141" i="2"/>
  <c r="U160" i="2" l="1"/>
  <c r="N160" i="2"/>
  <c r="U65" i="2"/>
  <c r="U166" i="2" s="1"/>
  <c r="N166" i="2"/>
  <c r="G97" i="2"/>
  <c r="U97" i="2" s="1"/>
  <c r="G78" i="2"/>
  <c r="N78" i="2"/>
  <c r="G185" i="2"/>
  <c r="U147" i="2"/>
  <c r="U185" i="2" l="1"/>
  <c r="N198" i="2"/>
  <c r="N179" i="2"/>
  <c r="U78" i="2"/>
  <c r="G179" i="2"/>
  <c r="G198" i="2"/>
  <c r="U179" i="2" l="1"/>
  <c r="U19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Rohan Harris</author>
  </authors>
  <commentList>
    <comment ref="B43" authorId="0" shapeId="0" xr:uid="{48402BC7-1EA8-4242-B6F7-2850D7F06E9E}">
      <text>
        <r>
          <rPr>
            <b/>
            <sz val="9"/>
            <color indexed="81"/>
            <rFont val="Tahoma"/>
            <family val="2"/>
          </rPr>
          <t>Rohan Harris:</t>
        </r>
        <r>
          <rPr>
            <sz val="9"/>
            <color indexed="81"/>
            <rFont val="Tahoma"/>
            <family val="2"/>
          </rPr>
          <t xml:space="preserve">
Email 20/9 from Hung (Jemena)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Rohan Harris</author>
  </authors>
  <commentList>
    <comment ref="B81" authorId="0" shapeId="0" xr:uid="{9ADE0BC8-B12D-48B2-8920-46F7584A3C4F}">
      <text>
        <r>
          <rPr>
            <b/>
            <sz val="9"/>
            <color indexed="81"/>
            <rFont val="Tahoma"/>
            <family val="2"/>
          </rPr>
          <t>Rohan Harris:</t>
        </r>
        <r>
          <rPr>
            <sz val="9"/>
            <color indexed="81"/>
            <rFont val="Tahoma"/>
            <family val="2"/>
          </rPr>
          <t xml:space="preserve">
kWh enabled (NOT kW)</t>
        </r>
      </text>
    </comment>
    <comment ref="B103" authorId="0" shapeId="0" xr:uid="{00000000-0006-0000-0500-000001000000}">
      <text>
        <r>
          <rPr>
            <b/>
            <sz val="9"/>
            <color indexed="81"/>
            <rFont val="Tahoma"/>
            <family val="2"/>
          </rPr>
          <t>Rohan Harris:</t>
        </r>
        <r>
          <rPr>
            <sz val="9"/>
            <color indexed="81"/>
            <rFont val="Tahoma"/>
            <family val="2"/>
          </rPr>
          <t xml:space="preserve">
Assumes no diversity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Rohan</author>
    <author>Rohan1</author>
  </authors>
  <commentList>
    <comment ref="B1" authorId="0" shapeId="0" xr:uid="{7FAB9A6C-BE48-4B3C-901F-FFB489C10BC7}">
      <text>
        <r>
          <rPr>
            <b/>
            <sz val="9"/>
            <color indexed="81"/>
            <rFont val="Tahoma"/>
            <family val="2"/>
          </rPr>
          <t>Rohan:</t>
        </r>
        <r>
          <rPr>
            <sz val="9"/>
            <color indexed="81"/>
            <rFont val="Tahoma"/>
            <family val="2"/>
          </rPr>
          <t xml:space="preserve">
T</t>
        </r>
        <r>
          <rPr>
            <sz val="8"/>
            <color indexed="81"/>
            <rFont val="Tahoma"/>
            <family val="2"/>
          </rPr>
          <t>echnically, you should include any expenditure that will change, if consumers were to change their consumption behaviour in response to the price signal for the nominated cost driver. 
Therefore,</t>
        </r>
        <r>
          <rPr>
            <b/>
            <sz val="8"/>
            <color indexed="81"/>
            <rFont val="Tahoma"/>
            <family val="2"/>
          </rPr>
          <t xml:space="preserve"> </t>
        </r>
        <r>
          <rPr>
            <sz val="8"/>
            <color indexed="81"/>
            <rFont val="Tahoma"/>
            <family val="2"/>
          </rPr>
          <t xml:space="preserve">the </t>
        </r>
        <r>
          <rPr>
            <b/>
            <sz val="8"/>
            <color indexed="81"/>
            <rFont val="Tahoma"/>
            <family val="2"/>
          </rPr>
          <t xml:space="preserve">forecast cost of augmenting the shared network </t>
        </r>
        <r>
          <rPr>
            <sz val="8"/>
            <color indexed="81"/>
            <rFont val="Tahoma"/>
            <family val="2"/>
          </rPr>
          <t xml:space="preserve">should, as a minimum, be included..
The change in replacement expenditure program should only be considered if the forecast change in demand is material, and this is likely to lead to a material </t>
        </r>
        <r>
          <rPr>
            <b/>
            <sz val="8"/>
            <color indexed="81"/>
            <rFont val="Tahoma"/>
            <family val="2"/>
          </rPr>
          <t xml:space="preserve">incremental change </t>
        </r>
        <r>
          <rPr>
            <sz val="8"/>
            <color indexed="81"/>
            <rFont val="Tahoma"/>
            <family val="2"/>
          </rPr>
          <t>in the replacement expenditure program. Note the reference to the word incremental change - I really only want to know the incremental change in replacement due to the forecast change in demand. For the purposes of the exercise, the base case that should be used to determine incrementality should be a 0% forecast change in demand scenario.
I am happy to discuss this in further detail if required.</t>
        </r>
      </text>
    </comment>
    <comment ref="C3" authorId="1" shapeId="0" xr:uid="{FC5FE77E-A984-44B2-9956-CBC65802504B}">
      <text>
        <r>
          <rPr>
            <b/>
            <sz val="9"/>
            <color indexed="81"/>
            <rFont val="Tahoma"/>
            <family val="2"/>
          </rPr>
          <t>Rohan1:</t>
        </r>
        <r>
          <rPr>
            <sz val="9"/>
            <color indexed="81"/>
            <rFont val="Tahoma"/>
            <family val="2"/>
          </rPr>
          <t xml:space="preserve">
Select regions from dropdown box…NOTE: The regions that are available for selection come from the "Lists to populate" sheet.</t>
        </r>
      </text>
    </comment>
    <comment ref="C4" authorId="0" shapeId="0" xr:uid="{6BBDFBB8-0030-4F46-BC59-2A8A4A182690}">
      <text>
        <r>
          <rPr>
            <b/>
            <sz val="9"/>
            <color indexed="81"/>
            <rFont val="Tahoma"/>
            <family val="2"/>
          </rPr>
          <t>Rohan:</t>
        </r>
        <r>
          <rPr>
            <sz val="9"/>
            <color indexed="81"/>
            <rFont val="Tahoma"/>
            <family val="2"/>
          </rPr>
          <t xml:space="preserve">
NOTE: Use "Residual" for projects not in a region that is specifically nominated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Rohan</author>
  </authors>
  <commentList>
    <comment ref="B1" authorId="0" shapeId="0" xr:uid="{725F1E64-0219-42B4-B35C-E416EB1BA386}">
      <text>
        <r>
          <rPr>
            <b/>
            <sz val="9"/>
            <color indexed="81"/>
            <rFont val="Tahoma"/>
            <family val="2"/>
          </rPr>
          <t>Rohan:</t>
        </r>
        <r>
          <rPr>
            <sz val="9"/>
            <color indexed="81"/>
            <rFont val="Tahoma"/>
            <family val="2"/>
          </rPr>
          <t xml:space="preserve">
Note: I  am looking for the </t>
        </r>
        <r>
          <rPr>
            <u/>
            <sz val="9"/>
            <color indexed="81"/>
            <rFont val="Tahoma"/>
            <family val="2"/>
          </rPr>
          <t>cumulative</t>
        </r>
        <r>
          <rPr>
            <sz val="9"/>
            <color indexed="81"/>
            <rFont val="Tahoma"/>
            <family val="2"/>
          </rPr>
          <t xml:space="preserve"> change in demand that is driving (or necessitting) the need for the capital expenditures that are outlined in the "Input forecast Cap Project" sheet. Where we are addressing hosting capacity capex, this sheet should contain the cumulative change in kWh that is expected to be released back into the network as a result of the capital expenditure.
It is presumed that where multiple projects are listed against the same region, then the same cumulative change in demand will be driving it, so that cumulative change in demand</t>
        </r>
        <r>
          <rPr>
            <u/>
            <sz val="9"/>
            <color indexed="81"/>
            <rFont val="Tahoma"/>
            <family val="2"/>
          </rPr>
          <t xml:space="preserve"> only needs to be inserted once for each combination of: Region and Voltage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Rohan Harris</author>
  </authors>
  <commentList>
    <comment ref="B34" authorId="0" shapeId="0" xr:uid="{A3C8E70C-C612-4E14-BE55-25EECF5114AF}">
      <text>
        <r>
          <rPr>
            <b/>
            <sz val="9"/>
            <color indexed="81"/>
            <rFont val="Tahoma"/>
            <family val="2"/>
          </rPr>
          <t>Rohan Harris:</t>
        </r>
        <r>
          <rPr>
            <sz val="9"/>
            <color indexed="81"/>
            <rFont val="Tahoma"/>
            <family val="2"/>
          </rPr>
          <t xml:space="preserve">
This should be (A) all cumulative costs driven by the change in the underlying cost driver from the above table (e.g., kVA), including (b) any Demand Side Management costs that will be incurred over the evaulation period to balance supply and demand (if kVA is the cost driver being modelled).</t>
        </r>
      </text>
    </comment>
  </commentList>
</comments>
</file>

<file path=xl/sharedStrings.xml><?xml version="1.0" encoding="utf-8"?>
<sst xmlns="http://schemas.openxmlformats.org/spreadsheetml/2006/main" count="948" uniqueCount="240">
  <si>
    <t>Instructions</t>
  </si>
  <si>
    <t>Overview of Model</t>
  </si>
  <si>
    <t xml:space="preserve">The objective of this model is to calculate AusNet's LRMC, to support the development of tariffs that are consistent with the requirements of the National Electricity Rules. The model utilises the Average Incremental Cost (AIC) approach to complete the calculation. The model provides for the calculation to be undertaken at a number of different "asset categories" (predominately reflecting voltage levels). </t>
  </si>
  <si>
    <t>Input Sheet</t>
  </si>
  <si>
    <t>The 'Input Sheet' is where AusNet has inputted all of its: (a) General assumptions, such as the starting year of the model, and the WACC that underpins the calculations in the model; (b)  capital and operating expenditure as well as the demand forecasts, with each of these inputs dissagregated into each of the different "asset categories" proposed by AusNet.</t>
  </si>
  <si>
    <t>LRMCby Voltage Region &amp; Driver</t>
  </si>
  <si>
    <t>This sheet calculates AusNet's LRMC: (a) for each of AusNet's nominated 'asset categories'; and (b) aggregated to reflect the LRMC that is applicable to a customer who was connected at each of AusNet's nominated asset categories (i.e., it is the aggregation of the LRMC for that asset category, plus all upstream asset categories).</t>
  </si>
  <si>
    <t>Other Sheets</t>
  </si>
  <si>
    <t>All other sheets are input data (e.g., "Raw Capex", "raw Demand Forecast"), or related output data for RIN. The "Lists" sheets is where information is inputted to drive the dropdown boxes/formulas in the model</t>
  </si>
  <si>
    <t>Key Input Parameters</t>
  </si>
  <si>
    <t>Tables in this sheet</t>
  </si>
  <si>
    <t>Description</t>
  </si>
  <si>
    <t>Legend</t>
  </si>
  <si>
    <t>LRMC Results ($/kW for demand at that voltage level)</t>
  </si>
  <si>
    <t>1. General inputs required</t>
  </si>
  <si>
    <t>This table outlines a number of the general assumptions that the user is required to input</t>
  </si>
  <si>
    <t>Input Table Headings</t>
  </si>
  <si>
    <t>2. Sub transmission inputs</t>
  </si>
  <si>
    <t>This table outlines the capital expenditure, operating expenditure and demand forecasts applicable to the sub transmission network</t>
  </si>
  <si>
    <t>Column Headings</t>
  </si>
  <si>
    <t>3. High voltage inputs</t>
  </si>
  <si>
    <t>This table outlines the capital expenditure, operating expenditure and demand forecasts applicable to the high voltage network</t>
  </si>
  <si>
    <t>Formula driven</t>
  </si>
  <si>
    <t>4. Low voltage substations inputs</t>
  </si>
  <si>
    <t>This table outlines the capital expenditure, operating expenditure and demand forecasts applicable to low voltage substations</t>
  </si>
  <si>
    <t>Input Values/User Select from Dropdown box</t>
  </si>
  <si>
    <t>5. Low voltage network inputs</t>
  </si>
  <si>
    <t>This table outlines the capital expenditure, operating expenditure and demand forecasts applicable to the low voltage network</t>
  </si>
  <si>
    <t>Table sub-headings</t>
  </si>
  <si>
    <t>Export (per kWh enabled)</t>
  </si>
  <si>
    <t>General Inputs Required</t>
  </si>
  <si>
    <t>Hi Rohan,</t>
  </si>
  <si>
    <t>Common Parameters</t>
  </si>
  <si>
    <t>User Input</t>
  </si>
  <si>
    <t>Guidance from Administrator</t>
  </si>
  <si>
    <t>Please see the network level load forecast (in MW) below under both the 50% PoE and 10% PoE conditions. Noting for our economic assessment, we use a weighted average of 70% for the 50% PoE and 30% for the 10% PoE condition.</t>
  </si>
  <si>
    <t>Starting Year</t>
  </si>
  <si>
    <t>Insert starting year</t>
  </si>
  <si>
    <t>Dollars of the day</t>
  </si>
  <si>
    <t>Insert the dollars in which capex and opex inputs have been developed</t>
  </si>
  <si>
    <t></t>
  </si>
  <si>
    <t>Pre tax WACC</t>
  </si>
  <si>
    <t>OGW estimate (NOTE: the results are not overly sensitive to changes in this parameter)</t>
  </si>
  <si>
    <t>Operating Expenditure per kW</t>
  </si>
  <si>
    <t>Operating Expenditure per kWH</t>
  </si>
  <si>
    <t>Summer</t>
  </si>
  <si>
    <t>10 PoE</t>
  </si>
  <si>
    <t>Use average operating expenditure per kW (by voltage) across region?</t>
  </si>
  <si>
    <t>No</t>
  </si>
  <si>
    <t>Assumed 0.5% of capex</t>
  </si>
  <si>
    <t>50 PoE</t>
  </si>
  <si>
    <t>$ per kW</t>
  </si>
  <si>
    <t>Regards,</t>
  </si>
  <si>
    <t>Hung</t>
  </si>
  <si>
    <t>Operating Expenditure per kWh</t>
  </si>
  <si>
    <t>$ per kWH</t>
  </si>
  <si>
    <t>Cross-check / Test</t>
  </si>
  <si>
    <t>Capex Total in this sheet (Demand-driven)</t>
  </si>
  <si>
    <t>Raw Capex (Demand-driven)</t>
  </si>
  <si>
    <t>Check Sum from Raw Data (Demand-driven)</t>
  </si>
  <si>
    <t>Cumulative growth in Demand</t>
  </si>
  <si>
    <t>Demand Driven Capital Expenditure ($ Total)</t>
  </si>
  <si>
    <t>TOTAL</t>
  </si>
  <si>
    <t>Cumulative Demand Growth - kW</t>
  </si>
  <si>
    <t>Incremental Opex driven by kW</t>
  </si>
  <si>
    <t>Cumulative Demand Growth - kWh</t>
  </si>
  <si>
    <t>Incremental Opex driven by kWh</t>
  </si>
  <si>
    <t>LRMC by Network Component</t>
  </si>
  <si>
    <t>Use this row</t>
  </si>
  <si>
    <t>Long Run Marginal Capital Cost (kW)</t>
  </si>
  <si>
    <t>5 year</t>
  </si>
  <si>
    <t>10 year</t>
  </si>
  <si>
    <t>15 year</t>
  </si>
  <si>
    <t>20 year</t>
  </si>
  <si>
    <t>25 year</t>
  </si>
  <si>
    <t>Short Run Marginal (Operating) Cost (kW)</t>
  </si>
  <si>
    <t>Total LRMC (kW)</t>
  </si>
  <si>
    <t>SRMC (kWh)</t>
  </si>
  <si>
    <t>Export</t>
  </si>
  <si>
    <t>Long Run Marginal Capital Cost (kWh)</t>
  </si>
  <si>
    <t>Short Run Marginal (Operating) Cost (kWh)</t>
  </si>
  <si>
    <t>Total LRMC (kWh)</t>
  </si>
  <si>
    <t>Aggregate LRMC by Network Connection</t>
  </si>
  <si>
    <t>Forecast Capital Expenditure ($m Total)</t>
  </si>
  <si>
    <t>&gt;User Input value</t>
  </si>
  <si>
    <t>&gt;User Select</t>
  </si>
  <si>
    <t>User input text/name</t>
  </si>
  <si>
    <t>Driver</t>
  </si>
  <si>
    <t>Business</t>
  </si>
  <si>
    <t>Region</t>
  </si>
  <si>
    <t>Voltage</t>
  </si>
  <si>
    <t>Jemena - Description of project</t>
  </si>
  <si>
    <t>Jemena</t>
  </si>
  <si>
    <t>Jemena Electricity Network</t>
  </si>
  <si>
    <t>Sub transmission</t>
  </si>
  <si>
    <t>Augment BTS-NS 22kV loop</t>
  </si>
  <si>
    <t>DC Footscray area - new FW-TH 66kV line</t>
  </si>
  <si>
    <t>Establish new Craigieburn (CBN) zone substation - sub-transmission line works</t>
  </si>
  <si>
    <t>Augment TTS-NH(NEI)-NEL-WT-TTS 66kV loop</t>
  </si>
  <si>
    <t>DC Tullamarine area - augment KTS-AW</t>
  </si>
  <si>
    <t>Augment BTS-FF 22kV Loop - Sub Transmission Works</t>
  </si>
  <si>
    <t>Install reactors at COO - 2 x 4MVAr</t>
  </si>
  <si>
    <t>Establish new Craigieburn (CBN) zone substation - zone substation works</t>
  </si>
  <si>
    <t>Install reactors at BD - 4 x 4MVAr reactors, two off 2 x 4MVAr capacitor banks</t>
  </si>
  <si>
    <t>Install reactors at ST - 2 x 4MVAr</t>
  </si>
  <si>
    <t>Install reactors at SBY - 2 x 4MVAr</t>
  </si>
  <si>
    <t>Install reactors at SHM - 2 x 4MVAr</t>
  </si>
  <si>
    <t>Interlocked VAr controllers on 14 existing capacitor banks</t>
  </si>
  <si>
    <t>Upgrade SBY No.1 and No.3 transformers to 20/33MVA</t>
  </si>
  <si>
    <t>DC Footscray area - new 66kV line incomer at FW No.2 66kV bus</t>
  </si>
  <si>
    <t>Brooklyn Terminal Station UFLS - Network</t>
  </si>
  <si>
    <t>Brunswick Terminal Station UFLS - Network + New Development</t>
  </si>
  <si>
    <t>FF #4 6.6kV Bus</t>
  </si>
  <si>
    <t>3rd Transformer and 66kV Works at FT (triggered by Moonee Valley)</t>
  </si>
  <si>
    <t>Keilor Terminal Station UFLS - Network</t>
  </si>
  <si>
    <t>South Morang Terminal Station UFLS - Network</t>
  </si>
  <si>
    <t>Templestowe Terminal Station UFLS - Network</t>
  </si>
  <si>
    <t>Thomastown Terminal Station UFLS - Network</t>
  </si>
  <si>
    <t>West Melbourne Terminal Station UFLS - Network</t>
  </si>
  <si>
    <t>High Voltage</t>
  </si>
  <si>
    <t>Coolaroo No.2 bus feeders</t>
  </si>
  <si>
    <t>Augment steel section - SBY24</t>
  </si>
  <si>
    <t>Install Regulator - SBY23</t>
  </si>
  <si>
    <t>New feeder KLO-023</t>
  </si>
  <si>
    <t>Establish new Craigieburn (CBN) zone substation - HV feeder works</t>
  </si>
  <si>
    <t>New feeder FT0-025</t>
  </si>
  <si>
    <t>New feeder SBY-014</t>
  </si>
  <si>
    <t>New feeder SBY-022</t>
  </si>
  <si>
    <t>Augment section of NH0-002</t>
  </si>
  <si>
    <t>New feeder SHM-013</t>
  </si>
  <si>
    <t>New feeder ES0-031</t>
  </si>
  <si>
    <t>Augment feeder CS0-005</t>
  </si>
  <si>
    <t>EP Conversion Stage 8</t>
  </si>
  <si>
    <t>EP Conversion Stage 7</t>
  </si>
  <si>
    <t>Augment feeder EPN-034</t>
  </si>
  <si>
    <t>Augment section of FF0-088</t>
  </si>
  <si>
    <t>Augment feeder BD0-008</t>
  </si>
  <si>
    <t>New feeder SBY-031</t>
  </si>
  <si>
    <t>Augment feeder FT0-011</t>
  </si>
  <si>
    <t>New feeder ES0-033</t>
  </si>
  <si>
    <t>New feeder FT0-012</t>
  </si>
  <si>
    <t>Augment feeder NS-18</t>
  </si>
  <si>
    <t>Augment feeder NS-17</t>
  </si>
  <si>
    <t>Augment feeeder NH-16</t>
  </si>
  <si>
    <t>Augment feeder FF0-096</t>
  </si>
  <si>
    <t>Augment feeder TT0-011</t>
  </si>
  <si>
    <t>Coolaroo No.1 bus cable transfers</t>
  </si>
  <si>
    <t>Low Voltage Substations</t>
  </si>
  <si>
    <t>Distribution Substation Augmentation - Load Related</t>
  </si>
  <si>
    <t>10kVA and 16kVA single phase transformer replacement</t>
  </si>
  <si>
    <t>Low Voltage Network</t>
  </si>
  <si>
    <t>Supply Quality/Reliability - LV Overhead Augmentation</t>
  </si>
  <si>
    <t>Future Grid - Hosting Capacity (LV Network)</t>
  </si>
  <si>
    <t>Distribution substation augmentation - supply quality</t>
  </si>
  <si>
    <t>VVC Roll-Out</t>
  </si>
  <si>
    <t>Dynamic Feeder Reconfiguration</t>
  </si>
  <si>
    <t>Flexible Exports</t>
  </si>
  <si>
    <t>Flexible Imports</t>
  </si>
  <si>
    <t>DER High-Speed Performance Monitoring</t>
  </si>
  <si>
    <t>DER Standing Data (EV)</t>
  </si>
  <si>
    <t>Residual</t>
  </si>
  <si>
    <t>Unit used</t>
  </si>
  <si>
    <t>Import/ Export?</t>
  </si>
  <si>
    <t>Demand/ Generation improved (MW)</t>
  </si>
  <si>
    <t>Demand/ Generation improved (MWh)</t>
  </si>
  <si>
    <t>MVA</t>
  </si>
  <si>
    <t>Cancelled</t>
  </si>
  <si>
    <t>MWh</t>
  </si>
  <si>
    <t>Not Applicable, it's a regulatory obligation</t>
  </si>
  <si>
    <t>REmoved Rohan (was MVA)</t>
  </si>
  <si>
    <t>Unit</t>
  </si>
  <si>
    <t>&gt;User input text/name</t>
  </si>
  <si>
    <t>&lt;User selects cost driver</t>
  </si>
  <si>
    <t>Growth opex as a % of augex</t>
  </si>
  <si>
    <t/>
  </si>
  <si>
    <t>Input Sheet Cell C28</t>
  </si>
  <si>
    <t>Voltage levels to select from</t>
  </si>
  <si>
    <t>Regions to potentially select from</t>
  </si>
  <si>
    <t>Charging basis</t>
  </si>
  <si>
    <t>Tariff Class</t>
  </si>
  <si>
    <t>Yes</t>
  </si>
  <si>
    <t>kVA</t>
  </si>
  <si>
    <t>Residential</t>
  </si>
  <si>
    <t>kWh</t>
  </si>
  <si>
    <t>Low Voltage non-residential</t>
  </si>
  <si>
    <t>Spare</t>
  </si>
  <si>
    <t>Exports</t>
  </si>
  <si>
    <t>REGULATORY REPORTING STATEMENT</t>
  </si>
  <si>
    <t>Jemena Electricity</t>
  </si>
  <si>
    <t>REGULATORY PERIOD FROM 2026-27 TO 2030-31</t>
  </si>
  <si>
    <t>7.7 - TARIFF STRUCTURE STATEMENT - INPUTS TO LRMC CALCULATION</t>
  </si>
  <si>
    <t xml:space="preserve"> TEMPLATE DATE - SEPTEMBER 2024 - FINAL RIN</t>
  </si>
  <si>
    <t>Is Jemena Electricity using the 'Average Incremental Cost' approach?</t>
  </si>
  <si>
    <t>YES</t>
  </si>
  <si>
    <t>7.7.1 - INPUTS TO LRMC CALCULATION - STANDARD CONTROL SERVICES - CAPEX</t>
  </si>
  <si>
    <t>7.7.1.1 - SERIES A</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</si>
  <si>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</si>
  <si>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</si>
  <si>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</si>
  <si>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</si>
  <si>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</si>
  <si>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</si>
  <si>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</si>
  <si>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</si>
  <si>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</si>
  <si>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</si>
  <si>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</si>
  <si>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</si>
  <si>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</si>
  <si>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</si>
  <si>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</si>
  <si>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</si>
  <si>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</si>
  <si>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</si>
  <si>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</si>
  <si>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</si>
  <si>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Replacement expenditure</t>
  </si>
  <si>
    <t>Connections</t>
  </si>
  <si>
    <t>Augmentation Expenditure</t>
  </si>
  <si>
    <t>Non-network</t>
  </si>
  <si>
    <t>Export services</t>
  </si>
  <si>
    <t>Capitalised network overheads</t>
  </si>
  <si>
    <t>Capitalised corporate overheads</t>
  </si>
  <si>
    <t>Total capex</t>
  </si>
  <si>
    <t>7.7.1.2 - SERIES B</t>
  </si>
  <si>
    <t>7.7.1.3 - SERIES C</t>
  </si>
  <si>
    <t>7.7.2 - INPUTS TO LRMC CALCULATION - STANDARD CONTROL SERVICES - OPEX</t>
  </si>
  <si>
    <t>7.7.2.1 - SERIES A</t>
  </si>
  <si>
    <t>Based on 0.5% of capex</t>
  </si>
  <si>
    <t>Total opex</t>
  </si>
  <si>
    <t>7.7.2.2- SERIES B</t>
  </si>
  <si>
    <t>7.7.2.3 - SERIES C</t>
  </si>
  <si>
    <t>7.7.3 - INPUTS TO LRMC CALCULATION - DEMAND</t>
  </si>
  <si>
    <t>7.7.3.1 - SERIES A</t>
  </si>
  <si>
    <t>FORECAST (MWh)</t>
  </si>
  <si>
    <t>RAW MW</t>
  </si>
  <si>
    <t>Total demand</t>
  </si>
  <si>
    <t>7.7.3.2 - SERIES B</t>
  </si>
  <si>
    <t>Export MWh</t>
  </si>
  <si>
    <t>7.7.3.3 - SERIES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</si>
</sst>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_-;\-* #,##0_-;_-* &quot;-&quot;??_-;_-@_-"/>
    <numFmt numFmtId="172" formatCode="&quot;$&quot;#,##0.000;[Red]\-&quot;$&quot;#,##0.000"/>
    <numFmt numFmtId="173" formatCode="#,##0_ ;\-#,##0\ "/>
    <numFmt numFmtId="174" formatCode="_-* #,##0.00_-;[Red]\(#,##0.00\)_-;_-* &quot;-&quot;??_-;_-@_-"/>
    <numFmt numFmtId="175" formatCode="#,##0\x_);\(#,##0\x\);#,##0\x_)"/>
    <numFmt numFmtId="176" formatCode="#,##0%_);\(#,##0%\);#,##0%_)"/>
    <numFmt numFmtId="177" formatCode="###0_);\(###0\);###0_)"/>
    <numFmt numFmtId="178" formatCode="_(&quot;$&quot;#,##0_);\(&quot;$&quot;#,##0\);_(&quot;-&quot;_);_)@_)"/>
    <numFmt numFmtId="179" formatCode="_(&quot;$&quot;#,##0.0_);\(&quot;$&quot;#,##0.0\);_(&quot;-&quot;_)"/>
    <numFmt numFmtId="180" formatCode="_(&quot;$&quot;#,##0.0_);\(&quot;$&quot;#,##0.0\);_(&quot;-&quot;_);_)@_)"/>
    <numFmt numFmtId="181" formatCode="_)d\-mmm\-yy_);_)d\-mmm\-yy_);_)&quot;-&quot;_);_)@_)"/>
    <numFmt numFmtId="182" formatCode="_)d\-mmm\-yy_);_)d\-mmm\-yy_);_)&quot;-&quot;_)"/>
    <numFmt numFmtId="183" formatCode="_(#,##0\x_);\(#,##0\x\);_(&quot;-&quot;_);_)@_)"/>
    <numFmt numFmtId="184" formatCode="_(#,##0.0\x_);\(#,##0.0\x\);_(&quot;-&quot;_)"/>
    <numFmt numFmtId="185" formatCode="_(#,##0.0\x_);\(#,##0.0\x\);_(&quot;-&quot;_);_)@_)"/>
    <numFmt numFmtId="186" formatCode="_(#,##0.0_);\(#,##0.0\);_(&quot;-&quot;_);_)@_)"/>
    <numFmt numFmtId="187" formatCode="_(#,##0.0_);\(#,##0.0\);_(&quot;-&quot;_)"/>
    <numFmt numFmtId="188" formatCode="_(#,##0_);\(#,##0\);_(&quot;-&quot;_);_)@_)"/>
    <numFmt numFmtId="189" formatCode="_(#,##0.00%_);\(#,##0.00%\);_(&quot;-&quot;_);_)@_)"/>
    <numFmt numFmtId="190" formatCode="_(#,##0.0%_);\(#,##0.0%\);_(&quot;-&quot;_)"/>
    <numFmt numFmtId="191" formatCode="_(#,##0.0%_);\(#,##0.0%\);_(&quot;-&quot;_);_)@_)"/>
    <numFmt numFmtId="192" formatCode="_(###0_);\(###0\);_(&quot;-&quot;_);_)@_)"/>
    <numFmt numFmtId="193" formatCode="_(###0_);\(###0\);_(&quot;-&quot;_)"/>
    <numFmt numFmtId="194" formatCode="&quot;$&quot;#,##0;\(&quot;$&quot;#,##0\);&quot;$&quot;#,##0"/>
    <numFmt numFmtId="195" formatCode="d/m/yy"/>
    <numFmt numFmtId="196" formatCode="#,##0\x;\(#,##0\x\);#,##0\x"/>
    <numFmt numFmtId="197" formatCode="#,##0;\(#,##0\);#,##0"/>
    <numFmt numFmtId="198" formatCode="_(#,##0_);\(#,##0\);_(&quot;-&quot;_)"/>
    <numFmt numFmtId="199" formatCode="#,##0%;\(#,##0%\);#,##0%"/>
    <numFmt numFmtId="200" formatCode="_(###0_);\(###0\);_(###0_)"/>
    <numFmt numFmtId="201" formatCode="###0;\(###0\);###0"/>
    <numFmt numFmtId="202" formatCode="_(* &quot;$&quot;#,##0_)_;;_(* \(&quot;$&quot;#,##0\)_;;_(* &quot;$&quot;#,##0_)_;"/>
    <numFmt numFmtId="203" formatCode="dd/mm/yy__;"/>
    <numFmt numFmtId="204" formatCode="_(* #,##0\x_)_;;_(* \(#,##0\x\)_;;_(* #,##0\x_)_;"/>
    <numFmt numFmtId="205" formatCode="_(* #,##0_)_;;_(* \(#,##0\)_;;_(* #,##0_)_;"/>
    <numFmt numFmtId="206" formatCode="_(* #,##0%_)_;;_(* \(#,##0%\)_;;_(* #,##0%_)_;"/>
    <numFmt numFmtId="207" formatCode="###0_)_;;\(###0\)_;;###0_)_;"/>
    <numFmt numFmtId="208" formatCode="_)d\-mmm\-yy_)"/>
    <numFmt numFmtId="209" formatCode="d/m/yy__"/>
    <numFmt numFmtId="210" formatCode="_)d/m/yy_)"/>
    <numFmt numFmtId="211" formatCode="_(#,##0.0_);\(#,##0.0\);_(#,##0.0_)"/>
    <numFmt numFmtId="212" formatCode="#,##0.0_);[Red]\(#,##0.0\)"/>
    <numFmt numFmtId="213" formatCode="mm/dd/yy"/>
    <numFmt numFmtId="214" formatCode="_([$€-2]* #,##0.00_);_([$€-2]* \(#,##0.00\);_([$€-2]* &quot;-&quot;??_)"/>
    <numFmt numFmtId="215" formatCode="0_);[Red]\(0\)"/>
    <numFmt numFmtId="216" formatCode="0.0%"/>
    <numFmt numFmtId="217" formatCode="_(* &quot;$&quot;#,##0_)_;;[Blue]_(* \(&quot;$&quot;#,##0\)_;;_(* &quot;$&quot;#,##0_)_;"/>
    <numFmt numFmtId="218" formatCode="_(* #,##0\x_)_;;[Blue]_(* \(#,##0\x\)_;;_(* #,##0\x_)_;"/>
    <numFmt numFmtId="219" formatCode="_(* #,##0_)_;;[Blue]_(* \(#,##0\)_;;_(* #,##0_)_;"/>
    <numFmt numFmtId="220" formatCode="_(* #,##0%_)_;;[Blue]_(* \(#,##0%\)_;;_(* #,##0%_)_;"/>
    <numFmt numFmtId="221" formatCode="_(* #,##0_);_(* \(#,##0\);_(* &quot;-&quot;?_);_(@_)"/>
    <numFmt numFmtId="222" formatCode="_(#,##0_);\(#,##0\);_(#,##0_);_)@_)"/>
    <numFmt numFmtId="223" formatCode="_(#,##0_);\(#,##0\);_(#,##0_)"/>
    <numFmt numFmtId="224" formatCode="#,##0_);[Blue]\(#,##0\);#,##0_)"/>
    <numFmt numFmtId="225" formatCode="#,##0.0_);\(#,##0.0\)"/>
    <numFmt numFmtId="226" formatCode="#,##0.00;[Red]\(#,##0.00\)"/>
    <numFmt numFmtId="227" formatCode="#,##0;[Red]\(#,##0.0\)"/>
    <numFmt numFmtId="228" formatCode="#,##0_ ;[Red]\(#,##0\)\ "/>
    <numFmt numFmtId="229" formatCode="#,##0.00;\(#,##0.00\)"/>
    <numFmt numFmtId="230" formatCode="#,##0.0000_);[Red]\(#,##0.0000\)"/>
    <numFmt numFmtId="231" formatCode="_-* #,##0_-;[Red]\(#,##0\)_-;_-* &quot;-&quot;??_-;_-@_-"/>
  </numFmts>
  <fonts count="171">
    <font>
      <sz val="11"/>
      <color theme="1"/>
      <name val="Calibri"/>
      <family val="2"/>
      <scheme val="minor"/>
    </font>
    <font>
      <sz val="11"/>
      <color theme="1"/>
      <name val="Calibri"/>
      <family val="2"/>
      <scheme val="minor"/>
    </font>
    <font>
      <b/>
      <sz val="11"/>
      <color rgb="FFFA7D00"/>
      <name val="Calibri"/>
      <family val="2"/>
      <scheme val="minor"/>
    </font>
    <font>
      <b/>
      <sz val="16"/>
      <color theme="0"/>
      <name val="Arial Narrow"/>
      <family val="2"/>
    </font>
    <font>
      <b/>
      <sz val="10"/>
      <name val="Arial"/>
      <family val="2"/>
    </font>
    <font>
      <u/>
      <sz val="7.5"/>
      <color indexed="12"/>
      <name val="Arial"/>
      <family val="2"/>
    </font>
    <font>
      <u/>
      <sz val="8"/>
      <color theme="1"/>
      <name val="Arial Narrow"/>
      <family val="2"/>
    </font>
    <font>
      <b/>
      <sz val="9"/>
      <name val="Arial"/>
      <family val="2"/>
    </font>
    <font>
      <sz val="8"/>
      <name val="Arial Narrow"/>
      <family val="2"/>
    </font>
    <font>
      <b/>
      <sz val="8"/>
      <color theme="0"/>
      <name val="Arial Narrow"/>
      <family val="2"/>
    </font>
    <font>
      <sz val="8"/>
      <color rgb="FF68321F"/>
      <name val="Arial Narrow"/>
      <family val="2"/>
    </font>
    <font>
      <b/>
      <sz val="10"/>
      <color theme="0"/>
      <name val="Arial Narrow"/>
      <family val="2"/>
    </font>
    <font>
      <sz val="8"/>
      <color theme="1"/>
      <name val="Arial Narrow"/>
      <family val="2"/>
    </font>
    <font>
      <i/>
      <sz val="8"/>
      <name val="Arial Narrow"/>
      <family val="2"/>
    </font>
    <font>
      <sz val="10"/>
      <color theme="0"/>
      <name val="Arial Narrow"/>
      <family val="2"/>
    </font>
    <font>
      <sz val="9"/>
      <color indexed="81"/>
      <name val="Tahoma"/>
      <family val="2"/>
    </font>
    <font>
      <b/>
      <sz val="9"/>
      <color indexed="81"/>
      <name val="Tahoma"/>
      <family val="2"/>
    </font>
    <font>
      <sz val="9"/>
      <color theme="1"/>
      <name val="Arial Narrow"/>
      <family val="2"/>
    </font>
    <font>
      <sz val="8"/>
      <color theme="0"/>
      <name val="Arial Narrow"/>
      <family val="2"/>
    </font>
    <font>
      <sz val="10"/>
      <color theme="1"/>
      <name val="Arial Narrow"/>
      <family val="2"/>
    </font>
    <font>
      <sz val="11"/>
      <color rgb="FF9C0006"/>
      <name val="Calibri"/>
      <family val="2"/>
      <scheme val="minor"/>
    </font>
    <font>
      <sz val="10"/>
      <color theme="1"/>
      <name val="Arial"/>
      <family val="2"/>
    </font>
    <font>
      <b/>
      <sz val="12"/>
      <color theme="0"/>
      <name val="Arial"/>
      <family val="2"/>
    </font>
    <font>
      <sz val="8"/>
      <name val="Arial"/>
      <family val="2"/>
    </font>
    <font>
      <u/>
      <sz val="10"/>
      <color theme="10"/>
      <name val="Arial"/>
      <family val="2"/>
    </font>
    <font>
      <sz val="12"/>
      <color theme="1"/>
      <name val="Calibri"/>
      <family val="2"/>
      <scheme val="minor"/>
    </font>
    <font>
      <sz val="10"/>
      <name val="Arial"/>
      <family val="2"/>
    </font>
    <font>
      <b/>
      <sz val="10"/>
      <color indexed="8"/>
      <name val="Arial"/>
      <family val="2"/>
    </font>
    <font>
      <sz val="8"/>
      <name val="Calibri"/>
      <family val="2"/>
      <scheme val="minor"/>
    </font>
    <font>
      <i/>
      <sz val="8"/>
      <color theme="1"/>
      <name val="Arial Narrow"/>
      <family val="2"/>
    </font>
    <font>
      <b/>
      <sz val="11"/>
      <color theme="3"/>
      <name val="Calibri"/>
      <family val="2"/>
      <scheme val="minor"/>
    </font>
    <font>
      <i/>
      <sz val="11"/>
      <color rgb="FF7F7F7F"/>
      <name val="Calibri"/>
      <family val="2"/>
      <scheme val="minor"/>
    </font>
    <font>
      <b/>
      <sz val="12"/>
      <color theme="0"/>
      <name val="Calibri"/>
      <family val="2"/>
      <scheme val="minor"/>
    </font>
    <font>
      <sz val="11"/>
      <color indexed="8"/>
      <name val="Calibri"/>
      <family val="2"/>
    </font>
    <font>
      <sz val="11"/>
      <color indexed="9"/>
      <name val="Calibri"/>
      <family val="2"/>
    </font>
    <font>
      <sz val="9"/>
      <name val="AGaramond"/>
    </font>
    <font>
      <sz val="8"/>
      <color indexed="60"/>
      <name val="Arial"/>
      <family val="2"/>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8"/>
      <name val="Tahoma"/>
      <family val="2"/>
    </font>
    <font>
      <sz val="8"/>
      <name val="Calibri"/>
      <family val="2"/>
    </font>
    <font>
      <b/>
      <sz val="11"/>
      <color indexed="9"/>
      <name val="Calibri"/>
      <family val="2"/>
    </font>
    <font>
      <sz val="10"/>
      <name val="MS Sans Serif"/>
      <family val="2"/>
    </font>
    <font>
      <sz val="8"/>
      <name val="Palatino"/>
      <family val="1"/>
    </font>
    <font>
      <sz val="9"/>
      <name val="Arial"/>
      <family val="2"/>
    </font>
    <font>
      <sz val="10"/>
      <name val="Tahoma"/>
      <family val="2"/>
    </font>
    <font>
      <sz val="10"/>
      <color indexed="24"/>
      <name val="Arial"/>
      <family val="2"/>
    </font>
    <font>
      <b/>
      <sz val="14"/>
      <color indexed="60"/>
      <name val="Arial"/>
      <family val="2"/>
    </font>
    <font>
      <b/>
      <sz val="8"/>
      <color indexed="29"/>
      <name val="Arial"/>
      <family val="2"/>
    </font>
    <font>
      <b/>
      <sz val="11"/>
      <color indexed="8"/>
      <name val="Calibri"/>
      <family val="2"/>
    </font>
    <font>
      <i/>
      <sz val="11"/>
      <color indexed="23"/>
      <name val="Calibri"/>
      <family val="2"/>
    </font>
    <font>
      <sz val="7"/>
      <name val="Palatino"/>
      <family val="1"/>
    </font>
    <font>
      <b/>
      <sz val="8"/>
      <color indexed="60"/>
      <name val="Arial"/>
      <family val="2"/>
    </font>
    <font>
      <sz val="9"/>
      <name val="GillSans"/>
    </font>
    <font>
      <sz val="9"/>
      <name val="GillSans Light"/>
    </font>
    <font>
      <sz val="11"/>
      <color indexed="17"/>
      <name val="Calibri"/>
      <family val="2"/>
    </font>
    <font>
      <sz val="6"/>
      <color indexed="16"/>
      <name val="Palatino"/>
      <family val="1"/>
    </font>
    <font>
      <b/>
      <sz val="15"/>
      <color indexed="62"/>
      <name val="Calibri"/>
      <family val="2"/>
    </font>
    <font>
      <b/>
      <sz val="15"/>
      <color indexed="56"/>
      <name val="Calibri"/>
      <family val="2"/>
    </font>
    <font>
      <b/>
      <sz val="10"/>
      <name val="Cambria"/>
      <family val="2"/>
      <scheme val="major"/>
    </font>
    <font>
      <b/>
      <sz val="13"/>
      <color indexed="62"/>
      <name val="Calibri"/>
      <family val="2"/>
    </font>
    <font>
      <b/>
      <sz val="13"/>
      <color indexed="56"/>
      <name val="Calibri"/>
      <family val="2"/>
    </font>
    <font>
      <b/>
      <sz val="9"/>
      <name val="Cambria"/>
      <family val="2"/>
      <scheme val="major"/>
    </font>
    <font>
      <b/>
      <sz val="8"/>
      <name val="Arial"/>
      <family val="2"/>
    </font>
    <font>
      <b/>
      <sz val="11"/>
      <color indexed="62"/>
      <name val="Calibri"/>
      <family val="2"/>
    </font>
    <font>
      <b/>
      <sz val="11"/>
      <color indexed="56"/>
      <name val="Calibri"/>
      <family val="2"/>
    </font>
    <font>
      <b/>
      <sz val="8"/>
      <name val="Cambria"/>
      <family val="2"/>
      <scheme val="major"/>
    </font>
    <font>
      <sz val="8"/>
      <name val="Cambria"/>
      <family val="2"/>
      <scheme val="major"/>
    </font>
    <font>
      <b/>
      <sz val="8.5"/>
      <name val="Univers 65"/>
      <family val="2"/>
    </font>
    <font>
      <u/>
      <sz val="11"/>
      <color theme="10"/>
      <name val="Calibri"/>
      <family val="2"/>
      <scheme val="minor"/>
    </font>
    <font>
      <u/>
      <sz val="8"/>
      <color indexed="12"/>
      <name val="Arial"/>
      <family val="2"/>
    </font>
    <font>
      <u/>
      <sz val="10"/>
      <color indexed="12"/>
      <name val="Arial"/>
      <family val="2"/>
    </font>
    <font>
      <u/>
      <sz val="11"/>
      <color indexed="12"/>
      <name val="Calibri"/>
      <family val="2"/>
    </font>
    <font>
      <u/>
      <sz val="9"/>
      <color indexed="12"/>
      <name val="Arial Narrow"/>
      <family val="2"/>
    </font>
    <font>
      <u/>
      <sz val="11"/>
      <color theme="10"/>
      <name val="Calibri"/>
      <family val="2"/>
    </font>
    <font>
      <b/>
      <sz val="10"/>
      <color indexed="56"/>
      <name val="Wingdings"/>
      <charset val="2"/>
    </font>
    <font>
      <sz val="8"/>
      <color indexed="56"/>
      <name val="Wingdings"/>
      <charset val="2"/>
    </font>
    <font>
      <b/>
      <u/>
      <sz val="8"/>
      <color indexed="56"/>
      <name val="Arial"/>
      <family val="2"/>
    </font>
    <font>
      <b/>
      <u/>
      <sz val="8"/>
      <color indexed="56"/>
      <name val="Calibri"/>
      <family val="2"/>
      <scheme val="minor"/>
    </font>
    <font>
      <u/>
      <sz val="8"/>
      <color indexed="56"/>
      <name val="Calibri"/>
      <family val="2"/>
      <scheme val="minor"/>
    </font>
    <font>
      <b/>
      <u/>
      <sz val="10"/>
      <color indexed="56"/>
      <name val="Calibri"/>
      <family val="2"/>
      <scheme val="minor"/>
    </font>
    <font>
      <b/>
      <u/>
      <sz val="10"/>
      <color indexed="56"/>
      <name val="Arial"/>
      <family val="2"/>
    </font>
    <font>
      <b/>
      <u/>
      <sz val="9"/>
      <color indexed="56"/>
      <name val="Calibri"/>
      <family val="2"/>
      <scheme val="minor"/>
    </font>
    <font>
      <b/>
      <u/>
      <sz val="9"/>
      <color indexed="56"/>
      <name val="Arial"/>
      <family val="2"/>
    </font>
    <font>
      <sz val="8"/>
      <color indexed="56"/>
      <name val="Calibri"/>
      <family val="2"/>
      <scheme val="minor"/>
    </font>
    <font>
      <sz val="8"/>
      <color indexed="56"/>
      <name val="Arial"/>
      <family val="2"/>
    </font>
    <font>
      <sz val="11"/>
      <color indexed="62"/>
      <name val="Calibri"/>
      <family val="2"/>
    </font>
    <font>
      <b/>
      <sz val="10"/>
      <color indexed="60"/>
      <name val="Arial"/>
      <family val="2"/>
    </font>
    <font>
      <b/>
      <sz val="9"/>
      <color indexed="60"/>
      <name val="Arial"/>
      <family val="2"/>
    </font>
    <font>
      <b/>
      <sz val="12"/>
      <color indexed="60"/>
      <name val="Arial"/>
      <family val="2"/>
    </font>
    <font>
      <sz val="11"/>
      <color indexed="52"/>
      <name val="Calibri"/>
      <family val="2"/>
    </font>
    <font>
      <b/>
      <sz val="8"/>
      <name val="Calibri"/>
      <family val="2"/>
      <scheme val="minor"/>
    </font>
    <font>
      <sz val="8"/>
      <color indexed="8"/>
      <name val="Arial"/>
      <family val="2"/>
    </font>
    <font>
      <sz val="12"/>
      <color indexed="14"/>
      <name val="Arial"/>
      <family val="2"/>
    </font>
    <font>
      <b/>
      <sz val="12"/>
      <name val="Arial"/>
      <family val="2"/>
    </font>
    <font>
      <b/>
      <sz val="12"/>
      <name val="Cambria"/>
      <family val="2"/>
      <scheme val="major"/>
    </font>
    <font>
      <b/>
      <sz val="11"/>
      <name val="Cambria"/>
      <family val="2"/>
      <scheme val="major"/>
    </font>
    <font>
      <sz val="11"/>
      <color indexed="60"/>
      <name val="Calibri"/>
      <family val="2"/>
    </font>
    <font>
      <sz val="9"/>
      <name val="Arial Narrow"/>
      <family val="2"/>
    </font>
    <font>
      <b/>
      <sz val="11"/>
      <color indexed="63"/>
      <name val="Calibri"/>
      <family val="2"/>
    </font>
    <font>
      <sz val="10"/>
      <color indexed="8"/>
      <name val="Arial"/>
      <family val="2"/>
    </font>
    <font>
      <b/>
      <sz val="14"/>
      <color indexed="8"/>
      <name val="Arial"/>
      <family val="2"/>
    </font>
    <font>
      <b/>
      <sz val="8"/>
      <color indexed="8"/>
      <name val="Arial"/>
      <family val="2"/>
    </font>
    <font>
      <b/>
      <sz val="9"/>
      <color indexed="8"/>
      <name val="Arial"/>
      <family val="2"/>
    </font>
    <font>
      <b/>
      <sz val="12"/>
      <color indexed="8"/>
      <name val="Arial"/>
      <family val="2"/>
    </font>
    <font>
      <sz val="10"/>
      <color indexed="16"/>
      <name val="Helvetica-Black"/>
    </font>
    <font>
      <sz val="8.5"/>
      <name val="Univers 55"/>
      <family val="2"/>
    </font>
    <font>
      <sz val="8"/>
      <color indexed="8"/>
      <name val="Tahoma"/>
      <family val="2"/>
    </font>
    <font>
      <b/>
      <sz val="10"/>
      <name val="Tahoma"/>
      <family val="2"/>
    </font>
    <font>
      <b/>
      <sz val="10"/>
      <color indexed="8"/>
      <name val="Tahoma"/>
      <family val="2"/>
    </font>
    <font>
      <b/>
      <sz val="10"/>
      <color indexed="63"/>
      <name val="Cambria"/>
      <family val="2"/>
      <scheme val="major"/>
    </font>
    <font>
      <b/>
      <sz val="9"/>
      <name val="Tahoma"/>
      <family val="2"/>
    </font>
    <font>
      <b/>
      <sz val="9"/>
      <color indexed="8"/>
      <name val="Tahoma"/>
      <family val="2"/>
    </font>
    <font>
      <b/>
      <sz val="8"/>
      <name val="Tahoma"/>
      <family val="2"/>
    </font>
    <font>
      <b/>
      <sz val="8"/>
      <color indexed="8"/>
      <name val="Tahoma"/>
      <family val="2"/>
    </font>
    <font>
      <b/>
      <u/>
      <sz val="8"/>
      <color indexed="56"/>
      <name val="Tahoma"/>
      <family val="2"/>
    </font>
    <font>
      <b/>
      <sz val="12"/>
      <name val="Tahoma"/>
      <family val="2"/>
    </font>
    <font>
      <b/>
      <sz val="12"/>
      <color indexed="8"/>
      <name val="Tahoma"/>
      <family val="2"/>
    </font>
    <font>
      <b/>
      <sz val="13"/>
      <name val="Tahoma"/>
      <family val="2"/>
    </font>
    <font>
      <b/>
      <sz val="13"/>
      <color indexed="8"/>
      <name val="Tahoma"/>
      <family val="2"/>
    </font>
    <font>
      <b/>
      <sz val="13"/>
      <name val="Cambria"/>
      <family val="2"/>
      <scheme val="major"/>
    </font>
    <font>
      <b/>
      <sz val="13"/>
      <name val="Arial"/>
      <family val="2"/>
    </font>
    <font>
      <b/>
      <sz val="14"/>
      <name val="Tahoma"/>
      <family val="2"/>
    </font>
    <font>
      <b/>
      <sz val="14"/>
      <color indexed="8"/>
      <name val="Tahoma"/>
      <family val="2"/>
    </font>
    <font>
      <b/>
      <sz val="14"/>
      <name val="Cambria"/>
      <family val="2"/>
      <scheme val="major"/>
    </font>
    <font>
      <b/>
      <sz val="14"/>
      <name val="Arial"/>
      <family val="2"/>
    </font>
    <font>
      <sz val="10"/>
      <color indexed="18"/>
      <name val="Times New Roman"/>
      <family val="1"/>
    </font>
    <font>
      <b/>
      <sz val="10"/>
      <name val="MS Sans Serif"/>
      <family val="2"/>
    </font>
    <font>
      <b/>
      <sz val="18"/>
      <color indexed="62"/>
      <name val="Cambria"/>
      <family val="2"/>
    </font>
    <font>
      <b/>
      <sz val="9"/>
      <name val="Palatino"/>
      <family val="1"/>
    </font>
    <font>
      <sz val="9"/>
      <color indexed="21"/>
      <name val="Helvetica-Black"/>
    </font>
    <font>
      <sz val="9"/>
      <name val="Helvetica-Black"/>
    </font>
    <font>
      <sz val="12"/>
      <name val="Palatino"/>
      <family val="1"/>
    </font>
    <font>
      <sz val="11"/>
      <name val="Helvetica-Black"/>
    </font>
    <font>
      <sz val="12"/>
      <color indexed="12"/>
      <name val="Arial MT"/>
    </font>
    <font>
      <b/>
      <sz val="18"/>
      <color indexed="56"/>
      <name val="Cambria"/>
      <family val="2"/>
    </font>
    <font>
      <b/>
      <u/>
      <sz val="9.5"/>
      <color indexed="56"/>
      <name val="Arial"/>
      <family val="2"/>
    </font>
    <font>
      <u/>
      <sz val="8"/>
      <color indexed="56"/>
      <name val="Arial"/>
      <family val="2"/>
    </font>
    <font>
      <sz val="7.5"/>
      <color indexed="56"/>
      <name val="Arial"/>
      <family val="2"/>
    </font>
    <font>
      <u/>
      <sz val="7.5"/>
      <color indexed="56"/>
      <name val="Arial"/>
      <family val="2"/>
    </font>
    <font>
      <sz val="11"/>
      <color indexed="10"/>
      <name val="Calibri"/>
      <family val="2"/>
    </font>
    <font>
      <sz val="11"/>
      <color rgb="FFFF0000"/>
      <name val="Calibri"/>
      <family val="2"/>
      <scheme val="minor"/>
    </font>
    <font>
      <sz val="11"/>
      <color rgb="FF000000"/>
      <name val="Aptos Narrow"/>
      <family val="2"/>
    </font>
    <font>
      <b/>
      <sz val="8"/>
      <color rgb="FFFF0000"/>
      <name val="Arial Narrow"/>
      <family val="2"/>
    </font>
    <font>
      <sz val="8"/>
      <color rgb="FFFF0000"/>
      <name val="Arial Narrow"/>
      <family val="2"/>
    </font>
    <font>
      <sz val="11"/>
      <color rgb="FF242424"/>
      <name val="Calibri"/>
      <family val="2"/>
      <scheme val="minor"/>
    </font>
    <font>
      <sz val="10"/>
      <color rgb="FF242424"/>
      <name val="FluentSystemIcons"/>
    </font>
    <font>
      <sz val="10"/>
      <color theme="1"/>
      <name val="Times New Roman"/>
      <family val="1"/>
    </font>
    <font>
      <b/>
      <sz val="10"/>
      <color theme="1"/>
      <name val="Times New Roman"/>
      <family val="1"/>
    </font>
    <font>
      <sz val="10"/>
      <color rgb="FF000000"/>
      <name val="Times New Roman"/>
      <family val="1"/>
    </font>
    <font>
      <sz val="11"/>
      <color rgb="FF242424"/>
      <name val="Calibri"/>
      <family val="2"/>
    </font>
    <font>
      <sz val="8"/>
      <color indexed="81"/>
      <name val="Tahoma"/>
      <family val="2"/>
    </font>
    <font>
      <b/>
      <sz val="8"/>
      <color indexed="81"/>
      <name val="Tahoma"/>
      <family val="2"/>
    </font>
    <font>
      <u/>
      <sz val="9"/>
      <color indexed="81"/>
      <name val="Tahoma"/>
      <family val="2"/>
    </font>
    <font>
      <b/>
      <sz val="8"/>
      <name val="Arial Narrow"/>
      <family val="2"/>
    </font>
    <font>
      <b/>
      <sz val="11"/>
      <color theme="0"/>
      <name val="Calibri"/>
      <family val="2"/>
      <scheme val="minor"/>
    </font>
    <font>
      <b/>
      <sz val="20"/>
      <color theme="0"/>
      <name val="Arial"/>
      <family val="2"/>
    </font>
    <font>
      <b/>
      <sz val="16"/>
      <color indexed="9"/>
      <name val="Calibri"/>
      <family val="2"/>
      <scheme val="minor"/>
    </font>
    <font>
      <b/>
      <sz val="16"/>
      <color theme="0"/>
      <name val="Calibri"/>
      <family val="2"/>
      <scheme val="minor"/>
    </font>
    <font>
      <b/>
      <sz val="16"/>
      <color theme="0"/>
      <name val="Arial"/>
      <family val="2"/>
    </font>
    <font>
      <b/>
      <sz val="16"/>
      <color theme="9" tint="-0.24994659260841701"/>
      <name val="Calibri"/>
      <family val="2"/>
      <scheme val="minor"/>
    </font>
    <font>
      <sz val="11"/>
      <color theme="1"/>
      <name val="Arial"/>
      <family val="2"/>
    </font>
    <font>
      <b/>
      <sz val="12"/>
      <color theme="0"/>
      <name val="Calibri"/>
      <family val="2"/>
    </font>
    <font>
      <b/>
      <sz val="10"/>
      <name val="Calibri"/>
      <family val="2"/>
    </font>
    <font>
      <sz val="11"/>
      <name val="Calibri"/>
      <family val="2"/>
      <scheme val="minor"/>
    </font>
    <font>
      <sz val="16"/>
      <name val="Arial Black"/>
      <family val="2"/>
    </font>
    <font>
      <b/>
      <sz val="11"/>
      <name val="Calibri"/>
      <family val="2"/>
    </font>
    <font>
      <b/>
      <sz val="10"/>
      <name val="Calibri"/>
      <family val="2"/>
      <scheme val="minor"/>
    </font>
  </fonts>
  <fills count="86">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bgColor theme="4"/>
      </patternFill>
    </fill>
    <fill>
      <gradientFill degree="90">
        <stop position="0">
          <color theme="0"/>
        </stop>
        <stop position="1">
          <color theme="0" tint="-0.49803155613879818"/>
        </stop>
      </gradientFill>
    </fill>
    <fill>
      <patternFill patternType="solid">
        <fgColor theme="0" tint="-0.249977111117893"/>
        <bgColor rgb="FFFFFFFF"/>
      </patternFill>
    </fill>
    <fill>
      <patternFill patternType="solid">
        <fgColor theme="4" tint="0.79998168889431442"/>
        <bgColor rgb="FFFFFFFF"/>
      </patternFill>
    </fill>
    <fill>
      <patternFill patternType="solid">
        <fgColor theme="0"/>
        <bgColor theme="4"/>
      </patternFill>
    </fill>
    <fill>
      <patternFill patternType="solid">
        <fgColor theme="1"/>
        <bgColor rgb="FFFFFFFF"/>
      </patternFill>
    </fill>
    <fill>
      <patternFill patternType="solid">
        <fgColor theme="1"/>
        <bgColor indexed="64"/>
      </patternFill>
    </fill>
    <fill>
      <patternFill patternType="solid">
        <fgColor theme="0"/>
        <bgColor rgb="FFFFFFFF"/>
      </patternFill>
    </fill>
    <fill>
      <patternFill patternType="solid">
        <fgColor theme="1"/>
        <bgColor theme="4"/>
      </patternFill>
    </fill>
    <fill>
      <patternFill patternType="solid">
        <fgColor rgb="FFFFC7CE"/>
      </patternFill>
    </fill>
    <fill>
      <patternFill patternType="solid">
        <fgColor rgb="FFFFFF00"/>
        <bgColor indexed="64"/>
      </patternFill>
    </fill>
    <fill>
      <patternFill patternType="solid">
        <fgColor indexed="8"/>
        <bgColor indexed="64"/>
      </patternFill>
    </fill>
    <fill>
      <patternFill patternType="solid">
        <fgColor theme="0" tint="-0.14996795556505021"/>
        <bgColor indexed="64"/>
      </patternFill>
    </fill>
    <fill>
      <patternFill patternType="solid">
        <fgColor rgb="FFFFFFCC"/>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30"/>
        <bgColor indexed="64"/>
      </patternFill>
    </fill>
    <fill>
      <patternFill patternType="mediumGray">
        <fgColor indexed="22"/>
      </patternFill>
    </fill>
    <fill>
      <patternFill patternType="solid">
        <fgColor indexed="16"/>
        <bgColor indexed="64"/>
      </patternFill>
    </fill>
    <fill>
      <patternFill patternType="solid">
        <fgColor rgb="FFFFFF00"/>
        <bgColor rgb="FFFFFFFF"/>
      </patternFill>
    </fill>
    <fill>
      <patternFill patternType="solid">
        <fgColor rgb="FFD9D9D9"/>
        <bgColor indexed="64"/>
      </patternFill>
    </fill>
    <fill>
      <patternFill patternType="solid">
        <fgColor rgb="FF00B0F0"/>
        <bgColor theme="4"/>
      </patternFill>
    </fill>
    <fill>
      <patternFill patternType="solid">
        <fgColor theme="4" tint="0.39997558519241921"/>
        <bgColor theme="4"/>
      </patternFill>
    </fill>
    <fill>
      <patternFill patternType="solid">
        <fgColor rgb="FFFFFF00"/>
        <bgColor theme="4"/>
      </patternFill>
    </fill>
    <fill>
      <patternFill patternType="solid">
        <fgColor theme="4" tint="0.39997558519241921"/>
        <bgColor rgb="FFFFFFFF"/>
      </patternFill>
    </fill>
    <fill>
      <patternFill patternType="solid">
        <fgColor rgb="FF00B0F0"/>
        <bgColor rgb="FFFFFFFF"/>
      </patternFill>
    </fill>
    <fill>
      <patternFill patternType="solid">
        <fgColor theme="7"/>
        <bgColor indexed="64"/>
      </patternFill>
    </fill>
    <fill>
      <patternFill patternType="solid">
        <fgColor rgb="FF00B0F0"/>
        <bgColor indexed="64"/>
      </patternFill>
    </fill>
    <fill>
      <patternFill patternType="solid">
        <fgColor rgb="FF7030A0"/>
        <bgColor theme="4"/>
      </patternFill>
    </fill>
    <fill>
      <patternFill patternType="solid">
        <fgColor rgb="FFFFC000"/>
        <bgColor rgb="FFFFFFFF"/>
      </patternFill>
    </fill>
    <fill>
      <patternFill patternType="solid">
        <fgColor theme="9"/>
        <bgColor rgb="FFFFFFFF"/>
      </patternFill>
    </fill>
    <fill>
      <patternFill patternType="solid">
        <fgColor rgb="FFFFFF9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BFBFBF"/>
        <bgColor rgb="FF000000"/>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0" tint="-0.24994659260841701"/>
        <bgColor indexed="64"/>
      </patternFill>
    </fill>
    <fill>
      <patternFill patternType="solid">
        <fgColor theme="6" tint="0.39997558519241921"/>
        <bgColor indexed="64"/>
      </patternFill>
    </fill>
    <fill>
      <patternFill patternType="solid">
        <fgColor theme="6" tint="0.59996337778862885"/>
        <bgColor indexed="64"/>
      </patternFill>
    </fill>
  </fills>
  <borders count="110">
    <border>
      <left/>
      <right/>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theme="0"/>
      </top>
      <bottom/>
      <diagonal/>
    </border>
    <border>
      <left style="thin">
        <color theme="0"/>
      </left>
      <right/>
      <top style="thin">
        <color theme="0"/>
      </top>
      <bottom/>
      <diagonal/>
    </border>
    <border>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diagonal/>
    </border>
    <border>
      <left style="medium">
        <color indexed="64"/>
      </left>
      <right/>
      <top style="medium">
        <color indexed="64"/>
      </top>
      <bottom style="medium">
        <color indexed="64"/>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rgb="FFB2B2B2"/>
      </left>
      <right style="thin">
        <color rgb="FFB2B2B2"/>
      </right>
      <top style="thin">
        <color rgb="FFB2B2B2"/>
      </top>
      <bottom style="thin">
        <color rgb="FFB2B2B2"/>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style="thin">
        <color indexed="55"/>
      </bottom>
      <diagonal/>
    </border>
    <border>
      <left style="medium">
        <color indexed="18"/>
      </left>
      <right style="medium">
        <color indexed="18"/>
      </right>
      <top style="medium">
        <color indexed="18"/>
      </top>
      <bottom style="medium">
        <color indexed="18"/>
      </bottom>
      <diagonal/>
    </border>
    <border>
      <left style="medium">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30"/>
      </bottom>
      <diagonal/>
    </border>
    <border>
      <left/>
      <right/>
      <top/>
      <bottom style="double">
        <color indexed="52"/>
      </bottom>
      <diagonal/>
    </border>
    <border>
      <left style="thin">
        <color auto="1"/>
      </left>
      <right style="thin">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70C0"/>
      </right>
      <top/>
      <bottom/>
      <diagonal/>
    </border>
    <border>
      <left style="thin">
        <color indexed="64"/>
      </left>
      <right/>
      <top style="thin">
        <color indexed="64"/>
      </top>
      <bottom style="thin">
        <color theme="0"/>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thin">
        <color auto="1"/>
      </left>
      <right style="thin">
        <color theme="0"/>
      </right>
      <top/>
      <bottom/>
      <diagonal/>
    </border>
    <border>
      <left style="thin">
        <color auto="1"/>
      </left>
      <right style="thin">
        <color theme="0"/>
      </right>
      <top/>
      <bottom style="thin">
        <color indexed="64"/>
      </bottom>
      <diagonal/>
    </border>
    <border>
      <left/>
      <right/>
      <top style="medium">
        <color indexed="64"/>
      </top>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medium">
        <color indexed="64"/>
      </top>
      <bottom style="thin">
        <color rgb="FFA6A6A6"/>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medium">
        <color auto="1"/>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theme="0" tint="-0.24994659260841701"/>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1903">
    <xf numFmtId="0" fontId="0" fillId="0" borderId="0"/>
    <xf numFmtId="169" fontId="1" fillId="0" borderId="0" applyFont="0" applyFill="0" applyBorder="0" applyAlignment="0" applyProtection="0"/>
    <xf numFmtId="0" fontId="2" fillId="2" borderId="1" applyNumberFormat="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170" fontId="1" fillId="0" borderId="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3" fillId="0" borderId="0"/>
    <xf numFmtId="0" fontId="24" fillId="0" borderId="0" applyNumberFormat="0" applyFill="0" applyBorder="0" applyAlignment="0" applyProtection="0"/>
    <xf numFmtId="43" fontId="1" fillId="0" borderId="0" applyFont="0" applyFill="0" applyBorder="0" applyAlignment="0" applyProtection="0"/>
    <xf numFmtId="0" fontId="25" fillId="0" borderId="0"/>
    <xf numFmtId="0" fontId="22" fillId="10" borderId="31">
      <alignment vertical="center"/>
    </xf>
    <xf numFmtId="170" fontId="21" fillId="0" borderId="0" applyFont="0" applyFill="0" applyBorder="0" applyAlignment="0" applyProtection="0"/>
    <xf numFmtId="0" fontId="26" fillId="0" borderId="0"/>
    <xf numFmtId="0" fontId="26" fillId="17" borderId="34" applyNumberFormat="0" applyFont="0" applyAlignment="0" applyProtection="0"/>
    <xf numFmtId="9" fontId="2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0" fontId="1" fillId="0" borderId="0"/>
    <xf numFmtId="0" fontId="32" fillId="10" borderId="0">
      <alignment vertical="center"/>
      <protection locked="0"/>
    </xf>
    <xf numFmtId="169" fontId="2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70" fontId="23" fillId="0" borderId="0" applyFont="0" applyFill="0" applyBorder="0" applyAlignment="0" applyProtection="0"/>
    <xf numFmtId="170" fontId="1" fillId="0" borderId="0" applyFont="0" applyFill="0" applyBorder="0" applyAlignment="0" applyProtection="0"/>
    <xf numFmtId="0" fontId="26" fillId="0" borderId="0"/>
    <xf numFmtId="0" fontId="26" fillId="0" borderId="0"/>
    <xf numFmtId="0" fontId="26" fillId="0" borderId="0"/>
    <xf numFmtId="0" fontId="26" fillId="0" borderId="0"/>
    <xf numFmtId="174" fontId="23" fillId="0" borderId="0"/>
    <xf numFmtId="174" fontId="23" fillId="0" borderId="0"/>
    <xf numFmtId="174" fontId="23" fillId="0" borderId="0"/>
    <xf numFmtId="174" fontId="23" fillId="0" borderId="0"/>
    <xf numFmtId="0" fontId="33"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18"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1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0"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1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0"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4" fillId="1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20"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18"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2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40" borderId="0" applyNumberFormat="0" applyBorder="0" applyAlignment="0" applyProtection="0"/>
    <xf numFmtId="0" fontId="33" fillId="44" borderId="0" applyNumberFormat="0" applyBorder="0" applyAlignment="0" applyProtection="0"/>
    <xf numFmtId="0" fontId="34" fillId="4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3" fillId="37" borderId="0" applyNumberFormat="0" applyBorder="0" applyAlignment="0" applyProtection="0"/>
    <xf numFmtId="0" fontId="33"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3" fillId="47"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3" fillId="40" borderId="0" applyNumberFormat="0" applyBorder="0" applyAlignment="0" applyProtection="0"/>
    <xf numFmtId="0" fontId="33" fillId="48"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0"/>
    <xf numFmtId="164" fontId="36" fillId="0" borderId="35">
      <alignment horizontal="center" vertical="center"/>
      <protection locked="0"/>
    </xf>
    <xf numFmtId="164" fontId="36" fillId="0" borderId="35">
      <alignment horizontal="center" vertical="center"/>
      <protection locked="0"/>
    </xf>
    <xf numFmtId="14" fontId="36" fillId="0" borderId="35">
      <alignment horizontal="center" vertical="center"/>
      <protection locked="0"/>
    </xf>
    <xf numFmtId="14" fontId="36" fillId="0" borderId="35">
      <alignment horizontal="center" vertical="center"/>
      <protection locked="0"/>
    </xf>
    <xf numFmtId="175" fontId="36" fillId="0" borderId="35">
      <alignment horizontal="center" vertical="center"/>
      <protection locked="0"/>
    </xf>
    <xf numFmtId="175" fontId="36" fillId="0" borderId="35">
      <alignment horizontal="center" vertical="center"/>
      <protection locked="0"/>
    </xf>
    <xf numFmtId="37" fontId="36" fillId="0" borderId="35">
      <alignment horizontal="center" vertical="center"/>
      <protection locked="0"/>
    </xf>
    <xf numFmtId="37" fontId="36" fillId="0" borderId="35">
      <alignment horizontal="center" vertical="center"/>
      <protection locked="0"/>
    </xf>
    <xf numFmtId="176" fontId="36" fillId="0" borderId="35">
      <alignment horizontal="center" vertical="center"/>
      <protection locked="0"/>
    </xf>
    <xf numFmtId="176" fontId="36" fillId="0" borderId="35">
      <alignment horizontal="center" vertical="center"/>
      <protection locked="0"/>
    </xf>
    <xf numFmtId="0" fontId="36" fillId="0" borderId="35">
      <alignment horizontal="center" vertical="center"/>
      <protection locked="0"/>
    </xf>
    <xf numFmtId="0" fontId="36" fillId="0" borderId="35">
      <alignment horizontal="center" vertical="center"/>
      <protection locked="0"/>
    </xf>
    <xf numFmtId="177" fontId="36" fillId="0" borderId="35">
      <alignment horizontal="center" vertical="center"/>
      <protection locked="0"/>
    </xf>
    <xf numFmtId="177" fontId="36" fillId="0" borderId="35">
      <alignment horizontal="center" vertical="center"/>
      <protection locked="0"/>
    </xf>
    <xf numFmtId="178" fontId="28"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8" fontId="28" fillId="0" borderId="36">
      <alignment vertical="center"/>
      <protection locked="0"/>
    </xf>
    <xf numFmtId="178" fontId="28" fillId="0" borderId="36">
      <alignment vertical="center"/>
      <protection locked="0"/>
    </xf>
    <xf numFmtId="180" fontId="28" fillId="0" borderId="37">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81" fontId="28"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1" fontId="28" fillId="0" borderId="36">
      <alignment vertical="center"/>
      <protection locked="0"/>
    </xf>
    <xf numFmtId="181" fontId="28" fillId="0" borderId="36">
      <alignment vertical="center"/>
      <protection locked="0"/>
    </xf>
    <xf numFmtId="181" fontId="28" fillId="0" borderId="37">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1" fontId="28"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1" fontId="28" fillId="0" borderId="36">
      <alignment vertical="center"/>
      <protection locked="0"/>
    </xf>
    <xf numFmtId="181" fontId="28"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0" fontId="28"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8" fillId="0" borderId="36">
      <alignment vertical="center"/>
      <protection locked="0"/>
    </xf>
    <xf numFmtId="0" fontId="28" fillId="0" borderId="36">
      <alignment vertical="center"/>
      <protection locked="0"/>
    </xf>
    <xf numFmtId="0" fontId="28" fillId="0" borderId="37">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183" fontId="28"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3" fontId="28" fillId="0" borderId="36">
      <alignment vertical="center"/>
      <protection locked="0"/>
    </xf>
    <xf numFmtId="183" fontId="28" fillId="0" borderId="36">
      <alignment vertical="center"/>
      <protection locked="0"/>
    </xf>
    <xf numFmtId="185" fontId="28" fillId="0" borderId="37">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6" fontId="28"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8" fontId="28" fillId="0" borderId="36">
      <alignment vertical="center"/>
      <protection locked="0"/>
    </xf>
    <xf numFmtId="188" fontId="28" fillId="0" borderId="36">
      <alignment vertical="center"/>
      <protection locked="0"/>
    </xf>
    <xf numFmtId="188" fontId="28" fillId="0" borderId="37">
      <alignment vertical="center"/>
      <protection locked="0"/>
    </xf>
    <xf numFmtId="188" fontId="28"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6" fontId="28"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6" fontId="28" fillId="0" borderId="36">
      <alignment vertical="center"/>
      <protection locked="0"/>
    </xf>
    <xf numFmtId="186" fontId="28"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9" fontId="28"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89" fontId="28" fillId="0" borderId="36">
      <alignment vertical="center"/>
      <protection locked="0"/>
    </xf>
    <xf numFmtId="189" fontId="28" fillId="0" borderId="36">
      <alignment vertical="center"/>
      <protection locked="0"/>
    </xf>
    <xf numFmtId="191" fontId="28" fillId="0" borderId="37">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1" fontId="28"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1" fontId="28" fillId="0" borderId="36">
      <alignment vertical="center"/>
      <protection locked="0"/>
    </xf>
    <xf numFmtId="191" fontId="28"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2" fontId="28"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2" fontId="28" fillId="0" borderId="36">
      <alignment vertical="center"/>
      <protection locked="0"/>
    </xf>
    <xf numFmtId="192" fontId="28" fillId="0" borderId="36">
      <alignment vertical="center"/>
      <protection locked="0"/>
    </xf>
    <xf numFmtId="192" fontId="28" fillId="0" borderId="37">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2" fontId="28"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2" fontId="28" fillId="0" borderId="36">
      <alignment vertical="center"/>
      <protection locked="0"/>
    </xf>
    <xf numFmtId="192" fontId="28"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79" fontId="23" fillId="0" borderId="38">
      <alignment horizontal="center" vertical="center"/>
      <protection locked="0"/>
    </xf>
    <xf numFmtId="194" fontId="23" fillId="0" borderId="35">
      <alignment horizontal="center" vertical="center"/>
      <protection locked="0"/>
    </xf>
    <xf numFmtId="179" fontId="23" fillId="0" borderId="38">
      <alignment horizontal="center" vertical="center"/>
      <protection locked="0"/>
    </xf>
    <xf numFmtId="179" fontId="23" fillId="0" borderId="38">
      <alignment horizontal="center" vertical="center"/>
      <protection locked="0"/>
    </xf>
    <xf numFmtId="15" fontId="23" fillId="0" borderId="38">
      <alignment horizontal="center" vertical="center"/>
      <protection locked="0"/>
    </xf>
    <xf numFmtId="195" fontId="23" fillId="0" borderId="35">
      <alignment horizontal="center" vertical="center"/>
      <protection locked="0"/>
    </xf>
    <xf numFmtId="15" fontId="23" fillId="0" borderId="38">
      <alignment horizontal="center" vertical="center"/>
      <protection locked="0"/>
    </xf>
    <xf numFmtId="15" fontId="23" fillId="0" borderId="38">
      <alignment horizontal="center" vertical="center"/>
      <protection locked="0"/>
    </xf>
    <xf numFmtId="195" fontId="23" fillId="0" borderId="38">
      <alignment horizontal="center" vertical="center"/>
      <protection locked="0"/>
    </xf>
    <xf numFmtId="195" fontId="23" fillId="0" borderId="38">
      <alignment horizontal="center" vertical="center"/>
      <protection locked="0"/>
    </xf>
    <xf numFmtId="184" fontId="23" fillId="0" borderId="38">
      <alignment horizontal="center" vertical="center"/>
      <protection locked="0"/>
    </xf>
    <xf numFmtId="196" fontId="23" fillId="0" borderId="35">
      <alignment horizontal="center" vertical="center"/>
      <protection locked="0"/>
    </xf>
    <xf numFmtId="184" fontId="23" fillId="0" borderId="38">
      <alignment horizontal="center" vertical="center"/>
      <protection locked="0"/>
    </xf>
    <xf numFmtId="184" fontId="23" fillId="0" borderId="38">
      <alignment horizontal="center" vertical="center"/>
      <protection locked="0"/>
    </xf>
    <xf numFmtId="187" fontId="23" fillId="0" borderId="38">
      <alignment horizontal="center" vertical="center"/>
      <protection locked="0"/>
    </xf>
    <xf numFmtId="197" fontId="23" fillId="0" borderId="35">
      <alignment horizontal="center" vertical="center"/>
      <protection locked="0"/>
    </xf>
    <xf numFmtId="187" fontId="23" fillId="0" borderId="38">
      <alignment horizontal="center" vertical="center"/>
      <protection locked="0"/>
    </xf>
    <xf numFmtId="187" fontId="23" fillId="0" borderId="38">
      <alignment horizontal="center" vertical="center"/>
      <protection locked="0"/>
    </xf>
    <xf numFmtId="198" fontId="23" fillId="0" borderId="38">
      <alignment horizontal="center" vertical="center"/>
      <protection locked="0"/>
    </xf>
    <xf numFmtId="198" fontId="23" fillId="0" borderId="38">
      <alignment horizontal="center" vertical="center"/>
      <protection locked="0"/>
    </xf>
    <xf numFmtId="190" fontId="23" fillId="0" borderId="38">
      <alignment horizontal="center" vertical="center"/>
      <protection locked="0"/>
    </xf>
    <xf numFmtId="199" fontId="23" fillId="0" borderId="35">
      <alignment horizontal="center" vertical="center"/>
      <protection locked="0"/>
    </xf>
    <xf numFmtId="190" fontId="23" fillId="0" borderId="38">
      <alignment horizontal="center" vertical="center"/>
      <protection locked="0"/>
    </xf>
    <xf numFmtId="190" fontId="23" fillId="0" borderId="38">
      <alignment horizontal="center" vertical="center"/>
      <protection locked="0"/>
    </xf>
    <xf numFmtId="200" fontId="23" fillId="0" borderId="38">
      <alignment horizontal="center" vertical="center"/>
      <protection locked="0"/>
    </xf>
    <xf numFmtId="201" fontId="23" fillId="0" borderId="35">
      <alignment horizontal="center" vertical="center"/>
      <protection locked="0"/>
    </xf>
    <xf numFmtId="200" fontId="23" fillId="0" borderId="38">
      <alignment horizontal="center" vertical="center"/>
      <protection locked="0"/>
    </xf>
    <xf numFmtId="200" fontId="23" fillId="0" borderId="38">
      <alignment horizontal="center" vertical="center"/>
      <protection locked="0"/>
    </xf>
    <xf numFmtId="202" fontId="36" fillId="0" borderId="35">
      <alignment horizontal="center" vertical="center"/>
      <protection locked="0"/>
    </xf>
    <xf numFmtId="202" fontId="36" fillId="0" borderId="35">
      <alignment horizontal="center" vertical="center"/>
      <protection locked="0"/>
    </xf>
    <xf numFmtId="203" fontId="36" fillId="0" borderId="35">
      <alignment horizontal="right" vertical="center"/>
      <protection locked="0"/>
    </xf>
    <xf numFmtId="203" fontId="36" fillId="0" borderId="35">
      <alignment horizontal="right" vertical="center"/>
      <protection locked="0"/>
    </xf>
    <xf numFmtId="204" fontId="36" fillId="0" borderId="35">
      <alignment horizontal="center" vertical="center"/>
      <protection locked="0"/>
    </xf>
    <xf numFmtId="204" fontId="36" fillId="0" borderId="35">
      <alignment horizontal="center" vertical="center"/>
      <protection locked="0"/>
    </xf>
    <xf numFmtId="205" fontId="36" fillId="0" borderId="35">
      <alignment horizontal="center" vertical="center"/>
      <protection locked="0"/>
    </xf>
    <xf numFmtId="205" fontId="36" fillId="0" borderId="35">
      <alignment horizontal="center" vertical="center"/>
      <protection locked="0"/>
    </xf>
    <xf numFmtId="206" fontId="36" fillId="0" borderId="35">
      <alignment horizontal="center" vertical="center"/>
      <protection locked="0"/>
    </xf>
    <xf numFmtId="206" fontId="36" fillId="0" borderId="35">
      <alignment horizontal="center" vertical="center"/>
      <protection locked="0"/>
    </xf>
    <xf numFmtId="0" fontId="36" fillId="0" borderId="35">
      <alignment vertical="center"/>
      <protection locked="0"/>
    </xf>
    <xf numFmtId="0" fontId="36" fillId="0" borderId="35">
      <alignment vertical="center"/>
      <protection locked="0"/>
    </xf>
    <xf numFmtId="207" fontId="36" fillId="0" borderId="35">
      <alignment horizontal="right" vertical="center"/>
      <protection locked="0"/>
    </xf>
    <xf numFmtId="207" fontId="36" fillId="0" borderId="35">
      <alignment horizontal="right" vertical="center"/>
      <protection locked="0"/>
    </xf>
    <xf numFmtId="0" fontId="23" fillId="0" borderId="38">
      <alignment vertical="center"/>
      <protection locked="0"/>
    </xf>
    <xf numFmtId="0" fontId="23" fillId="0" borderId="35" applyAlignment="0">
      <protection locked="0"/>
    </xf>
    <xf numFmtId="0" fontId="23" fillId="0" borderId="38">
      <alignment vertical="center"/>
      <protection locked="0"/>
    </xf>
    <xf numFmtId="0" fontId="23" fillId="0" borderId="38">
      <alignment vertical="center"/>
      <protection locked="0"/>
    </xf>
    <xf numFmtId="0" fontId="23" fillId="0" borderId="38">
      <alignment vertical="center"/>
      <protection locked="0"/>
    </xf>
    <xf numFmtId="164" fontId="36" fillId="0" borderId="35">
      <alignment horizontal="center" vertical="center"/>
      <protection locked="0"/>
    </xf>
    <xf numFmtId="164" fontId="36" fillId="0" borderId="35">
      <alignment horizontal="center" vertical="center"/>
      <protection locked="0"/>
    </xf>
    <xf numFmtId="14" fontId="36" fillId="0" borderId="35">
      <alignment horizontal="center" vertical="center"/>
      <protection locked="0"/>
    </xf>
    <xf numFmtId="14" fontId="36" fillId="0" borderId="35">
      <alignment horizontal="center" vertical="center"/>
      <protection locked="0"/>
    </xf>
    <xf numFmtId="175" fontId="36" fillId="0" borderId="35">
      <alignment horizontal="center" vertical="center"/>
      <protection locked="0"/>
    </xf>
    <xf numFmtId="175" fontId="36" fillId="0" borderId="35">
      <alignment horizontal="center" vertical="center"/>
      <protection locked="0"/>
    </xf>
    <xf numFmtId="37" fontId="36" fillId="0" borderId="35">
      <alignment horizontal="center" vertical="center"/>
      <protection locked="0"/>
    </xf>
    <xf numFmtId="37" fontId="36" fillId="0" borderId="35">
      <alignment horizontal="center" vertical="center"/>
      <protection locked="0"/>
    </xf>
    <xf numFmtId="176" fontId="36" fillId="0" borderId="35">
      <alignment horizontal="center" vertical="center"/>
      <protection locked="0"/>
    </xf>
    <xf numFmtId="176" fontId="36" fillId="0" borderId="35">
      <alignment horizontal="center" vertical="center"/>
      <protection locked="0"/>
    </xf>
    <xf numFmtId="0" fontId="36" fillId="0" borderId="35">
      <alignment horizontal="center" vertical="center"/>
      <protection locked="0"/>
    </xf>
    <xf numFmtId="0" fontId="36" fillId="0" borderId="35">
      <alignment horizontal="center" vertical="center"/>
      <protection locked="0"/>
    </xf>
    <xf numFmtId="177" fontId="36" fillId="0" borderId="35">
      <alignment horizontal="center" vertical="center"/>
      <protection locked="0"/>
    </xf>
    <xf numFmtId="177" fontId="36" fillId="0" borderId="35">
      <alignment horizontal="center" vertical="center"/>
      <protection locked="0"/>
    </xf>
    <xf numFmtId="179" fontId="23" fillId="0" borderId="38">
      <alignment horizontal="right" vertical="center"/>
      <protection locked="0"/>
    </xf>
    <xf numFmtId="202" fontId="23" fillId="0" borderId="35">
      <alignment vertical="center"/>
      <protection locked="0"/>
    </xf>
    <xf numFmtId="179" fontId="23" fillId="0" borderId="38">
      <alignment horizontal="right" vertical="center"/>
      <protection locked="0"/>
    </xf>
    <xf numFmtId="179" fontId="23" fillId="0" borderId="38">
      <alignment horizontal="right" vertical="center"/>
      <protection locked="0"/>
    </xf>
    <xf numFmtId="208" fontId="23" fillId="0" borderId="38">
      <alignment horizontal="right" vertical="center"/>
      <protection locked="0"/>
    </xf>
    <xf numFmtId="209" fontId="23" fillId="0" borderId="35">
      <alignment horizontal="right" vertical="center"/>
      <protection locked="0"/>
    </xf>
    <xf numFmtId="208" fontId="23" fillId="0" borderId="38">
      <alignment horizontal="right" vertical="center"/>
      <protection locked="0"/>
    </xf>
    <xf numFmtId="208" fontId="23" fillId="0" borderId="38">
      <alignment horizontal="right" vertical="center"/>
      <protection locked="0"/>
    </xf>
    <xf numFmtId="210" fontId="23" fillId="0" borderId="38">
      <alignment horizontal="right" vertical="center"/>
      <protection locked="0"/>
    </xf>
    <xf numFmtId="210" fontId="23" fillId="0" borderId="38">
      <alignment horizontal="right" vertical="center"/>
      <protection locked="0"/>
    </xf>
    <xf numFmtId="184" fontId="23" fillId="0" borderId="38">
      <alignment horizontal="right" vertical="center"/>
      <protection locked="0"/>
    </xf>
    <xf numFmtId="204" fontId="23" fillId="0" borderId="35">
      <alignment vertical="center"/>
      <protection locked="0"/>
    </xf>
    <xf numFmtId="184" fontId="23" fillId="0" borderId="38">
      <alignment horizontal="right" vertical="center"/>
      <protection locked="0"/>
    </xf>
    <xf numFmtId="184" fontId="23" fillId="0" borderId="38">
      <alignment horizontal="right" vertical="center"/>
      <protection locked="0"/>
    </xf>
    <xf numFmtId="187" fontId="23" fillId="0" borderId="38">
      <alignment horizontal="right" vertical="center"/>
      <protection locked="0"/>
    </xf>
    <xf numFmtId="205" fontId="23" fillId="0" borderId="35">
      <alignment vertical="center"/>
      <protection locked="0"/>
    </xf>
    <xf numFmtId="211" fontId="23" fillId="0" borderId="35">
      <alignment vertical="center"/>
      <protection locked="0"/>
    </xf>
    <xf numFmtId="211" fontId="23" fillId="0" borderId="35">
      <alignment vertical="center"/>
      <protection locked="0"/>
    </xf>
    <xf numFmtId="211" fontId="23" fillId="0" borderId="35">
      <alignment vertical="center"/>
      <protection locked="0"/>
    </xf>
    <xf numFmtId="187" fontId="23" fillId="0" borderId="38">
      <alignment horizontal="right" vertical="center"/>
      <protection locked="0"/>
    </xf>
    <xf numFmtId="211" fontId="23" fillId="0" borderId="35">
      <alignment vertical="center"/>
      <protection locked="0"/>
    </xf>
    <xf numFmtId="211" fontId="23" fillId="0" borderId="35">
      <alignment vertical="center"/>
      <protection locked="0"/>
    </xf>
    <xf numFmtId="211" fontId="23" fillId="0" borderId="35">
      <alignment vertical="center"/>
      <protection locked="0"/>
    </xf>
    <xf numFmtId="187" fontId="23" fillId="0" borderId="38">
      <alignment horizontal="right" vertical="center"/>
      <protection locked="0"/>
    </xf>
    <xf numFmtId="211" fontId="23" fillId="0" borderId="35">
      <alignment vertical="center"/>
      <protection locked="0"/>
    </xf>
    <xf numFmtId="211" fontId="23" fillId="0" borderId="35">
      <alignment vertical="center"/>
      <protection locked="0"/>
    </xf>
    <xf numFmtId="211" fontId="23" fillId="0" borderId="35">
      <alignment vertical="center"/>
      <protection locked="0"/>
    </xf>
    <xf numFmtId="211" fontId="23" fillId="0" borderId="35">
      <alignment vertical="center"/>
      <protection locked="0"/>
    </xf>
    <xf numFmtId="198" fontId="23" fillId="0" borderId="38">
      <alignment horizontal="right" vertical="center"/>
      <protection locked="0"/>
    </xf>
    <xf numFmtId="198" fontId="23" fillId="0" borderId="38">
      <alignment horizontal="right" vertical="center"/>
      <protection locked="0"/>
    </xf>
    <xf numFmtId="190" fontId="23" fillId="0" borderId="38">
      <alignment horizontal="right" vertical="center"/>
      <protection locked="0"/>
    </xf>
    <xf numFmtId="206" fontId="23" fillId="0" borderId="35">
      <alignment vertical="center"/>
      <protection locked="0"/>
    </xf>
    <xf numFmtId="190" fontId="23" fillId="0" borderId="38">
      <alignment horizontal="right" vertical="center"/>
      <protection locked="0"/>
    </xf>
    <xf numFmtId="190" fontId="23" fillId="0" borderId="38">
      <alignment horizontal="right" vertical="center"/>
      <protection locked="0"/>
    </xf>
    <xf numFmtId="200" fontId="23" fillId="0" borderId="38">
      <alignment horizontal="right" vertical="center"/>
      <protection locked="0"/>
    </xf>
    <xf numFmtId="207" fontId="23" fillId="0" borderId="35">
      <alignment horizontal="right" vertical="center"/>
      <protection locked="0"/>
    </xf>
    <xf numFmtId="200" fontId="23" fillId="0" borderId="38">
      <alignment horizontal="right" vertical="center"/>
      <protection locked="0"/>
    </xf>
    <xf numFmtId="200" fontId="23" fillId="0" borderId="38">
      <alignment horizontal="right" vertical="center"/>
      <protection locked="0"/>
    </xf>
    <xf numFmtId="167" fontId="37" fillId="0" borderId="0" applyFont="0" applyFill="0" applyBorder="0" applyAlignment="0" applyProtection="0"/>
    <xf numFmtId="0" fontId="38" fillId="21" borderId="0" applyNumberFormat="0" applyBorder="0" applyAlignment="0" applyProtection="0"/>
    <xf numFmtId="0" fontId="38" fillId="21" borderId="0" applyNumberFormat="0" applyBorder="0" applyAlignment="0" applyProtection="0"/>
    <xf numFmtId="0" fontId="20" fillId="13"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9" fillId="0" borderId="0" applyNumberFormat="0" applyFill="0" applyBorder="0" applyAlignment="0"/>
    <xf numFmtId="212" fontId="37" fillId="0" borderId="39"/>
    <xf numFmtId="168" fontId="26" fillId="50" borderId="0" applyNumberFormat="0" applyFont="0" applyBorder="0" applyAlignment="0">
      <alignment horizontal="right"/>
    </xf>
    <xf numFmtId="168" fontId="26" fillId="50" borderId="0" applyNumberFormat="0" applyFont="0" applyBorder="0" applyAlignment="0">
      <alignment horizontal="right"/>
    </xf>
    <xf numFmtId="0" fontId="40" fillId="0" borderId="0" applyNumberFormat="0" applyFill="0" applyBorder="0" applyAlignment="0">
      <protection locked="0"/>
    </xf>
    <xf numFmtId="38" fontId="37" fillId="0" borderId="39"/>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23" fillId="0" borderId="0" applyNumberFormat="0" applyFont="0" applyFill="0" applyBorder="0">
      <alignment horizontal="center" vertical="center"/>
      <protection locked="0"/>
    </xf>
    <xf numFmtId="0" fontId="42" fillId="0" borderId="0" applyNumberFormat="0" applyFont="0" applyFill="0" applyBorder="0">
      <alignment horizontal="center" vertical="center"/>
      <protection locked="0"/>
    </xf>
    <xf numFmtId="0" fontId="43" fillId="0" borderId="0" applyNumberFormat="0" applyFont="0" applyFill="0" applyBorder="0">
      <alignment horizontal="center" vertical="center"/>
      <protection locked="0"/>
    </xf>
    <xf numFmtId="179" fontId="23" fillId="0" borderId="0" applyFill="0" applyBorder="0">
      <alignment horizontal="center" vertical="center"/>
    </xf>
    <xf numFmtId="194" fontId="23" fillId="0" borderId="0" applyFill="0" applyBorder="0">
      <alignment horizontal="center" vertical="center"/>
    </xf>
    <xf numFmtId="179" fontId="23" fillId="0" borderId="0" applyFill="0" applyBorder="0">
      <alignment horizontal="center" vertical="center"/>
    </xf>
    <xf numFmtId="179" fontId="23" fillId="0" borderId="0" applyFill="0" applyBorder="0">
      <alignment horizontal="center" vertical="center"/>
    </xf>
    <xf numFmtId="15" fontId="23" fillId="0" borderId="0" applyFill="0" applyBorder="0">
      <alignment horizontal="center" vertical="center"/>
    </xf>
    <xf numFmtId="195" fontId="23" fillId="0" borderId="0" applyFill="0" applyBorder="0">
      <alignment horizontal="center" vertical="center"/>
    </xf>
    <xf numFmtId="15" fontId="23" fillId="0" borderId="0" applyFill="0" applyBorder="0">
      <alignment horizontal="center" vertical="center"/>
    </xf>
    <xf numFmtId="15" fontId="23" fillId="0" borderId="0" applyFill="0" applyBorder="0">
      <alignment horizontal="center" vertical="center"/>
    </xf>
    <xf numFmtId="184" fontId="23" fillId="0" borderId="0" applyFill="0" applyBorder="0">
      <alignment horizontal="center" vertical="center"/>
    </xf>
    <xf numFmtId="196" fontId="23" fillId="0" borderId="0" applyFill="0" applyBorder="0">
      <alignment horizontal="center" vertical="center"/>
    </xf>
    <xf numFmtId="184" fontId="23" fillId="0" borderId="0" applyFill="0" applyBorder="0">
      <alignment horizontal="center" vertical="center"/>
    </xf>
    <xf numFmtId="184" fontId="23" fillId="0" borderId="0" applyFill="0" applyBorder="0">
      <alignment horizontal="center" vertical="center"/>
    </xf>
    <xf numFmtId="187" fontId="23" fillId="0" borderId="0" applyFill="0" applyBorder="0">
      <alignment horizontal="center" vertical="center"/>
    </xf>
    <xf numFmtId="197" fontId="23" fillId="0" borderId="0" applyFill="0" applyBorder="0">
      <alignment horizontal="center" vertical="center"/>
    </xf>
    <xf numFmtId="187" fontId="23" fillId="0" borderId="0" applyFill="0" applyBorder="0">
      <alignment horizontal="center" vertical="center"/>
    </xf>
    <xf numFmtId="187" fontId="23" fillId="0" borderId="0" applyFill="0" applyBorder="0">
      <alignment horizontal="center" vertical="center"/>
    </xf>
    <xf numFmtId="198" fontId="23" fillId="0" borderId="0" applyFill="0" applyBorder="0">
      <alignment horizontal="center" vertical="center"/>
    </xf>
    <xf numFmtId="198" fontId="23" fillId="0" borderId="0" applyFill="0" applyBorder="0">
      <alignment horizontal="center" vertical="center"/>
    </xf>
    <xf numFmtId="190" fontId="23" fillId="0" borderId="0" applyFill="0" applyBorder="0">
      <alignment horizontal="center" vertical="center"/>
    </xf>
    <xf numFmtId="199" fontId="23" fillId="0" borderId="0" applyFill="0" applyBorder="0">
      <alignment horizontal="center" vertical="center"/>
    </xf>
    <xf numFmtId="190" fontId="23" fillId="0" borderId="0" applyFill="0" applyBorder="0">
      <alignment horizontal="center" vertical="center"/>
    </xf>
    <xf numFmtId="190" fontId="23" fillId="0" borderId="0" applyFill="0" applyBorder="0">
      <alignment horizontal="center" vertical="center"/>
    </xf>
    <xf numFmtId="200" fontId="23" fillId="0" borderId="0" applyFill="0" applyBorder="0">
      <alignment horizontal="center" vertical="center"/>
    </xf>
    <xf numFmtId="201" fontId="23" fillId="0" borderId="0" applyFill="0" applyBorder="0">
      <alignment horizontal="center" vertical="center"/>
    </xf>
    <xf numFmtId="200" fontId="23" fillId="0" borderId="0" applyFill="0" applyBorder="0">
      <alignment horizontal="center" vertical="center"/>
    </xf>
    <xf numFmtId="200" fontId="23" fillId="0" borderId="0" applyFill="0" applyBorder="0">
      <alignment horizontal="center" vertical="center"/>
    </xf>
    <xf numFmtId="0" fontId="44" fillId="51" borderId="41" applyNumberFormat="0" applyAlignment="0" applyProtection="0"/>
    <xf numFmtId="0" fontId="44" fillId="51" borderId="41" applyNumberFormat="0" applyAlignment="0" applyProtection="0"/>
    <xf numFmtId="0" fontId="44" fillId="51" borderId="41" applyNumberFormat="0" applyAlignment="0" applyProtection="0"/>
    <xf numFmtId="0" fontId="44" fillId="51" borderId="41" applyNumberFormat="0" applyAlignment="0" applyProtection="0"/>
    <xf numFmtId="0" fontId="44" fillId="51" borderId="41" applyNumberFormat="0" applyAlignment="0" applyProtection="0"/>
    <xf numFmtId="168" fontId="26"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6" fillId="0" borderId="0" applyFont="0" applyFill="0" applyBorder="0" applyAlignment="0" applyProtection="0">
      <alignment horizontal="right"/>
    </xf>
    <xf numFmtId="0" fontId="26" fillId="0" borderId="0" applyFont="0" applyFill="0" applyBorder="0" applyAlignment="0" applyProtection="0"/>
    <xf numFmtId="0" fontId="26"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7"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2" fillId="0" borderId="0" applyFont="0" applyFill="0" applyBorder="0" applyAlignment="0" applyProtection="0"/>
    <xf numFmtId="170" fontId="47"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42"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6" fillId="0" borderId="0" applyFont="0" applyFill="0" applyBorder="0" applyAlignment="0" applyProtection="0"/>
    <xf numFmtId="0" fontId="46" fillId="0" borderId="0" applyFont="0" applyFill="0" applyBorder="0" applyAlignment="0" applyProtection="0">
      <alignment horizontal="right"/>
    </xf>
    <xf numFmtId="170" fontId="2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0" fontId="26" fillId="0" borderId="0" applyFont="0" applyFill="0" applyBorder="0" applyAlignment="0" applyProtection="0"/>
    <xf numFmtId="170" fontId="26"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42"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3"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7" fillId="0" borderId="0" applyFont="0" applyFill="0" applyBorder="0" applyAlignment="0" applyProtection="0"/>
    <xf numFmtId="170" fontId="26"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49" fillId="0" borderId="0" applyFont="0" applyFill="0" applyBorder="0" applyAlignment="0" applyProtection="0"/>
    <xf numFmtId="0" fontId="50" fillId="0" borderId="0" applyFill="0" applyBorder="0">
      <alignment vertical="center"/>
    </xf>
    <xf numFmtId="0" fontId="51" fillId="0" borderId="0" applyFill="0" applyBorder="0">
      <alignment vertical="center"/>
    </xf>
    <xf numFmtId="0" fontId="46" fillId="0" borderId="0" applyFont="0" applyFill="0" applyBorder="0" applyAlignment="0" applyProtection="0">
      <alignment horizontal="right"/>
    </xf>
    <xf numFmtId="169" fontId="48"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3"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169" fontId="21" fillId="0" borderId="0" applyFont="0" applyFill="0" applyBorder="0" applyAlignment="0" applyProtection="0"/>
    <xf numFmtId="169" fontId="2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3"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3"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6" fillId="0" borderId="0" applyFont="0" applyFill="0" applyBorder="0" applyAlignment="0" applyProtection="0"/>
    <xf numFmtId="178" fontId="28" fillId="0" borderId="0" applyFill="0" applyBorder="0">
      <alignment vertical="center"/>
    </xf>
    <xf numFmtId="179" fontId="23" fillId="0" borderId="0" applyFill="0" applyBorder="0">
      <alignment vertical="center"/>
    </xf>
    <xf numFmtId="180" fontId="28" fillId="0" borderId="0" applyFill="0" applyBorder="0">
      <alignment vertical="center"/>
    </xf>
    <xf numFmtId="167" fontId="26" fillId="0" borderId="0" applyFont="0" applyFill="0" applyBorder="0" applyAlignment="0" applyProtection="0"/>
    <xf numFmtId="213" fontId="26" fillId="0" borderId="0" applyFont="0" applyFill="0" applyBorder="0" applyAlignment="0" applyProtection="0"/>
    <xf numFmtId="213" fontId="26" fillId="0" borderId="0" applyFont="0" applyFill="0" applyBorder="0" applyAlignment="0" applyProtection="0"/>
    <xf numFmtId="0" fontId="46" fillId="0" borderId="0" applyFont="0" applyFill="0" applyBorder="0" applyAlignment="0" applyProtection="0"/>
    <xf numFmtId="181" fontId="28" fillId="0" borderId="0" applyFill="0" applyBorder="0">
      <alignment vertical="center"/>
    </xf>
    <xf numFmtId="182" fontId="23" fillId="0" borderId="0" applyFill="0" applyBorder="0">
      <alignment vertical="center"/>
    </xf>
    <xf numFmtId="170" fontId="26" fillId="0" borderId="0" applyFont="0" applyFill="0" applyBorder="0" applyAlignment="0" applyProtection="0"/>
    <xf numFmtId="0" fontId="46" fillId="0" borderId="42" applyNumberFormat="0" applyFont="0" applyFill="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214" fontId="33" fillId="0" borderId="0" applyFont="0" applyFill="0" applyBorder="0" applyAlignment="0" applyProtection="0"/>
    <xf numFmtId="0" fontId="53" fillId="0" borderId="0" applyNumberFormat="0" applyFill="0" applyBorder="0" applyAlignment="0" applyProtection="0"/>
    <xf numFmtId="0" fontId="31"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02" fontId="36" fillId="0" borderId="35">
      <alignment horizontal="center" vertical="center"/>
      <protection locked="0"/>
    </xf>
    <xf numFmtId="202" fontId="36" fillId="0" borderId="35">
      <alignment horizontal="center" vertical="center"/>
      <protection locked="0"/>
    </xf>
    <xf numFmtId="203" fontId="36" fillId="0" borderId="35">
      <alignment horizontal="right" vertical="center"/>
      <protection locked="0"/>
    </xf>
    <xf numFmtId="203" fontId="36" fillId="0" borderId="35">
      <alignment horizontal="right" vertical="center"/>
      <protection locked="0"/>
    </xf>
    <xf numFmtId="204" fontId="36" fillId="0" borderId="35">
      <alignment horizontal="center" vertical="center"/>
      <protection locked="0"/>
    </xf>
    <xf numFmtId="204" fontId="36" fillId="0" borderId="35">
      <alignment horizontal="center" vertical="center"/>
      <protection locked="0"/>
    </xf>
    <xf numFmtId="205" fontId="36" fillId="0" borderId="35">
      <alignment horizontal="center" vertical="center"/>
      <protection locked="0"/>
    </xf>
    <xf numFmtId="205" fontId="36" fillId="0" borderId="35">
      <alignment horizontal="center" vertical="center"/>
      <protection locked="0"/>
    </xf>
    <xf numFmtId="206" fontId="36" fillId="0" borderId="35">
      <alignment horizontal="center" vertical="center"/>
      <protection locked="0"/>
    </xf>
    <xf numFmtId="206" fontId="36" fillId="0" borderId="35">
      <alignment horizontal="center" vertical="center"/>
      <protection locked="0"/>
    </xf>
    <xf numFmtId="0" fontId="36" fillId="0" borderId="35">
      <alignment vertical="center"/>
      <protection locked="0"/>
    </xf>
    <xf numFmtId="0" fontId="36" fillId="0" borderId="35">
      <alignment vertical="center"/>
      <protection locked="0"/>
    </xf>
    <xf numFmtId="207" fontId="36" fillId="0" borderId="35">
      <alignment horizontal="right" vertical="center"/>
      <protection locked="0"/>
    </xf>
    <xf numFmtId="207" fontId="36" fillId="0" borderId="35">
      <alignment horizontal="right" vertical="center"/>
      <protection locked="0"/>
    </xf>
    <xf numFmtId="191" fontId="28" fillId="16" borderId="36" applyNumberFormat="0" applyFont="0" applyBorder="0" applyAlignment="0" applyProtection="0">
      <alignment vertical="center"/>
      <protection locked="0"/>
    </xf>
    <xf numFmtId="191" fontId="28" fillId="16" borderId="36" applyNumberFormat="0" applyFont="0" applyBorder="0" applyAlignment="0" applyProtection="0">
      <alignment vertical="center"/>
      <protection locked="0"/>
    </xf>
    <xf numFmtId="191" fontId="28" fillId="16" borderId="36" applyNumberFormat="0" applyFont="0" applyBorder="0" applyAlignment="0" applyProtection="0">
      <alignment vertical="center"/>
      <protection locked="0"/>
    </xf>
    <xf numFmtId="215" fontId="26" fillId="0" borderId="0" applyFont="0" applyFill="0" applyBorder="0" applyAlignment="0" applyProtection="0"/>
    <xf numFmtId="215" fontId="26" fillId="0" borderId="0" applyFont="0" applyFill="0" applyBorder="0" applyAlignment="0" applyProtection="0"/>
    <xf numFmtId="0" fontId="54" fillId="0" borderId="0" applyFill="0" applyBorder="0" applyProtection="0">
      <alignment horizontal="left"/>
    </xf>
    <xf numFmtId="202" fontId="36" fillId="0" borderId="0" applyFill="0" applyBorder="0">
      <alignment horizontal="center" vertical="center"/>
    </xf>
    <xf numFmtId="203" fontId="36" fillId="0" borderId="0" applyFill="0" applyBorder="0">
      <alignment horizontal="right" vertical="center"/>
    </xf>
    <xf numFmtId="204" fontId="36" fillId="0" borderId="0" applyFill="0" applyBorder="0">
      <alignment horizontal="center" vertical="center"/>
    </xf>
    <xf numFmtId="205" fontId="36" fillId="0" borderId="0" applyFill="0" applyBorder="0">
      <alignment horizontal="center" vertical="center"/>
    </xf>
    <xf numFmtId="206" fontId="36" fillId="0" borderId="0" applyFill="0" applyBorder="0">
      <alignment horizontal="center" vertical="center"/>
    </xf>
    <xf numFmtId="0" fontId="55" fillId="0" borderId="0" applyFill="0" applyBorder="0">
      <alignment horizontal="right" vertical="center"/>
    </xf>
    <xf numFmtId="207" fontId="36" fillId="0" borderId="0" applyFill="0" applyBorder="0">
      <alignment horizontal="right" vertical="center"/>
    </xf>
    <xf numFmtId="0" fontId="56" fillId="0" borderId="0"/>
    <xf numFmtId="0" fontId="57" fillId="0" borderId="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46" fillId="0" borderId="0" applyFont="0" applyFill="0" applyBorder="0" applyAlignment="0" applyProtection="0">
      <alignment horizontal="right"/>
    </xf>
    <xf numFmtId="0" fontId="59" fillId="0" borderId="0" applyProtection="0">
      <alignment horizontal="right"/>
    </xf>
    <xf numFmtId="0" fontId="4" fillId="0" borderId="0" applyFill="0" applyBorder="0" applyAlignment="0"/>
    <xf numFmtId="0" fontId="4" fillId="0" borderId="0" applyFill="0" applyBorder="0">
      <alignment vertical="center"/>
    </xf>
    <xf numFmtId="0" fontId="4" fillId="0" borderId="0" applyFill="0" applyBorder="0">
      <alignment vertical="center"/>
    </xf>
    <xf numFmtId="0" fontId="4" fillId="0" borderId="0" applyFill="0" applyBorder="0">
      <alignment vertical="center"/>
    </xf>
    <xf numFmtId="0" fontId="60" fillId="0" borderId="43"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0" applyFill="0" applyBorder="0">
      <alignment vertical="center"/>
    </xf>
    <xf numFmtId="0" fontId="4" fillId="0" borderId="0" applyFill="0" applyBorder="0">
      <alignment vertical="center"/>
    </xf>
    <xf numFmtId="0" fontId="7" fillId="0" borderId="0" applyFill="0" applyBorder="0" applyAlignment="0"/>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63" fillId="0" borderId="45"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5" fillId="0" borderId="0" applyFill="0" applyBorder="0">
      <alignment vertical="center"/>
    </xf>
    <xf numFmtId="0" fontId="7" fillId="0" borderId="0" applyFill="0" applyBorder="0">
      <alignment vertical="center"/>
    </xf>
    <xf numFmtId="0" fontId="66" fillId="0" borderId="0" applyFill="0" applyBorder="0" applyAlignment="0"/>
    <xf numFmtId="0" fontId="66" fillId="0" borderId="0" applyFill="0" applyBorder="0">
      <alignment vertical="center"/>
    </xf>
    <xf numFmtId="0" fontId="66" fillId="0" borderId="0" applyFill="0" applyBorder="0">
      <alignment vertical="center"/>
    </xf>
    <xf numFmtId="0" fontId="66" fillId="0" borderId="0" applyFill="0" applyBorder="0">
      <alignment vertical="center"/>
    </xf>
    <xf numFmtId="0" fontId="67" fillId="0" borderId="47" applyNumberFormat="0" applyFill="0" applyAlignment="0" applyProtection="0"/>
    <xf numFmtId="0" fontId="68" fillId="0" borderId="48" applyNumberFormat="0" applyFill="0" applyAlignment="0" applyProtection="0"/>
    <xf numFmtId="0" fontId="68" fillId="0" borderId="48" applyNumberFormat="0" applyFill="0" applyAlignment="0" applyProtection="0"/>
    <xf numFmtId="0" fontId="68" fillId="0" borderId="48" applyNumberFormat="0" applyFill="0" applyAlignment="0" applyProtection="0"/>
    <xf numFmtId="0" fontId="68" fillId="0" borderId="48" applyNumberFormat="0" applyFill="0" applyAlignment="0" applyProtection="0"/>
    <xf numFmtId="0" fontId="68" fillId="0" borderId="48" applyNumberFormat="0" applyFill="0" applyAlignment="0" applyProtection="0"/>
    <xf numFmtId="0" fontId="69" fillId="0" borderId="0" applyFill="0" applyBorder="0">
      <alignment vertical="center"/>
    </xf>
    <xf numFmtId="0" fontId="66" fillId="0" borderId="0" applyFill="0" applyBorder="0">
      <alignment vertical="center"/>
    </xf>
    <xf numFmtId="0" fontId="30" fillId="0" borderId="0" applyNumberFormat="0" applyFill="0" applyBorder="0" applyAlignment="0" applyProtection="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3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0" applyFill="0" applyBorder="0">
      <alignment vertical="center"/>
    </xf>
    <xf numFmtId="0" fontId="23" fillId="0" borderId="0" applyFill="0" applyBorder="0">
      <alignment vertical="center"/>
    </xf>
    <xf numFmtId="216" fontId="71" fillId="0" borderId="0"/>
    <xf numFmtId="0" fontId="72" fillId="0" borderId="0" applyNumberFormat="0" applyFill="0" applyBorder="0" applyAlignment="0" applyProtection="0"/>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Fill="0" applyBorder="0">
      <alignment horizontal="center" vertical="center"/>
      <protection locked="0"/>
    </xf>
    <xf numFmtId="0" fontId="78" fillId="0" borderId="0" applyFill="0" applyBorder="0" applyAlignment="0">
      <protection locked="0"/>
    </xf>
    <xf numFmtId="0" fontId="78" fillId="0" borderId="0" applyFill="0" applyBorder="0">
      <alignment horizontal="center" vertical="center"/>
      <protection locked="0"/>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80" fillId="0" borderId="0" applyFill="0" applyBorder="0">
      <alignment horizontal="left" vertical="center"/>
      <protection locked="0"/>
    </xf>
    <xf numFmtId="0" fontId="80" fillId="0" borderId="0" applyFill="0" applyBorder="0" applyAlignment="0">
      <protection locked="0"/>
    </xf>
    <xf numFmtId="0" fontId="80" fillId="0" borderId="0" applyFill="0" applyBorder="0">
      <alignment horizontal="left" vertical="center"/>
      <protection locked="0"/>
    </xf>
    <xf numFmtId="0" fontId="80" fillId="0" borderId="0" applyFill="0" applyBorder="0">
      <alignment horizontal="left" vertical="center"/>
      <protection locked="0"/>
    </xf>
    <xf numFmtId="0" fontId="81" fillId="0" borderId="0" applyFill="0" applyBorder="0">
      <alignment vertical="center"/>
    </xf>
    <xf numFmtId="0" fontId="80" fillId="0" borderId="0" applyFill="0" applyBorder="0">
      <alignment vertical="center"/>
    </xf>
    <xf numFmtId="0" fontId="82" fillId="0" borderId="0" applyFill="0" applyBorder="0">
      <alignment vertical="center"/>
    </xf>
    <xf numFmtId="0" fontId="80" fillId="0" borderId="0" applyFill="0" applyBorder="0">
      <alignment vertical="center"/>
    </xf>
    <xf numFmtId="0" fontId="83" fillId="0" borderId="0" applyFill="0" applyBorder="0">
      <alignment vertical="center"/>
    </xf>
    <xf numFmtId="0" fontId="84" fillId="0" borderId="0" applyFill="0" applyBorder="0">
      <alignment vertical="center"/>
    </xf>
    <xf numFmtId="0" fontId="85" fillId="0" borderId="0" applyFill="0" applyBorder="0">
      <alignment vertical="center"/>
    </xf>
    <xf numFmtId="0" fontId="86" fillId="0" borderId="0" applyFill="0" applyBorder="0">
      <alignment vertical="center"/>
    </xf>
    <xf numFmtId="0" fontId="87" fillId="0" borderId="0" applyFill="0" applyBorder="0">
      <alignment vertical="center"/>
    </xf>
    <xf numFmtId="0" fontId="88" fillId="0" borderId="0" applyFill="0" applyBorder="0">
      <alignment vertical="center"/>
    </xf>
    <xf numFmtId="0" fontId="87" fillId="0" borderId="0" applyFill="0" applyBorder="0">
      <alignment vertical="center"/>
    </xf>
    <xf numFmtId="0" fontId="88" fillId="0" borderId="0" applyFill="0" applyBorder="0">
      <alignment vertical="center"/>
    </xf>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50" fillId="0" borderId="0" applyFill="0" applyBorder="0">
      <alignment vertical="center"/>
    </xf>
    <xf numFmtId="217" fontId="36" fillId="0" borderId="0" applyFill="0" applyBorder="0">
      <alignment horizontal="center" vertical="center"/>
    </xf>
    <xf numFmtId="203" fontId="36" fillId="0" borderId="0" applyFill="0" applyBorder="0">
      <alignment horizontal="right" vertical="center"/>
    </xf>
    <xf numFmtId="218" fontId="36" fillId="0" borderId="0" applyFill="0" applyBorder="0">
      <alignment horizontal="center" vertical="center"/>
    </xf>
    <xf numFmtId="219" fontId="36" fillId="0" borderId="0" applyFill="0" applyBorder="0">
      <alignment horizontal="center" vertical="center"/>
    </xf>
    <xf numFmtId="220" fontId="36" fillId="0" borderId="0" applyFill="0" applyBorder="0">
      <alignment horizontal="center" vertical="center"/>
    </xf>
    <xf numFmtId="207" fontId="36" fillId="0" borderId="0" applyFill="0" applyBorder="0">
      <alignment horizontal="right" vertical="center"/>
    </xf>
    <xf numFmtId="0" fontId="90" fillId="0" borderId="0" applyFill="0" applyBorder="0">
      <alignment vertical="center"/>
    </xf>
    <xf numFmtId="0" fontId="91" fillId="0" borderId="0" applyFill="0" applyBorder="0">
      <alignment vertical="center"/>
    </xf>
    <xf numFmtId="0" fontId="55" fillId="0" borderId="0" applyFill="0" applyBorder="0">
      <alignment vertical="center"/>
    </xf>
    <xf numFmtId="0" fontId="36" fillId="0" borderId="0" applyFill="0" applyBorder="0">
      <alignment vertical="center"/>
    </xf>
    <xf numFmtId="164" fontId="36" fillId="0" borderId="0" applyFill="0" applyBorder="0">
      <alignment horizontal="center" vertical="center"/>
    </xf>
    <xf numFmtId="14" fontId="36" fillId="0" borderId="0" applyFill="0" applyBorder="0">
      <alignment horizontal="center" vertical="center"/>
    </xf>
    <xf numFmtId="175" fontId="36" fillId="0" borderId="0" applyFill="0" applyBorder="0">
      <alignment horizontal="center" vertical="center"/>
    </xf>
    <xf numFmtId="37" fontId="36" fillId="0" borderId="0" applyFill="0" applyBorder="0">
      <alignment horizontal="center" vertical="center"/>
    </xf>
    <xf numFmtId="176" fontId="36" fillId="0" borderId="0" applyFill="0" applyBorder="0">
      <alignment horizontal="center" vertical="center"/>
    </xf>
    <xf numFmtId="0" fontId="36" fillId="0" borderId="0" applyFill="0" applyBorder="0">
      <alignment horizontal="center" vertical="center"/>
    </xf>
    <xf numFmtId="177" fontId="36" fillId="0" borderId="0" applyFill="0" applyBorder="0">
      <alignment horizontal="center" vertical="center"/>
    </xf>
    <xf numFmtId="0" fontId="92" fillId="0" borderId="0" applyFill="0" applyBorder="0">
      <alignment vertical="center"/>
    </xf>
    <xf numFmtId="168" fontId="26" fillId="55" borderId="0" applyFont="0" applyBorder="0" applyAlignment="0">
      <alignment horizontal="right"/>
      <protection locked="0"/>
    </xf>
    <xf numFmtId="168" fontId="26" fillId="55" borderId="0" applyFont="0" applyBorder="0" applyAlignment="0">
      <alignment horizontal="right"/>
      <protection locked="0"/>
    </xf>
    <xf numFmtId="168" fontId="26" fillId="56" borderId="0" applyFont="0" applyBorder="0" applyAlignment="0">
      <alignment horizontal="right"/>
      <protection locked="0"/>
    </xf>
    <xf numFmtId="221" fontId="26" fillId="57" borderId="0" applyFont="0" applyBorder="0">
      <alignment horizontal="right"/>
      <protection locked="0"/>
    </xf>
    <xf numFmtId="221" fontId="26" fillId="57" borderId="0" applyFont="0" applyBorder="0">
      <alignment horizontal="right"/>
      <protection locked="0"/>
    </xf>
    <xf numFmtId="168" fontId="26" fillId="58" borderId="0" applyFont="0" applyBorder="0">
      <alignment horizontal="right"/>
      <protection locked="0"/>
    </xf>
    <xf numFmtId="168" fontId="26" fillId="58" borderId="0" applyFont="0" applyBorder="0">
      <alignment horizontal="right"/>
      <protection locked="0"/>
    </xf>
    <xf numFmtId="0" fontId="23" fillId="50" borderId="0"/>
    <xf numFmtId="0" fontId="23" fillId="50" borderId="0"/>
    <xf numFmtId="0" fontId="93" fillId="0" borderId="49" applyNumberFormat="0" applyFill="0" applyAlignment="0" applyProtection="0"/>
    <xf numFmtId="0" fontId="93" fillId="0" borderId="49" applyNumberFormat="0" applyFill="0" applyAlignment="0" applyProtection="0"/>
    <xf numFmtId="0" fontId="93" fillId="0" borderId="49" applyNumberFormat="0" applyFill="0" applyAlignment="0" applyProtection="0"/>
    <xf numFmtId="0" fontId="93" fillId="0" borderId="49" applyNumberFormat="0" applyFill="0" applyAlignment="0" applyProtection="0"/>
    <xf numFmtId="0" fontId="93" fillId="0" borderId="49" applyNumberFormat="0" applyFill="0" applyAlignment="0" applyProtection="0"/>
    <xf numFmtId="0" fontId="66" fillId="0" borderId="50"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1"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94"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66" fillId="0" borderId="50" applyFill="0">
      <alignment horizontal="center" vertical="center"/>
    </xf>
    <xf numFmtId="0" fontId="94" fillId="0" borderId="50" applyFill="0">
      <alignment horizontal="center" vertical="center"/>
    </xf>
    <xf numFmtId="0" fontId="94" fillId="0" borderId="50" applyFill="0">
      <alignment horizontal="center" vertical="center"/>
    </xf>
    <xf numFmtId="0" fontId="94" fillId="0" borderId="50" applyFill="0">
      <alignment horizontal="center" vertical="center"/>
    </xf>
    <xf numFmtId="0" fontId="66" fillId="0" borderId="50" applyFill="0">
      <alignment horizontal="center" vertical="center"/>
    </xf>
    <xf numFmtId="0" fontId="94" fillId="0" borderId="50" applyFill="0">
      <alignment horizontal="center" vertical="center"/>
    </xf>
    <xf numFmtId="0" fontId="23" fillId="0" borderId="50"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1"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8"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3" fillId="0" borderId="50" applyFill="0">
      <alignment horizontal="center" vertical="center"/>
    </xf>
    <xf numFmtId="0" fontId="28" fillId="0" borderId="50" applyFill="0">
      <alignment horizontal="center" vertical="center"/>
    </xf>
    <xf numFmtId="0" fontId="28" fillId="0" borderId="50" applyFill="0">
      <alignment horizontal="center" vertical="center"/>
    </xf>
    <xf numFmtId="0" fontId="28" fillId="0" borderId="50" applyFill="0">
      <alignment horizontal="center" vertical="center"/>
    </xf>
    <xf numFmtId="0" fontId="23" fillId="0" borderId="50" applyFill="0">
      <alignment horizontal="center" vertical="center"/>
    </xf>
    <xf numFmtId="0" fontId="28" fillId="0" borderId="50" applyFill="0">
      <alignment horizontal="center" vertical="center"/>
    </xf>
    <xf numFmtId="198" fontId="23" fillId="0" borderId="50"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7" fontId="23" fillId="0" borderId="51"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198" fontId="23" fillId="0" borderId="50" applyFill="0">
      <alignment horizontal="center" vertical="center"/>
    </xf>
    <xf numFmtId="222" fontId="28"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3" fontId="23" fillId="0" borderId="50" applyFill="0">
      <alignment horizontal="center" vertical="center"/>
    </xf>
    <xf numFmtId="222" fontId="28" fillId="0" borderId="50" applyFill="0">
      <alignment horizontal="center" vertical="center"/>
    </xf>
    <xf numFmtId="223" fontId="23" fillId="0" borderId="50"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36"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0" fontId="55"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224" fontId="36"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37" fontId="95" fillId="0" borderId="51" applyFill="0">
      <alignment horizontal="center" vertical="center"/>
    </xf>
    <xf numFmtId="164" fontId="36" fillId="0" borderId="0" applyFill="0" applyBorder="0">
      <alignment horizontal="center" vertical="center"/>
    </xf>
    <xf numFmtId="14" fontId="36" fillId="0" borderId="0" applyFill="0" applyBorder="0">
      <alignment horizontal="center" vertical="center"/>
    </xf>
    <xf numFmtId="175" fontId="36" fillId="0" borderId="0" applyFill="0" applyBorder="0">
      <alignment horizontal="center" vertical="center"/>
    </xf>
    <xf numFmtId="37" fontId="36" fillId="0" borderId="0" applyFill="0" applyBorder="0">
      <alignment horizontal="center" vertical="center"/>
    </xf>
    <xf numFmtId="176" fontId="36" fillId="0" borderId="0" applyFill="0" applyBorder="0">
      <alignment horizontal="center" vertical="center"/>
    </xf>
    <xf numFmtId="0" fontId="36" fillId="0" borderId="0" applyFill="0" applyBorder="0">
      <alignment horizontal="center" vertical="center"/>
    </xf>
    <xf numFmtId="177" fontId="36" fillId="0" borderId="0" applyFill="0" applyBorder="0">
      <alignment horizontal="center" vertical="center"/>
    </xf>
    <xf numFmtId="225" fontId="96" fillId="0" borderId="0"/>
    <xf numFmtId="0" fontId="97" fillId="0" borderId="0" applyFill="0" applyBorder="0">
      <alignment horizontal="left" vertical="center"/>
    </xf>
    <xf numFmtId="0" fontId="97" fillId="0" borderId="0" applyFill="0" applyBorder="0" applyAlignment="0"/>
    <xf numFmtId="0" fontId="97" fillId="0" borderId="0" applyFill="0" applyBorder="0">
      <alignment horizontal="left" vertical="center"/>
    </xf>
    <xf numFmtId="0" fontId="97" fillId="0" borderId="0" applyFill="0" applyBorder="0">
      <alignment horizontal="left" vertical="center"/>
    </xf>
    <xf numFmtId="0" fontId="98" fillId="0" borderId="0" applyFill="0" applyBorder="0">
      <alignment vertical="center"/>
    </xf>
    <xf numFmtId="0" fontId="97" fillId="0" borderId="0" applyFill="0" applyBorder="0">
      <alignment vertical="center"/>
    </xf>
    <xf numFmtId="0" fontId="99" fillId="0" borderId="0" applyFill="0" applyBorder="0">
      <alignment vertical="center"/>
    </xf>
    <xf numFmtId="0" fontId="97" fillId="0" borderId="0" applyFill="0" applyBorder="0">
      <alignment horizontal="left" vertical="center"/>
    </xf>
    <xf numFmtId="0" fontId="46" fillId="0" borderId="0" applyFont="0" applyFill="0" applyBorder="0" applyAlignment="0" applyProtection="0">
      <alignment horizontal="right"/>
    </xf>
    <xf numFmtId="183" fontId="28" fillId="0" borderId="0" applyFill="0" applyBorder="0">
      <alignment vertical="center"/>
    </xf>
    <xf numFmtId="184" fontId="23" fillId="0" borderId="0" applyFill="0" applyBorder="0">
      <alignment vertical="center"/>
    </xf>
    <xf numFmtId="185" fontId="28" fillId="0" borderId="0" applyFill="0" applyBorder="0">
      <alignment vertical="center"/>
    </xf>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173" fontId="4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Fill="0" applyBorder="0">
      <alignment vertical="center"/>
    </xf>
    <xf numFmtId="0" fontId="23" fillId="0" borderId="0" applyFill="0" applyBorder="0">
      <alignment vertical="center"/>
    </xf>
    <xf numFmtId="0" fontId="101" fillId="0" borderId="0"/>
    <xf numFmtId="0" fontId="26"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6" fillId="0" borderId="0"/>
    <xf numFmtId="0" fontId="10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6" fillId="0" borderId="0"/>
    <xf numFmtId="0" fontId="26"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3" fillId="0" borderId="0" applyFill="0" applyBorder="0">
      <alignment vertical="center"/>
    </xf>
    <xf numFmtId="0" fontId="26" fillId="0" borderId="0"/>
    <xf numFmtId="0" fontId="26" fillId="0" borderId="0"/>
    <xf numFmtId="0" fontId="26" fillId="0" borderId="0"/>
    <xf numFmtId="0" fontId="26" fillId="0" borderId="0"/>
    <xf numFmtId="0" fontId="1"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applyFill="0" applyBorder="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21" fillId="0" borderId="0"/>
    <xf numFmtId="0" fontId="21" fillId="0" borderId="0"/>
    <xf numFmtId="0" fontId="1"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3"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applyFill="0" applyBorder="0">
      <alignment vertical="center"/>
    </xf>
    <xf numFmtId="0" fontId="37" fillId="0" borderId="0"/>
    <xf numFmtId="0" fontId="3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applyFill="0" applyBorder="0">
      <alignment vertical="center"/>
    </xf>
    <xf numFmtId="0" fontId="26"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3" fillId="0" borderId="0" applyFill="0" applyBorder="0">
      <alignment vertical="center"/>
    </xf>
    <xf numFmtId="0" fontId="26" fillId="0" borderId="0"/>
    <xf numFmtId="0" fontId="26" fillId="0" borderId="0"/>
    <xf numFmtId="0" fontId="26" fillId="0" borderId="0"/>
    <xf numFmtId="0" fontId="48" fillId="0" borderId="0"/>
    <xf numFmtId="0" fontId="23" fillId="0" borderId="0" applyFill="0" applyBorder="0">
      <alignment vertical="center"/>
    </xf>
    <xf numFmtId="0" fontId="48" fillId="0" borderId="0"/>
    <xf numFmtId="0" fontId="48" fillId="0" borderId="0"/>
    <xf numFmtId="0" fontId="4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26"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0" fontId="33" fillId="22" borderId="52" applyNumberFormat="0" applyFont="0" applyAlignment="0" applyProtection="0"/>
    <xf numFmtId="186" fontId="28" fillId="0" borderId="0" applyFill="0" applyBorder="0">
      <alignment vertical="center"/>
    </xf>
    <xf numFmtId="188" fontId="28" fillId="0" borderId="0" applyFill="0" applyBorder="0">
      <alignment vertical="center"/>
    </xf>
    <xf numFmtId="186" fontId="28" fillId="0" borderId="0" applyFill="0" applyBorder="0">
      <alignment vertical="center"/>
    </xf>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24"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0" fontId="102" fillId="31" borderId="53" applyNumberFormat="0" applyAlignment="0" applyProtection="0"/>
    <xf numFmtId="226" fontId="103" fillId="24" borderId="0">
      <alignment horizontal="right"/>
    </xf>
    <xf numFmtId="0" fontId="104" fillId="0" borderId="0" applyFill="0" applyBorder="0">
      <alignment vertical="center"/>
    </xf>
    <xf numFmtId="202" fontId="95" fillId="0" borderId="0" applyFill="0" applyBorder="0">
      <alignment horizontal="center" vertical="center"/>
    </xf>
    <xf numFmtId="203" fontId="95" fillId="0" borderId="0" applyFill="0" applyBorder="0">
      <alignment horizontal="right" vertical="center"/>
    </xf>
    <xf numFmtId="204" fontId="95" fillId="0" borderId="0" applyFill="0" applyBorder="0">
      <alignment horizontal="center" vertical="center"/>
    </xf>
    <xf numFmtId="205" fontId="95" fillId="0" borderId="0" applyFill="0" applyBorder="0">
      <alignment horizontal="center" vertical="center"/>
    </xf>
    <xf numFmtId="206" fontId="95" fillId="0" borderId="0" applyFill="0" applyBorder="0">
      <alignment horizontal="center" vertical="center"/>
    </xf>
    <xf numFmtId="0" fontId="105" fillId="0" borderId="0" applyFill="0" applyBorder="0">
      <alignment horizontal="right" vertical="center"/>
    </xf>
    <xf numFmtId="207" fontId="95" fillId="0" borderId="0" applyFill="0" applyBorder="0">
      <alignment horizontal="right" vertical="center"/>
    </xf>
    <xf numFmtId="0" fontId="27" fillId="0" borderId="0" applyFill="0" applyBorder="0">
      <alignment vertical="center"/>
    </xf>
    <xf numFmtId="0" fontId="106" fillId="0" borderId="0" applyFill="0" applyBorder="0">
      <alignment vertical="center"/>
    </xf>
    <xf numFmtId="0" fontId="105" fillId="0" borderId="0" applyFill="0" applyBorder="0">
      <alignment vertical="center"/>
    </xf>
    <xf numFmtId="0" fontId="95" fillId="0" borderId="0" applyFill="0" applyBorder="0">
      <alignment vertical="center"/>
    </xf>
    <xf numFmtId="164" fontId="95" fillId="0" borderId="0" applyFill="0" applyBorder="0">
      <alignment horizontal="center" vertical="center"/>
    </xf>
    <xf numFmtId="14" fontId="95" fillId="0" borderId="0" applyFill="0" applyBorder="0">
      <alignment horizontal="center" vertical="center"/>
    </xf>
    <xf numFmtId="175" fontId="95" fillId="0" borderId="0" applyFill="0" applyBorder="0">
      <alignment horizontal="center" vertical="center"/>
    </xf>
    <xf numFmtId="37" fontId="95" fillId="0" borderId="0" applyFill="0" applyBorder="0">
      <alignment horizontal="center" vertical="center"/>
    </xf>
    <xf numFmtId="176" fontId="95" fillId="0" borderId="0" applyFill="0" applyBorder="0">
      <alignment horizontal="center" vertical="center"/>
    </xf>
    <xf numFmtId="0" fontId="95" fillId="0" borderId="0" applyFill="0" applyBorder="0">
      <alignment horizontal="center" vertical="center"/>
    </xf>
    <xf numFmtId="177" fontId="95" fillId="0" borderId="0" applyFill="0" applyBorder="0">
      <alignment horizontal="center" vertical="center"/>
    </xf>
    <xf numFmtId="0" fontId="107" fillId="0" borderId="0" applyFill="0" applyBorder="0">
      <alignment vertical="center"/>
    </xf>
    <xf numFmtId="1" fontId="108" fillId="0" borderId="0" applyProtection="0">
      <alignment horizontal="right" vertical="center"/>
    </xf>
    <xf numFmtId="227" fontId="26" fillId="0" borderId="0" applyFill="0" applyBorder="0"/>
    <xf numFmtId="227" fontId="26" fillId="0" borderId="0" applyFill="0" applyBorder="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7"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8"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6" fontId="109" fillId="0" borderId="0"/>
    <xf numFmtId="189" fontId="28" fillId="0" borderId="0" applyFill="0" applyBorder="0">
      <alignment vertical="center"/>
    </xf>
    <xf numFmtId="190" fontId="23" fillId="0" borderId="0" applyFill="0" applyBorder="0">
      <alignment vertical="center"/>
    </xf>
    <xf numFmtId="191" fontId="28" fillId="0" borderId="0" applyFill="0" applyBorder="0">
      <alignment vertical="center"/>
    </xf>
    <xf numFmtId="0" fontId="66" fillId="0" borderId="0" applyFill="0" applyBorder="0">
      <alignment vertical="center"/>
    </xf>
    <xf numFmtId="0" fontId="66" fillId="0" borderId="0" applyFill="0" applyBorder="0">
      <alignment horizontal="right" vertical="center"/>
    </xf>
    <xf numFmtId="0" fontId="66" fillId="0" borderId="0" applyFill="0" applyBorder="0">
      <alignment vertical="center"/>
    </xf>
    <xf numFmtId="0" fontId="66" fillId="0" borderId="0" applyFill="0" applyBorder="0">
      <alignment vertical="center"/>
    </xf>
    <xf numFmtId="0" fontId="94" fillId="0" borderId="0" applyFill="0" applyBorder="0">
      <alignment vertical="center"/>
    </xf>
    <xf numFmtId="0" fontId="66" fillId="0" borderId="0" applyFill="0" applyBorder="0">
      <alignment vertical="center"/>
    </xf>
    <xf numFmtId="179" fontId="42" fillId="0" borderId="0" applyFill="0" applyBorder="0">
      <alignment horizontal="right" vertical="center"/>
    </xf>
    <xf numFmtId="179" fontId="110" fillId="0" borderId="0" applyFill="0" applyBorder="0">
      <alignment horizontal="right" vertical="center"/>
    </xf>
    <xf numFmtId="179" fontId="110" fillId="0" borderId="0" applyFill="0" applyBorder="0">
      <alignment horizontal="right" vertical="center"/>
    </xf>
    <xf numFmtId="178" fontId="28" fillId="0" borderId="0" applyFill="0" applyBorder="0">
      <alignment vertical="center"/>
    </xf>
    <xf numFmtId="179" fontId="23" fillId="0" borderId="0" applyFill="0" applyBorder="0">
      <alignment vertical="center"/>
    </xf>
    <xf numFmtId="180" fontId="28" fillId="0" borderId="0" applyFill="0" applyBorder="0">
      <alignment vertical="center"/>
    </xf>
    <xf numFmtId="179" fontId="23" fillId="0" borderId="0" applyFill="0" applyBorder="0">
      <alignment vertical="center"/>
    </xf>
    <xf numFmtId="208" fontId="42" fillId="0" borderId="0" applyFill="0" applyBorder="0">
      <alignment horizontal="right" vertical="center"/>
    </xf>
    <xf numFmtId="210" fontId="110" fillId="0" borderId="0" applyFill="0" applyBorder="0">
      <alignment horizontal="right" vertical="center"/>
    </xf>
    <xf numFmtId="210" fontId="110" fillId="0" borderId="0" applyFill="0" applyBorder="0">
      <alignment horizontal="right" vertical="center"/>
    </xf>
    <xf numFmtId="181" fontId="28" fillId="0" borderId="0" applyFill="0" applyBorder="0">
      <alignment vertical="center"/>
    </xf>
    <xf numFmtId="182" fontId="23" fillId="0" borderId="0" applyFill="0" applyBorder="0">
      <alignment vertical="center"/>
    </xf>
    <xf numFmtId="182" fontId="23" fillId="0" borderId="0" applyFill="0" applyBorder="0">
      <alignment vertical="center"/>
    </xf>
    <xf numFmtId="0" fontId="111" fillId="0" borderId="0" applyFill="0" applyBorder="0">
      <alignment vertical="center"/>
    </xf>
    <xf numFmtId="0" fontId="112" fillId="0" borderId="0" applyFill="0" applyBorder="0">
      <alignment vertical="center"/>
    </xf>
    <xf numFmtId="0" fontId="112" fillId="0" borderId="0" applyFill="0" applyBorder="0">
      <alignment vertical="center"/>
    </xf>
    <xf numFmtId="0" fontId="62" fillId="0" borderId="0" applyFill="0" applyBorder="0">
      <alignment vertical="center"/>
    </xf>
    <xf numFmtId="0" fontId="4" fillId="0" borderId="0" applyFill="0" applyBorder="0">
      <alignment vertical="center"/>
    </xf>
    <xf numFmtId="0" fontId="113" fillId="59" borderId="0" applyBorder="0">
      <alignment vertical="center"/>
    </xf>
    <xf numFmtId="0" fontId="4" fillId="0" borderId="0" applyFill="0" applyBorder="0">
      <alignment vertical="center"/>
    </xf>
    <xf numFmtId="0" fontId="114" fillId="0" borderId="0" applyFill="0" applyBorder="0">
      <alignment vertical="center"/>
    </xf>
    <xf numFmtId="0" fontId="115" fillId="0" borderId="0" applyFill="0" applyBorder="0">
      <alignment vertical="center"/>
    </xf>
    <xf numFmtId="0" fontId="115" fillId="0" borderId="0" applyFill="0" applyBorder="0">
      <alignment vertical="center"/>
    </xf>
    <xf numFmtId="0" fontId="65" fillId="0" borderId="0" applyFill="0" applyBorder="0">
      <alignment vertical="center"/>
    </xf>
    <xf numFmtId="0" fontId="7" fillId="0" borderId="0" applyFill="0" applyBorder="0">
      <alignment vertical="center"/>
    </xf>
    <xf numFmtId="0" fontId="7" fillId="0" borderId="0" applyFill="0" applyBorder="0">
      <alignment vertical="center"/>
    </xf>
    <xf numFmtId="0" fontId="116" fillId="0" borderId="0" applyFill="0" applyBorder="0">
      <alignment vertical="center"/>
    </xf>
    <xf numFmtId="0" fontId="117" fillId="0" borderId="0" applyFill="0" applyBorder="0">
      <alignment vertical="center"/>
    </xf>
    <xf numFmtId="0" fontId="117" fillId="0" borderId="0" applyFill="0" applyBorder="0">
      <alignment vertical="center"/>
    </xf>
    <xf numFmtId="0" fontId="69" fillId="0" borderId="0" applyFill="0" applyBorder="0">
      <alignment vertical="center"/>
    </xf>
    <xf numFmtId="0" fontId="66" fillId="0" borderId="0" applyFill="0" applyBorder="0">
      <alignment vertical="center"/>
    </xf>
    <xf numFmtId="0" fontId="66" fillId="0" borderId="0" applyFill="0" applyBorder="0">
      <alignment vertical="center"/>
    </xf>
    <xf numFmtId="0" fontId="42" fillId="0" borderId="0" applyFill="0" applyBorder="0">
      <alignment vertical="center"/>
    </xf>
    <xf numFmtId="0" fontId="110" fillId="0" borderId="0" applyFill="0" applyBorder="0">
      <alignment vertical="center"/>
    </xf>
    <xf numFmtId="0" fontId="110" fillId="0" borderId="0" applyFill="0" applyBorder="0">
      <alignment vertical="center"/>
    </xf>
    <xf numFmtId="0" fontId="70" fillId="0" borderId="0" applyFill="0" applyBorder="0">
      <alignment vertical="center"/>
    </xf>
    <xf numFmtId="0" fontId="23" fillId="0" borderId="0" applyFill="0" applyBorder="0">
      <alignment vertical="center"/>
    </xf>
    <xf numFmtId="0" fontId="23" fillId="0" borderId="0" applyFill="0" applyBorder="0">
      <alignment vertical="center"/>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118" fillId="0" borderId="0" applyFill="0" applyBorder="0">
      <alignment horizontal="left" vertical="center"/>
      <protection locked="0"/>
    </xf>
    <xf numFmtId="0" fontId="80" fillId="0" borderId="0" applyFill="0" applyBorder="0">
      <alignment vertical="center"/>
    </xf>
    <xf numFmtId="0" fontId="81" fillId="0" borderId="0" applyFill="0" applyBorder="0">
      <alignment vertical="center"/>
    </xf>
    <xf numFmtId="0" fontId="80" fillId="0" borderId="0" applyFill="0" applyBorder="0">
      <alignment vertical="center"/>
    </xf>
    <xf numFmtId="0" fontId="82" fillId="0" borderId="0" applyFill="0" applyBorder="0">
      <alignment vertical="center"/>
    </xf>
    <xf numFmtId="0" fontId="80" fillId="0" borderId="0" applyFill="0" applyBorder="0">
      <alignment vertical="center"/>
    </xf>
    <xf numFmtId="0" fontId="119" fillId="0" borderId="0" applyFill="0" applyBorder="0">
      <alignment horizontal="left" vertical="center"/>
    </xf>
    <xf numFmtId="0" fontId="120" fillId="0" borderId="0" applyFill="0" applyBorder="0">
      <alignment horizontal="left" vertical="center"/>
    </xf>
    <xf numFmtId="0" fontId="120" fillId="0" borderId="0" applyFill="0" applyBorder="0">
      <alignment horizontal="left" vertical="center"/>
    </xf>
    <xf numFmtId="0" fontId="98" fillId="0" borderId="0" applyFill="0" applyBorder="0">
      <alignment vertical="center"/>
    </xf>
    <xf numFmtId="0" fontId="97" fillId="0" borderId="0" applyFill="0" applyBorder="0">
      <alignment vertical="center"/>
    </xf>
    <xf numFmtId="0" fontId="99" fillId="0" borderId="0" applyFill="0" applyBorder="0">
      <alignment vertical="center"/>
    </xf>
    <xf numFmtId="0" fontId="97" fillId="0" borderId="0" applyFill="0" applyBorder="0">
      <alignment vertical="center"/>
    </xf>
    <xf numFmtId="184" fontId="42" fillId="0" borderId="0" applyFill="0" applyBorder="0">
      <alignment horizontal="right" vertical="center"/>
    </xf>
    <xf numFmtId="184" fontId="110" fillId="0" borderId="0" applyFill="0" applyBorder="0">
      <alignment horizontal="right" vertical="center"/>
    </xf>
    <xf numFmtId="184" fontId="110" fillId="0" borderId="0" applyFill="0" applyBorder="0">
      <alignment horizontal="right" vertical="center"/>
    </xf>
    <xf numFmtId="183" fontId="28" fillId="0" borderId="0" applyFill="0" applyBorder="0">
      <alignment vertical="center"/>
    </xf>
    <xf numFmtId="184" fontId="23" fillId="0" borderId="0" applyFill="0" applyBorder="0">
      <alignment vertical="center"/>
    </xf>
    <xf numFmtId="185" fontId="28" fillId="0" borderId="0" applyFill="0" applyBorder="0">
      <alignment vertical="center"/>
    </xf>
    <xf numFmtId="184" fontId="23" fillId="0" borderId="0" applyFill="0" applyBorder="0">
      <alignment vertical="center"/>
    </xf>
    <xf numFmtId="0" fontId="42" fillId="0" borderId="0" applyFill="0" applyBorder="0">
      <alignment vertical="center"/>
    </xf>
    <xf numFmtId="0" fontId="110" fillId="0" borderId="0" applyFill="0" applyBorder="0">
      <alignment vertical="center"/>
    </xf>
    <xf numFmtId="0" fontId="110" fillId="0" borderId="0" applyFill="0" applyBorder="0">
      <alignment vertical="center"/>
    </xf>
    <xf numFmtId="0" fontId="28" fillId="0" borderId="0" applyFill="0" applyBorder="0">
      <alignment vertical="center"/>
    </xf>
    <xf numFmtId="0" fontId="23" fillId="0" borderId="0" applyFill="0" applyBorder="0">
      <alignment vertical="center"/>
    </xf>
    <xf numFmtId="0" fontId="23" fillId="0" borderId="0" applyFill="0" applyBorder="0">
      <alignment vertical="center"/>
    </xf>
    <xf numFmtId="187" fontId="42" fillId="0" borderId="0" applyFill="0" applyBorder="0">
      <alignment horizontal="right" vertical="center"/>
    </xf>
    <xf numFmtId="198" fontId="110" fillId="0" borderId="0" applyFill="0" applyBorder="0">
      <alignment horizontal="right" vertical="center"/>
    </xf>
    <xf numFmtId="198" fontId="110" fillId="0" borderId="0" applyFill="0" applyBorder="0">
      <alignment horizontal="right" vertical="center"/>
    </xf>
    <xf numFmtId="188" fontId="28" fillId="0" borderId="0" applyFill="0" applyBorder="0">
      <alignment vertical="center"/>
    </xf>
    <xf numFmtId="187" fontId="23" fillId="0" borderId="0" applyFill="0" applyBorder="0">
      <alignment vertical="center"/>
    </xf>
    <xf numFmtId="187" fontId="23" fillId="0" borderId="0" applyFill="0" applyBorder="0">
      <alignment vertical="center"/>
    </xf>
    <xf numFmtId="190" fontId="42" fillId="0" borderId="0" applyFill="0" applyBorder="0">
      <alignment horizontal="right" vertical="center"/>
    </xf>
    <xf numFmtId="190" fontId="110" fillId="0" borderId="0" applyFill="0" applyBorder="0">
      <alignment horizontal="right" vertical="center"/>
    </xf>
    <xf numFmtId="190" fontId="110" fillId="0" borderId="0" applyFill="0" applyBorder="0">
      <alignment horizontal="right" vertical="center"/>
    </xf>
    <xf numFmtId="189" fontId="28" fillId="0" borderId="0" applyFill="0" applyBorder="0">
      <alignment vertical="center"/>
    </xf>
    <xf numFmtId="190" fontId="23" fillId="0" borderId="0" applyFill="0" applyBorder="0">
      <alignment vertical="center"/>
    </xf>
    <xf numFmtId="191" fontId="28" fillId="0" borderId="0" applyFill="0" applyBorder="0">
      <alignment vertical="center"/>
    </xf>
    <xf numFmtId="190" fontId="23" fillId="0" borderId="0" applyFill="0" applyBorder="0">
      <alignment vertical="center"/>
    </xf>
    <xf numFmtId="0" fontId="116" fillId="0" borderId="0" applyFill="0" applyBorder="0">
      <alignment vertical="center"/>
    </xf>
    <xf numFmtId="0" fontId="117" fillId="0" borderId="0" applyFill="0" applyBorder="0">
      <alignment vertical="center"/>
    </xf>
    <xf numFmtId="0" fontId="117" fillId="0" borderId="0" applyFill="0" applyBorder="0">
      <alignment vertical="center"/>
    </xf>
    <xf numFmtId="0" fontId="94" fillId="0" borderId="0" applyFill="0" applyBorder="0">
      <alignment vertical="center"/>
    </xf>
    <xf numFmtId="0" fontId="66" fillId="0" borderId="0" applyFill="0" applyBorder="0">
      <alignment vertical="center"/>
    </xf>
    <xf numFmtId="0" fontId="66" fillId="0" borderId="0" applyFill="0" applyBorder="0">
      <alignment vertical="center"/>
    </xf>
    <xf numFmtId="187" fontId="121" fillId="0" borderId="0" applyFill="0" applyBorder="0">
      <alignment horizontal="left" vertical="center"/>
    </xf>
    <xf numFmtId="198" fontId="122" fillId="0" borderId="0" applyFill="0" applyBorder="0">
      <alignment horizontal="left" vertical="center"/>
    </xf>
    <xf numFmtId="198" fontId="122" fillId="0" borderId="0" applyFill="0" applyBorder="0">
      <alignment horizontal="left" vertical="center"/>
    </xf>
    <xf numFmtId="0" fontId="123" fillId="0" borderId="0" applyFill="0" applyBorder="0">
      <alignment vertical="center"/>
    </xf>
    <xf numFmtId="0" fontId="124" fillId="0" borderId="0" applyFill="0" applyBorder="0">
      <alignment vertical="center"/>
    </xf>
    <xf numFmtId="0" fontId="98" fillId="0" borderId="0" applyFill="0" applyBorder="0">
      <alignment vertical="center"/>
    </xf>
    <xf numFmtId="0" fontId="124" fillId="0" borderId="0" applyFill="0" applyBorder="0">
      <alignment vertical="center"/>
    </xf>
    <xf numFmtId="0" fontId="125" fillId="0" borderId="0" applyFill="0" applyBorder="0">
      <alignment horizontal="left" vertical="center"/>
    </xf>
    <xf numFmtId="0" fontId="126" fillId="0" borderId="0" applyFill="0" applyBorder="0">
      <alignment horizontal="left" vertical="center"/>
    </xf>
    <xf numFmtId="0" fontId="126" fillId="0" borderId="0" applyFill="0" applyBorder="0">
      <alignment horizontal="left" vertical="center"/>
    </xf>
    <xf numFmtId="0" fontId="127" fillId="0" borderId="0" applyFill="0" applyBorder="0">
      <alignment vertical="center"/>
    </xf>
    <xf numFmtId="0" fontId="128" fillId="0" borderId="0" applyFill="0" applyBorder="0">
      <alignment vertical="center"/>
    </xf>
    <xf numFmtId="0" fontId="123" fillId="0" borderId="0" applyFill="0" applyBorder="0">
      <alignment vertical="center"/>
    </xf>
    <xf numFmtId="0" fontId="128" fillId="0" borderId="0" applyFill="0" applyBorder="0">
      <alignment vertical="center"/>
    </xf>
    <xf numFmtId="0" fontId="70" fillId="0" borderId="0" applyFill="0" applyBorder="0">
      <alignment vertical="center"/>
      <protection locked="0"/>
    </xf>
    <xf numFmtId="0" fontId="23" fillId="0" borderId="0" applyFill="0" applyBorder="0">
      <alignment vertical="center"/>
      <protection locked="0"/>
    </xf>
    <xf numFmtId="0" fontId="69" fillId="0" borderId="0" applyFill="0" applyBorder="0">
      <alignment vertical="center"/>
      <protection locked="0"/>
    </xf>
    <xf numFmtId="0" fontId="83" fillId="0" borderId="0" applyFill="0" applyBorder="0">
      <alignment vertical="center"/>
    </xf>
    <xf numFmtId="0" fontId="84" fillId="0" borderId="0" applyFill="0" applyBorder="0">
      <alignment vertical="center"/>
    </xf>
    <xf numFmtId="0" fontId="85" fillId="0" borderId="0" applyFill="0" applyBorder="0">
      <alignment vertical="center"/>
    </xf>
    <xf numFmtId="0" fontId="86" fillId="0" borderId="0" applyFill="0" applyBorder="0">
      <alignment vertical="center"/>
    </xf>
    <xf numFmtId="0" fontId="87" fillId="0" borderId="0" applyFill="0" applyBorder="0">
      <alignment vertical="center"/>
    </xf>
    <xf numFmtId="0" fontId="88" fillId="0" borderId="0" applyFill="0" applyBorder="0">
      <alignment vertical="center"/>
    </xf>
    <xf numFmtId="0" fontId="87" fillId="0" borderId="0" applyFill="0" applyBorder="0">
      <alignment vertical="center"/>
    </xf>
    <xf numFmtId="0" fontId="88" fillId="0" borderId="0" applyFill="0" applyBorder="0">
      <alignment vertical="center"/>
    </xf>
    <xf numFmtId="200" fontId="42" fillId="0" borderId="0" applyFill="0" applyBorder="0">
      <alignment horizontal="right" vertical="center"/>
    </xf>
    <xf numFmtId="200" fontId="110" fillId="0" borderId="0" applyFill="0" applyBorder="0">
      <alignment horizontal="right" vertical="center"/>
    </xf>
    <xf numFmtId="200" fontId="110" fillId="0" borderId="0" applyFill="0" applyBorder="0">
      <alignment horizontal="right" vertical="center"/>
    </xf>
    <xf numFmtId="192" fontId="28" fillId="0" borderId="0" applyFill="0" applyBorder="0">
      <alignment vertical="center"/>
    </xf>
    <xf numFmtId="193" fontId="23" fillId="0" borderId="0" applyFill="0" applyBorder="0">
      <alignment vertical="center"/>
    </xf>
    <xf numFmtId="193" fontId="23" fillId="0" borderId="0" applyFill="0" applyBorder="0">
      <alignment vertical="center"/>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228" fontId="129" fillId="0" borderId="5"/>
    <xf numFmtId="228" fontId="129" fillId="0" borderId="5"/>
    <xf numFmtId="228" fontId="129" fillId="0" borderId="5"/>
    <xf numFmtId="228" fontId="129" fillId="0" borderId="5"/>
    <xf numFmtId="228" fontId="129" fillId="0" borderId="5"/>
    <xf numFmtId="228" fontId="129" fillId="0" borderId="5"/>
    <xf numFmtId="0" fontId="130" fillId="0" borderId="54">
      <alignment horizontal="center"/>
    </xf>
    <xf numFmtId="0" fontId="130" fillId="0" borderId="54">
      <alignment horizontal="center"/>
    </xf>
    <xf numFmtId="0" fontId="130" fillId="0" borderId="54">
      <alignment horizontal="center"/>
    </xf>
    <xf numFmtId="0" fontId="130" fillId="0" borderId="54">
      <alignment horizontal="center"/>
    </xf>
    <xf numFmtId="0" fontId="130" fillId="0" borderId="54">
      <alignment horizontal="center"/>
    </xf>
    <xf numFmtId="0" fontId="130" fillId="0" borderId="54">
      <alignment horizontal="center"/>
    </xf>
    <xf numFmtId="0" fontId="130" fillId="0" borderId="54">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229" fontId="26" fillId="0" borderId="0"/>
    <xf numFmtId="229" fontId="26" fillId="0" borderId="0"/>
    <xf numFmtId="179" fontId="23" fillId="0" borderId="0" applyFill="0" applyBorder="0">
      <alignment horizontal="right" vertical="center"/>
    </xf>
    <xf numFmtId="202" fontId="23" fillId="0" borderId="0" applyFill="0" applyBorder="0">
      <alignment horizontal="right" vertical="center"/>
    </xf>
    <xf numFmtId="179" fontId="23" fillId="0" borderId="0" applyFill="0" applyBorder="0">
      <alignment horizontal="right" vertical="center"/>
    </xf>
    <xf numFmtId="179" fontId="23" fillId="0" borderId="0" applyFill="0" applyBorder="0">
      <alignment horizontal="right" vertical="center"/>
    </xf>
    <xf numFmtId="208" fontId="23" fillId="0" borderId="0" applyFill="0" applyBorder="0">
      <alignment horizontal="right" vertical="center"/>
    </xf>
    <xf numFmtId="209" fontId="23" fillId="0" borderId="0" applyFill="0" applyBorder="0">
      <alignment horizontal="right" vertical="center"/>
    </xf>
    <xf numFmtId="208" fontId="23" fillId="0" borderId="0" applyFill="0" applyBorder="0">
      <alignment horizontal="right" vertical="center"/>
    </xf>
    <xf numFmtId="208" fontId="23" fillId="0" borderId="0" applyFill="0" applyBorder="0">
      <alignment horizontal="right" vertical="center"/>
    </xf>
    <xf numFmtId="208" fontId="23" fillId="0" borderId="0" applyFill="0" applyBorder="0">
      <alignment horizontal="right" vertical="center"/>
    </xf>
    <xf numFmtId="210" fontId="23" fillId="0" borderId="0" applyFill="0" applyBorder="0">
      <alignment horizontal="right" vertical="center"/>
    </xf>
    <xf numFmtId="210" fontId="23" fillId="0" borderId="0" applyFill="0" applyBorder="0">
      <alignment horizontal="right" vertical="center"/>
    </xf>
    <xf numFmtId="208" fontId="23" fillId="0" borderId="0" applyFill="0" applyBorder="0">
      <alignment horizontal="right" vertical="center"/>
    </xf>
    <xf numFmtId="210" fontId="23" fillId="0" borderId="0" applyFill="0" applyBorder="0">
      <alignment horizontal="right" vertical="center"/>
    </xf>
    <xf numFmtId="184" fontId="23" fillId="0" borderId="0" applyFill="0" applyBorder="0">
      <alignment horizontal="right" vertical="center"/>
    </xf>
    <xf numFmtId="204" fontId="23" fillId="0" borderId="0" applyFill="0" applyBorder="0">
      <alignment horizontal="right" vertical="center"/>
    </xf>
    <xf numFmtId="184" fontId="23" fillId="0" borderId="0" applyFill="0" applyBorder="0">
      <alignment horizontal="right" vertical="center"/>
    </xf>
    <xf numFmtId="184" fontId="23" fillId="0" borderId="0" applyFill="0" applyBorder="0">
      <alignment horizontal="right" vertical="center"/>
    </xf>
    <xf numFmtId="187" fontId="23" fillId="0" borderId="0" applyFill="0" applyBorder="0">
      <alignment horizontal="right" vertical="center"/>
    </xf>
    <xf numFmtId="205" fontId="23" fillId="0" borderId="0" applyFill="0" applyBorder="0">
      <alignment horizontal="right" vertical="center"/>
    </xf>
    <xf numFmtId="187" fontId="23" fillId="0" borderId="0" applyFill="0" applyBorder="0">
      <alignment horizontal="right" vertical="center"/>
    </xf>
    <xf numFmtId="187" fontId="23" fillId="0" borderId="0" applyFill="0" applyBorder="0">
      <alignment horizontal="right" vertical="center"/>
    </xf>
    <xf numFmtId="187" fontId="23" fillId="0" borderId="0" applyFill="0" applyBorder="0">
      <alignment horizontal="right" vertical="center"/>
    </xf>
    <xf numFmtId="198" fontId="23" fillId="0" borderId="0" applyFill="0" applyBorder="0">
      <alignment horizontal="right" vertical="center"/>
    </xf>
    <xf numFmtId="198" fontId="23" fillId="0" borderId="0" applyFill="0" applyBorder="0">
      <alignment horizontal="right" vertical="center"/>
    </xf>
    <xf numFmtId="187" fontId="23" fillId="0" borderId="0" applyFill="0" applyBorder="0">
      <alignment horizontal="right" vertical="center"/>
    </xf>
    <xf numFmtId="198" fontId="23" fillId="0" borderId="0" applyFill="0" applyBorder="0">
      <alignment horizontal="right" vertical="center"/>
    </xf>
    <xf numFmtId="190" fontId="23" fillId="0" borderId="0" applyFill="0" applyBorder="0">
      <alignment horizontal="right" vertical="center"/>
    </xf>
    <xf numFmtId="206" fontId="23" fillId="0" borderId="0" applyFill="0" applyBorder="0">
      <alignment horizontal="right" vertical="center"/>
    </xf>
    <xf numFmtId="190" fontId="23" fillId="0" borderId="0" applyFill="0" applyBorder="0">
      <alignment horizontal="right" vertical="center"/>
    </xf>
    <xf numFmtId="190" fontId="23" fillId="0" borderId="0" applyFill="0" applyBorder="0">
      <alignment horizontal="right" vertical="center"/>
    </xf>
    <xf numFmtId="200" fontId="23" fillId="0" borderId="0" applyFill="0" applyBorder="0">
      <alignment horizontal="right" vertical="center"/>
    </xf>
    <xf numFmtId="207" fontId="23" fillId="0" borderId="0" applyFill="0" applyBorder="0">
      <alignment horizontal="right" vertical="center"/>
    </xf>
    <xf numFmtId="200" fontId="23" fillId="0" borderId="0" applyFill="0" applyBorder="0">
      <alignment horizontal="right" vertical="center"/>
    </xf>
    <xf numFmtId="200" fontId="23" fillId="0" borderId="0" applyFill="0" applyBorder="0">
      <alignment horizontal="right" vertical="center"/>
    </xf>
    <xf numFmtId="200" fontId="23" fillId="0" borderId="0" applyFill="0" applyBorder="0">
      <alignment horizontal="right" vertical="center"/>
    </xf>
    <xf numFmtId="200" fontId="23" fillId="0" borderId="0" applyFill="0" applyBorder="0">
      <alignment horizontal="right" vertical="center"/>
    </xf>
    <xf numFmtId="0" fontId="26" fillId="22" borderId="0" applyNumberFormat="0" applyFont="0" applyBorder="0" applyAlignment="0" applyProtection="0"/>
    <xf numFmtId="0" fontId="26" fillId="22" borderId="0" applyNumberFormat="0" applyFont="0" applyBorder="0" applyAlignment="0" applyProtection="0"/>
    <xf numFmtId="0" fontId="26" fillId="24" borderId="0" applyNumberFormat="0" applyFont="0" applyBorder="0" applyAlignment="0" applyProtection="0"/>
    <xf numFmtId="0" fontId="26" fillId="24" borderId="0" applyNumberFormat="0" applyFont="0" applyBorder="0" applyAlignment="0" applyProtection="0"/>
    <xf numFmtId="0" fontId="26" fillId="31" borderId="0" applyNumberFormat="0" applyFont="0" applyBorder="0" applyAlignment="0" applyProtection="0"/>
    <xf numFmtId="0" fontId="26" fillId="31" borderId="0" applyNumberFormat="0" applyFont="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31" borderId="0" applyNumberFormat="0" applyFont="0" applyBorder="0" applyAlignment="0" applyProtection="0"/>
    <xf numFmtId="0" fontId="26" fillId="31" borderId="0" applyNumberFormat="0" applyFont="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Border="0" applyAlignment="0" applyProtection="0"/>
    <xf numFmtId="0" fontId="26" fillId="0" borderId="0" applyNumberFormat="0" applyFont="0" applyBorder="0" applyAlignment="0" applyProtection="0"/>
    <xf numFmtId="0" fontId="124" fillId="0" borderId="0" applyFill="0" applyBorder="0">
      <alignment horizontal="left" vertical="center"/>
    </xf>
    <xf numFmtId="0" fontId="124" fillId="0" borderId="0" applyFill="0" applyBorder="0" applyAlignment="0"/>
    <xf numFmtId="0" fontId="124" fillId="0" borderId="0" applyFill="0" applyBorder="0">
      <alignment horizontal="left" vertical="center"/>
    </xf>
    <xf numFmtId="0" fontId="124" fillId="0" borderId="0" applyFill="0" applyBorder="0">
      <alignment horizontal="left" vertical="center"/>
    </xf>
    <xf numFmtId="0" fontId="123" fillId="0" borderId="0" applyFill="0" applyBorder="0">
      <alignment vertical="center"/>
    </xf>
    <xf numFmtId="0" fontId="124" fillId="0" borderId="0" applyFill="0" applyBorder="0">
      <alignment vertical="center"/>
    </xf>
    <xf numFmtId="0" fontId="98" fillId="0" borderId="0" applyFill="0" applyBorder="0">
      <alignment vertical="center"/>
    </xf>
    <xf numFmtId="0" fontId="124" fillId="0" borderId="0" applyFill="0" applyBorder="0">
      <alignment vertical="center"/>
    </xf>
    <xf numFmtId="0" fontId="128" fillId="0" borderId="0" applyFill="0" applyBorder="0">
      <alignment horizontal="left" vertical="center"/>
    </xf>
    <xf numFmtId="0" fontId="128" fillId="0" borderId="0" applyFill="0" applyBorder="0" applyAlignment="0"/>
    <xf numFmtId="0" fontId="128" fillId="0" borderId="0" applyFill="0" applyBorder="0">
      <alignment horizontal="left" vertical="center"/>
    </xf>
    <xf numFmtId="0" fontId="128" fillId="0" borderId="0" applyFill="0" applyBorder="0">
      <alignment horizontal="left" vertical="center"/>
    </xf>
    <xf numFmtId="0" fontId="128" fillId="0" borderId="0" applyFill="0" applyBorder="0">
      <alignment horizontal="left" vertical="center"/>
    </xf>
    <xf numFmtId="0" fontId="128" fillId="0" borderId="0" applyFill="0" applyBorder="0">
      <alignment horizontal="left" vertical="center"/>
    </xf>
    <xf numFmtId="0" fontId="131" fillId="0" borderId="0" applyNumberFormat="0" applyFill="0" applyBorder="0" applyAlignment="0" applyProtection="0"/>
    <xf numFmtId="0" fontId="131" fillId="0" borderId="0" applyNumberFormat="0" applyFill="0" applyBorder="0" applyAlignment="0" applyProtection="0"/>
    <xf numFmtId="0" fontId="127" fillId="0" borderId="0" applyFill="0" applyBorder="0">
      <alignment vertical="center"/>
    </xf>
    <xf numFmtId="0" fontId="128" fillId="0" borderId="0" applyFill="0" applyBorder="0">
      <alignment vertical="center"/>
    </xf>
    <xf numFmtId="0" fontId="123" fillId="0" borderId="0" applyFill="0" applyBorder="0">
      <alignment vertical="center"/>
    </xf>
    <xf numFmtId="0" fontId="128" fillId="0" borderId="0" applyFill="0" applyBorder="0">
      <alignment vertical="center"/>
    </xf>
    <xf numFmtId="0" fontId="26" fillId="0" borderId="0"/>
    <xf numFmtId="0" fontId="26" fillId="0" borderId="0"/>
    <xf numFmtId="0" fontId="97" fillId="0" borderId="0"/>
    <xf numFmtId="0" fontId="128" fillId="0" borderId="0"/>
    <xf numFmtId="15" fontId="26" fillId="0" borderId="0"/>
    <xf numFmtId="15" fontId="26" fillId="0" borderId="0"/>
    <xf numFmtId="10" fontId="26" fillId="0" borderId="0"/>
    <xf numFmtId="10" fontId="26" fillId="0" borderId="0"/>
    <xf numFmtId="0" fontId="70" fillId="0" borderId="0" applyFill="0" applyBorder="0">
      <alignment vertical="center"/>
      <protection locked="0"/>
    </xf>
    <xf numFmtId="0" fontId="23" fillId="0" borderId="0" applyFill="0" applyBorder="0">
      <alignment vertical="center"/>
      <protection locked="0"/>
    </xf>
    <xf numFmtId="0" fontId="69" fillId="0" borderId="0" applyFill="0" applyBorder="0">
      <alignment vertical="center"/>
      <protection locked="0"/>
    </xf>
    <xf numFmtId="0" fontId="132" fillId="0" borderId="0" applyBorder="0" applyProtection="0">
      <alignment vertical="center"/>
    </xf>
    <xf numFmtId="0" fontId="132" fillId="0" borderId="3" applyBorder="0" applyProtection="0">
      <alignment horizontal="right" vertical="center"/>
    </xf>
    <xf numFmtId="0" fontId="132" fillId="0" borderId="3" applyBorder="0" applyProtection="0">
      <alignment horizontal="right" vertical="center"/>
    </xf>
    <xf numFmtId="0" fontId="132" fillId="0" borderId="3" applyBorder="0" applyProtection="0">
      <alignment horizontal="right" vertical="center"/>
    </xf>
    <xf numFmtId="0" fontId="132" fillId="0" borderId="3" applyBorder="0" applyProtection="0">
      <alignment horizontal="right" vertical="center"/>
    </xf>
    <xf numFmtId="0" fontId="132" fillId="0" borderId="3" applyBorder="0" applyProtection="0">
      <alignment horizontal="right" vertical="center"/>
    </xf>
    <xf numFmtId="0" fontId="132" fillId="0" borderId="3" applyBorder="0" applyProtection="0">
      <alignment horizontal="right" vertical="center"/>
    </xf>
    <xf numFmtId="0" fontId="133" fillId="61" borderId="0" applyBorder="0" applyProtection="0">
      <alignment horizontal="centerContinuous" vertical="center"/>
    </xf>
    <xf numFmtId="0" fontId="133" fillId="15" borderId="3" applyBorder="0" applyProtection="0">
      <alignment horizontal="centerContinuous" vertical="center"/>
    </xf>
    <xf numFmtId="0" fontId="133" fillId="15" borderId="3" applyBorder="0" applyProtection="0">
      <alignment horizontal="centerContinuous" vertical="center"/>
    </xf>
    <xf numFmtId="0" fontId="133" fillId="15" borderId="3" applyBorder="0" applyProtection="0">
      <alignment horizontal="centerContinuous" vertical="center"/>
    </xf>
    <xf numFmtId="0" fontId="133" fillId="15" borderId="3" applyBorder="0" applyProtection="0">
      <alignment horizontal="centerContinuous" vertical="center"/>
    </xf>
    <xf numFmtId="0" fontId="133" fillId="15" borderId="3" applyBorder="0" applyProtection="0">
      <alignment horizontal="centerContinuous" vertical="center"/>
    </xf>
    <xf numFmtId="0" fontId="133" fillId="15" borderId="3" applyBorder="0" applyProtection="0">
      <alignment horizontal="centerContinuous" vertical="center"/>
    </xf>
    <xf numFmtId="0" fontId="132" fillId="0" borderId="0" applyBorder="0" applyProtection="0">
      <alignment vertical="center"/>
    </xf>
    <xf numFmtId="0" fontId="54" fillId="0" borderId="0">
      <alignment horizontal="left"/>
    </xf>
    <xf numFmtId="0" fontId="134" fillId="0" borderId="0" applyFill="0" applyBorder="0" applyProtection="0">
      <alignment horizontal="left"/>
    </xf>
    <xf numFmtId="0" fontId="54" fillId="0" borderId="6" applyFill="0" applyBorder="0" applyProtection="0">
      <alignment horizontal="left" vertical="top"/>
    </xf>
    <xf numFmtId="0" fontId="54" fillId="0" borderId="6" applyFill="0" applyBorder="0" applyProtection="0">
      <alignment horizontal="left" vertical="top"/>
    </xf>
    <xf numFmtId="0" fontId="54" fillId="0" borderId="6" applyFill="0" applyBorder="0" applyProtection="0">
      <alignment horizontal="left" vertical="top"/>
    </xf>
    <xf numFmtId="0" fontId="54" fillId="0" borderId="6" applyFill="0" applyBorder="0" applyProtection="0">
      <alignment horizontal="left" vertical="top"/>
    </xf>
    <xf numFmtId="49" fontId="26" fillId="0" borderId="0" applyFont="0" applyFill="0" applyBorder="0" applyAlignment="0" applyProtection="0"/>
    <xf numFmtId="0" fontId="135" fillId="0" borderId="0"/>
    <xf numFmtId="49" fontId="26" fillId="0" borderId="0" applyFont="0" applyFill="0" applyBorder="0" applyAlignment="0" applyProtection="0"/>
    <xf numFmtId="0" fontId="136" fillId="0" borderId="0"/>
    <xf numFmtId="0" fontId="136" fillId="0" borderId="0"/>
    <xf numFmtId="0" fontId="135" fillId="0" borderId="0"/>
    <xf numFmtId="225" fontId="137" fillId="0" borderId="0"/>
    <xf numFmtId="0" fontId="131"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0" borderId="0" applyFill="0" applyBorder="0">
      <alignment horizontal="left" vertical="center"/>
      <protection locked="0"/>
    </xf>
    <xf numFmtId="0" fontId="84" fillId="0" borderId="0" applyFill="0" applyBorder="0">
      <alignment vertical="center"/>
    </xf>
    <xf numFmtId="0" fontId="86" fillId="0" borderId="0" applyFill="0" applyBorder="0">
      <alignment horizontal="left" vertical="center"/>
      <protection locked="0"/>
    </xf>
    <xf numFmtId="0" fontId="86" fillId="0" borderId="0" applyFill="0" applyBorder="0">
      <alignment horizontal="left" vertical="center"/>
      <protection locked="0"/>
    </xf>
    <xf numFmtId="0" fontId="86" fillId="0" borderId="0" applyFill="0" applyBorder="0">
      <alignment horizontal="left" vertical="center"/>
      <protection locked="0"/>
    </xf>
    <xf numFmtId="0" fontId="135" fillId="0" borderId="0"/>
    <xf numFmtId="0" fontId="135" fillId="0" borderId="0"/>
    <xf numFmtId="0" fontId="88" fillId="0" borderId="0" applyFill="0" applyBorder="0">
      <alignment horizontal="left" vertical="center"/>
      <protection locked="0"/>
    </xf>
    <xf numFmtId="0" fontId="140" fillId="0" borderId="0" applyFill="0" applyBorder="0">
      <alignment horizontal="left" vertical="center"/>
      <protection locked="0"/>
    </xf>
    <xf numFmtId="0" fontId="140" fillId="0" borderId="0" applyFill="0" applyBorder="0">
      <alignment horizontal="left" vertical="center"/>
      <protection locked="0"/>
    </xf>
    <xf numFmtId="0" fontId="141" fillId="0" borderId="0" applyFill="0" applyBorder="0">
      <alignment horizontal="left" vertical="center"/>
      <protection locked="0"/>
    </xf>
    <xf numFmtId="0" fontId="142" fillId="0" borderId="0" applyFill="0" applyBorder="0">
      <alignment horizontal="left" vertical="center"/>
      <protection locked="0"/>
    </xf>
    <xf numFmtId="0" fontId="142" fillId="0" borderId="0" applyFill="0" applyBorder="0">
      <alignment horizontal="left" vertical="center"/>
      <protection locked="0"/>
    </xf>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230" fontId="26" fillId="0" borderId="3" applyBorder="0" applyProtection="0">
      <alignment horizontal="right"/>
    </xf>
    <xf numFmtId="230" fontId="26" fillId="0" borderId="3" applyBorder="0" applyProtection="0">
      <alignment horizontal="right"/>
    </xf>
    <xf numFmtId="230" fontId="26" fillId="0" borderId="3" applyBorder="0" applyProtection="0">
      <alignment horizontal="right"/>
    </xf>
    <xf numFmtId="230" fontId="26" fillId="0" borderId="3" applyBorder="0" applyProtection="0">
      <alignment horizontal="right"/>
    </xf>
    <xf numFmtId="230" fontId="26" fillId="0" borderId="3" applyBorder="0" applyProtection="0">
      <alignment horizontal="right"/>
    </xf>
    <xf numFmtId="230" fontId="26" fillId="0" borderId="3" applyBorder="0" applyProtection="0">
      <alignment horizontal="right"/>
    </xf>
    <xf numFmtId="230" fontId="26" fillId="0" borderId="3" applyBorder="0" applyProtection="0">
      <alignment horizontal="right"/>
    </xf>
    <xf numFmtId="230" fontId="26" fillId="0" borderId="3" applyBorder="0" applyProtection="0">
      <alignment horizontal="right"/>
    </xf>
    <xf numFmtId="192" fontId="28" fillId="0" borderId="0" applyFill="0" applyBorder="0">
      <alignment vertical="center"/>
    </xf>
    <xf numFmtId="193" fontId="23" fillId="0" borderId="0" applyFill="0" applyBorder="0">
      <alignment vertical="center"/>
    </xf>
    <xf numFmtId="0" fontId="1" fillId="0" borderId="0"/>
    <xf numFmtId="16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8" fontId="28"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8" fontId="28" fillId="0" borderId="36">
      <alignment vertical="center"/>
      <protection locked="0"/>
    </xf>
    <xf numFmtId="178" fontId="28" fillId="0" borderId="36">
      <alignment vertical="center"/>
      <protection locked="0"/>
    </xf>
    <xf numFmtId="180" fontId="28" fillId="0" borderId="37">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79" fontId="23" fillId="0" borderId="36">
      <alignment vertical="center"/>
      <protection locked="0"/>
    </xf>
    <xf numFmtId="181" fontId="28"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1" fontId="28" fillId="0" borderId="36">
      <alignment vertical="center"/>
      <protection locked="0"/>
    </xf>
    <xf numFmtId="181" fontId="28" fillId="0" borderId="36">
      <alignment vertical="center"/>
      <protection locked="0"/>
    </xf>
    <xf numFmtId="181" fontId="28" fillId="0" borderId="37">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1" fontId="28"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1" fontId="28" fillId="0" borderId="36">
      <alignment vertical="center"/>
      <protection locked="0"/>
    </xf>
    <xf numFmtId="181" fontId="28"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182" fontId="23" fillId="0" borderId="36">
      <alignment vertical="center"/>
      <protection locked="0"/>
    </xf>
    <xf numFmtId="0" fontId="28"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8" fillId="0" borderId="36">
      <alignment vertical="center"/>
      <protection locked="0"/>
    </xf>
    <xf numFmtId="0" fontId="28" fillId="0" borderId="36">
      <alignment vertical="center"/>
      <protection locked="0"/>
    </xf>
    <xf numFmtId="0" fontId="28" fillId="0" borderId="37">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0" fontId="23" fillId="0" borderId="36">
      <alignment vertical="center"/>
      <protection locked="0"/>
    </xf>
    <xf numFmtId="183" fontId="28"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3" fontId="28" fillId="0" borderId="36">
      <alignment vertical="center"/>
      <protection locked="0"/>
    </xf>
    <xf numFmtId="183" fontId="28" fillId="0" borderId="36">
      <alignment vertical="center"/>
      <protection locked="0"/>
    </xf>
    <xf numFmtId="185" fontId="28" fillId="0" borderId="37">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4" fontId="23" fillId="0" borderId="36">
      <alignment vertical="center"/>
      <protection locked="0"/>
    </xf>
    <xf numFmtId="186" fontId="28"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8" fontId="28" fillId="0" borderId="36">
      <alignment vertical="center"/>
      <protection locked="0"/>
    </xf>
    <xf numFmtId="188" fontId="28" fillId="0" borderId="36">
      <alignment vertical="center"/>
      <protection locked="0"/>
    </xf>
    <xf numFmtId="188" fontId="28" fillId="0" borderId="37">
      <alignment vertical="center"/>
      <protection locked="0"/>
    </xf>
    <xf numFmtId="188" fontId="28"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6" fontId="28"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6" fontId="28" fillId="0" borderId="36">
      <alignment vertical="center"/>
      <protection locked="0"/>
    </xf>
    <xf numFmtId="186" fontId="28"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7" fontId="23" fillId="0" borderId="36">
      <alignment vertical="center"/>
      <protection locked="0"/>
    </xf>
    <xf numFmtId="189" fontId="28"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89" fontId="28" fillId="0" borderId="36">
      <alignment vertical="center"/>
      <protection locked="0"/>
    </xf>
    <xf numFmtId="189" fontId="28" fillId="0" borderId="36">
      <alignment vertical="center"/>
      <protection locked="0"/>
    </xf>
    <xf numFmtId="191" fontId="28" fillId="0" borderId="37">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1" fontId="28"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1" fontId="28" fillId="0" borderId="36">
      <alignment vertical="center"/>
      <protection locked="0"/>
    </xf>
    <xf numFmtId="191" fontId="28"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0" fontId="23" fillId="0" borderId="36">
      <alignment vertical="center"/>
      <protection locked="0"/>
    </xf>
    <xf numFmtId="192" fontId="28"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2" fontId="28" fillId="0" borderId="36">
      <alignment vertical="center"/>
      <protection locked="0"/>
    </xf>
    <xf numFmtId="192" fontId="28" fillId="0" borderId="36">
      <alignment vertical="center"/>
      <protection locked="0"/>
    </xf>
    <xf numFmtId="192" fontId="28" fillId="0" borderId="37">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2" fontId="28"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2" fontId="28" fillId="0" borderId="36">
      <alignment vertical="center"/>
      <protection locked="0"/>
    </xf>
    <xf numFmtId="192" fontId="28"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193" fontId="23" fillId="0" borderId="36">
      <alignment vertical="center"/>
      <protection locked="0"/>
    </xf>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24"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0" fontId="41" fillId="31" borderId="40" applyNumberFormat="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91" fontId="28" fillId="16" borderId="36" applyNumberFormat="0" applyFont="0" applyBorder="0" applyAlignment="0" applyProtection="0">
      <alignment vertical="center"/>
      <protection locked="0"/>
    </xf>
    <xf numFmtId="191" fontId="28" fillId="16" borderId="36" applyNumberFormat="0" applyFont="0" applyBorder="0" applyAlignment="0" applyProtection="0">
      <alignment vertical="center"/>
      <protection locked="0"/>
    </xf>
    <xf numFmtId="191" fontId="28" fillId="16" borderId="36" applyNumberFormat="0" applyFont="0" applyBorder="0" applyAlignment="0" applyProtection="0">
      <alignment vertical="center"/>
      <protection locked="0"/>
    </xf>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89" fillId="20" borderId="40" applyNumberFormat="0" applyAlignment="0" applyProtection="0"/>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94"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66" fillId="0" borderId="11" applyFill="0">
      <alignment horizontal="center" vertical="center"/>
    </xf>
    <xf numFmtId="0" fontId="94" fillId="0" borderId="11" applyFill="0">
      <alignment horizontal="center" vertical="center"/>
    </xf>
    <xf numFmtId="0" fontId="94" fillId="0" borderId="11" applyFill="0">
      <alignment horizontal="center" vertical="center"/>
    </xf>
    <xf numFmtId="0" fontId="94" fillId="0" borderId="11" applyFill="0">
      <alignment horizontal="center" vertical="center"/>
    </xf>
    <xf numFmtId="0" fontId="66" fillId="0" borderId="11" applyFill="0">
      <alignment horizontal="center" vertical="center"/>
    </xf>
    <xf numFmtId="0" fontId="94"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8"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3" fillId="0" borderId="11" applyFill="0">
      <alignment horizontal="center" vertical="center"/>
    </xf>
    <xf numFmtId="0" fontId="28" fillId="0" borderId="11" applyFill="0">
      <alignment horizontal="center" vertical="center"/>
    </xf>
    <xf numFmtId="0" fontId="28" fillId="0" borderId="11" applyFill="0">
      <alignment horizontal="center" vertical="center"/>
    </xf>
    <xf numFmtId="0" fontId="28" fillId="0" borderId="11" applyFill="0">
      <alignment horizontal="center" vertical="center"/>
    </xf>
    <xf numFmtId="0" fontId="23" fillId="0" borderId="11" applyFill="0">
      <alignment horizontal="center" vertical="center"/>
    </xf>
    <xf numFmtId="0" fontId="28"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198" fontId="23" fillId="0" borderId="11" applyFill="0">
      <alignment horizontal="center" vertical="center"/>
    </xf>
    <xf numFmtId="222" fontId="28"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3" fontId="23" fillId="0" borderId="11" applyFill="0">
      <alignment horizontal="center" vertical="center"/>
    </xf>
    <xf numFmtId="222" fontId="28" fillId="0" borderId="11" applyFill="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49" fontId="159" fillId="10" borderId="0">
      <alignment vertical="center"/>
    </xf>
    <xf numFmtId="0" fontId="162" fillId="75" borderId="0">
      <alignment vertical="center"/>
    </xf>
    <xf numFmtId="0" fontId="165" fillId="10" borderId="31">
      <alignment vertical="center"/>
    </xf>
    <xf numFmtId="0" fontId="166" fillId="79" borderId="31" applyBorder="0" applyProtection="0">
      <alignment vertical="center"/>
    </xf>
    <xf numFmtId="0" fontId="169" fillId="80" borderId="77">
      <alignment horizontal="centerContinuous" vertical="center" wrapText="1"/>
    </xf>
    <xf numFmtId="0" fontId="170" fillId="81" borderId="78">
      <alignment horizontal="right" vertical="center" wrapText="1" indent="1"/>
    </xf>
    <xf numFmtId="0" fontId="170" fillId="80" borderId="78">
      <alignment horizontal="right" vertical="center" wrapText="1" indent="1"/>
    </xf>
    <xf numFmtId="231" fontId="167" fillId="82" borderId="80" applyBorder="0">
      <alignment horizontal="right"/>
      <protection locked="0"/>
    </xf>
    <xf numFmtId="171" fontId="27" fillId="83" borderId="58" applyBorder="0">
      <alignment horizontal="right" vertical="center"/>
      <protection locked="0"/>
    </xf>
    <xf numFmtId="49" fontId="26" fillId="78" borderId="90" applyAlignment="0">
      <alignment horizontal="left" vertical="center" wrapText="1"/>
      <protection locked="0"/>
    </xf>
    <xf numFmtId="49" fontId="169" fillId="84" borderId="102" applyBorder="0">
      <alignment horizontal="centerContinuous" vertical="center" wrapText="1"/>
    </xf>
    <xf numFmtId="0" fontId="166" fillId="85" borderId="75" applyBorder="0">
      <alignment horizontal="right" vertical="center" wrapText="1" indent="1"/>
    </xf>
    <xf numFmtId="49" fontId="169" fillId="84" borderId="102" applyBorder="0">
      <alignment horizontal="centerContinuous" vertical="center" wrapText="1"/>
    </xf>
  </cellStyleXfs>
  <cellXfs count="253">
    <xf numFmtId="0" fontId="0" fillId="0" borderId="0" xfId="0"/>
    <xf numFmtId="0" fontId="0" fillId="3" borderId="0" xfId="0" applyFill="1"/>
    <xf numFmtId="166" fontId="0" fillId="3" borderId="0" xfId="0" applyNumberFormat="1" applyFill="1"/>
    <xf numFmtId="0" fontId="8" fillId="8" borderId="6" xfId="0" applyFont="1" applyFill="1" applyBorder="1" applyAlignment="1">
      <alignment horizontal="left"/>
    </xf>
    <xf numFmtId="0" fontId="10" fillId="6" borderId="12" xfId="2" applyNumberFormat="1" applyFont="1" applyFill="1" applyBorder="1" applyAlignment="1">
      <alignment horizontal="center"/>
    </xf>
    <xf numFmtId="0" fontId="10" fillId="6" borderId="14" xfId="2" applyNumberFormat="1" applyFont="1" applyFill="1" applyBorder="1" applyAlignment="1">
      <alignment horizontal="center"/>
    </xf>
    <xf numFmtId="166" fontId="10" fillId="6" borderId="12" xfId="2" applyNumberFormat="1" applyFont="1" applyFill="1" applyBorder="1" applyAlignment="1">
      <alignment horizontal="center"/>
    </xf>
    <xf numFmtId="166" fontId="10" fillId="6" borderId="14" xfId="2" applyNumberFormat="1" applyFont="1" applyFill="1" applyBorder="1" applyAlignment="1">
      <alignment horizontal="center"/>
    </xf>
    <xf numFmtId="0" fontId="10" fillId="7" borderId="15" xfId="2" applyNumberFormat="1" applyFont="1" applyFill="1" applyBorder="1" applyAlignment="1">
      <alignment horizontal="center"/>
    </xf>
    <xf numFmtId="0" fontId="10" fillId="7" borderId="14" xfId="2" applyNumberFormat="1" applyFont="1" applyFill="1" applyBorder="1" applyAlignment="1">
      <alignment horizontal="center"/>
    </xf>
    <xf numFmtId="166" fontId="10" fillId="6" borderId="20" xfId="2" applyNumberFormat="1" applyFont="1" applyFill="1" applyBorder="1" applyAlignment="1">
      <alignment horizontal="left"/>
    </xf>
    <xf numFmtId="166" fontId="10" fillId="6" borderId="21" xfId="2" applyNumberFormat="1" applyFont="1" applyFill="1" applyBorder="1" applyAlignment="1">
      <alignment horizontal="left"/>
    </xf>
    <xf numFmtId="166" fontId="10" fillId="6" borderId="22" xfId="2" applyNumberFormat="1" applyFont="1" applyFill="1" applyBorder="1" applyAlignment="1">
      <alignment horizontal="left"/>
    </xf>
    <xf numFmtId="0" fontId="13" fillId="8" borderId="6" xfId="0" applyFont="1" applyFill="1" applyBorder="1" applyAlignment="1">
      <alignment horizontal="right" wrapText="1"/>
    </xf>
    <xf numFmtId="165" fontId="10" fillId="7" borderId="18" xfId="2" applyNumberFormat="1" applyFont="1" applyFill="1" applyBorder="1" applyAlignment="1">
      <alignment horizontal="center"/>
    </xf>
    <xf numFmtId="0" fontId="17" fillId="3" borderId="0" xfId="0" applyFont="1" applyFill="1"/>
    <xf numFmtId="0" fontId="17" fillId="3" borderId="9" xfId="0" applyFont="1" applyFill="1" applyBorder="1"/>
    <xf numFmtId="1" fontId="10" fillId="6" borderId="12" xfId="2" applyNumberFormat="1" applyFont="1" applyFill="1" applyBorder="1" applyAlignment="1">
      <alignment horizontal="center"/>
    </xf>
    <xf numFmtId="169" fontId="0" fillId="3" borderId="0" xfId="1" applyFont="1" applyFill="1"/>
    <xf numFmtId="172" fontId="10" fillId="7" borderId="14" xfId="2" applyNumberFormat="1" applyFont="1" applyFill="1" applyBorder="1" applyAlignment="1">
      <alignment horizontal="center"/>
    </xf>
    <xf numFmtId="0" fontId="12" fillId="3" borderId="0" xfId="0" applyFont="1" applyFill="1"/>
    <xf numFmtId="0" fontId="6" fillId="3" borderId="5" xfId="3" applyNumberFormat="1" applyFont="1" applyFill="1" applyBorder="1" applyAlignment="1" applyProtection="1">
      <alignment vertical="center" wrapText="1"/>
    </xf>
    <xf numFmtId="0" fontId="6" fillId="3" borderId="9" xfId="3" applyNumberFormat="1" applyFont="1" applyFill="1" applyBorder="1" applyAlignment="1" applyProtection="1">
      <alignment vertical="center" wrapText="1"/>
    </xf>
    <xf numFmtId="0" fontId="7" fillId="5" borderId="23" xfId="0" applyFont="1" applyFill="1" applyBorder="1" applyAlignment="1">
      <alignment horizontal="center" vertical="center" wrapText="1"/>
    </xf>
    <xf numFmtId="0" fontId="9" fillId="4" borderId="24" xfId="0" applyFont="1" applyFill="1" applyBorder="1" applyAlignment="1">
      <alignment horizontal="center" vertical="center"/>
    </xf>
    <xf numFmtId="0" fontId="10" fillId="6" borderId="24" xfId="2" applyNumberFormat="1" applyFont="1" applyFill="1" applyBorder="1" applyAlignment="1">
      <alignment horizontal="center" vertical="center"/>
    </xf>
    <xf numFmtId="166" fontId="10" fillId="7" borderId="25" xfId="1" applyNumberFormat="1" applyFont="1" applyFill="1" applyBorder="1" applyAlignment="1">
      <alignment horizontal="center" vertical="center"/>
    </xf>
    <xf numFmtId="0" fontId="18" fillId="10" borderId="9" xfId="0" applyFont="1" applyFill="1" applyBorder="1" applyAlignment="1">
      <alignment horizontal="center"/>
    </xf>
    <xf numFmtId="166" fontId="10" fillId="6" borderId="12" xfId="1" applyNumberFormat="1" applyFont="1" applyFill="1" applyBorder="1" applyAlignment="1">
      <alignment horizontal="center"/>
    </xf>
    <xf numFmtId="0" fontId="0" fillId="10" borderId="0" xfId="0" applyFill="1"/>
    <xf numFmtId="166" fontId="10" fillId="11" borderId="13" xfId="1" applyNumberFormat="1" applyFont="1" applyFill="1" applyBorder="1" applyAlignment="1">
      <alignment horizontal="left"/>
    </xf>
    <xf numFmtId="166" fontId="10" fillId="11" borderId="8" xfId="1" applyNumberFormat="1" applyFont="1" applyFill="1" applyBorder="1" applyAlignment="1">
      <alignment horizontal="left"/>
    </xf>
    <xf numFmtId="0" fontId="10" fillId="6" borderId="12" xfId="2" applyNumberFormat="1" applyFont="1" applyFill="1" applyBorder="1" applyAlignment="1">
      <alignment horizontal="left"/>
    </xf>
    <xf numFmtId="0" fontId="10" fillId="6" borderId="21" xfId="2" applyNumberFormat="1" applyFont="1" applyFill="1" applyBorder="1" applyAlignment="1">
      <alignment horizontal="center"/>
    </xf>
    <xf numFmtId="0" fontId="10" fillId="6" borderId="22" xfId="2" applyNumberFormat="1" applyFont="1" applyFill="1" applyBorder="1" applyAlignment="1">
      <alignment horizontal="center"/>
    </xf>
    <xf numFmtId="0" fontId="18" fillId="12" borderId="6" xfId="0" applyFont="1" applyFill="1" applyBorder="1" applyAlignment="1">
      <alignment horizontal="center"/>
    </xf>
    <xf numFmtId="172" fontId="10" fillId="7" borderId="29" xfId="2" applyNumberFormat="1" applyFont="1" applyFill="1" applyBorder="1" applyAlignment="1">
      <alignment horizontal="center"/>
    </xf>
    <xf numFmtId="0" fontId="17" fillId="3" borderId="2" xfId="0" applyFont="1" applyFill="1" applyBorder="1"/>
    <xf numFmtId="0" fontId="17" fillId="3" borderId="5" xfId="0" applyFont="1" applyFill="1" applyBorder="1"/>
    <xf numFmtId="0" fontId="17" fillId="3" borderId="7" xfId="0" applyFont="1" applyFill="1" applyBorder="1"/>
    <xf numFmtId="0" fontId="17" fillId="3" borderId="4" xfId="0" applyFont="1" applyFill="1" applyBorder="1"/>
    <xf numFmtId="166" fontId="10" fillId="6" borderId="30" xfId="2" applyNumberFormat="1" applyFont="1" applyFill="1" applyBorder="1" applyAlignment="1">
      <alignment horizontal="left"/>
    </xf>
    <xf numFmtId="171" fontId="10" fillId="6" borderId="12" xfId="5" applyNumberFormat="1" applyFont="1" applyFill="1" applyBorder="1" applyAlignment="1">
      <alignment horizontal="center"/>
    </xf>
    <xf numFmtId="170" fontId="0" fillId="3" borderId="0" xfId="0" applyNumberFormat="1" applyFill="1"/>
    <xf numFmtId="166" fontId="10" fillId="11" borderId="19" xfId="1" applyNumberFormat="1" applyFont="1" applyFill="1" applyBorder="1" applyAlignment="1">
      <alignment horizontal="left"/>
    </xf>
    <xf numFmtId="166" fontId="10" fillId="6" borderId="12" xfId="2" applyNumberFormat="1" applyFont="1" applyFill="1" applyBorder="1" applyAlignment="1">
      <alignment horizontal="left"/>
    </xf>
    <xf numFmtId="0" fontId="18" fillId="12" borderId="32" xfId="0" applyFont="1" applyFill="1" applyBorder="1" applyAlignment="1">
      <alignment horizontal="center"/>
    </xf>
    <xf numFmtId="172" fontId="10" fillId="7" borderId="16" xfId="2" applyNumberFormat="1" applyFont="1" applyFill="1" applyBorder="1" applyAlignment="1">
      <alignment horizontal="center"/>
    </xf>
    <xf numFmtId="0" fontId="17" fillId="3" borderId="3" xfId="0" applyFont="1" applyFill="1" applyBorder="1"/>
    <xf numFmtId="0" fontId="12" fillId="3" borderId="6" xfId="0" applyFont="1" applyFill="1" applyBorder="1"/>
    <xf numFmtId="166" fontId="12" fillId="3" borderId="0" xfId="0" applyNumberFormat="1" applyFont="1" applyFill="1"/>
    <xf numFmtId="166" fontId="12" fillId="3" borderId="7" xfId="0" applyNumberFormat="1" applyFont="1" applyFill="1" applyBorder="1"/>
    <xf numFmtId="0" fontId="12" fillId="3" borderId="7" xfId="0" applyFont="1" applyFill="1" applyBorder="1"/>
    <xf numFmtId="0" fontId="12" fillId="3" borderId="2" xfId="0" applyFont="1" applyFill="1" applyBorder="1"/>
    <xf numFmtId="166" fontId="12" fillId="3" borderId="3" xfId="0" applyNumberFormat="1" applyFont="1" applyFill="1" applyBorder="1"/>
    <xf numFmtId="0" fontId="29" fillId="3" borderId="3" xfId="0" applyFont="1" applyFill="1" applyBorder="1" applyAlignment="1">
      <alignment horizontal="left" indent="1"/>
    </xf>
    <xf numFmtId="0" fontId="12" fillId="3" borderId="3" xfId="0" applyFont="1" applyFill="1" applyBorder="1"/>
    <xf numFmtId="0" fontId="12" fillId="3" borderId="4" xfId="0" applyFont="1" applyFill="1" applyBorder="1"/>
    <xf numFmtId="10" fontId="10" fillId="62" borderId="18" xfId="4" applyNumberFormat="1" applyFont="1" applyFill="1" applyBorder="1" applyAlignment="1">
      <alignment horizontal="center"/>
    </xf>
    <xf numFmtId="0" fontId="145" fillId="0" borderId="57" xfId="0" applyFont="1" applyBorder="1" applyAlignment="1">
      <alignment horizontal="right" vertical="center"/>
    </xf>
    <xf numFmtId="0" fontId="144" fillId="3" borderId="0" xfId="0" applyFont="1" applyFill="1"/>
    <xf numFmtId="166" fontId="147" fillId="6" borderId="12" xfId="2" applyNumberFormat="1" applyFont="1" applyFill="1" applyBorder="1" applyAlignment="1">
      <alignment horizontal="center"/>
    </xf>
    <xf numFmtId="0" fontId="144" fillId="10" borderId="0" xfId="0" applyFont="1" applyFill="1"/>
    <xf numFmtId="0" fontId="148" fillId="0" borderId="0" xfId="0" applyFont="1" applyAlignment="1">
      <alignment vertical="center" wrapText="1"/>
    </xf>
    <xf numFmtId="0" fontId="149" fillId="0" borderId="0" xfId="0" applyFont="1" applyAlignment="1">
      <alignment vertical="center" wrapText="1"/>
    </xf>
    <xf numFmtId="0" fontId="150" fillId="0" borderId="58" xfId="0" applyFont="1" applyBorder="1" applyAlignment="1">
      <alignment vertical="center" wrapText="1"/>
    </xf>
    <xf numFmtId="0" fontId="151" fillId="0" borderId="58" xfId="0" applyFont="1" applyBorder="1" applyAlignment="1">
      <alignment horizontal="right" vertical="center" wrapText="1"/>
    </xf>
    <xf numFmtId="0" fontId="151" fillId="0" borderId="59" xfId="0" applyFont="1" applyBorder="1" applyAlignment="1">
      <alignment vertical="center" wrapText="1"/>
    </xf>
    <xf numFmtId="0" fontId="151" fillId="0" borderId="60" xfId="0" applyFont="1" applyBorder="1" applyAlignment="1">
      <alignment vertical="center" wrapText="1"/>
    </xf>
    <xf numFmtId="0" fontId="152" fillId="63" borderId="0" xfId="0" applyFont="1" applyFill="1" applyAlignment="1">
      <alignment horizontal="right" vertical="center" wrapText="1"/>
    </xf>
    <xf numFmtId="0" fontId="152" fillId="14" borderId="0" xfId="0" applyFont="1" applyFill="1" applyAlignment="1">
      <alignment horizontal="right" vertical="center" wrapText="1"/>
    </xf>
    <xf numFmtId="0" fontId="152" fillId="14" borderId="61" xfId="0" applyFont="1" applyFill="1" applyBorder="1" applyAlignment="1">
      <alignment horizontal="right" vertical="center" wrapText="1"/>
    </xf>
    <xf numFmtId="0" fontId="153" fillId="0" borderId="0" xfId="0" applyFont="1" applyAlignment="1">
      <alignment vertical="center" wrapText="1"/>
    </xf>
    <xf numFmtId="0" fontId="4" fillId="5" borderId="50" xfId="0" applyFont="1" applyFill="1" applyBorder="1" applyAlignment="1">
      <alignment horizontal="center" vertical="center" wrapText="1"/>
    </xf>
    <xf numFmtId="166" fontId="12" fillId="3" borderId="50" xfId="0" applyNumberFormat="1" applyFont="1" applyFill="1" applyBorder="1" applyAlignment="1">
      <alignment horizontal="center"/>
    </xf>
    <xf numFmtId="0" fontId="11" fillId="4" borderId="50" xfId="0" applyFont="1" applyFill="1" applyBorder="1" applyAlignment="1">
      <alignment horizontal="center"/>
    </xf>
    <xf numFmtId="0" fontId="8" fillId="64" borderId="50" xfId="0" applyFont="1" applyFill="1" applyBorder="1" applyAlignment="1">
      <alignment horizontal="left"/>
    </xf>
    <xf numFmtId="0" fontId="8" fillId="65" borderId="50" xfId="0" applyFont="1" applyFill="1" applyBorder="1" applyAlignment="1">
      <alignment horizontal="left"/>
    </xf>
    <xf numFmtId="0" fontId="8" fillId="8" borderId="50" xfId="0" applyFont="1" applyFill="1" applyBorder="1" applyAlignment="1">
      <alignment horizontal="left"/>
    </xf>
    <xf numFmtId="0" fontId="146" fillId="66" borderId="50" xfId="0" applyFont="1" applyFill="1" applyBorder="1" applyAlignment="1">
      <alignment horizontal="center"/>
    </xf>
    <xf numFmtId="0" fontId="9" fillId="4" borderId="50" xfId="0" applyFont="1" applyFill="1" applyBorder="1" applyAlignment="1">
      <alignment horizontal="center"/>
    </xf>
    <xf numFmtId="166" fontId="10" fillId="67" borderId="62" xfId="2" applyNumberFormat="1" applyFont="1" applyFill="1" applyBorder="1" applyAlignment="1">
      <alignment horizontal="left"/>
    </xf>
    <xf numFmtId="166" fontId="10" fillId="67" borderId="63" xfId="2" applyNumberFormat="1" applyFont="1" applyFill="1" applyBorder="1" applyAlignment="1">
      <alignment horizontal="left"/>
    </xf>
    <xf numFmtId="0" fontId="12" fillId="3" borderId="7" xfId="15732" applyFont="1" applyFill="1" applyBorder="1"/>
    <xf numFmtId="166" fontId="8" fillId="68" borderId="12" xfId="2" applyNumberFormat="1" applyFont="1" applyFill="1" applyBorder="1" applyAlignment="1">
      <alignment horizontal="center"/>
    </xf>
    <xf numFmtId="165" fontId="8" fillId="68" borderId="12" xfId="2" applyNumberFormat="1" applyFont="1" applyFill="1" applyBorder="1" applyAlignment="1">
      <alignment horizontal="center"/>
    </xf>
    <xf numFmtId="166" fontId="10" fillId="67" borderId="64" xfId="2" applyNumberFormat="1" applyFont="1" applyFill="1" applyBorder="1" applyAlignment="1">
      <alignment horizontal="left"/>
    </xf>
    <xf numFmtId="0" fontId="12" fillId="14" borderId="7" xfId="15732" applyFont="1" applyFill="1" applyBorder="1"/>
    <xf numFmtId="0" fontId="12" fillId="69" borderId="7" xfId="15732" applyFont="1" applyFill="1" applyBorder="1"/>
    <xf numFmtId="169" fontId="8" fillId="70" borderId="0" xfId="1" applyFont="1" applyFill="1" applyBorder="1" applyAlignment="1">
      <alignment horizontal="right"/>
    </xf>
    <xf numFmtId="166" fontId="10" fillId="68" borderId="12" xfId="2" applyNumberFormat="1" applyFont="1" applyFill="1" applyBorder="1" applyAlignment="1">
      <alignment horizontal="center"/>
    </xf>
    <xf numFmtId="166" fontId="10" fillId="11" borderId="65" xfId="2" applyNumberFormat="1" applyFont="1" applyFill="1" applyBorder="1" applyAlignment="1">
      <alignment horizontal="left"/>
    </xf>
    <xf numFmtId="166" fontId="10" fillId="11" borderId="66" xfId="2" applyNumberFormat="1" applyFont="1" applyFill="1" applyBorder="1" applyAlignment="1">
      <alignment horizontal="left"/>
    </xf>
    <xf numFmtId="166" fontId="10" fillId="68" borderId="14" xfId="2" applyNumberFormat="1" applyFont="1" applyFill="1" applyBorder="1" applyAlignment="1">
      <alignment horizontal="center"/>
    </xf>
    <xf numFmtId="0" fontId="8" fillId="12" borderId="50" xfId="0" applyFont="1" applyFill="1" applyBorder="1" applyAlignment="1">
      <alignment horizontal="left"/>
    </xf>
    <xf numFmtId="0" fontId="9" fillId="4" borderId="50" xfId="0" applyFont="1" applyFill="1" applyBorder="1" applyAlignment="1">
      <alignment horizontal="center" wrapText="1"/>
    </xf>
    <xf numFmtId="166" fontId="10" fillId="72" borderId="12" xfId="2" applyNumberFormat="1" applyFont="1" applyFill="1" applyBorder="1" applyAlignment="1">
      <alignment horizontal="center"/>
    </xf>
    <xf numFmtId="0" fontId="8" fillId="68" borderId="12" xfId="2" applyNumberFormat="1" applyFont="1" applyFill="1" applyBorder="1" applyAlignment="1">
      <alignment horizontal="center"/>
    </xf>
    <xf numFmtId="166" fontId="10" fillId="62" borderId="21" xfId="2" applyNumberFormat="1" applyFont="1" applyFill="1" applyBorder="1" applyAlignment="1">
      <alignment horizontal="left"/>
    </xf>
    <xf numFmtId="166" fontId="10" fillId="73" borderId="12" xfId="2" applyNumberFormat="1" applyFont="1" applyFill="1" applyBorder="1" applyAlignment="1">
      <alignment horizontal="left"/>
    </xf>
    <xf numFmtId="0" fontId="8" fillId="68" borderId="12" xfId="2" applyNumberFormat="1" applyFont="1" applyFill="1" applyBorder="1" applyAlignment="1">
      <alignment horizontal="centerContinuous"/>
    </xf>
    <xf numFmtId="1" fontId="8" fillId="68" borderId="12" xfId="2" applyNumberFormat="1" applyFont="1" applyFill="1" applyBorder="1" applyAlignment="1">
      <alignment horizontal="center"/>
    </xf>
    <xf numFmtId="166" fontId="10" fillId="72" borderId="21" xfId="2" applyNumberFormat="1" applyFont="1" applyFill="1" applyBorder="1" applyAlignment="1">
      <alignment horizontal="left"/>
    </xf>
    <xf numFmtId="0" fontId="10" fillId="68" borderId="12" xfId="2" applyNumberFormat="1" applyFont="1" applyFill="1" applyBorder="1" applyAlignment="1">
      <alignment horizontal="center"/>
    </xf>
    <xf numFmtId="166" fontId="10" fillId="6" borderId="14" xfId="2" applyNumberFormat="1" applyFont="1" applyFill="1" applyBorder="1" applyAlignment="1">
      <alignment horizontal="left"/>
    </xf>
    <xf numFmtId="0" fontId="10" fillId="68" borderId="14" xfId="2" applyNumberFormat="1" applyFont="1" applyFill="1" applyBorder="1" applyAlignment="1">
      <alignment horizontal="center"/>
    </xf>
    <xf numFmtId="0" fontId="12" fillId="3" borderId="50" xfId="0" applyFont="1" applyFill="1" applyBorder="1" applyAlignment="1">
      <alignment horizontal="center"/>
    </xf>
    <xf numFmtId="0" fontId="151" fillId="0" borderId="67" xfId="0" applyFont="1" applyBorder="1" applyAlignment="1">
      <alignment horizontal="right" vertical="center" wrapText="1"/>
    </xf>
    <xf numFmtId="0" fontId="151" fillId="0" borderId="54" xfId="0" applyFont="1" applyBorder="1" applyAlignment="1">
      <alignment horizontal="right" vertical="center" wrapText="1"/>
    </xf>
    <xf numFmtId="166" fontId="10" fillId="6" borderId="50" xfId="2" applyNumberFormat="1" applyFont="1" applyFill="1" applyBorder="1" applyAlignment="1">
      <alignment horizontal="left"/>
    </xf>
    <xf numFmtId="0" fontId="157" fillId="8" borderId="50" xfId="0" applyFont="1" applyFill="1" applyBorder="1" applyAlignment="1">
      <alignment horizontal="left"/>
    </xf>
    <xf numFmtId="0" fontId="0" fillId="3" borderId="0" xfId="0" applyFill="1" applyAlignment="1">
      <alignment horizontal="left"/>
    </xf>
    <xf numFmtId="10" fontId="0" fillId="74" borderId="0" xfId="0" applyNumberFormat="1" applyFill="1"/>
    <xf numFmtId="0" fontId="10" fillId="6" borderId="12" xfId="5" applyNumberFormat="1" applyFont="1" applyFill="1" applyBorder="1" applyAlignment="1">
      <alignment horizontal="center"/>
    </xf>
    <xf numFmtId="0" fontId="11" fillId="4" borderId="50" xfId="0" applyFont="1" applyFill="1" applyBorder="1" applyAlignment="1">
      <alignment horizontal="center" wrapText="1"/>
    </xf>
    <xf numFmtId="166" fontId="8" fillId="64" borderId="20" xfId="1" applyNumberFormat="1" applyFont="1" applyFill="1" applyBorder="1" applyAlignment="1">
      <alignment horizontal="left"/>
    </xf>
    <xf numFmtId="166" fontId="8" fillId="64" borderId="68" xfId="1" applyNumberFormat="1" applyFont="1" applyFill="1" applyBorder="1" applyAlignment="1">
      <alignment horizontal="left"/>
    </xf>
    <xf numFmtId="166" fontId="8" fillId="64" borderId="69" xfId="1" applyNumberFormat="1" applyFont="1" applyFill="1" applyBorder="1" applyAlignment="1">
      <alignment horizontal="left"/>
    </xf>
    <xf numFmtId="166" fontId="8" fillId="64" borderId="21" xfId="1" applyNumberFormat="1" applyFont="1" applyFill="1" applyBorder="1" applyAlignment="1">
      <alignment horizontal="center"/>
    </xf>
    <xf numFmtId="166" fontId="8" fillId="64" borderId="29" xfId="1" applyNumberFormat="1" applyFont="1" applyFill="1" applyBorder="1" applyAlignment="1">
      <alignment horizontal="center"/>
    </xf>
    <xf numFmtId="166" fontId="8" fillId="64" borderId="70" xfId="1" applyNumberFormat="1" applyFont="1" applyFill="1" applyBorder="1" applyAlignment="1">
      <alignment horizontal="center"/>
    </xf>
    <xf numFmtId="0" fontId="10" fillId="6" borderId="14" xfId="2" applyNumberFormat="1" applyFont="1" applyFill="1" applyBorder="1" applyAlignment="1">
      <alignment horizontal="left"/>
    </xf>
    <xf numFmtId="166" fontId="8" fillId="64" borderId="22" xfId="1" applyNumberFormat="1" applyFont="1" applyFill="1" applyBorder="1" applyAlignment="1">
      <alignment horizontal="center"/>
    </xf>
    <xf numFmtId="166" fontId="8" fillId="64" borderId="71" xfId="1" applyNumberFormat="1" applyFont="1" applyFill="1" applyBorder="1" applyAlignment="1">
      <alignment horizontal="center"/>
    </xf>
    <xf numFmtId="166" fontId="8" fillId="64" borderId="72" xfId="1" applyNumberFormat="1" applyFont="1" applyFill="1" applyBorder="1" applyAlignment="1">
      <alignment horizontal="center"/>
    </xf>
    <xf numFmtId="166" fontId="12" fillId="3" borderId="50" xfId="1" applyNumberFormat="1" applyFont="1" applyFill="1" applyBorder="1" applyAlignment="1">
      <alignment horizontal="center"/>
    </xf>
    <xf numFmtId="171" fontId="0" fillId="3" borderId="0" xfId="5" applyNumberFormat="1" applyFont="1" applyFill="1"/>
    <xf numFmtId="0" fontId="159" fillId="10" borderId="0" xfId="31890" quotePrefix="1" applyNumberFormat="1">
      <alignment vertical="center"/>
    </xf>
    <xf numFmtId="0" fontId="160" fillId="15" borderId="0" xfId="0" applyFont="1" applyFill="1"/>
    <xf numFmtId="49" fontId="159" fillId="10" borderId="0" xfId="31890">
      <alignment vertical="center"/>
    </xf>
    <xf numFmtId="0" fontId="159" fillId="10" borderId="0" xfId="31890" applyNumberFormat="1" applyAlignment="1">
      <alignment horizontal="left" vertical="center"/>
    </xf>
    <xf numFmtId="0" fontId="161" fillId="15" borderId="0" xfId="0" applyFont="1" applyFill="1"/>
    <xf numFmtId="0" fontId="162" fillId="75" borderId="0" xfId="31891">
      <alignment vertical="center"/>
    </xf>
    <xf numFmtId="0" fontId="163" fillId="76" borderId="0" xfId="0" applyFont="1" applyFill="1" applyAlignment="1">
      <alignment horizontal="centerContinuous" vertical="center"/>
    </xf>
    <xf numFmtId="0" fontId="0" fillId="78" borderId="57" xfId="0" applyFill="1" applyBorder="1" applyAlignment="1" applyProtection="1">
      <alignment horizontal="center" vertical="center"/>
      <protection locked="0"/>
    </xf>
    <xf numFmtId="0" fontId="164" fillId="3" borderId="0" xfId="0" applyFont="1" applyFill="1"/>
    <xf numFmtId="0" fontId="165" fillId="10" borderId="31" xfId="31892">
      <alignment vertical="center"/>
    </xf>
    <xf numFmtId="0" fontId="166" fillId="79" borderId="31" xfId="31893" applyBorder="1">
      <alignment vertical="center"/>
    </xf>
    <xf numFmtId="0" fontId="166" fillId="79" borderId="58" xfId="31893" applyBorder="1">
      <alignment vertical="center"/>
    </xf>
    <xf numFmtId="0" fontId="167" fillId="3" borderId="0" xfId="0" applyFont="1" applyFill="1"/>
    <xf numFmtId="0" fontId="169" fillId="80" borderId="77" xfId="31894">
      <alignment horizontal="centerContinuous" vertical="center" wrapText="1"/>
    </xf>
    <xf numFmtId="0" fontId="170" fillId="81" borderId="78" xfId="31895">
      <alignment horizontal="right" vertical="center" wrapText="1" indent="1"/>
    </xf>
    <xf numFmtId="0" fontId="170" fillId="80" borderId="78" xfId="31896">
      <alignment horizontal="right" vertical="center" wrapText="1" indent="1"/>
    </xf>
    <xf numFmtId="0" fontId="26" fillId="0" borderId="79" xfId="0" applyFont="1" applyBorder="1" applyAlignment="1">
      <alignment horizontal="right" vertical="top"/>
    </xf>
    <xf numFmtId="231" fontId="167" fillId="82" borderId="81" xfId="31897" applyBorder="1">
      <alignment horizontal="right"/>
      <protection locked="0"/>
    </xf>
    <xf numFmtId="231" fontId="167" fillId="82" borderId="82" xfId="31897" applyBorder="1">
      <alignment horizontal="right"/>
      <protection locked="0"/>
    </xf>
    <xf numFmtId="231" fontId="167" fillId="82" borderId="83" xfId="31897" applyBorder="1">
      <alignment horizontal="right"/>
      <protection locked="0"/>
    </xf>
    <xf numFmtId="231" fontId="167" fillId="82" borderId="84" xfId="31897" applyBorder="1">
      <alignment horizontal="right"/>
      <protection locked="0"/>
    </xf>
    <xf numFmtId="231" fontId="167" fillId="82" borderId="85" xfId="31897" applyBorder="1">
      <alignment horizontal="right"/>
      <protection locked="0"/>
    </xf>
    <xf numFmtId="0" fontId="26" fillId="0" borderId="86" xfId="0" applyFont="1" applyBorder="1" applyAlignment="1">
      <alignment horizontal="right" vertical="top"/>
    </xf>
    <xf numFmtId="231" fontId="167" fillId="82" borderId="87" xfId="31897" applyBorder="1">
      <alignment horizontal="right"/>
      <protection locked="0"/>
    </xf>
    <xf numFmtId="231" fontId="167" fillId="82" borderId="88" xfId="31897" applyBorder="1">
      <alignment horizontal="right"/>
      <protection locked="0"/>
    </xf>
    <xf numFmtId="231" fontId="167" fillId="82" borderId="89" xfId="31897" applyBorder="1">
      <alignment horizontal="right"/>
      <protection locked="0"/>
    </xf>
    <xf numFmtId="231" fontId="167" fillId="82" borderId="90" xfId="31897" applyBorder="1">
      <alignment horizontal="right"/>
      <protection locked="0"/>
    </xf>
    <xf numFmtId="0" fontId="26" fillId="0" borderId="91" xfId="0" applyFont="1" applyBorder="1" applyAlignment="1">
      <alignment horizontal="right" vertical="top"/>
    </xf>
    <xf numFmtId="231" fontId="167" fillId="82" borderId="92" xfId="31897" applyBorder="1">
      <alignment horizontal="right"/>
      <protection locked="0"/>
    </xf>
    <xf numFmtId="231" fontId="167" fillId="82" borderId="93" xfId="31897" applyBorder="1">
      <alignment horizontal="right"/>
      <protection locked="0"/>
    </xf>
    <xf numFmtId="231" fontId="167" fillId="82" borderId="94" xfId="31897" applyBorder="1">
      <alignment horizontal="right"/>
      <protection locked="0"/>
    </xf>
    <xf numFmtId="231" fontId="167" fillId="82" borderId="95" xfId="31897" applyBorder="1">
      <alignment horizontal="right"/>
      <protection locked="0"/>
    </xf>
    <xf numFmtId="171" fontId="27" fillId="83" borderId="31" xfId="31898" applyBorder="1">
      <alignment horizontal="right" vertical="center"/>
      <protection locked="0"/>
    </xf>
    <xf numFmtId="171" fontId="27" fillId="83" borderId="58" xfId="31898" applyBorder="1">
      <alignment horizontal="right" vertical="center"/>
      <protection locked="0"/>
    </xf>
    <xf numFmtId="0" fontId="26" fillId="0" borderId="96" xfId="0" applyFont="1" applyBorder="1" applyAlignment="1">
      <alignment horizontal="right" vertical="top"/>
    </xf>
    <xf numFmtId="231" fontId="167" fillId="82" borderId="97" xfId="31897" applyBorder="1">
      <alignment horizontal="right"/>
      <protection locked="0"/>
    </xf>
    <xf numFmtId="231" fontId="167" fillId="82" borderId="98" xfId="31897" applyBorder="1">
      <alignment horizontal="right"/>
      <protection locked="0"/>
    </xf>
    <xf numFmtId="231" fontId="167" fillId="82" borderId="99" xfId="31897" applyBorder="1">
      <alignment horizontal="right"/>
      <protection locked="0"/>
    </xf>
    <xf numFmtId="231" fontId="167" fillId="82" borderId="100" xfId="31897" applyBorder="1">
      <alignment horizontal="right"/>
      <protection locked="0"/>
    </xf>
    <xf numFmtId="0" fontId="25" fillId="3" borderId="0" xfId="0" applyFont="1" applyFill="1"/>
    <xf numFmtId="49" fontId="26" fillId="78" borderId="79" xfId="31899" applyBorder="1" applyAlignment="1">
      <alignment horizontal="right" vertical="top"/>
      <protection locked="0"/>
    </xf>
    <xf numFmtId="49" fontId="26" fillId="78" borderId="86" xfId="31899" applyBorder="1" applyAlignment="1">
      <alignment horizontal="right" vertical="top"/>
      <protection locked="0"/>
    </xf>
    <xf numFmtId="49" fontId="26" fillId="78" borderId="101" xfId="31899" applyBorder="1" applyAlignment="1">
      <alignment horizontal="right" vertical="top"/>
      <protection locked="0"/>
    </xf>
    <xf numFmtId="49" fontId="169" fillId="84" borderId="77" xfId="31900" applyBorder="1">
      <alignment horizontal="centerContinuous" vertical="center" wrapText="1"/>
    </xf>
    <xf numFmtId="0" fontId="166" fillId="85" borderId="78" xfId="31901" applyBorder="1">
      <alignment horizontal="right" vertical="center" wrapText="1" indent="1"/>
    </xf>
    <xf numFmtId="49" fontId="169" fillId="84" borderId="78" xfId="31902" applyBorder="1">
      <alignment horizontal="centerContinuous" vertical="center" wrapText="1"/>
    </xf>
    <xf numFmtId="0" fontId="167" fillId="0" borderId="0" xfId="0" applyFont="1"/>
    <xf numFmtId="0" fontId="168" fillId="0" borderId="76" xfId="0" applyFont="1" applyBorder="1" applyAlignment="1">
      <alignment horizontal="right" vertical="center" wrapText="1" inden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19" fillId="3" borderId="6"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7"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166" fontId="10" fillId="11" borderId="19" xfId="1" applyNumberFormat="1" applyFont="1" applyFill="1" applyBorder="1" applyAlignment="1">
      <alignment horizontal="left"/>
    </xf>
    <xf numFmtId="166" fontId="10" fillId="11" borderId="13" xfId="1" applyNumberFormat="1" applyFont="1" applyFill="1" applyBorder="1" applyAlignment="1">
      <alignment horizontal="left"/>
    </xf>
    <xf numFmtId="166" fontId="10" fillId="11" borderId="8" xfId="1" applyNumberFormat="1" applyFont="1" applyFill="1" applyBorder="1" applyAlignment="1">
      <alignment horizontal="left"/>
    </xf>
    <xf numFmtId="166" fontId="10" fillId="11" borderId="33" xfId="1" applyNumberFormat="1" applyFont="1" applyFill="1" applyBorder="1" applyAlignment="1">
      <alignment horizontal="left"/>
    </xf>
    <xf numFmtId="166" fontId="10" fillId="11" borderId="17" xfId="1" applyNumberFormat="1" applyFont="1" applyFill="1" applyBorder="1" applyAlignment="1">
      <alignment horizontal="left"/>
    </xf>
    <xf numFmtId="166" fontId="10" fillId="11" borderId="10" xfId="1" applyNumberFormat="1" applyFont="1" applyFill="1" applyBorder="1" applyAlignment="1">
      <alignment horizontal="left"/>
    </xf>
    <xf numFmtId="166" fontId="10" fillId="11" borderId="27" xfId="1" applyNumberFormat="1" applyFont="1" applyFill="1" applyBorder="1" applyAlignment="1">
      <alignment horizontal="left"/>
    </xf>
    <xf numFmtId="166" fontId="10" fillId="11" borderId="26" xfId="1" applyNumberFormat="1" applyFont="1" applyFill="1" applyBorder="1" applyAlignment="1">
      <alignment horizontal="left"/>
    </xf>
    <xf numFmtId="166" fontId="10" fillId="11" borderId="28" xfId="1" applyNumberFormat="1" applyFont="1" applyFill="1" applyBorder="1" applyAlignment="1">
      <alignment horizontal="left"/>
    </xf>
    <xf numFmtId="0" fontId="14" fillId="9" borderId="13" xfId="2" applyNumberFormat="1" applyFont="1" applyFill="1" applyBorder="1" applyAlignment="1">
      <alignment horizontal="center"/>
    </xf>
    <xf numFmtId="0" fontId="14" fillId="9" borderId="8" xfId="2" applyNumberFormat="1" applyFont="1" applyFill="1" applyBorder="1" applyAlignment="1">
      <alignment horizontal="center"/>
    </xf>
    <xf numFmtId="166" fontId="8" fillId="11" borderId="19" xfId="1" applyNumberFormat="1" applyFont="1" applyFill="1" applyBorder="1" applyAlignment="1">
      <alignment horizontal="left"/>
    </xf>
    <xf numFmtId="166" fontId="8" fillId="11" borderId="13" xfId="1" applyNumberFormat="1" applyFont="1" applyFill="1" applyBorder="1" applyAlignment="1">
      <alignment horizontal="left"/>
    </xf>
    <xf numFmtId="166" fontId="8" fillId="11" borderId="8" xfId="1" applyNumberFormat="1" applyFont="1" applyFill="1" applyBorder="1" applyAlignment="1">
      <alignment horizontal="left"/>
    </xf>
    <xf numFmtId="0" fontId="12" fillId="3" borderId="6" xfId="0" applyFont="1" applyFill="1" applyBorder="1" applyAlignment="1">
      <alignment horizontal="center"/>
    </xf>
    <xf numFmtId="0" fontId="12" fillId="3" borderId="0" xfId="0" applyFont="1" applyFill="1" applyAlignment="1">
      <alignment horizontal="center"/>
    </xf>
    <xf numFmtId="0" fontId="12" fillId="3" borderId="7" xfId="0" applyFont="1" applyFill="1" applyBorder="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9" fillId="4" borderId="6" xfId="0" applyFont="1" applyFill="1" applyBorder="1" applyAlignment="1">
      <alignment horizontal="center" vertical="center"/>
    </xf>
    <xf numFmtId="0" fontId="9" fillId="4" borderId="0" xfId="0" applyFont="1" applyFill="1" applyAlignment="1">
      <alignment horizontal="center" vertical="center"/>
    </xf>
    <xf numFmtId="0" fontId="3" fillId="4" borderId="6" xfId="0" applyFont="1" applyFill="1" applyBorder="1" applyAlignment="1">
      <alignment horizontal="center" vertical="center"/>
    </xf>
    <xf numFmtId="0" fontId="3" fillId="4" borderId="0" xfId="0" applyFont="1" applyFill="1" applyAlignment="1">
      <alignment horizontal="center" vertical="center"/>
    </xf>
    <xf numFmtId="0" fontId="4" fillId="5" borderId="9" xfId="0" applyFont="1" applyFill="1" applyBorder="1" applyAlignment="1">
      <alignment horizontal="center" vertical="center" wrapText="1"/>
    </xf>
    <xf numFmtId="0" fontId="168" fillId="0" borderId="74" xfId="0" applyFont="1" applyBorder="1" applyAlignment="1">
      <alignment horizontal="right" vertical="center" wrapText="1" indent="1"/>
    </xf>
    <xf numFmtId="0" fontId="168" fillId="0" borderId="76" xfId="0" applyFont="1" applyBorder="1" applyAlignment="1">
      <alignment horizontal="right" vertical="center" wrapText="1" indent="1"/>
    </xf>
    <xf numFmtId="0" fontId="158" fillId="77" borderId="73" xfId="0" applyFont="1" applyFill="1" applyBorder="1" applyAlignment="1">
      <alignment horizontal="center" vertical="center" wrapText="1"/>
    </xf>
    <xf numFmtId="0" fontId="158" fillId="77" borderId="74" xfId="0" applyFont="1" applyFill="1" applyBorder="1" applyAlignment="1">
      <alignment horizontal="center" vertical="center" wrapText="1"/>
    </xf>
    <xf numFmtId="0" fontId="158" fillId="77" borderId="75" xfId="0" applyFont="1" applyFill="1" applyBorder="1" applyAlignment="1">
      <alignment horizontal="center" vertical="center" wrapText="1"/>
    </xf>
    <xf numFmtId="0" fontId="158" fillId="77" borderId="76" xfId="0" applyFont="1" applyFill="1" applyBorder="1" applyAlignment="1">
      <alignment horizontal="center" vertical="center" wrapText="1"/>
    </xf>
    <xf numFmtId="0" fontId="3" fillId="4" borderId="103" xfId="0" applyFont="1" applyFill="1" applyBorder="1" applyAlignment="1">
      <alignment horizontal="center" vertical="center"/>
    </xf>
    <xf numFmtId="0" fontId="3" fillId="4" borderId="104" xfId="0" applyFont="1" applyFill="1" applyBorder="1" applyAlignment="1">
      <alignment horizontal="center" vertical="center"/>
    </xf>
    <xf numFmtId="0" fontId="3" fillId="4" borderId="105" xfId="0" applyFont="1" applyFill="1" applyBorder="1" applyAlignment="1">
      <alignment horizontal="center" vertical="center"/>
    </xf>
    <xf numFmtId="0" fontId="19"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19" fillId="3" borderId="10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107"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6" fillId="3" borderId="109" xfId="3" applyNumberFormat="1" applyFont="1" applyFill="1" applyBorder="1" applyAlignment="1" applyProtection="1">
      <alignment vertical="center" wrapText="1"/>
    </xf>
    <xf numFmtId="0" fontId="12" fillId="3" borderId="103" xfId="0" applyFont="1" applyFill="1" applyBorder="1" applyAlignment="1">
      <alignment horizontal="center"/>
    </xf>
    <xf numFmtId="0" fontId="12" fillId="3" borderId="104" xfId="0" applyFont="1" applyFill="1" applyBorder="1" applyAlignment="1">
      <alignment horizontal="center"/>
    </xf>
    <xf numFmtId="0" fontId="12" fillId="3" borderId="105" xfId="0" applyFont="1" applyFill="1" applyBorder="1" applyAlignment="1">
      <alignment horizontal="center"/>
    </xf>
    <xf numFmtId="0" fontId="12" fillId="3" borderId="103" xfId="0" applyFont="1" applyFill="1" applyBorder="1" applyAlignment="1">
      <alignment horizontal="center"/>
    </xf>
    <xf numFmtId="166" fontId="12" fillId="3" borderId="109" xfId="0" applyNumberFormat="1" applyFont="1" applyFill="1" applyBorder="1" applyAlignment="1">
      <alignment horizontal="center"/>
    </xf>
    <xf numFmtId="0" fontId="12" fillId="3" borderId="106" xfId="0" applyFont="1" applyFill="1" applyBorder="1" applyAlignment="1">
      <alignment horizontal="center"/>
    </xf>
    <xf numFmtId="0" fontId="9" fillId="4" borderId="107" xfId="0" applyFont="1" applyFill="1" applyBorder="1" applyAlignment="1">
      <alignment horizontal="center"/>
    </xf>
    <xf numFmtId="0" fontId="9" fillId="4" borderId="108" xfId="0" applyFont="1" applyFill="1" applyBorder="1" applyAlignment="1">
      <alignment horizontal="center"/>
    </xf>
    <xf numFmtId="0" fontId="8" fillId="8" borderId="103" xfId="0" applyFont="1" applyFill="1" applyBorder="1" applyAlignment="1">
      <alignment horizontal="left"/>
    </xf>
    <xf numFmtId="166" fontId="8" fillId="11" borderId="104" xfId="1" applyNumberFormat="1" applyFont="1" applyFill="1" applyBorder="1" applyAlignment="1">
      <alignment horizontal="left"/>
    </xf>
    <xf numFmtId="166" fontId="8" fillId="11" borderId="105" xfId="1" applyNumberFormat="1" applyFont="1" applyFill="1" applyBorder="1" applyAlignment="1">
      <alignment horizontal="left"/>
    </xf>
    <xf numFmtId="0" fontId="9" fillId="4" borderId="106" xfId="0" applyFont="1" applyFill="1" applyBorder="1" applyAlignment="1">
      <alignment horizontal="center"/>
    </xf>
    <xf numFmtId="0" fontId="12" fillId="3" borderId="103" xfId="0" applyFont="1" applyFill="1" applyBorder="1"/>
    <xf numFmtId="166" fontId="12" fillId="3" borderId="104" xfId="0" applyNumberFormat="1" applyFont="1" applyFill="1" applyBorder="1"/>
    <xf numFmtId="166" fontId="12" fillId="3" borderId="105" xfId="0" applyNumberFormat="1" applyFont="1" applyFill="1" applyBorder="1"/>
    <xf numFmtId="0" fontId="4" fillId="5" borderId="106" xfId="0" applyFont="1" applyFill="1" applyBorder="1" applyAlignment="1">
      <alignment horizontal="center" vertical="center" wrapText="1"/>
    </xf>
    <xf numFmtId="171" fontId="12" fillId="3" borderId="50" xfId="0" applyNumberFormat="1" applyFont="1" applyFill="1" applyBorder="1" applyAlignment="1">
      <alignment horizontal="center"/>
    </xf>
    <xf numFmtId="0" fontId="9" fillId="4" borderId="106" xfId="0" applyFont="1" applyFill="1" applyBorder="1" applyAlignment="1">
      <alignment horizontal="center" vertical="center"/>
    </xf>
    <xf numFmtId="0" fontId="4" fillId="5" borderId="109" xfId="0" applyFont="1" applyFill="1" applyBorder="1" applyAlignment="1">
      <alignment horizontal="center" vertical="center" wrapText="1"/>
    </xf>
    <xf numFmtId="0" fontId="146" fillId="4" borderId="50" xfId="0" applyFont="1" applyFill="1" applyBorder="1" applyAlignment="1">
      <alignment horizontal="center"/>
    </xf>
    <xf numFmtId="166" fontId="147" fillId="3" borderId="50" xfId="0" applyNumberFormat="1" applyFont="1" applyFill="1" applyBorder="1" applyAlignment="1">
      <alignment horizontal="center"/>
    </xf>
    <xf numFmtId="0" fontId="11" fillId="4" borderId="106" xfId="0" applyFont="1" applyFill="1" applyBorder="1" applyAlignment="1">
      <alignment horizontal="center"/>
    </xf>
    <xf numFmtId="0" fontId="146" fillId="66" borderId="106" xfId="0" applyFont="1" applyFill="1" applyBorder="1" applyAlignment="1">
      <alignment horizontal="center"/>
    </xf>
    <xf numFmtId="0" fontId="11" fillId="71" borderId="106" xfId="0" applyFont="1" applyFill="1" applyBorder="1" applyAlignment="1">
      <alignment horizontal="center"/>
    </xf>
    <xf numFmtId="0" fontId="17" fillId="3" borderId="109" xfId="0" applyFont="1" applyFill="1" applyBorder="1"/>
    <xf numFmtId="0" fontId="17" fillId="3" borderId="104" xfId="0" applyFont="1" applyFill="1" applyBorder="1"/>
    <xf numFmtId="0" fontId="17" fillId="3" borderId="105" xfId="0" applyFont="1" applyFill="1" applyBorder="1"/>
  </cellXfs>
  <cellStyles count="31903">
    <cellStyle name=" 1" xfId="42" xr:uid="{00000000-0005-0000-0000-000000000000}"/>
    <cellStyle name=" 1 2" xfId="43" xr:uid="{00000000-0005-0000-0000-000001000000}"/>
    <cellStyle name="_Capex" xfId="44" xr:uid="{00000000-0005-0000-0000-000002000000}"/>
    <cellStyle name="_Capex 2" xfId="45" xr:uid="{00000000-0005-0000-0000-000003000000}"/>
    <cellStyle name="_UED AMP 2009-14 Final 250309 Less PU" xfId="46" xr:uid="{00000000-0005-0000-0000-000004000000}"/>
    <cellStyle name="_UED AMP 2009-14 Final 250309 Less PU 2" xfId="47" xr:uid="{00000000-0005-0000-0000-000005000000}"/>
    <cellStyle name="_UED AMP 2009-14 Final 250309 Less PU_1011 monthly" xfId="48" xr:uid="{00000000-0005-0000-0000-000006000000}"/>
    <cellStyle name="_UED AMP 2009-14 Final 250309 Less PU_1011 monthly 2" xfId="49" xr:uid="{00000000-0005-0000-0000-000007000000}"/>
    <cellStyle name="20% - Accent1 2" xfId="50" xr:uid="{00000000-0005-0000-0000-000008000000}"/>
    <cellStyle name="20% - Accent1 3" xfId="51" xr:uid="{00000000-0005-0000-0000-000009000000}"/>
    <cellStyle name="20% - Accent1 4" xfId="52" xr:uid="{00000000-0005-0000-0000-00000A000000}"/>
    <cellStyle name="20% - Accent1 5" xfId="53" xr:uid="{00000000-0005-0000-0000-00000B000000}"/>
    <cellStyle name="20% - Accent1 6" xfId="54" xr:uid="{00000000-0005-0000-0000-00000C000000}"/>
    <cellStyle name="20% - Accent1 7" xfId="55" xr:uid="{00000000-0005-0000-0000-00000D000000}"/>
    <cellStyle name="20% - Accent2 2" xfId="56" xr:uid="{00000000-0005-0000-0000-00000E000000}"/>
    <cellStyle name="20% - Accent2 3" xfId="57" xr:uid="{00000000-0005-0000-0000-00000F000000}"/>
    <cellStyle name="20% - Accent2 4" xfId="58" xr:uid="{00000000-0005-0000-0000-000010000000}"/>
    <cellStyle name="20% - Accent2 5" xfId="59" xr:uid="{00000000-0005-0000-0000-000011000000}"/>
    <cellStyle name="20% - Accent2 6" xfId="60" xr:uid="{00000000-0005-0000-0000-000012000000}"/>
    <cellStyle name="20% - Accent2 7" xfId="61" xr:uid="{00000000-0005-0000-0000-000013000000}"/>
    <cellStyle name="20% - Accent3 2" xfId="62" xr:uid="{00000000-0005-0000-0000-000014000000}"/>
    <cellStyle name="20% - Accent3 3" xfId="63" xr:uid="{00000000-0005-0000-0000-000015000000}"/>
    <cellStyle name="20% - Accent3 4" xfId="64" xr:uid="{00000000-0005-0000-0000-000016000000}"/>
    <cellStyle name="20% - Accent3 5" xfId="65" xr:uid="{00000000-0005-0000-0000-000017000000}"/>
    <cellStyle name="20% - Accent3 6" xfId="66" xr:uid="{00000000-0005-0000-0000-000018000000}"/>
    <cellStyle name="20% - Accent3 7" xfId="67" xr:uid="{00000000-0005-0000-0000-000019000000}"/>
    <cellStyle name="20% - Accent4 2" xfId="68" xr:uid="{00000000-0005-0000-0000-00001A000000}"/>
    <cellStyle name="20% - Accent4 3" xfId="69" xr:uid="{00000000-0005-0000-0000-00001B000000}"/>
    <cellStyle name="20% - Accent4 4" xfId="70" xr:uid="{00000000-0005-0000-0000-00001C000000}"/>
    <cellStyle name="20% - Accent4 5" xfId="71" xr:uid="{00000000-0005-0000-0000-00001D000000}"/>
    <cellStyle name="20% - Accent4 6" xfId="72" xr:uid="{00000000-0005-0000-0000-00001E000000}"/>
    <cellStyle name="20% - Accent4 7" xfId="73" xr:uid="{00000000-0005-0000-0000-00001F000000}"/>
    <cellStyle name="20% - Accent5 2" xfId="74" xr:uid="{00000000-0005-0000-0000-000020000000}"/>
    <cellStyle name="20% - Accent5 3" xfId="75" xr:uid="{00000000-0005-0000-0000-000021000000}"/>
    <cellStyle name="20% - Accent5 4" xfId="76" xr:uid="{00000000-0005-0000-0000-000022000000}"/>
    <cellStyle name="20% - Accent5 5" xfId="77" xr:uid="{00000000-0005-0000-0000-000023000000}"/>
    <cellStyle name="20% - Accent5 6" xfId="78" xr:uid="{00000000-0005-0000-0000-000024000000}"/>
    <cellStyle name="20% - Accent5 7" xfId="79" xr:uid="{00000000-0005-0000-0000-000025000000}"/>
    <cellStyle name="20% - Accent6 2" xfId="80" xr:uid="{00000000-0005-0000-0000-000026000000}"/>
    <cellStyle name="20% - Accent6 3" xfId="81" xr:uid="{00000000-0005-0000-0000-000027000000}"/>
    <cellStyle name="20% - Accent6 4" xfId="82" xr:uid="{00000000-0005-0000-0000-000028000000}"/>
    <cellStyle name="20% - Accent6 5" xfId="83" xr:uid="{00000000-0005-0000-0000-000029000000}"/>
    <cellStyle name="20% - Accent6 6" xfId="84" xr:uid="{00000000-0005-0000-0000-00002A000000}"/>
    <cellStyle name="40% - Accent1 2" xfId="85" xr:uid="{00000000-0005-0000-0000-00002B000000}"/>
    <cellStyle name="40% - Accent1 3" xfId="86" xr:uid="{00000000-0005-0000-0000-00002C000000}"/>
    <cellStyle name="40% - Accent1 4" xfId="87" xr:uid="{00000000-0005-0000-0000-00002D000000}"/>
    <cellStyle name="40% - Accent1 5" xfId="88" xr:uid="{00000000-0005-0000-0000-00002E000000}"/>
    <cellStyle name="40% - Accent1 6" xfId="89" xr:uid="{00000000-0005-0000-0000-00002F000000}"/>
    <cellStyle name="40% - Accent1 7" xfId="90" xr:uid="{00000000-0005-0000-0000-000030000000}"/>
    <cellStyle name="40% - Accent2 2" xfId="91" xr:uid="{00000000-0005-0000-0000-000031000000}"/>
    <cellStyle name="40% - Accent2 3" xfId="92" xr:uid="{00000000-0005-0000-0000-000032000000}"/>
    <cellStyle name="40% - Accent2 4" xfId="93" xr:uid="{00000000-0005-0000-0000-000033000000}"/>
    <cellStyle name="40% - Accent2 5" xfId="94" xr:uid="{00000000-0005-0000-0000-000034000000}"/>
    <cellStyle name="40% - Accent2 6" xfId="95" xr:uid="{00000000-0005-0000-0000-000035000000}"/>
    <cellStyle name="40% - Accent2 7" xfId="96" xr:uid="{00000000-0005-0000-0000-000036000000}"/>
    <cellStyle name="40% - Accent3 2" xfId="97" xr:uid="{00000000-0005-0000-0000-000037000000}"/>
    <cellStyle name="40% - Accent3 3" xfId="98" xr:uid="{00000000-0005-0000-0000-000038000000}"/>
    <cellStyle name="40% - Accent3 4" xfId="99" xr:uid="{00000000-0005-0000-0000-000039000000}"/>
    <cellStyle name="40% - Accent3 5" xfId="100" xr:uid="{00000000-0005-0000-0000-00003A000000}"/>
    <cellStyle name="40% - Accent3 6" xfId="101" xr:uid="{00000000-0005-0000-0000-00003B000000}"/>
    <cellStyle name="40% - Accent3 7" xfId="102" xr:uid="{00000000-0005-0000-0000-00003C000000}"/>
    <cellStyle name="40% - Accent4 2" xfId="103" xr:uid="{00000000-0005-0000-0000-00003D000000}"/>
    <cellStyle name="40% - Accent4 3" xfId="104" xr:uid="{00000000-0005-0000-0000-00003E000000}"/>
    <cellStyle name="40% - Accent4 4" xfId="105" xr:uid="{00000000-0005-0000-0000-00003F000000}"/>
    <cellStyle name="40% - Accent4 5" xfId="106" xr:uid="{00000000-0005-0000-0000-000040000000}"/>
    <cellStyle name="40% - Accent4 6" xfId="107" xr:uid="{00000000-0005-0000-0000-000041000000}"/>
    <cellStyle name="40% - Accent4 7" xfId="108" xr:uid="{00000000-0005-0000-0000-000042000000}"/>
    <cellStyle name="40% - Accent5 2" xfId="109" xr:uid="{00000000-0005-0000-0000-000043000000}"/>
    <cellStyle name="40% - Accent5 3" xfId="110" xr:uid="{00000000-0005-0000-0000-000044000000}"/>
    <cellStyle name="40% - Accent5 4" xfId="111" xr:uid="{00000000-0005-0000-0000-000045000000}"/>
    <cellStyle name="40% - Accent5 5" xfId="112" xr:uid="{00000000-0005-0000-0000-000046000000}"/>
    <cellStyle name="40% - Accent5 6" xfId="113" xr:uid="{00000000-0005-0000-0000-000047000000}"/>
    <cellStyle name="40% - Accent5 7" xfId="114" xr:uid="{00000000-0005-0000-0000-000048000000}"/>
    <cellStyle name="40% - Accent6 2" xfId="115" xr:uid="{00000000-0005-0000-0000-000049000000}"/>
    <cellStyle name="40% - Accent6 3" xfId="116" xr:uid="{00000000-0005-0000-0000-00004A000000}"/>
    <cellStyle name="40% - Accent6 4" xfId="117" xr:uid="{00000000-0005-0000-0000-00004B000000}"/>
    <cellStyle name="40% - Accent6 5" xfId="118" xr:uid="{00000000-0005-0000-0000-00004C000000}"/>
    <cellStyle name="40% - Accent6 6" xfId="119" xr:uid="{00000000-0005-0000-0000-00004D000000}"/>
    <cellStyle name="40% - Accent6 7" xfId="120" xr:uid="{00000000-0005-0000-0000-00004E000000}"/>
    <cellStyle name="60% - Accent1 2" xfId="121" xr:uid="{00000000-0005-0000-0000-00004F000000}"/>
    <cellStyle name="60% - Accent1 3" xfId="122" xr:uid="{00000000-0005-0000-0000-000050000000}"/>
    <cellStyle name="60% - Accent1 4" xfId="123" xr:uid="{00000000-0005-0000-0000-000051000000}"/>
    <cellStyle name="60% - Accent1 5" xfId="124" xr:uid="{00000000-0005-0000-0000-000052000000}"/>
    <cellStyle name="60% - Accent1 6" xfId="125" xr:uid="{00000000-0005-0000-0000-000053000000}"/>
    <cellStyle name="60% - Accent1 7" xfId="126" xr:uid="{00000000-0005-0000-0000-000054000000}"/>
    <cellStyle name="60% - Accent2 2" xfId="127" xr:uid="{00000000-0005-0000-0000-000055000000}"/>
    <cellStyle name="60% - Accent2 3" xfId="128" xr:uid="{00000000-0005-0000-0000-000056000000}"/>
    <cellStyle name="60% - Accent2 4" xfId="129" xr:uid="{00000000-0005-0000-0000-000057000000}"/>
    <cellStyle name="60% - Accent2 5" xfId="130" xr:uid="{00000000-0005-0000-0000-000058000000}"/>
    <cellStyle name="60% - Accent2 6" xfId="131" xr:uid="{00000000-0005-0000-0000-000059000000}"/>
    <cellStyle name="60% - Accent2 7" xfId="132" xr:uid="{00000000-0005-0000-0000-00005A000000}"/>
    <cellStyle name="60% - Accent3 2" xfId="133" xr:uid="{00000000-0005-0000-0000-00005B000000}"/>
    <cellStyle name="60% - Accent3 3" xfId="134" xr:uid="{00000000-0005-0000-0000-00005C000000}"/>
    <cellStyle name="60% - Accent3 4" xfId="135" xr:uid="{00000000-0005-0000-0000-00005D000000}"/>
    <cellStyle name="60% - Accent3 5" xfId="136" xr:uid="{00000000-0005-0000-0000-00005E000000}"/>
    <cellStyle name="60% - Accent3 6" xfId="137" xr:uid="{00000000-0005-0000-0000-00005F000000}"/>
    <cellStyle name="60% - Accent3 7" xfId="138" xr:uid="{00000000-0005-0000-0000-000060000000}"/>
    <cellStyle name="60% - Accent4 2" xfId="139" xr:uid="{00000000-0005-0000-0000-000061000000}"/>
    <cellStyle name="60% - Accent4 3" xfId="140" xr:uid="{00000000-0005-0000-0000-000062000000}"/>
    <cellStyle name="60% - Accent4 4" xfId="141" xr:uid="{00000000-0005-0000-0000-000063000000}"/>
    <cellStyle name="60% - Accent4 5" xfId="142" xr:uid="{00000000-0005-0000-0000-000064000000}"/>
    <cellStyle name="60% - Accent4 6" xfId="143" xr:uid="{00000000-0005-0000-0000-000065000000}"/>
    <cellStyle name="60% - Accent4 7" xfId="144" xr:uid="{00000000-0005-0000-0000-000066000000}"/>
    <cellStyle name="60% - Accent5 2" xfId="145" xr:uid="{00000000-0005-0000-0000-000067000000}"/>
    <cellStyle name="60% - Accent5 3" xfId="146" xr:uid="{00000000-0005-0000-0000-000068000000}"/>
    <cellStyle name="60% - Accent5 4" xfId="147" xr:uid="{00000000-0005-0000-0000-000069000000}"/>
    <cellStyle name="60% - Accent5 5" xfId="148" xr:uid="{00000000-0005-0000-0000-00006A000000}"/>
    <cellStyle name="60% - Accent5 6" xfId="149" xr:uid="{00000000-0005-0000-0000-00006B000000}"/>
    <cellStyle name="60% - Accent5 7" xfId="150" xr:uid="{00000000-0005-0000-0000-00006C000000}"/>
    <cellStyle name="60% - Accent6 2" xfId="151" xr:uid="{00000000-0005-0000-0000-00006D000000}"/>
    <cellStyle name="60% - Accent6 3" xfId="152" xr:uid="{00000000-0005-0000-0000-00006E000000}"/>
    <cellStyle name="60% - Accent6 4" xfId="153" xr:uid="{00000000-0005-0000-0000-00006F000000}"/>
    <cellStyle name="60% - Accent6 5" xfId="154" xr:uid="{00000000-0005-0000-0000-000070000000}"/>
    <cellStyle name="60% - Accent6 6" xfId="155" xr:uid="{00000000-0005-0000-0000-000071000000}"/>
    <cellStyle name="60% - Accent6 7" xfId="156" xr:uid="{00000000-0005-0000-0000-000072000000}"/>
    <cellStyle name="Accent1 - 20%" xfId="157" xr:uid="{00000000-0005-0000-0000-000073000000}"/>
    <cellStyle name="Accent1 - 40%" xfId="158" xr:uid="{00000000-0005-0000-0000-000074000000}"/>
    <cellStyle name="Accent1 - 60%" xfId="159" xr:uid="{00000000-0005-0000-0000-000075000000}"/>
    <cellStyle name="Accent1 10" xfId="160" xr:uid="{00000000-0005-0000-0000-000076000000}"/>
    <cellStyle name="Accent1 11" xfId="161" xr:uid="{00000000-0005-0000-0000-000077000000}"/>
    <cellStyle name="Accent1 12" xfId="162" xr:uid="{00000000-0005-0000-0000-000078000000}"/>
    <cellStyle name="Accent1 13" xfId="163" xr:uid="{00000000-0005-0000-0000-000079000000}"/>
    <cellStyle name="Accent1 14" xfId="164" xr:uid="{00000000-0005-0000-0000-00007A000000}"/>
    <cellStyle name="Accent1 15" xfId="165" xr:uid="{00000000-0005-0000-0000-00007B000000}"/>
    <cellStyle name="Accent1 16" xfId="166" xr:uid="{00000000-0005-0000-0000-00007C000000}"/>
    <cellStyle name="Accent1 17" xfId="167" xr:uid="{00000000-0005-0000-0000-00007D000000}"/>
    <cellStyle name="Accent1 18" xfId="168" xr:uid="{00000000-0005-0000-0000-00007E000000}"/>
    <cellStyle name="Accent1 19" xfId="169" xr:uid="{00000000-0005-0000-0000-00007F000000}"/>
    <cellStyle name="Accent1 2" xfId="170" xr:uid="{00000000-0005-0000-0000-000080000000}"/>
    <cellStyle name="Accent1 20" xfId="171" xr:uid="{00000000-0005-0000-0000-000081000000}"/>
    <cellStyle name="Accent1 21" xfId="172" xr:uid="{00000000-0005-0000-0000-000082000000}"/>
    <cellStyle name="Accent1 22" xfId="173" xr:uid="{00000000-0005-0000-0000-000083000000}"/>
    <cellStyle name="Accent1 23" xfId="174" xr:uid="{00000000-0005-0000-0000-000084000000}"/>
    <cellStyle name="Accent1 24" xfId="175" xr:uid="{00000000-0005-0000-0000-000085000000}"/>
    <cellStyle name="Accent1 25" xfId="176" xr:uid="{00000000-0005-0000-0000-000086000000}"/>
    <cellStyle name="Accent1 26" xfId="177" xr:uid="{00000000-0005-0000-0000-000087000000}"/>
    <cellStyle name="Accent1 27" xfId="178" xr:uid="{00000000-0005-0000-0000-000088000000}"/>
    <cellStyle name="Accent1 28" xfId="179" xr:uid="{00000000-0005-0000-0000-000089000000}"/>
    <cellStyle name="Accent1 29" xfId="180" xr:uid="{00000000-0005-0000-0000-00008A000000}"/>
    <cellStyle name="Accent1 3" xfId="181" xr:uid="{00000000-0005-0000-0000-00008B000000}"/>
    <cellStyle name="Accent1 30" xfId="182" xr:uid="{00000000-0005-0000-0000-00008C000000}"/>
    <cellStyle name="Accent1 31" xfId="183" xr:uid="{00000000-0005-0000-0000-00008D000000}"/>
    <cellStyle name="Accent1 32" xfId="184" xr:uid="{00000000-0005-0000-0000-00008E000000}"/>
    <cellStyle name="Accent1 33" xfId="185" xr:uid="{00000000-0005-0000-0000-00008F000000}"/>
    <cellStyle name="Accent1 34" xfId="186" xr:uid="{00000000-0005-0000-0000-000090000000}"/>
    <cellStyle name="Accent1 35" xfId="187" xr:uid="{00000000-0005-0000-0000-000091000000}"/>
    <cellStyle name="Accent1 36" xfId="188" xr:uid="{00000000-0005-0000-0000-000092000000}"/>
    <cellStyle name="Accent1 37" xfId="189" xr:uid="{00000000-0005-0000-0000-000093000000}"/>
    <cellStyle name="Accent1 38" xfId="190" xr:uid="{00000000-0005-0000-0000-000094000000}"/>
    <cellStyle name="Accent1 39" xfId="191" xr:uid="{00000000-0005-0000-0000-000095000000}"/>
    <cellStyle name="Accent1 4" xfId="192" xr:uid="{00000000-0005-0000-0000-000096000000}"/>
    <cellStyle name="Accent1 5" xfId="193" xr:uid="{00000000-0005-0000-0000-000097000000}"/>
    <cellStyle name="Accent1 6" xfId="194" xr:uid="{00000000-0005-0000-0000-000098000000}"/>
    <cellStyle name="Accent1 7" xfId="195" xr:uid="{00000000-0005-0000-0000-000099000000}"/>
    <cellStyle name="Accent1 8" xfId="196" xr:uid="{00000000-0005-0000-0000-00009A000000}"/>
    <cellStyle name="Accent1 9" xfId="197" xr:uid="{00000000-0005-0000-0000-00009B000000}"/>
    <cellStyle name="Accent2 - 20%" xfId="198" xr:uid="{00000000-0005-0000-0000-00009C000000}"/>
    <cellStyle name="Accent2 - 40%" xfId="199" xr:uid="{00000000-0005-0000-0000-00009D000000}"/>
    <cellStyle name="Accent2 - 60%" xfId="200" xr:uid="{00000000-0005-0000-0000-00009E000000}"/>
    <cellStyle name="Accent2 10" xfId="201" xr:uid="{00000000-0005-0000-0000-00009F000000}"/>
    <cellStyle name="Accent2 11" xfId="202" xr:uid="{00000000-0005-0000-0000-0000A0000000}"/>
    <cellStyle name="Accent2 12" xfId="203" xr:uid="{00000000-0005-0000-0000-0000A1000000}"/>
    <cellStyle name="Accent2 13" xfId="204" xr:uid="{00000000-0005-0000-0000-0000A2000000}"/>
    <cellStyle name="Accent2 14" xfId="205" xr:uid="{00000000-0005-0000-0000-0000A3000000}"/>
    <cellStyle name="Accent2 15" xfId="206" xr:uid="{00000000-0005-0000-0000-0000A4000000}"/>
    <cellStyle name="Accent2 16" xfId="207" xr:uid="{00000000-0005-0000-0000-0000A5000000}"/>
    <cellStyle name="Accent2 17" xfId="208" xr:uid="{00000000-0005-0000-0000-0000A6000000}"/>
    <cellStyle name="Accent2 18" xfId="209" xr:uid="{00000000-0005-0000-0000-0000A7000000}"/>
    <cellStyle name="Accent2 19" xfId="210" xr:uid="{00000000-0005-0000-0000-0000A8000000}"/>
    <cellStyle name="Accent2 2" xfId="211" xr:uid="{00000000-0005-0000-0000-0000A9000000}"/>
    <cellStyle name="Accent2 20" xfId="212" xr:uid="{00000000-0005-0000-0000-0000AA000000}"/>
    <cellStyle name="Accent2 21" xfId="213" xr:uid="{00000000-0005-0000-0000-0000AB000000}"/>
    <cellStyle name="Accent2 22" xfId="214" xr:uid="{00000000-0005-0000-0000-0000AC000000}"/>
    <cellStyle name="Accent2 23" xfId="215" xr:uid="{00000000-0005-0000-0000-0000AD000000}"/>
    <cellStyle name="Accent2 24" xfId="216" xr:uid="{00000000-0005-0000-0000-0000AE000000}"/>
    <cellStyle name="Accent2 25" xfId="217" xr:uid="{00000000-0005-0000-0000-0000AF000000}"/>
    <cellStyle name="Accent2 26" xfId="218" xr:uid="{00000000-0005-0000-0000-0000B0000000}"/>
    <cellStyle name="Accent2 27" xfId="219" xr:uid="{00000000-0005-0000-0000-0000B1000000}"/>
    <cellStyle name="Accent2 28" xfId="220" xr:uid="{00000000-0005-0000-0000-0000B2000000}"/>
    <cellStyle name="Accent2 29" xfId="221" xr:uid="{00000000-0005-0000-0000-0000B3000000}"/>
    <cellStyle name="Accent2 3" xfId="222" xr:uid="{00000000-0005-0000-0000-0000B4000000}"/>
    <cellStyle name="Accent2 30" xfId="223" xr:uid="{00000000-0005-0000-0000-0000B5000000}"/>
    <cellStyle name="Accent2 31" xfId="224" xr:uid="{00000000-0005-0000-0000-0000B6000000}"/>
    <cellStyle name="Accent2 32" xfId="225" xr:uid="{00000000-0005-0000-0000-0000B7000000}"/>
    <cellStyle name="Accent2 33" xfId="226" xr:uid="{00000000-0005-0000-0000-0000B8000000}"/>
    <cellStyle name="Accent2 34" xfId="227" xr:uid="{00000000-0005-0000-0000-0000B9000000}"/>
    <cellStyle name="Accent2 35" xfId="228" xr:uid="{00000000-0005-0000-0000-0000BA000000}"/>
    <cellStyle name="Accent2 36" xfId="229" xr:uid="{00000000-0005-0000-0000-0000BB000000}"/>
    <cellStyle name="Accent2 37" xfId="230" xr:uid="{00000000-0005-0000-0000-0000BC000000}"/>
    <cellStyle name="Accent2 4" xfId="231" xr:uid="{00000000-0005-0000-0000-0000BD000000}"/>
    <cellStyle name="Accent2 5" xfId="232" xr:uid="{00000000-0005-0000-0000-0000BE000000}"/>
    <cellStyle name="Accent2 6" xfId="233" xr:uid="{00000000-0005-0000-0000-0000BF000000}"/>
    <cellStyle name="Accent2 7" xfId="234" xr:uid="{00000000-0005-0000-0000-0000C0000000}"/>
    <cellStyle name="Accent2 8" xfId="235" xr:uid="{00000000-0005-0000-0000-0000C1000000}"/>
    <cellStyle name="Accent2 9" xfId="236" xr:uid="{00000000-0005-0000-0000-0000C2000000}"/>
    <cellStyle name="Accent3 - 20%" xfId="237" xr:uid="{00000000-0005-0000-0000-0000C3000000}"/>
    <cellStyle name="Accent3 - 40%" xfId="238" xr:uid="{00000000-0005-0000-0000-0000C4000000}"/>
    <cellStyle name="Accent3 - 60%" xfId="239" xr:uid="{00000000-0005-0000-0000-0000C5000000}"/>
    <cellStyle name="Accent3 10" xfId="240" xr:uid="{00000000-0005-0000-0000-0000C6000000}"/>
    <cellStyle name="Accent3 11" xfId="241" xr:uid="{00000000-0005-0000-0000-0000C7000000}"/>
    <cellStyle name="Accent3 12" xfId="242" xr:uid="{00000000-0005-0000-0000-0000C8000000}"/>
    <cellStyle name="Accent3 13" xfId="243" xr:uid="{00000000-0005-0000-0000-0000C9000000}"/>
    <cellStyle name="Accent3 14" xfId="244" xr:uid="{00000000-0005-0000-0000-0000CA000000}"/>
    <cellStyle name="Accent3 15" xfId="245" xr:uid="{00000000-0005-0000-0000-0000CB000000}"/>
    <cellStyle name="Accent3 16" xfId="246" xr:uid="{00000000-0005-0000-0000-0000CC000000}"/>
    <cellStyle name="Accent3 17" xfId="247" xr:uid="{00000000-0005-0000-0000-0000CD000000}"/>
    <cellStyle name="Accent3 18" xfId="248" xr:uid="{00000000-0005-0000-0000-0000CE000000}"/>
    <cellStyle name="Accent3 19" xfId="249" xr:uid="{00000000-0005-0000-0000-0000CF000000}"/>
    <cellStyle name="Accent3 2" xfId="250" xr:uid="{00000000-0005-0000-0000-0000D0000000}"/>
    <cellStyle name="Accent3 20" xfId="251" xr:uid="{00000000-0005-0000-0000-0000D1000000}"/>
    <cellStyle name="Accent3 21" xfId="252" xr:uid="{00000000-0005-0000-0000-0000D2000000}"/>
    <cellStyle name="Accent3 22" xfId="253" xr:uid="{00000000-0005-0000-0000-0000D3000000}"/>
    <cellStyle name="Accent3 23" xfId="254" xr:uid="{00000000-0005-0000-0000-0000D4000000}"/>
    <cellStyle name="Accent3 24" xfId="255" xr:uid="{00000000-0005-0000-0000-0000D5000000}"/>
    <cellStyle name="Accent3 25" xfId="256" xr:uid="{00000000-0005-0000-0000-0000D6000000}"/>
    <cellStyle name="Accent3 26" xfId="257" xr:uid="{00000000-0005-0000-0000-0000D7000000}"/>
    <cellStyle name="Accent3 27" xfId="258" xr:uid="{00000000-0005-0000-0000-0000D8000000}"/>
    <cellStyle name="Accent3 28" xfId="259" xr:uid="{00000000-0005-0000-0000-0000D9000000}"/>
    <cellStyle name="Accent3 29" xfId="260" xr:uid="{00000000-0005-0000-0000-0000DA000000}"/>
    <cellStyle name="Accent3 3" xfId="261" xr:uid="{00000000-0005-0000-0000-0000DB000000}"/>
    <cellStyle name="Accent3 30" xfId="262" xr:uid="{00000000-0005-0000-0000-0000DC000000}"/>
    <cellStyle name="Accent3 31" xfId="263" xr:uid="{00000000-0005-0000-0000-0000DD000000}"/>
    <cellStyle name="Accent3 32" xfId="264" xr:uid="{00000000-0005-0000-0000-0000DE000000}"/>
    <cellStyle name="Accent3 33" xfId="265" xr:uid="{00000000-0005-0000-0000-0000DF000000}"/>
    <cellStyle name="Accent3 34" xfId="266" xr:uid="{00000000-0005-0000-0000-0000E0000000}"/>
    <cellStyle name="Accent3 35" xfId="267" xr:uid="{00000000-0005-0000-0000-0000E1000000}"/>
    <cellStyle name="Accent3 36" xfId="268" xr:uid="{00000000-0005-0000-0000-0000E2000000}"/>
    <cellStyle name="Accent3 37" xfId="269" xr:uid="{00000000-0005-0000-0000-0000E3000000}"/>
    <cellStyle name="Accent3 4" xfId="270" xr:uid="{00000000-0005-0000-0000-0000E4000000}"/>
    <cellStyle name="Accent3 5" xfId="271" xr:uid="{00000000-0005-0000-0000-0000E5000000}"/>
    <cellStyle name="Accent3 6" xfId="272" xr:uid="{00000000-0005-0000-0000-0000E6000000}"/>
    <cellStyle name="Accent3 7" xfId="273" xr:uid="{00000000-0005-0000-0000-0000E7000000}"/>
    <cellStyle name="Accent3 8" xfId="274" xr:uid="{00000000-0005-0000-0000-0000E8000000}"/>
    <cellStyle name="Accent3 9" xfId="275" xr:uid="{00000000-0005-0000-0000-0000E9000000}"/>
    <cellStyle name="Accent4 - 20%" xfId="276" xr:uid="{00000000-0005-0000-0000-0000EA000000}"/>
    <cellStyle name="Accent4 - 40%" xfId="277" xr:uid="{00000000-0005-0000-0000-0000EB000000}"/>
    <cellStyle name="Accent4 - 60%" xfId="278" xr:uid="{00000000-0005-0000-0000-0000EC000000}"/>
    <cellStyle name="Accent4 10" xfId="279" xr:uid="{00000000-0005-0000-0000-0000ED000000}"/>
    <cellStyle name="Accent4 11" xfId="280" xr:uid="{00000000-0005-0000-0000-0000EE000000}"/>
    <cellStyle name="Accent4 12" xfId="281" xr:uid="{00000000-0005-0000-0000-0000EF000000}"/>
    <cellStyle name="Accent4 13" xfId="282" xr:uid="{00000000-0005-0000-0000-0000F0000000}"/>
    <cellStyle name="Accent4 14" xfId="283" xr:uid="{00000000-0005-0000-0000-0000F1000000}"/>
    <cellStyle name="Accent4 15" xfId="284" xr:uid="{00000000-0005-0000-0000-0000F2000000}"/>
    <cellStyle name="Accent4 16" xfId="285" xr:uid="{00000000-0005-0000-0000-0000F3000000}"/>
    <cellStyle name="Accent4 17" xfId="286" xr:uid="{00000000-0005-0000-0000-0000F4000000}"/>
    <cellStyle name="Accent4 18" xfId="287" xr:uid="{00000000-0005-0000-0000-0000F5000000}"/>
    <cellStyle name="Accent4 19" xfId="288" xr:uid="{00000000-0005-0000-0000-0000F6000000}"/>
    <cellStyle name="Accent4 2" xfId="289" xr:uid="{00000000-0005-0000-0000-0000F7000000}"/>
    <cellStyle name="Accent4 20" xfId="290" xr:uid="{00000000-0005-0000-0000-0000F8000000}"/>
    <cellStyle name="Accent4 21" xfId="291" xr:uid="{00000000-0005-0000-0000-0000F9000000}"/>
    <cellStyle name="Accent4 22" xfId="292" xr:uid="{00000000-0005-0000-0000-0000FA000000}"/>
    <cellStyle name="Accent4 23" xfId="293" xr:uid="{00000000-0005-0000-0000-0000FB000000}"/>
    <cellStyle name="Accent4 24" xfId="294" xr:uid="{00000000-0005-0000-0000-0000FC000000}"/>
    <cellStyle name="Accent4 25" xfId="295" xr:uid="{00000000-0005-0000-0000-0000FD000000}"/>
    <cellStyle name="Accent4 26" xfId="296" xr:uid="{00000000-0005-0000-0000-0000FE000000}"/>
    <cellStyle name="Accent4 27" xfId="297" xr:uid="{00000000-0005-0000-0000-0000FF000000}"/>
    <cellStyle name="Accent4 28" xfId="298" xr:uid="{00000000-0005-0000-0000-000000010000}"/>
    <cellStyle name="Accent4 29" xfId="299" xr:uid="{00000000-0005-0000-0000-000001010000}"/>
    <cellStyle name="Accent4 3" xfId="300" xr:uid="{00000000-0005-0000-0000-000002010000}"/>
    <cellStyle name="Accent4 30" xfId="301" xr:uid="{00000000-0005-0000-0000-000003010000}"/>
    <cellStyle name="Accent4 31" xfId="302" xr:uid="{00000000-0005-0000-0000-000004010000}"/>
    <cellStyle name="Accent4 32" xfId="303" xr:uid="{00000000-0005-0000-0000-000005010000}"/>
    <cellStyle name="Accent4 33" xfId="304" xr:uid="{00000000-0005-0000-0000-000006010000}"/>
    <cellStyle name="Accent4 34" xfId="305" xr:uid="{00000000-0005-0000-0000-000007010000}"/>
    <cellStyle name="Accent4 35" xfId="306" xr:uid="{00000000-0005-0000-0000-000008010000}"/>
    <cellStyle name="Accent4 36" xfId="307" xr:uid="{00000000-0005-0000-0000-000009010000}"/>
    <cellStyle name="Accent4 37" xfId="308" xr:uid="{00000000-0005-0000-0000-00000A010000}"/>
    <cellStyle name="Accent4 38" xfId="309" xr:uid="{00000000-0005-0000-0000-00000B010000}"/>
    <cellStyle name="Accent4 39" xfId="310" xr:uid="{00000000-0005-0000-0000-00000C010000}"/>
    <cellStyle name="Accent4 4" xfId="311" xr:uid="{00000000-0005-0000-0000-00000D010000}"/>
    <cellStyle name="Accent4 5" xfId="312" xr:uid="{00000000-0005-0000-0000-00000E010000}"/>
    <cellStyle name="Accent4 6" xfId="313" xr:uid="{00000000-0005-0000-0000-00000F010000}"/>
    <cellStyle name="Accent4 7" xfId="314" xr:uid="{00000000-0005-0000-0000-000010010000}"/>
    <cellStyle name="Accent4 8" xfId="315" xr:uid="{00000000-0005-0000-0000-000011010000}"/>
    <cellStyle name="Accent4 9" xfId="316" xr:uid="{00000000-0005-0000-0000-000012010000}"/>
    <cellStyle name="Accent5 - 20%" xfId="317" xr:uid="{00000000-0005-0000-0000-000013010000}"/>
    <cellStyle name="Accent5 - 40%" xfId="318" xr:uid="{00000000-0005-0000-0000-000014010000}"/>
    <cellStyle name="Accent5 - 60%" xfId="319" xr:uid="{00000000-0005-0000-0000-000015010000}"/>
    <cellStyle name="Accent5 10" xfId="320" xr:uid="{00000000-0005-0000-0000-000016010000}"/>
    <cellStyle name="Accent5 11" xfId="321" xr:uid="{00000000-0005-0000-0000-000017010000}"/>
    <cellStyle name="Accent5 12" xfId="322" xr:uid="{00000000-0005-0000-0000-000018010000}"/>
    <cellStyle name="Accent5 13" xfId="323" xr:uid="{00000000-0005-0000-0000-000019010000}"/>
    <cellStyle name="Accent5 14" xfId="324" xr:uid="{00000000-0005-0000-0000-00001A010000}"/>
    <cellStyle name="Accent5 15" xfId="325" xr:uid="{00000000-0005-0000-0000-00001B010000}"/>
    <cellStyle name="Accent5 16" xfId="326" xr:uid="{00000000-0005-0000-0000-00001C010000}"/>
    <cellStyle name="Accent5 17" xfId="327" xr:uid="{00000000-0005-0000-0000-00001D010000}"/>
    <cellStyle name="Accent5 18" xfId="328" xr:uid="{00000000-0005-0000-0000-00001E010000}"/>
    <cellStyle name="Accent5 19" xfId="329" xr:uid="{00000000-0005-0000-0000-00001F010000}"/>
    <cellStyle name="Accent5 2" xfId="330" xr:uid="{00000000-0005-0000-0000-000020010000}"/>
    <cellStyle name="Accent5 20" xfId="331" xr:uid="{00000000-0005-0000-0000-000021010000}"/>
    <cellStyle name="Accent5 21" xfId="332" xr:uid="{00000000-0005-0000-0000-000022010000}"/>
    <cellStyle name="Accent5 22" xfId="333" xr:uid="{00000000-0005-0000-0000-000023010000}"/>
    <cellStyle name="Accent5 23" xfId="334" xr:uid="{00000000-0005-0000-0000-000024010000}"/>
    <cellStyle name="Accent5 24" xfId="335" xr:uid="{00000000-0005-0000-0000-000025010000}"/>
    <cellStyle name="Accent5 25" xfId="336" xr:uid="{00000000-0005-0000-0000-000026010000}"/>
    <cellStyle name="Accent5 26" xfId="337" xr:uid="{00000000-0005-0000-0000-000027010000}"/>
    <cellStyle name="Accent5 27" xfId="338" xr:uid="{00000000-0005-0000-0000-000028010000}"/>
    <cellStyle name="Accent5 28" xfId="339" xr:uid="{00000000-0005-0000-0000-000029010000}"/>
    <cellStyle name="Accent5 29" xfId="340" xr:uid="{00000000-0005-0000-0000-00002A010000}"/>
    <cellStyle name="Accent5 3" xfId="341" xr:uid="{00000000-0005-0000-0000-00002B010000}"/>
    <cellStyle name="Accent5 30" xfId="342" xr:uid="{00000000-0005-0000-0000-00002C010000}"/>
    <cellStyle name="Accent5 31" xfId="343" xr:uid="{00000000-0005-0000-0000-00002D010000}"/>
    <cellStyle name="Accent5 32" xfId="344" xr:uid="{00000000-0005-0000-0000-00002E010000}"/>
    <cellStyle name="Accent5 33" xfId="345" xr:uid="{00000000-0005-0000-0000-00002F010000}"/>
    <cellStyle name="Accent5 34" xfId="346" xr:uid="{00000000-0005-0000-0000-000030010000}"/>
    <cellStyle name="Accent5 35" xfId="347" xr:uid="{00000000-0005-0000-0000-000031010000}"/>
    <cellStyle name="Accent5 36" xfId="348" xr:uid="{00000000-0005-0000-0000-000032010000}"/>
    <cellStyle name="Accent5 37" xfId="349" xr:uid="{00000000-0005-0000-0000-000033010000}"/>
    <cellStyle name="Accent5 4" xfId="350" xr:uid="{00000000-0005-0000-0000-000034010000}"/>
    <cellStyle name="Accent5 5" xfId="351" xr:uid="{00000000-0005-0000-0000-000035010000}"/>
    <cellStyle name="Accent5 6" xfId="352" xr:uid="{00000000-0005-0000-0000-000036010000}"/>
    <cellStyle name="Accent5 7" xfId="353" xr:uid="{00000000-0005-0000-0000-000037010000}"/>
    <cellStyle name="Accent5 8" xfId="354" xr:uid="{00000000-0005-0000-0000-000038010000}"/>
    <cellStyle name="Accent5 9" xfId="355" xr:uid="{00000000-0005-0000-0000-000039010000}"/>
    <cellStyle name="Accent6 - 20%" xfId="356" xr:uid="{00000000-0005-0000-0000-00003A010000}"/>
    <cellStyle name="Accent6 - 40%" xfId="357" xr:uid="{00000000-0005-0000-0000-00003B010000}"/>
    <cellStyle name="Accent6 - 60%" xfId="358" xr:uid="{00000000-0005-0000-0000-00003C010000}"/>
    <cellStyle name="Accent6 10" xfId="359" xr:uid="{00000000-0005-0000-0000-00003D010000}"/>
    <cellStyle name="Accent6 11" xfId="360" xr:uid="{00000000-0005-0000-0000-00003E010000}"/>
    <cellStyle name="Accent6 12" xfId="361" xr:uid="{00000000-0005-0000-0000-00003F010000}"/>
    <cellStyle name="Accent6 13" xfId="362" xr:uid="{00000000-0005-0000-0000-000040010000}"/>
    <cellStyle name="Accent6 14" xfId="363" xr:uid="{00000000-0005-0000-0000-000041010000}"/>
    <cellStyle name="Accent6 15" xfId="364" xr:uid="{00000000-0005-0000-0000-000042010000}"/>
    <cellStyle name="Accent6 16" xfId="365" xr:uid="{00000000-0005-0000-0000-000043010000}"/>
    <cellStyle name="Accent6 17" xfId="366" xr:uid="{00000000-0005-0000-0000-000044010000}"/>
    <cellStyle name="Accent6 18" xfId="367" xr:uid="{00000000-0005-0000-0000-000045010000}"/>
    <cellStyle name="Accent6 19" xfId="368" xr:uid="{00000000-0005-0000-0000-000046010000}"/>
    <cellStyle name="Accent6 2" xfId="369" xr:uid="{00000000-0005-0000-0000-000047010000}"/>
    <cellStyle name="Accent6 20" xfId="370" xr:uid="{00000000-0005-0000-0000-000048010000}"/>
    <cellStyle name="Accent6 21" xfId="371" xr:uid="{00000000-0005-0000-0000-000049010000}"/>
    <cellStyle name="Accent6 22" xfId="372" xr:uid="{00000000-0005-0000-0000-00004A010000}"/>
    <cellStyle name="Accent6 23" xfId="373" xr:uid="{00000000-0005-0000-0000-00004B010000}"/>
    <cellStyle name="Accent6 24" xfId="374" xr:uid="{00000000-0005-0000-0000-00004C010000}"/>
    <cellStyle name="Accent6 25" xfId="375" xr:uid="{00000000-0005-0000-0000-00004D010000}"/>
    <cellStyle name="Accent6 26" xfId="376" xr:uid="{00000000-0005-0000-0000-00004E010000}"/>
    <cellStyle name="Accent6 27" xfId="377" xr:uid="{00000000-0005-0000-0000-00004F010000}"/>
    <cellStyle name="Accent6 28" xfId="378" xr:uid="{00000000-0005-0000-0000-000050010000}"/>
    <cellStyle name="Accent6 29" xfId="379" xr:uid="{00000000-0005-0000-0000-000051010000}"/>
    <cellStyle name="Accent6 3" xfId="380" xr:uid="{00000000-0005-0000-0000-000052010000}"/>
    <cellStyle name="Accent6 30" xfId="381" xr:uid="{00000000-0005-0000-0000-000053010000}"/>
    <cellStyle name="Accent6 31" xfId="382" xr:uid="{00000000-0005-0000-0000-000054010000}"/>
    <cellStyle name="Accent6 32" xfId="383" xr:uid="{00000000-0005-0000-0000-000055010000}"/>
    <cellStyle name="Accent6 33" xfId="384" xr:uid="{00000000-0005-0000-0000-000056010000}"/>
    <cellStyle name="Accent6 34" xfId="385" xr:uid="{00000000-0005-0000-0000-000057010000}"/>
    <cellStyle name="Accent6 35" xfId="386" xr:uid="{00000000-0005-0000-0000-000058010000}"/>
    <cellStyle name="Accent6 36" xfId="387" xr:uid="{00000000-0005-0000-0000-000059010000}"/>
    <cellStyle name="Accent6 37" xfId="388" xr:uid="{00000000-0005-0000-0000-00005A010000}"/>
    <cellStyle name="Accent6 4" xfId="389" xr:uid="{00000000-0005-0000-0000-00005B010000}"/>
    <cellStyle name="Accent6 5" xfId="390" xr:uid="{00000000-0005-0000-0000-00005C010000}"/>
    <cellStyle name="Accent6 6" xfId="391" xr:uid="{00000000-0005-0000-0000-00005D010000}"/>
    <cellStyle name="Accent6 7" xfId="392" xr:uid="{00000000-0005-0000-0000-00005E010000}"/>
    <cellStyle name="Accent6 8" xfId="393" xr:uid="{00000000-0005-0000-0000-00005F010000}"/>
    <cellStyle name="Accent6 9" xfId="394" xr:uid="{00000000-0005-0000-0000-000060010000}"/>
    <cellStyle name="Agara" xfId="395" xr:uid="{00000000-0005-0000-0000-000061010000}"/>
    <cellStyle name="AS Input Middle Currency" xfId="396" xr:uid="{00000000-0005-0000-0000-000062010000}"/>
    <cellStyle name="AS Input Middle Currency 2" xfId="397" xr:uid="{00000000-0005-0000-0000-000063010000}"/>
    <cellStyle name="AS Input Middle Date" xfId="398" xr:uid="{00000000-0005-0000-0000-000064010000}"/>
    <cellStyle name="AS Input Middle Date 2" xfId="399" xr:uid="{00000000-0005-0000-0000-000065010000}"/>
    <cellStyle name="AS Input Middle Multiple" xfId="400" xr:uid="{00000000-0005-0000-0000-000066010000}"/>
    <cellStyle name="AS Input Middle Multiple 2" xfId="401" xr:uid="{00000000-0005-0000-0000-000067010000}"/>
    <cellStyle name="AS Input Middle Number" xfId="402" xr:uid="{00000000-0005-0000-0000-000068010000}"/>
    <cellStyle name="AS Input Middle Number 2" xfId="403" xr:uid="{00000000-0005-0000-0000-000069010000}"/>
    <cellStyle name="AS Input Middle Percentage" xfId="404" xr:uid="{00000000-0005-0000-0000-00006A010000}"/>
    <cellStyle name="AS Input Middle Percentage 2" xfId="405" xr:uid="{00000000-0005-0000-0000-00006B010000}"/>
    <cellStyle name="AS Input Middle Title / Name" xfId="406" xr:uid="{00000000-0005-0000-0000-00006C010000}"/>
    <cellStyle name="AS Input Middle Title / Name 2" xfId="407" xr:uid="{00000000-0005-0000-0000-00006D010000}"/>
    <cellStyle name="AS Input Middle Year" xfId="408" xr:uid="{00000000-0005-0000-0000-00006E010000}"/>
    <cellStyle name="AS Input Middle Year 2" xfId="409" xr:uid="{00000000-0005-0000-0000-00006F010000}"/>
    <cellStyle name="Assumption Currency." xfId="410" xr:uid="{00000000-0005-0000-0000-000070010000}"/>
    <cellStyle name="Assumption Currency. 10" xfId="411" xr:uid="{00000000-0005-0000-0000-000071010000}"/>
    <cellStyle name="Assumption Currency. 10 10" xfId="412" xr:uid="{00000000-0005-0000-0000-000072010000}"/>
    <cellStyle name="Assumption Currency. 10 10 2" xfId="20403" xr:uid="{00000000-0005-0000-0000-000073010000}"/>
    <cellStyle name="Assumption Currency. 10 11" xfId="413" xr:uid="{00000000-0005-0000-0000-000074010000}"/>
    <cellStyle name="Assumption Currency. 10 11 2" xfId="20404" xr:uid="{00000000-0005-0000-0000-000075010000}"/>
    <cellStyle name="Assumption Currency. 10 12" xfId="414" xr:uid="{00000000-0005-0000-0000-000076010000}"/>
    <cellStyle name="Assumption Currency. 10 12 2" xfId="20405" xr:uid="{00000000-0005-0000-0000-000077010000}"/>
    <cellStyle name="Assumption Currency. 10 13" xfId="20402" xr:uid="{00000000-0005-0000-0000-000078010000}"/>
    <cellStyle name="Assumption Currency. 10 2" xfId="415" xr:uid="{00000000-0005-0000-0000-000079010000}"/>
    <cellStyle name="Assumption Currency. 10 2 10" xfId="416" xr:uid="{00000000-0005-0000-0000-00007A010000}"/>
    <cellStyle name="Assumption Currency. 10 2 10 2" xfId="20407" xr:uid="{00000000-0005-0000-0000-00007B010000}"/>
    <cellStyle name="Assumption Currency. 10 2 11" xfId="417" xr:uid="{00000000-0005-0000-0000-00007C010000}"/>
    <cellStyle name="Assumption Currency. 10 2 11 2" xfId="20408" xr:uid="{00000000-0005-0000-0000-00007D010000}"/>
    <cellStyle name="Assumption Currency. 10 2 12" xfId="20406" xr:uid="{00000000-0005-0000-0000-00007E010000}"/>
    <cellStyle name="Assumption Currency. 10 2 2" xfId="418" xr:uid="{00000000-0005-0000-0000-00007F010000}"/>
    <cellStyle name="Assumption Currency. 10 2 2 10" xfId="419" xr:uid="{00000000-0005-0000-0000-000080010000}"/>
    <cellStyle name="Assumption Currency. 10 2 2 10 2" xfId="20410" xr:uid="{00000000-0005-0000-0000-000081010000}"/>
    <cellStyle name="Assumption Currency. 10 2 2 11" xfId="420" xr:uid="{00000000-0005-0000-0000-000082010000}"/>
    <cellStyle name="Assumption Currency. 10 2 2 11 2" xfId="20411" xr:uid="{00000000-0005-0000-0000-000083010000}"/>
    <cellStyle name="Assumption Currency. 10 2 2 12" xfId="20409" xr:uid="{00000000-0005-0000-0000-000084010000}"/>
    <cellStyle name="Assumption Currency. 10 2 2 2" xfId="421" xr:uid="{00000000-0005-0000-0000-000085010000}"/>
    <cellStyle name="Assumption Currency. 10 2 2 2 2" xfId="20412" xr:uid="{00000000-0005-0000-0000-000086010000}"/>
    <cellStyle name="Assumption Currency. 10 2 2 3" xfId="422" xr:uid="{00000000-0005-0000-0000-000087010000}"/>
    <cellStyle name="Assumption Currency. 10 2 2 3 2" xfId="20413" xr:uid="{00000000-0005-0000-0000-000088010000}"/>
    <cellStyle name="Assumption Currency. 10 2 2 4" xfId="423" xr:uid="{00000000-0005-0000-0000-000089010000}"/>
    <cellStyle name="Assumption Currency. 10 2 2 4 2" xfId="20414" xr:uid="{00000000-0005-0000-0000-00008A010000}"/>
    <cellStyle name="Assumption Currency. 10 2 2 5" xfId="424" xr:uid="{00000000-0005-0000-0000-00008B010000}"/>
    <cellStyle name="Assumption Currency. 10 2 2 5 2" xfId="20415" xr:uid="{00000000-0005-0000-0000-00008C010000}"/>
    <cellStyle name="Assumption Currency. 10 2 2 6" xfId="425" xr:uid="{00000000-0005-0000-0000-00008D010000}"/>
    <cellStyle name="Assumption Currency. 10 2 2 6 2" xfId="20416" xr:uid="{00000000-0005-0000-0000-00008E010000}"/>
    <cellStyle name="Assumption Currency. 10 2 2 7" xfId="426" xr:uid="{00000000-0005-0000-0000-00008F010000}"/>
    <cellStyle name="Assumption Currency. 10 2 2 7 2" xfId="20417" xr:uid="{00000000-0005-0000-0000-000090010000}"/>
    <cellStyle name="Assumption Currency. 10 2 2 8" xfId="427" xr:uid="{00000000-0005-0000-0000-000091010000}"/>
    <cellStyle name="Assumption Currency. 10 2 2 8 2" xfId="20418" xr:uid="{00000000-0005-0000-0000-000092010000}"/>
    <cellStyle name="Assumption Currency. 10 2 2 9" xfId="428" xr:uid="{00000000-0005-0000-0000-000093010000}"/>
    <cellStyle name="Assumption Currency. 10 2 2 9 2" xfId="20419" xr:uid="{00000000-0005-0000-0000-000094010000}"/>
    <cellStyle name="Assumption Currency. 10 2 3" xfId="429" xr:uid="{00000000-0005-0000-0000-000095010000}"/>
    <cellStyle name="Assumption Currency. 10 2 3 2" xfId="20420" xr:uid="{00000000-0005-0000-0000-000096010000}"/>
    <cellStyle name="Assumption Currency. 10 2 4" xfId="430" xr:uid="{00000000-0005-0000-0000-000097010000}"/>
    <cellStyle name="Assumption Currency. 10 2 4 2" xfId="20421" xr:uid="{00000000-0005-0000-0000-000098010000}"/>
    <cellStyle name="Assumption Currency. 10 2 5" xfId="431" xr:uid="{00000000-0005-0000-0000-000099010000}"/>
    <cellStyle name="Assumption Currency. 10 2 5 2" xfId="20422" xr:uid="{00000000-0005-0000-0000-00009A010000}"/>
    <cellStyle name="Assumption Currency. 10 2 6" xfId="432" xr:uid="{00000000-0005-0000-0000-00009B010000}"/>
    <cellStyle name="Assumption Currency. 10 2 6 2" xfId="20423" xr:uid="{00000000-0005-0000-0000-00009C010000}"/>
    <cellStyle name="Assumption Currency. 10 2 7" xfId="433" xr:uid="{00000000-0005-0000-0000-00009D010000}"/>
    <cellStyle name="Assumption Currency. 10 2 7 2" xfId="20424" xr:uid="{00000000-0005-0000-0000-00009E010000}"/>
    <cellStyle name="Assumption Currency. 10 2 8" xfId="434" xr:uid="{00000000-0005-0000-0000-00009F010000}"/>
    <cellStyle name="Assumption Currency. 10 2 8 2" xfId="20425" xr:uid="{00000000-0005-0000-0000-0000A0010000}"/>
    <cellStyle name="Assumption Currency. 10 2 9" xfId="435" xr:uid="{00000000-0005-0000-0000-0000A1010000}"/>
    <cellStyle name="Assumption Currency. 10 2 9 2" xfId="20426" xr:uid="{00000000-0005-0000-0000-0000A2010000}"/>
    <cellStyle name="Assumption Currency. 10 3" xfId="436" xr:uid="{00000000-0005-0000-0000-0000A3010000}"/>
    <cellStyle name="Assumption Currency. 10 3 10" xfId="437" xr:uid="{00000000-0005-0000-0000-0000A4010000}"/>
    <cellStyle name="Assumption Currency. 10 3 10 2" xfId="20428" xr:uid="{00000000-0005-0000-0000-0000A5010000}"/>
    <cellStyle name="Assumption Currency. 10 3 11" xfId="438" xr:uid="{00000000-0005-0000-0000-0000A6010000}"/>
    <cellStyle name="Assumption Currency. 10 3 11 2" xfId="20429" xr:uid="{00000000-0005-0000-0000-0000A7010000}"/>
    <cellStyle name="Assumption Currency. 10 3 12" xfId="20427" xr:uid="{00000000-0005-0000-0000-0000A8010000}"/>
    <cellStyle name="Assumption Currency. 10 3 2" xfId="439" xr:uid="{00000000-0005-0000-0000-0000A9010000}"/>
    <cellStyle name="Assumption Currency. 10 3 2 2" xfId="20430" xr:uid="{00000000-0005-0000-0000-0000AA010000}"/>
    <cellStyle name="Assumption Currency. 10 3 3" xfId="440" xr:uid="{00000000-0005-0000-0000-0000AB010000}"/>
    <cellStyle name="Assumption Currency. 10 3 3 2" xfId="20431" xr:uid="{00000000-0005-0000-0000-0000AC010000}"/>
    <cellStyle name="Assumption Currency. 10 3 4" xfId="441" xr:uid="{00000000-0005-0000-0000-0000AD010000}"/>
    <cellStyle name="Assumption Currency. 10 3 4 2" xfId="20432" xr:uid="{00000000-0005-0000-0000-0000AE010000}"/>
    <cellStyle name="Assumption Currency. 10 3 5" xfId="442" xr:uid="{00000000-0005-0000-0000-0000AF010000}"/>
    <cellStyle name="Assumption Currency. 10 3 5 2" xfId="20433" xr:uid="{00000000-0005-0000-0000-0000B0010000}"/>
    <cellStyle name="Assumption Currency. 10 3 6" xfId="443" xr:uid="{00000000-0005-0000-0000-0000B1010000}"/>
    <cellStyle name="Assumption Currency. 10 3 6 2" xfId="20434" xr:uid="{00000000-0005-0000-0000-0000B2010000}"/>
    <cellStyle name="Assumption Currency. 10 3 7" xfId="444" xr:uid="{00000000-0005-0000-0000-0000B3010000}"/>
    <cellStyle name="Assumption Currency. 10 3 7 2" xfId="20435" xr:uid="{00000000-0005-0000-0000-0000B4010000}"/>
    <cellStyle name="Assumption Currency. 10 3 8" xfId="445" xr:uid="{00000000-0005-0000-0000-0000B5010000}"/>
    <cellStyle name="Assumption Currency. 10 3 8 2" xfId="20436" xr:uid="{00000000-0005-0000-0000-0000B6010000}"/>
    <cellStyle name="Assumption Currency. 10 3 9" xfId="446" xr:uid="{00000000-0005-0000-0000-0000B7010000}"/>
    <cellStyle name="Assumption Currency. 10 3 9 2" xfId="20437" xr:uid="{00000000-0005-0000-0000-0000B8010000}"/>
    <cellStyle name="Assumption Currency. 10 4" xfId="447" xr:uid="{00000000-0005-0000-0000-0000B9010000}"/>
    <cellStyle name="Assumption Currency. 10 4 2" xfId="20438" xr:uid="{00000000-0005-0000-0000-0000BA010000}"/>
    <cellStyle name="Assumption Currency. 10 5" xfId="448" xr:uid="{00000000-0005-0000-0000-0000BB010000}"/>
    <cellStyle name="Assumption Currency. 10 5 2" xfId="20439" xr:uid="{00000000-0005-0000-0000-0000BC010000}"/>
    <cellStyle name="Assumption Currency. 10 6" xfId="449" xr:uid="{00000000-0005-0000-0000-0000BD010000}"/>
    <cellStyle name="Assumption Currency. 10 6 2" xfId="20440" xr:uid="{00000000-0005-0000-0000-0000BE010000}"/>
    <cellStyle name="Assumption Currency. 10 7" xfId="450" xr:uid="{00000000-0005-0000-0000-0000BF010000}"/>
    <cellStyle name="Assumption Currency. 10 7 2" xfId="20441" xr:uid="{00000000-0005-0000-0000-0000C0010000}"/>
    <cellStyle name="Assumption Currency. 10 8" xfId="451" xr:uid="{00000000-0005-0000-0000-0000C1010000}"/>
    <cellStyle name="Assumption Currency. 10 8 2" xfId="20442" xr:uid="{00000000-0005-0000-0000-0000C2010000}"/>
    <cellStyle name="Assumption Currency. 10 9" xfId="452" xr:uid="{00000000-0005-0000-0000-0000C3010000}"/>
    <cellStyle name="Assumption Currency. 10 9 2" xfId="20443" xr:uid="{00000000-0005-0000-0000-0000C4010000}"/>
    <cellStyle name="Assumption Currency. 11" xfId="453" xr:uid="{00000000-0005-0000-0000-0000C5010000}"/>
    <cellStyle name="Assumption Currency. 11 10" xfId="454" xr:uid="{00000000-0005-0000-0000-0000C6010000}"/>
    <cellStyle name="Assumption Currency. 11 10 2" xfId="20445" xr:uid="{00000000-0005-0000-0000-0000C7010000}"/>
    <cellStyle name="Assumption Currency. 11 11" xfId="455" xr:uid="{00000000-0005-0000-0000-0000C8010000}"/>
    <cellStyle name="Assumption Currency. 11 11 2" xfId="20446" xr:uid="{00000000-0005-0000-0000-0000C9010000}"/>
    <cellStyle name="Assumption Currency. 11 12" xfId="20444" xr:uid="{00000000-0005-0000-0000-0000CA010000}"/>
    <cellStyle name="Assumption Currency. 11 2" xfId="456" xr:uid="{00000000-0005-0000-0000-0000CB010000}"/>
    <cellStyle name="Assumption Currency. 11 2 10" xfId="457" xr:uid="{00000000-0005-0000-0000-0000CC010000}"/>
    <cellStyle name="Assumption Currency. 11 2 10 2" xfId="20448" xr:uid="{00000000-0005-0000-0000-0000CD010000}"/>
    <cellStyle name="Assumption Currency. 11 2 11" xfId="458" xr:uid="{00000000-0005-0000-0000-0000CE010000}"/>
    <cellStyle name="Assumption Currency. 11 2 11 2" xfId="20449" xr:uid="{00000000-0005-0000-0000-0000CF010000}"/>
    <cellStyle name="Assumption Currency. 11 2 12" xfId="20447" xr:uid="{00000000-0005-0000-0000-0000D0010000}"/>
    <cellStyle name="Assumption Currency. 11 2 2" xfId="459" xr:uid="{00000000-0005-0000-0000-0000D1010000}"/>
    <cellStyle name="Assumption Currency. 11 2 2 2" xfId="20450" xr:uid="{00000000-0005-0000-0000-0000D2010000}"/>
    <cellStyle name="Assumption Currency. 11 2 3" xfId="460" xr:uid="{00000000-0005-0000-0000-0000D3010000}"/>
    <cellStyle name="Assumption Currency. 11 2 3 2" xfId="20451" xr:uid="{00000000-0005-0000-0000-0000D4010000}"/>
    <cellStyle name="Assumption Currency. 11 2 4" xfId="461" xr:uid="{00000000-0005-0000-0000-0000D5010000}"/>
    <cellStyle name="Assumption Currency. 11 2 4 2" xfId="20452" xr:uid="{00000000-0005-0000-0000-0000D6010000}"/>
    <cellStyle name="Assumption Currency. 11 2 5" xfId="462" xr:uid="{00000000-0005-0000-0000-0000D7010000}"/>
    <cellStyle name="Assumption Currency. 11 2 5 2" xfId="20453" xr:uid="{00000000-0005-0000-0000-0000D8010000}"/>
    <cellStyle name="Assumption Currency. 11 2 6" xfId="463" xr:uid="{00000000-0005-0000-0000-0000D9010000}"/>
    <cellStyle name="Assumption Currency. 11 2 6 2" xfId="20454" xr:uid="{00000000-0005-0000-0000-0000DA010000}"/>
    <cellStyle name="Assumption Currency. 11 2 7" xfId="464" xr:uid="{00000000-0005-0000-0000-0000DB010000}"/>
    <cellStyle name="Assumption Currency. 11 2 7 2" xfId="20455" xr:uid="{00000000-0005-0000-0000-0000DC010000}"/>
    <cellStyle name="Assumption Currency. 11 2 8" xfId="465" xr:uid="{00000000-0005-0000-0000-0000DD010000}"/>
    <cellStyle name="Assumption Currency. 11 2 8 2" xfId="20456" xr:uid="{00000000-0005-0000-0000-0000DE010000}"/>
    <cellStyle name="Assumption Currency. 11 2 9" xfId="466" xr:uid="{00000000-0005-0000-0000-0000DF010000}"/>
    <cellStyle name="Assumption Currency. 11 2 9 2" xfId="20457" xr:uid="{00000000-0005-0000-0000-0000E0010000}"/>
    <cellStyle name="Assumption Currency. 11 3" xfId="467" xr:uid="{00000000-0005-0000-0000-0000E1010000}"/>
    <cellStyle name="Assumption Currency. 11 3 2" xfId="20458" xr:uid="{00000000-0005-0000-0000-0000E2010000}"/>
    <cellStyle name="Assumption Currency. 11 4" xfId="468" xr:uid="{00000000-0005-0000-0000-0000E3010000}"/>
    <cellStyle name="Assumption Currency. 11 4 2" xfId="20459" xr:uid="{00000000-0005-0000-0000-0000E4010000}"/>
    <cellStyle name="Assumption Currency. 11 5" xfId="469" xr:uid="{00000000-0005-0000-0000-0000E5010000}"/>
    <cellStyle name="Assumption Currency. 11 5 2" xfId="20460" xr:uid="{00000000-0005-0000-0000-0000E6010000}"/>
    <cellStyle name="Assumption Currency. 11 6" xfId="470" xr:uid="{00000000-0005-0000-0000-0000E7010000}"/>
    <cellStyle name="Assumption Currency. 11 6 2" xfId="20461" xr:uid="{00000000-0005-0000-0000-0000E8010000}"/>
    <cellStyle name="Assumption Currency. 11 7" xfId="471" xr:uid="{00000000-0005-0000-0000-0000E9010000}"/>
    <cellStyle name="Assumption Currency. 11 7 2" xfId="20462" xr:uid="{00000000-0005-0000-0000-0000EA010000}"/>
    <cellStyle name="Assumption Currency. 11 8" xfId="472" xr:uid="{00000000-0005-0000-0000-0000EB010000}"/>
    <cellStyle name="Assumption Currency. 11 8 2" xfId="20463" xr:uid="{00000000-0005-0000-0000-0000EC010000}"/>
    <cellStyle name="Assumption Currency. 11 9" xfId="473" xr:uid="{00000000-0005-0000-0000-0000ED010000}"/>
    <cellStyle name="Assumption Currency. 11 9 2" xfId="20464" xr:uid="{00000000-0005-0000-0000-0000EE010000}"/>
    <cellStyle name="Assumption Currency. 12" xfId="474" xr:uid="{00000000-0005-0000-0000-0000EF010000}"/>
    <cellStyle name="Assumption Currency. 12 10" xfId="475" xr:uid="{00000000-0005-0000-0000-0000F0010000}"/>
    <cellStyle name="Assumption Currency. 12 10 2" xfId="20466" xr:uid="{00000000-0005-0000-0000-0000F1010000}"/>
    <cellStyle name="Assumption Currency. 12 11" xfId="476" xr:uid="{00000000-0005-0000-0000-0000F2010000}"/>
    <cellStyle name="Assumption Currency. 12 11 2" xfId="20467" xr:uid="{00000000-0005-0000-0000-0000F3010000}"/>
    <cellStyle name="Assumption Currency. 12 12" xfId="20465" xr:uid="{00000000-0005-0000-0000-0000F4010000}"/>
    <cellStyle name="Assumption Currency. 12 2" xfId="477" xr:uid="{00000000-0005-0000-0000-0000F5010000}"/>
    <cellStyle name="Assumption Currency. 12 2 10" xfId="478" xr:uid="{00000000-0005-0000-0000-0000F6010000}"/>
    <cellStyle name="Assumption Currency. 12 2 10 2" xfId="20469" xr:uid="{00000000-0005-0000-0000-0000F7010000}"/>
    <cellStyle name="Assumption Currency. 12 2 11" xfId="479" xr:uid="{00000000-0005-0000-0000-0000F8010000}"/>
    <cellStyle name="Assumption Currency. 12 2 11 2" xfId="20470" xr:uid="{00000000-0005-0000-0000-0000F9010000}"/>
    <cellStyle name="Assumption Currency. 12 2 12" xfId="20468" xr:uid="{00000000-0005-0000-0000-0000FA010000}"/>
    <cellStyle name="Assumption Currency. 12 2 2" xfId="480" xr:uid="{00000000-0005-0000-0000-0000FB010000}"/>
    <cellStyle name="Assumption Currency. 12 2 2 2" xfId="20471" xr:uid="{00000000-0005-0000-0000-0000FC010000}"/>
    <cellStyle name="Assumption Currency. 12 2 3" xfId="481" xr:uid="{00000000-0005-0000-0000-0000FD010000}"/>
    <cellStyle name="Assumption Currency. 12 2 3 2" xfId="20472" xr:uid="{00000000-0005-0000-0000-0000FE010000}"/>
    <cellStyle name="Assumption Currency. 12 2 4" xfId="482" xr:uid="{00000000-0005-0000-0000-0000FF010000}"/>
    <cellStyle name="Assumption Currency. 12 2 4 2" xfId="20473" xr:uid="{00000000-0005-0000-0000-000000020000}"/>
    <cellStyle name="Assumption Currency. 12 2 5" xfId="483" xr:uid="{00000000-0005-0000-0000-000001020000}"/>
    <cellStyle name="Assumption Currency. 12 2 5 2" xfId="20474" xr:uid="{00000000-0005-0000-0000-000002020000}"/>
    <cellStyle name="Assumption Currency. 12 2 6" xfId="484" xr:uid="{00000000-0005-0000-0000-000003020000}"/>
    <cellStyle name="Assumption Currency. 12 2 6 2" xfId="20475" xr:uid="{00000000-0005-0000-0000-000004020000}"/>
    <cellStyle name="Assumption Currency. 12 2 7" xfId="485" xr:uid="{00000000-0005-0000-0000-000005020000}"/>
    <cellStyle name="Assumption Currency. 12 2 7 2" xfId="20476" xr:uid="{00000000-0005-0000-0000-000006020000}"/>
    <cellStyle name="Assumption Currency. 12 2 8" xfId="486" xr:uid="{00000000-0005-0000-0000-000007020000}"/>
    <cellStyle name="Assumption Currency. 12 2 8 2" xfId="20477" xr:uid="{00000000-0005-0000-0000-000008020000}"/>
    <cellStyle name="Assumption Currency. 12 2 9" xfId="487" xr:uid="{00000000-0005-0000-0000-000009020000}"/>
    <cellStyle name="Assumption Currency. 12 2 9 2" xfId="20478" xr:uid="{00000000-0005-0000-0000-00000A020000}"/>
    <cellStyle name="Assumption Currency. 12 3" xfId="488" xr:uid="{00000000-0005-0000-0000-00000B020000}"/>
    <cellStyle name="Assumption Currency. 12 3 2" xfId="20479" xr:uid="{00000000-0005-0000-0000-00000C020000}"/>
    <cellStyle name="Assumption Currency. 12 4" xfId="489" xr:uid="{00000000-0005-0000-0000-00000D020000}"/>
    <cellStyle name="Assumption Currency. 12 4 2" xfId="20480" xr:uid="{00000000-0005-0000-0000-00000E020000}"/>
    <cellStyle name="Assumption Currency. 12 5" xfId="490" xr:uid="{00000000-0005-0000-0000-00000F020000}"/>
    <cellStyle name="Assumption Currency. 12 5 2" xfId="20481" xr:uid="{00000000-0005-0000-0000-000010020000}"/>
    <cellStyle name="Assumption Currency. 12 6" xfId="491" xr:uid="{00000000-0005-0000-0000-000011020000}"/>
    <cellStyle name="Assumption Currency. 12 6 2" xfId="20482" xr:uid="{00000000-0005-0000-0000-000012020000}"/>
    <cellStyle name="Assumption Currency. 12 7" xfId="492" xr:uid="{00000000-0005-0000-0000-000013020000}"/>
    <cellStyle name="Assumption Currency. 12 7 2" xfId="20483" xr:uid="{00000000-0005-0000-0000-000014020000}"/>
    <cellStyle name="Assumption Currency. 12 8" xfId="493" xr:uid="{00000000-0005-0000-0000-000015020000}"/>
    <cellStyle name="Assumption Currency. 12 8 2" xfId="20484" xr:uid="{00000000-0005-0000-0000-000016020000}"/>
    <cellStyle name="Assumption Currency. 12 9" xfId="494" xr:uid="{00000000-0005-0000-0000-000017020000}"/>
    <cellStyle name="Assumption Currency. 12 9 2" xfId="20485" xr:uid="{00000000-0005-0000-0000-000018020000}"/>
    <cellStyle name="Assumption Currency. 13" xfId="495" xr:uid="{00000000-0005-0000-0000-000019020000}"/>
    <cellStyle name="Assumption Currency. 13 10" xfId="496" xr:uid="{00000000-0005-0000-0000-00001A020000}"/>
    <cellStyle name="Assumption Currency. 13 10 2" xfId="20487" xr:uid="{00000000-0005-0000-0000-00001B020000}"/>
    <cellStyle name="Assumption Currency. 13 11" xfId="497" xr:uid="{00000000-0005-0000-0000-00001C020000}"/>
    <cellStyle name="Assumption Currency. 13 11 2" xfId="20488" xr:uid="{00000000-0005-0000-0000-00001D020000}"/>
    <cellStyle name="Assumption Currency. 13 12" xfId="20486" xr:uid="{00000000-0005-0000-0000-00001E020000}"/>
    <cellStyle name="Assumption Currency. 13 2" xfId="498" xr:uid="{00000000-0005-0000-0000-00001F020000}"/>
    <cellStyle name="Assumption Currency. 13 2 2" xfId="20489" xr:uid="{00000000-0005-0000-0000-000020020000}"/>
    <cellStyle name="Assumption Currency. 13 3" xfId="499" xr:uid="{00000000-0005-0000-0000-000021020000}"/>
    <cellStyle name="Assumption Currency. 13 3 2" xfId="20490" xr:uid="{00000000-0005-0000-0000-000022020000}"/>
    <cellStyle name="Assumption Currency. 13 4" xfId="500" xr:uid="{00000000-0005-0000-0000-000023020000}"/>
    <cellStyle name="Assumption Currency. 13 4 2" xfId="20491" xr:uid="{00000000-0005-0000-0000-000024020000}"/>
    <cellStyle name="Assumption Currency. 13 5" xfId="501" xr:uid="{00000000-0005-0000-0000-000025020000}"/>
    <cellStyle name="Assumption Currency. 13 5 2" xfId="20492" xr:uid="{00000000-0005-0000-0000-000026020000}"/>
    <cellStyle name="Assumption Currency. 13 6" xfId="502" xr:uid="{00000000-0005-0000-0000-000027020000}"/>
    <cellStyle name="Assumption Currency. 13 6 2" xfId="20493" xr:uid="{00000000-0005-0000-0000-000028020000}"/>
    <cellStyle name="Assumption Currency. 13 7" xfId="503" xr:uid="{00000000-0005-0000-0000-000029020000}"/>
    <cellStyle name="Assumption Currency. 13 7 2" xfId="20494" xr:uid="{00000000-0005-0000-0000-00002A020000}"/>
    <cellStyle name="Assumption Currency. 13 8" xfId="504" xr:uid="{00000000-0005-0000-0000-00002B020000}"/>
    <cellStyle name="Assumption Currency. 13 8 2" xfId="20495" xr:uid="{00000000-0005-0000-0000-00002C020000}"/>
    <cellStyle name="Assumption Currency. 13 9" xfId="505" xr:uid="{00000000-0005-0000-0000-00002D020000}"/>
    <cellStyle name="Assumption Currency. 13 9 2" xfId="20496" xr:uid="{00000000-0005-0000-0000-00002E020000}"/>
    <cellStyle name="Assumption Currency. 14" xfId="506" xr:uid="{00000000-0005-0000-0000-00002F020000}"/>
    <cellStyle name="Assumption Currency. 14 2" xfId="20497" xr:uid="{00000000-0005-0000-0000-000030020000}"/>
    <cellStyle name="Assumption Currency. 15" xfId="507" xr:uid="{00000000-0005-0000-0000-000031020000}"/>
    <cellStyle name="Assumption Currency. 15 2" xfId="20498" xr:uid="{00000000-0005-0000-0000-000032020000}"/>
    <cellStyle name="Assumption Currency. 16" xfId="508" xr:uid="{00000000-0005-0000-0000-000033020000}"/>
    <cellStyle name="Assumption Currency. 16 2" xfId="20499" xr:uid="{00000000-0005-0000-0000-000034020000}"/>
    <cellStyle name="Assumption Currency. 17" xfId="509" xr:uid="{00000000-0005-0000-0000-000035020000}"/>
    <cellStyle name="Assumption Currency. 17 2" xfId="20500" xr:uid="{00000000-0005-0000-0000-000036020000}"/>
    <cellStyle name="Assumption Currency. 18" xfId="20401" xr:uid="{00000000-0005-0000-0000-000037020000}"/>
    <cellStyle name="Assumption Currency. 2" xfId="510" xr:uid="{00000000-0005-0000-0000-000038020000}"/>
    <cellStyle name="Assumption Currency. 2 10" xfId="511" xr:uid="{00000000-0005-0000-0000-000039020000}"/>
    <cellStyle name="Assumption Currency. 2 10 2" xfId="20502" xr:uid="{00000000-0005-0000-0000-00003A020000}"/>
    <cellStyle name="Assumption Currency. 2 11" xfId="512" xr:uid="{00000000-0005-0000-0000-00003B020000}"/>
    <cellStyle name="Assumption Currency. 2 11 2" xfId="20503" xr:uid="{00000000-0005-0000-0000-00003C020000}"/>
    <cellStyle name="Assumption Currency. 2 12" xfId="513" xr:uid="{00000000-0005-0000-0000-00003D020000}"/>
    <cellStyle name="Assumption Currency. 2 12 2" xfId="20504" xr:uid="{00000000-0005-0000-0000-00003E020000}"/>
    <cellStyle name="Assumption Currency. 2 13" xfId="514" xr:uid="{00000000-0005-0000-0000-00003F020000}"/>
    <cellStyle name="Assumption Currency. 2 13 2" xfId="20505" xr:uid="{00000000-0005-0000-0000-000040020000}"/>
    <cellStyle name="Assumption Currency. 2 14" xfId="515" xr:uid="{00000000-0005-0000-0000-000041020000}"/>
    <cellStyle name="Assumption Currency. 2 14 2" xfId="20506" xr:uid="{00000000-0005-0000-0000-000042020000}"/>
    <cellStyle name="Assumption Currency. 2 15" xfId="516" xr:uid="{00000000-0005-0000-0000-000043020000}"/>
    <cellStyle name="Assumption Currency. 2 15 2" xfId="20507" xr:uid="{00000000-0005-0000-0000-000044020000}"/>
    <cellStyle name="Assumption Currency. 2 16" xfId="517" xr:uid="{00000000-0005-0000-0000-000045020000}"/>
    <cellStyle name="Assumption Currency. 2 16 2" xfId="20508" xr:uid="{00000000-0005-0000-0000-000046020000}"/>
    <cellStyle name="Assumption Currency. 2 17" xfId="518" xr:uid="{00000000-0005-0000-0000-000047020000}"/>
    <cellStyle name="Assumption Currency. 2 17 2" xfId="20509" xr:uid="{00000000-0005-0000-0000-000048020000}"/>
    <cellStyle name="Assumption Currency. 2 18" xfId="519" xr:uid="{00000000-0005-0000-0000-000049020000}"/>
    <cellStyle name="Assumption Currency. 2 18 2" xfId="20510" xr:uid="{00000000-0005-0000-0000-00004A020000}"/>
    <cellStyle name="Assumption Currency. 2 19" xfId="520" xr:uid="{00000000-0005-0000-0000-00004B020000}"/>
    <cellStyle name="Assumption Currency. 2 19 2" xfId="20511" xr:uid="{00000000-0005-0000-0000-00004C020000}"/>
    <cellStyle name="Assumption Currency. 2 2" xfId="521" xr:uid="{00000000-0005-0000-0000-00004D020000}"/>
    <cellStyle name="Assumption Currency. 2 2 10" xfId="522" xr:uid="{00000000-0005-0000-0000-00004E020000}"/>
    <cellStyle name="Assumption Currency. 2 2 10 2" xfId="20513" xr:uid="{00000000-0005-0000-0000-00004F020000}"/>
    <cellStyle name="Assumption Currency. 2 2 11" xfId="523" xr:uid="{00000000-0005-0000-0000-000050020000}"/>
    <cellStyle name="Assumption Currency. 2 2 11 2" xfId="20514" xr:uid="{00000000-0005-0000-0000-000051020000}"/>
    <cellStyle name="Assumption Currency. 2 2 12" xfId="524" xr:uid="{00000000-0005-0000-0000-000052020000}"/>
    <cellStyle name="Assumption Currency. 2 2 12 2" xfId="20515" xr:uid="{00000000-0005-0000-0000-000053020000}"/>
    <cellStyle name="Assumption Currency. 2 2 13" xfId="525" xr:uid="{00000000-0005-0000-0000-000054020000}"/>
    <cellStyle name="Assumption Currency. 2 2 13 2" xfId="20516" xr:uid="{00000000-0005-0000-0000-000055020000}"/>
    <cellStyle name="Assumption Currency. 2 2 14" xfId="526" xr:uid="{00000000-0005-0000-0000-000056020000}"/>
    <cellStyle name="Assumption Currency. 2 2 14 2" xfId="20517" xr:uid="{00000000-0005-0000-0000-000057020000}"/>
    <cellStyle name="Assumption Currency. 2 2 15" xfId="527" xr:uid="{00000000-0005-0000-0000-000058020000}"/>
    <cellStyle name="Assumption Currency. 2 2 15 2" xfId="20518" xr:uid="{00000000-0005-0000-0000-000059020000}"/>
    <cellStyle name="Assumption Currency. 2 2 16" xfId="528" xr:uid="{00000000-0005-0000-0000-00005A020000}"/>
    <cellStyle name="Assumption Currency. 2 2 16 2" xfId="20519" xr:uid="{00000000-0005-0000-0000-00005B020000}"/>
    <cellStyle name="Assumption Currency. 2 2 17" xfId="529" xr:uid="{00000000-0005-0000-0000-00005C020000}"/>
    <cellStyle name="Assumption Currency. 2 2 17 2" xfId="20520" xr:uid="{00000000-0005-0000-0000-00005D020000}"/>
    <cellStyle name="Assumption Currency. 2 2 18" xfId="530" xr:uid="{00000000-0005-0000-0000-00005E020000}"/>
    <cellStyle name="Assumption Currency. 2 2 18 2" xfId="20521" xr:uid="{00000000-0005-0000-0000-00005F020000}"/>
    <cellStyle name="Assumption Currency. 2 2 19" xfId="531" xr:uid="{00000000-0005-0000-0000-000060020000}"/>
    <cellStyle name="Assumption Currency. 2 2 19 2" xfId="20522" xr:uid="{00000000-0005-0000-0000-000061020000}"/>
    <cellStyle name="Assumption Currency. 2 2 2" xfId="532" xr:uid="{00000000-0005-0000-0000-000062020000}"/>
    <cellStyle name="Assumption Currency. 2 2 2 10" xfId="533" xr:uid="{00000000-0005-0000-0000-000063020000}"/>
    <cellStyle name="Assumption Currency. 2 2 2 10 2" xfId="20524" xr:uid="{00000000-0005-0000-0000-000064020000}"/>
    <cellStyle name="Assumption Currency. 2 2 2 11" xfId="534" xr:uid="{00000000-0005-0000-0000-000065020000}"/>
    <cellStyle name="Assumption Currency. 2 2 2 11 2" xfId="20525" xr:uid="{00000000-0005-0000-0000-000066020000}"/>
    <cellStyle name="Assumption Currency. 2 2 2 12" xfId="535" xr:uid="{00000000-0005-0000-0000-000067020000}"/>
    <cellStyle name="Assumption Currency. 2 2 2 12 2" xfId="20526" xr:uid="{00000000-0005-0000-0000-000068020000}"/>
    <cellStyle name="Assumption Currency. 2 2 2 13" xfId="536" xr:uid="{00000000-0005-0000-0000-000069020000}"/>
    <cellStyle name="Assumption Currency. 2 2 2 13 2" xfId="20527" xr:uid="{00000000-0005-0000-0000-00006A020000}"/>
    <cellStyle name="Assumption Currency. 2 2 2 14" xfId="20523" xr:uid="{00000000-0005-0000-0000-00006B020000}"/>
    <cellStyle name="Assumption Currency. 2 2 2 2" xfId="537" xr:uid="{00000000-0005-0000-0000-00006C020000}"/>
    <cellStyle name="Assumption Currency. 2 2 2 2 10" xfId="538" xr:uid="{00000000-0005-0000-0000-00006D020000}"/>
    <cellStyle name="Assumption Currency. 2 2 2 2 10 2" xfId="20529" xr:uid="{00000000-0005-0000-0000-00006E020000}"/>
    <cellStyle name="Assumption Currency. 2 2 2 2 11" xfId="539" xr:uid="{00000000-0005-0000-0000-00006F020000}"/>
    <cellStyle name="Assumption Currency. 2 2 2 2 11 2" xfId="20530" xr:uid="{00000000-0005-0000-0000-000070020000}"/>
    <cellStyle name="Assumption Currency. 2 2 2 2 12" xfId="540" xr:uid="{00000000-0005-0000-0000-000071020000}"/>
    <cellStyle name="Assumption Currency. 2 2 2 2 12 2" xfId="20531" xr:uid="{00000000-0005-0000-0000-000072020000}"/>
    <cellStyle name="Assumption Currency. 2 2 2 2 13" xfId="20528" xr:uid="{00000000-0005-0000-0000-000073020000}"/>
    <cellStyle name="Assumption Currency. 2 2 2 2 2" xfId="541" xr:uid="{00000000-0005-0000-0000-000074020000}"/>
    <cellStyle name="Assumption Currency. 2 2 2 2 2 10" xfId="542" xr:uid="{00000000-0005-0000-0000-000075020000}"/>
    <cellStyle name="Assumption Currency. 2 2 2 2 2 10 2" xfId="20533" xr:uid="{00000000-0005-0000-0000-000076020000}"/>
    <cellStyle name="Assumption Currency. 2 2 2 2 2 11" xfId="543" xr:uid="{00000000-0005-0000-0000-000077020000}"/>
    <cellStyle name="Assumption Currency. 2 2 2 2 2 11 2" xfId="20534" xr:uid="{00000000-0005-0000-0000-000078020000}"/>
    <cellStyle name="Assumption Currency. 2 2 2 2 2 12" xfId="20532" xr:uid="{00000000-0005-0000-0000-000079020000}"/>
    <cellStyle name="Assumption Currency. 2 2 2 2 2 2" xfId="544" xr:uid="{00000000-0005-0000-0000-00007A020000}"/>
    <cellStyle name="Assumption Currency. 2 2 2 2 2 2 10" xfId="545" xr:uid="{00000000-0005-0000-0000-00007B020000}"/>
    <cellStyle name="Assumption Currency. 2 2 2 2 2 2 10 2" xfId="20536" xr:uid="{00000000-0005-0000-0000-00007C020000}"/>
    <cellStyle name="Assumption Currency. 2 2 2 2 2 2 11" xfId="546" xr:uid="{00000000-0005-0000-0000-00007D020000}"/>
    <cellStyle name="Assumption Currency. 2 2 2 2 2 2 11 2" xfId="20537" xr:uid="{00000000-0005-0000-0000-00007E020000}"/>
    <cellStyle name="Assumption Currency. 2 2 2 2 2 2 12" xfId="20535" xr:uid="{00000000-0005-0000-0000-00007F020000}"/>
    <cellStyle name="Assumption Currency. 2 2 2 2 2 2 2" xfId="547" xr:uid="{00000000-0005-0000-0000-000080020000}"/>
    <cellStyle name="Assumption Currency. 2 2 2 2 2 2 2 2" xfId="20538" xr:uid="{00000000-0005-0000-0000-000081020000}"/>
    <cellStyle name="Assumption Currency. 2 2 2 2 2 2 3" xfId="548" xr:uid="{00000000-0005-0000-0000-000082020000}"/>
    <cellStyle name="Assumption Currency. 2 2 2 2 2 2 3 2" xfId="20539" xr:uid="{00000000-0005-0000-0000-000083020000}"/>
    <cellStyle name="Assumption Currency. 2 2 2 2 2 2 4" xfId="549" xr:uid="{00000000-0005-0000-0000-000084020000}"/>
    <cellStyle name="Assumption Currency. 2 2 2 2 2 2 4 2" xfId="20540" xr:uid="{00000000-0005-0000-0000-000085020000}"/>
    <cellStyle name="Assumption Currency. 2 2 2 2 2 2 5" xfId="550" xr:uid="{00000000-0005-0000-0000-000086020000}"/>
    <cellStyle name="Assumption Currency. 2 2 2 2 2 2 5 2" xfId="20541" xr:uid="{00000000-0005-0000-0000-000087020000}"/>
    <cellStyle name="Assumption Currency. 2 2 2 2 2 2 6" xfId="551" xr:uid="{00000000-0005-0000-0000-000088020000}"/>
    <cellStyle name="Assumption Currency. 2 2 2 2 2 2 6 2" xfId="20542" xr:uid="{00000000-0005-0000-0000-000089020000}"/>
    <cellStyle name="Assumption Currency. 2 2 2 2 2 2 7" xfId="552" xr:uid="{00000000-0005-0000-0000-00008A020000}"/>
    <cellStyle name="Assumption Currency. 2 2 2 2 2 2 7 2" xfId="20543" xr:uid="{00000000-0005-0000-0000-00008B020000}"/>
    <cellStyle name="Assumption Currency. 2 2 2 2 2 2 8" xfId="553" xr:uid="{00000000-0005-0000-0000-00008C020000}"/>
    <cellStyle name="Assumption Currency. 2 2 2 2 2 2 8 2" xfId="20544" xr:uid="{00000000-0005-0000-0000-00008D020000}"/>
    <cellStyle name="Assumption Currency. 2 2 2 2 2 2 9" xfId="554" xr:uid="{00000000-0005-0000-0000-00008E020000}"/>
    <cellStyle name="Assumption Currency. 2 2 2 2 2 2 9 2" xfId="20545" xr:uid="{00000000-0005-0000-0000-00008F020000}"/>
    <cellStyle name="Assumption Currency. 2 2 2 2 2 3" xfId="555" xr:uid="{00000000-0005-0000-0000-000090020000}"/>
    <cellStyle name="Assumption Currency. 2 2 2 2 2 3 2" xfId="20546" xr:uid="{00000000-0005-0000-0000-000091020000}"/>
    <cellStyle name="Assumption Currency. 2 2 2 2 2 4" xfId="556" xr:uid="{00000000-0005-0000-0000-000092020000}"/>
    <cellStyle name="Assumption Currency. 2 2 2 2 2 4 2" xfId="20547" xr:uid="{00000000-0005-0000-0000-000093020000}"/>
    <cellStyle name="Assumption Currency. 2 2 2 2 2 5" xfId="557" xr:uid="{00000000-0005-0000-0000-000094020000}"/>
    <cellStyle name="Assumption Currency. 2 2 2 2 2 5 2" xfId="20548" xr:uid="{00000000-0005-0000-0000-000095020000}"/>
    <cellStyle name="Assumption Currency. 2 2 2 2 2 6" xfId="558" xr:uid="{00000000-0005-0000-0000-000096020000}"/>
    <cellStyle name="Assumption Currency. 2 2 2 2 2 6 2" xfId="20549" xr:uid="{00000000-0005-0000-0000-000097020000}"/>
    <cellStyle name="Assumption Currency. 2 2 2 2 2 7" xfId="559" xr:uid="{00000000-0005-0000-0000-000098020000}"/>
    <cellStyle name="Assumption Currency. 2 2 2 2 2 7 2" xfId="20550" xr:uid="{00000000-0005-0000-0000-000099020000}"/>
    <cellStyle name="Assumption Currency. 2 2 2 2 2 8" xfId="560" xr:uid="{00000000-0005-0000-0000-00009A020000}"/>
    <cellStyle name="Assumption Currency. 2 2 2 2 2 8 2" xfId="20551" xr:uid="{00000000-0005-0000-0000-00009B020000}"/>
    <cellStyle name="Assumption Currency. 2 2 2 2 2 9" xfId="561" xr:uid="{00000000-0005-0000-0000-00009C020000}"/>
    <cellStyle name="Assumption Currency. 2 2 2 2 2 9 2" xfId="20552" xr:uid="{00000000-0005-0000-0000-00009D020000}"/>
    <cellStyle name="Assumption Currency. 2 2 2 2 3" xfId="562" xr:uid="{00000000-0005-0000-0000-00009E020000}"/>
    <cellStyle name="Assumption Currency. 2 2 2 2 3 10" xfId="563" xr:uid="{00000000-0005-0000-0000-00009F020000}"/>
    <cellStyle name="Assumption Currency. 2 2 2 2 3 10 2" xfId="20554" xr:uid="{00000000-0005-0000-0000-0000A0020000}"/>
    <cellStyle name="Assumption Currency. 2 2 2 2 3 11" xfId="564" xr:uid="{00000000-0005-0000-0000-0000A1020000}"/>
    <cellStyle name="Assumption Currency. 2 2 2 2 3 11 2" xfId="20555" xr:uid="{00000000-0005-0000-0000-0000A2020000}"/>
    <cellStyle name="Assumption Currency. 2 2 2 2 3 12" xfId="20553" xr:uid="{00000000-0005-0000-0000-0000A3020000}"/>
    <cellStyle name="Assumption Currency. 2 2 2 2 3 2" xfId="565" xr:uid="{00000000-0005-0000-0000-0000A4020000}"/>
    <cellStyle name="Assumption Currency. 2 2 2 2 3 2 2" xfId="20556" xr:uid="{00000000-0005-0000-0000-0000A5020000}"/>
    <cellStyle name="Assumption Currency. 2 2 2 2 3 3" xfId="566" xr:uid="{00000000-0005-0000-0000-0000A6020000}"/>
    <cellStyle name="Assumption Currency. 2 2 2 2 3 3 2" xfId="20557" xr:uid="{00000000-0005-0000-0000-0000A7020000}"/>
    <cellStyle name="Assumption Currency. 2 2 2 2 3 4" xfId="567" xr:uid="{00000000-0005-0000-0000-0000A8020000}"/>
    <cellStyle name="Assumption Currency. 2 2 2 2 3 4 2" xfId="20558" xr:uid="{00000000-0005-0000-0000-0000A9020000}"/>
    <cellStyle name="Assumption Currency. 2 2 2 2 3 5" xfId="568" xr:uid="{00000000-0005-0000-0000-0000AA020000}"/>
    <cellStyle name="Assumption Currency. 2 2 2 2 3 5 2" xfId="20559" xr:uid="{00000000-0005-0000-0000-0000AB020000}"/>
    <cellStyle name="Assumption Currency. 2 2 2 2 3 6" xfId="569" xr:uid="{00000000-0005-0000-0000-0000AC020000}"/>
    <cellStyle name="Assumption Currency. 2 2 2 2 3 6 2" xfId="20560" xr:uid="{00000000-0005-0000-0000-0000AD020000}"/>
    <cellStyle name="Assumption Currency. 2 2 2 2 3 7" xfId="570" xr:uid="{00000000-0005-0000-0000-0000AE020000}"/>
    <cellStyle name="Assumption Currency. 2 2 2 2 3 7 2" xfId="20561" xr:uid="{00000000-0005-0000-0000-0000AF020000}"/>
    <cellStyle name="Assumption Currency. 2 2 2 2 3 8" xfId="571" xr:uid="{00000000-0005-0000-0000-0000B0020000}"/>
    <cellStyle name="Assumption Currency. 2 2 2 2 3 8 2" xfId="20562" xr:uid="{00000000-0005-0000-0000-0000B1020000}"/>
    <cellStyle name="Assumption Currency. 2 2 2 2 3 9" xfId="572" xr:uid="{00000000-0005-0000-0000-0000B2020000}"/>
    <cellStyle name="Assumption Currency. 2 2 2 2 3 9 2" xfId="20563" xr:uid="{00000000-0005-0000-0000-0000B3020000}"/>
    <cellStyle name="Assumption Currency. 2 2 2 2 4" xfId="573" xr:uid="{00000000-0005-0000-0000-0000B4020000}"/>
    <cellStyle name="Assumption Currency. 2 2 2 2 4 2" xfId="20564" xr:uid="{00000000-0005-0000-0000-0000B5020000}"/>
    <cellStyle name="Assumption Currency. 2 2 2 2 5" xfId="574" xr:uid="{00000000-0005-0000-0000-0000B6020000}"/>
    <cellStyle name="Assumption Currency. 2 2 2 2 5 2" xfId="20565" xr:uid="{00000000-0005-0000-0000-0000B7020000}"/>
    <cellStyle name="Assumption Currency. 2 2 2 2 6" xfId="575" xr:uid="{00000000-0005-0000-0000-0000B8020000}"/>
    <cellStyle name="Assumption Currency. 2 2 2 2 6 2" xfId="20566" xr:uid="{00000000-0005-0000-0000-0000B9020000}"/>
    <cellStyle name="Assumption Currency. 2 2 2 2 7" xfId="576" xr:uid="{00000000-0005-0000-0000-0000BA020000}"/>
    <cellStyle name="Assumption Currency. 2 2 2 2 7 2" xfId="20567" xr:uid="{00000000-0005-0000-0000-0000BB020000}"/>
    <cellStyle name="Assumption Currency. 2 2 2 2 8" xfId="577" xr:uid="{00000000-0005-0000-0000-0000BC020000}"/>
    <cellStyle name="Assumption Currency. 2 2 2 2 8 2" xfId="20568" xr:uid="{00000000-0005-0000-0000-0000BD020000}"/>
    <cellStyle name="Assumption Currency. 2 2 2 2 9" xfId="578" xr:uid="{00000000-0005-0000-0000-0000BE020000}"/>
    <cellStyle name="Assumption Currency. 2 2 2 2 9 2" xfId="20569" xr:uid="{00000000-0005-0000-0000-0000BF020000}"/>
    <cellStyle name="Assumption Currency. 2 2 2 3" xfId="579" xr:uid="{00000000-0005-0000-0000-0000C0020000}"/>
    <cellStyle name="Assumption Currency. 2 2 2 3 10" xfId="580" xr:uid="{00000000-0005-0000-0000-0000C1020000}"/>
    <cellStyle name="Assumption Currency. 2 2 2 3 10 2" xfId="20571" xr:uid="{00000000-0005-0000-0000-0000C2020000}"/>
    <cellStyle name="Assumption Currency. 2 2 2 3 11" xfId="581" xr:uid="{00000000-0005-0000-0000-0000C3020000}"/>
    <cellStyle name="Assumption Currency. 2 2 2 3 11 2" xfId="20572" xr:uid="{00000000-0005-0000-0000-0000C4020000}"/>
    <cellStyle name="Assumption Currency. 2 2 2 3 12" xfId="20570" xr:uid="{00000000-0005-0000-0000-0000C5020000}"/>
    <cellStyle name="Assumption Currency. 2 2 2 3 2" xfId="582" xr:uid="{00000000-0005-0000-0000-0000C6020000}"/>
    <cellStyle name="Assumption Currency. 2 2 2 3 2 10" xfId="583" xr:uid="{00000000-0005-0000-0000-0000C7020000}"/>
    <cellStyle name="Assumption Currency. 2 2 2 3 2 10 2" xfId="20574" xr:uid="{00000000-0005-0000-0000-0000C8020000}"/>
    <cellStyle name="Assumption Currency. 2 2 2 3 2 11" xfId="584" xr:uid="{00000000-0005-0000-0000-0000C9020000}"/>
    <cellStyle name="Assumption Currency. 2 2 2 3 2 11 2" xfId="20575" xr:uid="{00000000-0005-0000-0000-0000CA020000}"/>
    <cellStyle name="Assumption Currency. 2 2 2 3 2 12" xfId="20573" xr:uid="{00000000-0005-0000-0000-0000CB020000}"/>
    <cellStyle name="Assumption Currency. 2 2 2 3 2 2" xfId="585" xr:uid="{00000000-0005-0000-0000-0000CC020000}"/>
    <cellStyle name="Assumption Currency. 2 2 2 3 2 2 2" xfId="20576" xr:uid="{00000000-0005-0000-0000-0000CD020000}"/>
    <cellStyle name="Assumption Currency. 2 2 2 3 2 3" xfId="586" xr:uid="{00000000-0005-0000-0000-0000CE020000}"/>
    <cellStyle name="Assumption Currency. 2 2 2 3 2 3 2" xfId="20577" xr:uid="{00000000-0005-0000-0000-0000CF020000}"/>
    <cellStyle name="Assumption Currency. 2 2 2 3 2 4" xfId="587" xr:uid="{00000000-0005-0000-0000-0000D0020000}"/>
    <cellStyle name="Assumption Currency. 2 2 2 3 2 4 2" xfId="20578" xr:uid="{00000000-0005-0000-0000-0000D1020000}"/>
    <cellStyle name="Assumption Currency. 2 2 2 3 2 5" xfId="588" xr:uid="{00000000-0005-0000-0000-0000D2020000}"/>
    <cellStyle name="Assumption Currency. 2 2 2 3 2 5 2" xfId="20579" xr:uid="{00000000-0005-0000-0000-0000D3020000}"/>
    <cellStyle name="Assumption Currency. 2 2 2 3 2 6" xfId="589" xr:uid="{00000000-0005-0000-0000-0000D4020000}"/>
    <cellStyle name="Assumption Currency. 2 2 2 3 2 6 2" xfId="20580" xr:uid="{00000000-0005-0000-0000-0000D5020000}"/>
    <cellStyle name="Assumption Currency. 2 2 2 3 2 7" xfId="590" xr:uid="{00000000-0005-0000-0000-0000D6020000}"/>
    <cellStyle name="Assumption Currency. 2 2 2 3 2 7 2" xfId="20581" xr:uid="{00000000-0005-0000-0000-0000D7020000}"/>
    <cellStyle name="Assumption Currency. 2 2 2 3 2 8" xfId="591" xr:uid="{00000000-0005-0000-0000-0000D8020000}"/>
    <cellStyle name="Assumption Currency. 2 2 2 3 2 8 2" xfId="20582" xr:uid="{00000000-0005-0000-0000-0000D9020000}"/>
    <cellStyle name="Assumption Currency. 2 2 2 3 2 9" xfId="592" xr:uid="{00000000-0005-0000-0000-0000DA020000}"/>
    <cellStyle name="Assumption Currency. 2 2 2 3 2 9 2" xfId="20583" xr:uid="{00000000-0005-0000-0000-0000DB020000}"/>
    <cellStyle name="Assumption Currency. 2 2 2 3 3" xfId="593" xr:uid="{00000000-0005-0000-0000-0000DC020000}"/>
    <cellStyle name="Assumption Currency. 2 2 2 3 3 2" xfId="20584" xr:uid="{00000000-0005-0000-0000-0000DD020000}"/>
    <cellStyle name="Assumption Currency. 2 2 2 3 4" xfId="594" xr:uid="{00000000-0005-0000-0000-0000DE020000}"/>
    <cellStyle name="Assumption Currency. 2 2 2 3 4 2" xfId="20585" xr:uid="{00000000-0005-0000-0000-0000DF020000}"/>
    <cellStyle name="Assumption Currency. 2 2 2 3 5" xfId="595" xr:uid="{00000000-0005-0000-0000-0000E0020000}"/>
    <cellStyle name="Assumption Currency. 2 2 2 3 5 2" xfId="20586" xr:uid="{00000000-0005-0000-0000-0000E1020000}"/>
    <cellStyle name="Assumption Currency. 2 2 2 3 6" xfId="596" xr:uid="{00000000-0005-0000-0000-0000E2020000}"/>
    <cellStyle name="Assumption Currency. 2 2 2 3 6 2" xfId="20587" xr:uid="{00000000-0005-0000-0000-0000E3020000}"/>
    <cellStyle name="Assumption Currency. 2 2 2 3 7" xfId="597" xr:uid="{00000000-0005-0000-0000-0000E4020000}"/>
    <cellStyle name="Assumption Currency. 2 2 2 3 7 2" xfId="20588" xr:uid="{00000000-0005-0000-0000-0000E5020000}"/>
    <cellStyle name="Assumption Currency. 2 2 2 3 8" xfId="598" xr:uid="{00000000-0005-0000-0000-0000E6020000}"/>
    <cellStyle name="Assumption Currency. 2 2 2 3 8 2" xfId="20589" xr:uid="{00000000-0005-0000-0000-0000E7020000}"/>
    <cellStyle name="Assumption Currency. 2 2 2 3 9" xfId="599" xr:uid="{00000000-0005-0000-0000-0000E8020000}"/>
    <cellStyle name="Assumption Currency. 2 2 2 3 9 2" xfId="20590" xr:uid="{00000000-0005-0000-0000-0000E9020000}"/>
    <cellStyle name="Assumption Currency. 2 2 2 4" xfId="600" xr:uid="{00000000-0005-0000-0000-0000EA020000}"/>
    <cellStyle name="Assumption Currency. 2 2 2 4 10" xfId="601" xr:uid="{00000000-0005-0000-0000-0000EB020000}"/>
    <cellStyle name="Assumption Currency. 2 2 2 4 10 2" xfId="20592" xr:uid="{00000000-0005-0000-0000-0000EC020000}"/>
    <cellStyle name="Assumption Currency. 2 2 2 4 11" xfId="602" xr:uid="{00000000-0005-0000-0000-0000ED020000}"/>
    <cellStyle name="Assumption Currency. 2 2 2 4 11 2" xfId="20593" xr:uid="{00000000-0005-0000-0000-0000EE020000}"/>
    <cellStyle name="Assumption Currency. 2 2 2 4 12" xfId="20591" xr:uid="{00000000-0005-0000-0000-0000EF020000}"/>
    <cellStyle name="Assumption Currency. 2 2 2 4 2" xfId="603" xr:uid="{00000000-0005-0000-0000-0000F0020000}"/>
    <cellStyle name="Assumption Currency. 2 2 2 4 2 2" xfId="20594" xr:uid="{00000000-0005-0000-0000-0000F1020000}"/>
    <cellStyle name="Assumption Currency. 2 2 2 4 3" xfId="604" xr:uid="{00000000-0005-0000-0000-0000F2020000}"/>
    <cellStyle name="Assumption Currency. 2 2 2 4 3 2" xfId="20595" xr:uid="{00000000-0005-0000-0000-0000F3020000}"/>
    <cellStyle name="Assumption Currency. 2 2 2 4 4" xfId="605" xr:uid="{00000000-0005-0000-0000-0000F4020000}"/>
    <cellStyle name="Assumption Currency. 2 2 2 4 4 2" xfId="20596" xr:uid="{00000000-0005-0000-0000-0000F5020000}"/>
    <cellStyle name="Assumption Currency. 2 2 2 4 5" xfId="606" xr:uid="{00000000-0005-0000-0000-0000F6020000}"/>
    <cellStyle name="Assumption Currency. 2 2 2 4 5 2" xfId="20597" xr:uid="{00000000-0005-0000-0000-0000F7020000}"/>
    <cellStyle name="Assumption Currency. 2 2 2 4 6" xfId="607" xr:uid="{00000000-0005-0000-0000-0000F8020000}"/>
    <cellStyle name="Assumption Currency. 2 2 2 4 6 2" xfId="20598" xr:uid="{00000000-0005-0000-0000-0000F9020000}"/>
    <cellStyle name="Assumption Currency. 2 2 2 4 7" xfId="608" xr:uid="{00000000-0005-0000-0000-0000FA020000}"/>
    <cellStyle name="Assumption Currency. 2 2 2 4 7 2" xfId="20599" xr:uid="{00000000-0005-0000-0000-0000FB020000}"/>
    <cellStyle name="Assumption Currency. 2 2 2 4 8" xfId="609" xr:uid="{00000000-0005-0000-0000-0000FC020000}"/>
    <cellStyle name="Assumption Currency. 2 2 2 4 8 2" xfId="20600" xr:uid="{00000000-0005-0000-0000-0000FD020000}"/>
    <cellStyle name="Assumption Currency. 2 2 2 4 9" xfId="610" xr:uid="{00000000-0005-0000-0000-0000FE020000}"/>
    <cellStyle name="Assumption Currency. 2 2 2 4 9 2" xfId="20601" xr:uid="{00000000-0005-0000-0000-0000FF020000}"/>
    <cellStyle name="Assumption Currency. 2 2 2 5" xfId="611" xr:uid="{00000000-0005-0000-0000-000000030000}"/>
    <cellStyle name="Assumption Currency. 2 2 2 5 2" xfId="20602" xr:uid="{00000000-0005-0000-0000-000001030000}"/>
    <cellStyle name="Assumption Currency. 2 2 2 6" xfId="612" xr:uid="{00000000-0005-0000-0000-000002030000}"/>
    <cellStyle name="Assumption Currency. 2 2 2 6 2" xfId="20603" xr:uid="{00000000-0005-0000-0000-000003030000}"/>
    <cellStyle name="Assumption Currency. 2 2 2 7" xfId="613" xr:uid="{00000000-0005-0000-0000-000004030000}"/>
    <cellStyle name="Assumption Currency. 2 2 2 7 2" xfId="20604" xr:uid="{00000000-0005-0000-0000-000005030000}"/>
    <cellStyle name="Assumption Currency. 2 2 2 8" xfId="614" xr:uid="{00000000-0005-0000-0000-000006030000}"/>
    <cellStyle name="Assumption Currency. 2 2 2 8 2" xfId="20605" xr:uid="{00000000-0005-0000-0000-000007030000}"/>
    <cellStyle name="Assumption Currency. 2 2 2 9" xfId="615" xr:uid="{00000000-0005-0000-0000-000008030000}"/>
    <cellStyle name="Assumption Currency. 2 2 2 9 2" xfId="20606" xr:uid="{00000000-0005-0000-0000-000009030000}"/>
    <cellStyle name="Assumption Currency. 2 2 20" xfId="616" xr:uid="{00000000-0005-0000-0000-00000A030000}"/>
    <cellStyle name="Assumption Currency. 2 2 20 2" xfId="20607" xr:uid="{00000000-0005-0000-0000-00000B030000}"/>
    <cellStyle name="Assumption Currency. 2 2 21" xfId="617" xr:uid="{00000000-0005-0000-0000-00000C030000}"/>
    <cellStyle name="Assumption Currency. 2 2 21 2" xfId="20608" xr:uid="{00000000-0005-0000-0000-00000D030000}"/>
    <cellStyle name="Assumption Currency. 2 2 22" xfId="20512" xr:uid="{00000000-0005-0000-0000-00000E030000}"/>
    <cellStyle name="Assumption Currency. 2 2 3" xfId="618" xr:uid="{00000000-0005-0000-0000-00000F030000}"/>
    <cellStyle name="Assumption Currency. 2 2 3 10" xfId="619" xr:uid="{00000000-0005-0000-0000-000010030000}"/>
    <cellStyle name="Assumption Currency. 2 2 3 10 2" xfId="20610" xr:uid="{00000000-0005-0000-0000-000011030000}"/>
    <cellStyle name="Assumption Currency. 2 2 3 11" xfId="620" xr:uid="{00000000-0005-0000-0000-000012030000}"/>
    <cellStyle name="Assumption Currency. 2 2 3 11 2" xfId="20611" xr:uid="{00000000-0005-0000-0000-000013030000}"/>
    <cellStyle name="Assumption Currency. 2 2 3 12" xfId="621" xr:uid="{00000000-0005-0000-0000-000014030000}"/>
    <cellStyle name="Assumption Currency. 2 2 3 12 2" xfId="20612" xr:uid="{00000000-0005-0000-0000-000015030000}"/>
    <cellStyle name="Assumption Currency. 2 2 3 13" xfId="20609" xr:uid="{00000000-0005-0000-0000-000016030000}"/>
    <cellStyle name="Assumption Currency. 2 2 3 2" xfId="622" xr:uid="{00000000-0005-0000-0000-000017030000}"/>
    <cellStyle name="Assumption Currency. 2 2 3 2 10" xfId="623" xr:uid="{00000000-0005-0000-0000-000018030000}"/>
    <cellStyle name="Assumption Currency. 2 2 3 2 10 2" xfId="20614" xr:uid="{00000000-0005-0000-0000-000019030000}"/>
    <cellStyle name="Assumption Currency. 2 2 3 2 11" xfId="624" xr:uid="{00000000-0005-0000-0000-00001A030000}"/>
    <cellStyle name="Assumption Currency. 2 2 3 2 11 2" xfId="20615" xr:uid="{00000000-0005-0000-0000-00001B030000}"/>
    <cellStyle name="Assumption Currency. 2 2 3 2 12" xfId="20613" xr:uid="{00000000-0005-0000-0000-00001C030000}"/>
    <cellStyle name="Assumption Currency. 2 2 3 2 2" xfId="625" xr:uid="{00000000-0005-0000-0000-00001D030000}"/>
    <cellStyle name="Assumption Currency. 2 2 3 2 2 10" xfId="626" xr:uid="{00000000-0005-0000-0000-00001E030000}"/>
    <cellStyle name="Assumption Currency. 2 2 3 2 2 10 2" xfId="20617" xr:uid="{00000000-0005-0000-0000-00001F030000}"/>
    <cellStyle name="Assumption Currency. 2 2 3 2 2 11" xfId="627" xr:uid="{00000000-0005-0000-0000-000020030000}"/>
    <cellStyle name="Assumption Currency. 2 2 3 2 2 11 2" xfId="20618" xr:uid="{00000000-0005-0000-0000-000021030000}"/>
    <cellStyle name="Assumption Currency. 2 2 3 2 2 12" xfId="20616" xr:uid="{00000000-0005-0000-0000-000022030000}"/>
    <cellStyle name="Assumption Currency. 2 2 3 2 2 2" xfId="628" xr:uid="{00000000-0005-0000-0000-000023030000}"/>
    <cellStyle name="Assumption Currency. 2 2 3 2 2 2 2" xfId="20619" xr:uid="{00000000-0005-0000-0000-000024030000}"/>
    <cellStyle name="Assumption Currency. 2 2 3 2 2 3" xfId="629" xr:uid="{00000000-0005-0000-0000-000025030000}"/>
    <cellStyle name="Assumption Currency. 2 2 3 2 2 3 2" xfId="20620" xr:uid="{00000000-0005-0000-0000-000026030000}"/>
    <cellStyle name="Assumption Currency. 2 2 3 2 2 4" xfId="630" xr:uid="{00000000-0005-0000-0000-000027030000}"/>
    <cellStyle name="Assumption Currency. 2 2 3 2 2 4 2" xfId="20621" xr:uid="{00000000-0005-0000-0000-000028030000}"/>
    <cellStyle name="Assumption Currency. 2 2 3 2 2 5" xfId="631" xr:uid="{00000000-0005-0000-0000-000029030000}"/>
    <cellStyle name="Assumption Currency. 2 2 3 2 2 5 2" xfId="20622" xr:uid="{00000000-0005-0000-0000-00002A030000}"/>
    <cellStyle name="Assumption Currency. 2 2 3 2 2 6" xfId="632" xr:uid="{00000000-0005-0000-0000-00002B030000}"/>
    <cellStyle name="Assumption Currency. 2 2 3 2 2 6 2" xfId="20623" xr:uid="{00000000-0005-0000-0000-00002C030000}"/>
    <cellStyle name="Assumption Currency. 2 2 3 2 2 7" xfId="633" xr:uid="{00000000-0005-0000-0000-00002D030000}"/>
    <cellStyle name="Assumption Currency. 2 2 3 2 2 7 2" xfId="20624" xr:uid="{00000000-0005-0000-0000-00002E030000}"/>
    <cellStyle name="Assumption Currency. 2 2 3 2 2 8" xfId="634" xr:uid="{00000000-0005-0000-0000-00002F030000}"/>
    <cellStyle name="Assumption Currency. 2 2 3 2 2 8 2" xfId="20625" xr:uid="{00000000-0005-0000-0000-000030030000}"/>
    <cellStyle name="Assumption Currency. 2 2 3 2 2 9" xfId="635" xr:uid="{00000000-0005-0000-0000-000031030000}"/>
    <cellStyle name="Assumption Currency. 2 2 3 2 2 9 2" xfId="20626" xr:uid="{00000000-0005-0000-0000-000032030000}"/>
    <cellStyle name="Assumption Currency. 2 2 3 2 3" xfId="636" xr:uid="{00000000-0005-0000-0000-000033030000}"/>
    <cellStyle name="Assumption Currency. 2 2 3 2 3 2" xfId="20627" xr:uid="{00000000-0005-0000-0000-000034030000}"/>
    <cellStyle name="Assumption Currency. 2 2 3 2 4" xfId="637" xr:uid="{00000000-0005-0000-0000-000035030000}"/>
    <cellStyle name="Assumption Currency. 2 2 3 2 4 2" xfId="20628" xr:uid="{00000000-0005-0000-0000-000036030000}"/>
    <cellStyle name="Assumption Currency. 2 2 3 2 5" xfId="638" xr:uid="{00000000-0005-0000-0000-000037030000}"/>
    <cellStyle name="Assumption Currency. 2 2 3 2 5 2" xfId="20629" xr:uid="{00000000-0005-0000-0000-000038030000}"/>
    <cellStyle name="Assumption Currency. 2 2 3 2 6" xfId="639" xr:uid="{00000000-0005-0000-0000-000039030000}"/>
    <cellStyle name="Assumption Currency. 2 2 3 2 6 2" xfId="20630" xr:uid="{00000000-0005-0000-0000-00003A030000}"/>
    <cellStyle name="Assumption Currency. 2 2 3 2 7" xfId="640" xr:uid="{00000000-0005-0000-0000-00003B030000}"/>
    <cellStyle name="Assumption Currency. 2 2 3 2 7 2" xfId="20631" xr:uid="{00000000-0005-0000-0000-00003C030000}"/>
    <cellStyle name="Assumption Currency. 2 2 3 2 8" xfId="641" xr:uid="{00000000-0005-0000-0000-00003D030000}"/>
    <cellStyle name="Assumption Currency. 2 2 3 2 8 2" xfId="20632" xr:uid="{00000000-0005-0000-0000-00003E030000}"/>
    <cellStyle name="Assumption Currency. 2 2 3 2 9" xfId="642" xr:uid="{00000000-0005-0000-0000-00003F030000}"/>
    <cellStyle name="Assumption Currency. 2 2 3 2 9 2" xfId="20633" xr:uid="{00000000-0005-0000-0000-000040030000}"/>
    <cellStyle name="Assumption Currency. 2 2 3 3" xfId="643" xr:uid="{00000000-0005-0000-0000-000041030000}"/>
    <cellStyle name="Assumption Currency. 2 2 3 3 10" xfId="644" xr:uid="{00000000-0005-0000-0000-000042030000}"/>
    <cellStyle name="Assumption Currency. 2 2 3 3 10 2" xfId="20635" xr:uid="{00000000-0005-0000-0000-000043030000}"/>
    <cellStyle name="Assumption Currency. 2 2 3 3 11" xfId="645" xr:uid="{00000000-0005-0000-0000-000044030000}"/>
    <cellStyle name="Assumption Currency. 2 2 3 3 11 2" xfId="20636" xr:uid="{00000000-0005-0000-0000-000045030000}"/>
    <cellStyle name="Assumption Currency. 2 2 3 3 12" xfId="20634" xr:uid="{00000000-0005-0000-0000-000046030000}"/>
    <cellStyle name="Assumption Currency. 2 2 3 3 2" xfId="646" xr:uid="{00000000-0005-0000-0000-000047030000}"/>
    <cellStyle name="Assumption Currency. 2 2 3 3 2 2" xfId="20637" xr:uid="{00000000-0005-0000-0000-000048030000}"/>
    <cellStyle name="Assumption Currency. 2 2 3 3 3" xfId="647" xr:uid="{00000000-0005-0000-0000-000049030000}"/>
    <cellStyle name="Assumption Currency. 2 2 3 3 3 2" xfId="20638" xr:uid="{00000000-0005-0000-0000-00004A030000}"/>
    <cellStyle name="Assumption Currency. 2 2 3 3 4" xfId="648" xr:uid="{00000000-0005-0000-0000-00004B030000}"/>
    <cellStyle name="Assumption Currency. 2 2 3 3 4 2" xfId="20639" xr:uid="{00000000-0005-0000-0000-00004C030000}"/>
    <cellStyle name="Assumption Currency. 2 2 3 3 5" xfId="649" xr:uid="{00000000-0005-0000-0000-00004D030000}"/>
    <cellStyle name="Assumption Currency. 2 2 3 3 5 2" xfId="20640" xr:uid="{00000000-0005-0000-0000-00004E030000}"/>
    <cellStyle name="Assumption Currency. 2 2 3 3 6" xfId="650" xr:uid="{00000000-0005-0000-0000-00004F030000}"/>
    <cellStyle name="Assumption Currency. 2 2 3 3 6 2" xfId="20641" xr:uid="{00000000-0005-0000-0000-000050030000}"/>
    <cellStyle name="Assumption Currency. 2 2 3 3 7" xfId="651" xr:uid="{00000000-0005-0000-0000-000051030000}"/>
    <cellStyle name="Assumption Currency. 2 2 3 3 7 2" xfId="20642" xr:uid="{00000000-0005-0000-0000-000052030000}"/>
    <cellStyle name="Assumption Currency. 2 2 3 3 8" xfId="652" xr:uid="{00000000-0005-0000-0000-000053030000}"/>
    <cellStyle name="Assumption Currency. 2 2 3 3 8 2" xfId="20643" xr:uid="{00000000-0005-0000-0000-000054030000}"/>
    <cellStyle name="Assumption Currency. 2 2 3 3 9" xfId="653" xr:uid="{00000000-0005-0000-0000-000055030000}"/>
    <cellStyle name="Assumption Currency. 2 2 3 3 9 2" xfId="20644" xr:uid="{00000000-0005-0000-0000-000056030000}"/>
    <cellStyle name="Assumption Currency. 2 2 3 4" xfId="654" xr:uid="{00000000-0005-0000-0000-000057030000}"/>
    <cellStyle name="Assumption Currency. 2 2 3 4 2" xfId="20645" xr:uid="{00000000-0005-0000-0000-000058030000}"/>
    <cellStyle name="Assumption Currency. 2 2 3 5" xfId="655" xr:uid="{00000000-0005-0000-0000-000059030000}"/>
    <cellStyle name="Assumption Currency. 2 2 3 5 2" xfId="20646" xr:uid="{00000000-0005-0000-0000-00005A030000}"/>
    <cellStyle name="Assumption Currency. 2 2 3 6" xfId="656" xr:uid="{00000000-0005-0000-0000-00005B030000}"/>
    <cellStyle name="Assumption Currency. 2 2 3 6 2" xfId="20647" xr:uid="{00000000-0005-0000-0000-00005C030000}"/>
    <cellStyle name="Assumption Currency. 2 2 3 7" xfId="657" xr:uid="{00000000-0005-0000-0000-00005D030000}"/>
    <cellStyle name="Assumption Currency. 2 2 3 7 2" xfId="20648" xr:uid="{00000000-0005-0000-0000-00005E030000}"/>
    <cellStyle name="Assumption Currency. 2 2 3 8" xfId="658" xr:uid="{00000000-0005-0000-0000-00005F030000}"/>
    <cellStyle name="Assumption Currency. 2 2 3 8 2" xfId="20649" xr:uid="{00000000-0005-0000-0000-000060030000}"/>
    <cellStyle name="Assumption Currency. 2 2 3 9" xfId="659" xr:uid="{00000000-0005-0000-0000-000061030000}"/>
    <cellStyle name="Assumption Currency. 2 2 3 9 2" xfId="20650" xr:uid="{00000000-0005-0000-0000-000062030000}"/>
    <cellStyle name="Assumption Currency. 2 2 4" xfId="660" xr:uid="{00000000-0005-0000-0000-000063030000}"/>
    <cellStyle name="Assumption Currency. 2 2 4 10" xfId="661" xr:uid="{00000000-0005-0000-0000-000064030000}"/>
    <cellStyle name="Assumption Currency. 2 2 4 10 2" xfId="20652" xr:uid="{00000000-0005-0000-0000-000065030000}"/>
    <cellStyle name="Assumption Currency. 2 2 4 11" xfId="662" xr:uid="{00000000-0005-0000-0000-000066030000}"/>
    <cellStyle name="Assumption Currency. 2 2 4 11 2" xfId="20653" xr:uid="{00000000-0005-0000-0000-000067030000}"/>
    <cellStyle name="Assumption Currency. 2 2 4 12" xfId="663" xr:uid="{00000000-0005-0000-0000-000068030000}"/>
    <cellStyle name="Assumption Currency. 2 2 4 12 2" xfId="20654" xr:uid="{00000000-0005-0000-0000-000069030000}"/>
    <cellStyle name="Assumption Currency. 2 2 4 13" xfId="20651" xr:uid="{00000000-0005-0000-0000-00006A030000}"/>
    <cellStyle name="Assumption Currency. 2 2 4 2" xfId="664" xr:uid="{00000000-0005-0000-0000-00006B030000}"/>
    <cellStyle name="Assumption Currency. 2 2 4 2 10" xfId="665" xr:uid="{00000000-0005-0000-0000-00006C030000}"/>
    <cellStyle name="Assumption Currency. 2 2 4 2 10 2" xfId="20656" xr:uid="{00000000-0005-0000-0000-00006D030000}"/>
    <cellStyle name="Assumption Currency. 2 2 4 2 11" xfId="666" xr:uid="{00000000-0005-0000-0000-00006E030000}"/>
    <cellStyle name="Assumption Currency. 2 2 4 2 11 2" xfId="20657" xr:uid="{00000000-0005-0000-0000-00006F030000}"/>
    <cellStyle name="Assumption Currency. 2 2 4 2 12" xfId="20655" xr:uid="{00000000-0005-0000-0000-000070030000}"/>
    <cellStyle name="Assumption Currency. 2 2 4 2 2" xfId="667" xr:uid="{00000000-0005-0000-0000-000071030000}"/>
    <cellStyle name="Assumption Currency. 2 2 4 2 2 10" xfId="668" xr:uid="{00000000-0005-0000-0000-000072030000}"/>
    <cellStyle name="Assumption Currency. 2 2 4 2 2 10 2" xfId="20659" xr:uid="{00000000-0005-0000-0000-000073030000}"/>
    <cellStyle name="Assumption Currency. 2 2 4 2 2 11" xfId="669" xr:uid="{00000000-0005-0000-0000-000074030000}"/>
    <cellStyle name="Assumption Currency. 2 2 4 2 2 11 2" xfId="20660" xr:uid="{00000000-0005-0000-0000-000075030000}"/>
    <cellStyle name="Assumption Currency. 2 2 4 2 2 12" xfId="20658" xr:uid="{00000000-0005-0000-0000-000076030000}"/>
    <cellStyle name="Assumption Currency. 2 2 4 2 2 2" xfId="670" xr:uid="{00000000-0005-0000-0000-000077030000}"/>
    <cellStyle name="Assumption Currency. 2 2 4 2 2 2 2" xfId="20661" xr:uid="{00000000-0005-0000-0000-000078030000}"/>
    <cellStyle name="Assumption Currency. 2 2 4 2 2 3" xfId="671" xr:uid="{00000000-0005-0000-0000-000079030000}"/>
    <cellStyle name="Assumption Currency. 2 2 4 2 2 3 2" xfId="20662" xr:uid="{00000000-0005-0000-0000-00007A030000}"/>
    <cellStyle name="Assumption Currency. 2 2 4 2 2 4" xfId="672" xr:uid="{00000000-0005-0000-0000-00007B030000}"/>
    <cellStyle name="Assumption Currency. 2 2 4 2 2 4 2" xfId="20663" xr:uid="{00000000-0005-0000-0000-00007C030000}"/>
    <cellStyle name="Assumption Currency. 2 2 4 2 2 5" xfId="673" xr:uid="{00000000-0005-0000-0000-00007D030000}"/>
    <cellStyle name="Assumption Currency. 2 2 4 2 2 5 2" xfId="20664" xr:uid="{00000000-0005-0000-0000-00007E030000}"/>
    <cellStyle name="Assumption Currency. 2 2 4 2 2 6" xfId="674" xr:uid="{00000000-0005-0000-0000-00007F030000}"/>
    <cellStyle name="Assumption Currency. 2 2 4 2 2 6 2" xfId="20665" xr:uid="{00000000-0005-0000-0000-000080030000}"/>
    <cellStyle name="Assumption Currency. 2 2 4 2 2 7" xfId="675" xr:uid="{00000000-0005-0000-0000-000081030000}"/>
    <cellStyle name="Assumption Currency. 2 2 4 2 2 7 2" xfId="20666" xr:uid="{00000000-0005-0000-0000-000082030000}"/>
    <cellStyle name="Assumption Currency. 2 2 4 2 2 8" xfId="676" xr:uid="{00000000-0005-0000-0000-000083030000}"/>
    <cellStyle name="Assumption Currency. 2 2 4 2 2 8 2" xfId="20667" xr:uid="{00000000-0005-0000-0000-000084030000}"/>
    <cellStyle name="Assumption Currency. 2 2 4 2 2 9" xfId="677" xr:uid="{00000000-0005-0000-0000-000085030000}"/>
    <cellStyle name="Assumption Currency. 2 2 4 2 2 9 2" xfId="20668" xr:uid="{00000000-0005-0000-0000-000086030000}"/>
    <cellStyle name="Assumption Currency. 2 2 4 2 3" xfId="678" xr:uid="{00000000-0005-0000-0000-000087030000}"/>
    <cellStyle name="Assumption Currency. 2 2 4 2 3 2" xfId="20669" xr:uid="{00000000-0005-0000-0000-000088030000}"/>
    <cellStyle name="Assumption Currency. 2 2 4 2 4" xfId="679" xr:uid="{00000000-0005-0000-0000-000089030000}"/>
    <cellStyle name="Assumption Currency. 2 2 4 2 4 2" xfId="20670" xr:uid="{00000000-0005-0000-0000-00008A030000}"/>
    <cellStyle name="Assumption Currency. 2 2 4 2 5" xfId="680" xr:uid="{00000000-0005-0000-0000-00008B030000}"/>
    <cellStyle name="Assumption Currency. 2 2 4 2 5 2" xfId="20671" xr:uid="{00000000-0005-0000-0000-00008C030000}"/>
    <cellStyle name="Assumption Currency. 2 2 4 2 6" xfId="681" xr:uid="{00000000-0005-0000-0000-00008D030000}"/>
    <cellStyle name="Assumption Currency. 2 2 4 2 6 2" xfId="20672" xr:uid="{00000000-0005-0000-0000-00008E030000}"/>
    <cellStyle name="Assumption Currency. 2 2 4 2 7" xfId="682" xr:uid="{00000000-0005-0000-0000-00008F030000}"/>
    <cellStyle name="Assumption Currency. 2 2 4 2 7 2" xfId="20673" xr:uid="{00000000-0005-0000-0000-000090030000}"/>
    <cellStyle name="Assumption Currency. 2 2 4 2 8" xfId="683" xr:uid="{00000000-0005-0000-0000-000091030000}"/>
    <cellStyle name="Assumption Currency. 2 2 4 2 8 2" xfId="20674" xr:uid="{00000000-0005-0000-0000-000092030000}"/>
    <cellStyle name="Assumption Currency. 2 2 4 2 9" xfId="684" xr:uid="{00000000-0005-0000-0000-000093030000}"/>
    <cellStyle name="Assumption Currency. 2 2 4 2 9 2" xfId="20675" xr:uid="{00000000-0005-0000-0000-000094030000}"/>
    <cellStyle name="Assumption Currency. 2 2 4 3" xfId="685" xr:uid="{00000000-0005-0000-0000-000095030000}"/>
    <cellStyle name="Assumption Currency. 2 2 4 3 10" xfId="686" xr:uid="{00000000-0005-0000-0000-000096030000}"/>
    <cellStyle name="Assumption Currency. 2 2 4 3 10 2" xfId="20677" xr:uid="{00000000-0005-0000-0000-000097030000}"/>
    <cellStyle name="Assumption Currency. 2 2 4 3 11" xfId="687" xr:uid="{00000000-0005-0000-0000-000098030000}"/>
    <cellStyle name="Assumption Currency. 2 2 4 3 11 2" xfId="20678" xr:uid="{00000000-0005-0000-0000-000099030000}"/>
    <cellStyle name="Assumption Currency. 2 2 4 3 12" xfId="20676" xr:uid="{00000000-0005-0000-0000-00009A030000}"/>
    <cellStyle name="Assumption Currency. 2 2 4 3 2" xfId="688" xr:uid="{00000000-0005-0000-0000-00009B030000}"/>
    <cellStyle name="Assumption Currency. 2 2 4 3 2 2" xfId="20679" xr:uid="{00000000-0005-0000-0000-00009C030000}"/>
    <cellStyle name="Assumption Currency. 2 2 4 3 3" xfId="689" xr:uid="{00000000-0005-0000-0000-00009D030000}"/>
    <cellStyle name="Assumption Currency. 2 2 4 3 3 2" xfId="20680" xr:uid="{00000000-0005-0000-0000-00009E030000}"/>
    <cellStyle name="Assumption Currency. 2 2 4 3 4" xfId="690" xr:uid="{00000000-0005-0000-0000-00009F030000}"/>
    <cellStyle name="Assumption Currency. 2 2 4 3 4 2" xfId="20681" xr:uid="{00000000-0005-0000-0000-0000A0030000}"/>
    <cellStyle name="Assumption Currency. 2 2 4 3 5" xfId="691" xr:uid="{00000000-0005-0000-0000-0000A1030000}"/>
    <cellStyle name="Assumption Currency. 2 2 4 3 5 2" xfId="20682" xr:uid="{00000000-0005-0000-0000-0000A2030000}"/>
    <cellStyle name="Assumption Currency. 2 2 4 3 6" xfId="692" xr:uid="{00000000-0005-0000-0000-0000A3030000}"/>
    <cellStyle name="Assumption Currency. 2 2 4 3 6 2" xfId="20683" xr:uid="{00000000-0005-0000-0000-0000A4030000}"/>
    <cellStyle name="Assumption Currency. 2 2 4 3 7" xfId="693" xr:uid="{00000000-0005-0000-0000-0000A5030000}"/>
    <cellStyle name="Assumption Currency. 2 2 4 3 7 2" xfId="20684" xr:uid="{00000000-0005-0000-0000-0000A6030000}"/>
    <cellStyle name="Assumption Currency. 2 2 4 3 8" xfId="694" xr:uid="{00000000-0005-0000-0000-0000A7030000}"/>
    <cellStyle name="Assumption Currency. 2 2 4 3 8 2" xfId="20685" xr:uid="{00000000-0005-0000-0000-0000A8030000}"/>
    <cellStyle name="Assumption Currency. 2 2 4 3 9" xfId="695" xr:uid="{00000000-0005-0000-0000-0000A9030000}"/>
    <cellStyle name="Assumption Currency. 2 2 4 3 9 2" xfId="20686" xr:uid="{00000000-0005-0000-0000-0000AA030000}"/>
    <cellStyle name="Assumption Currency. 2 2 4 4" xfId="696" xr:uid="{00000000-0005-0000-0000-0000AB030000}"/>
    <cellStyle name="Assumption Currency. 2 2 4 4 2" xfId="20687" xr:uid="{00000000-0005-0000-0000-0000AC030000}"/>
    <cellStyle name="Assumption Currency. 2 2 4 5" xfId="697" xr:uid="{00000000-0005-0000-0000-0000AD030000}"/>
    <cellStyle name="Assumption Currency. 2 2 4 5 2" xfId="20688" xr:uid="{00000000-0005-0000-0000-0000AE030000}"/>
    <cellStyle name="Assumption Currency. 2 2 4 6" xfId="698" xr:uid="{00000000-0005-0000-0000-0000AF030000}"/>
    <cellStyle name="Assumption Currency. 2 2 4 6 2" xfId="20689" xr:uid="{00000000-0005-0000-0000-0000B0030000}"/>
    <cellStyle name="Assumption Currency. 2 2 4 7" xfId="699" xr:uid="{00000000-0005-0000-0000-0000B1030000}"/>
    <cellStyle name="Assumption Currency. 2 2 4 7 2" xfId="20690" xr:uid="{00000000-0005-0000-0000-0000B2030000}"/>
    <cellStyle name="Assumption Currency. 2 2 4 8" xfId="700" xr:uid="{00000000-0005-0000-0000-0000B3030000}"/>
    <cellStyle name="Assumption Currency. 2 2 4 8 2" xfId="20691" xr:uid="{00000000-0005-0000-0000-0000B4030000}"/>
    <cellStyle name="Assumption Currency. 2 2 4 9" xfId="701" xr:uid="{00000000-0005-0000-0000-0000B5030000}"/>
    <cellStyle name="Assumption Currency. 2 2 4 9 2" xfId="20692" xr:uid="{00000000-0005-0000-0000-0000B6030000}"/>
    <cellStyle name="Assumption Currency. 2 2 5" xfId="702" xr:uid="{00000000-0005-0000-0000-0000B7030000}"/>
    <cellStyle name="Assumption Currency. 2 2 5 10" xfId="703" xr:uid="{00000000-0005-0000-0000-0000B8030000}"/>
    <cellStyle name="Assumption Currency. 2 2 5 10 2" xfId="20694" xr:uid="{00000000-0005-0000-0000-0000B9030000}"/>
    <cellStyle name="Assumption Currency. 2 2 5 11" xfId="704" xr:uid="{00000000-0005-0000-0000-0000BA030000}"/>
    <cellStyle name="Assumption Currency. 2 2 5 11 2" xfId="20695" xr:uid="{00000000-0005-0000-0000-0000BB030000}"/>
    <cellStyle name="Assumption Currency. 2 2 5 12" xfId="20693" xr:uid="{00000000-0005-0000-0000-0000BC030000}"/>
    <cellStyle name="Assumption Currency. 2 2 5 2" xfId="705" xr:uid="{00000000-0005-0000-0000-0000BD030000}"/>
    <cellStyle name="Assumption Currency. 2 2 5 2 10" xfId="706" xr:uid="{00000000-0005-0000-0000-0000BE030000}"/>
    <cellStyle name="Assumption Currency. 2 2 5 2 10 2" xfId="20697" xr:uid="{00000000-0005-0000-0000-0000BF030000}"/>
    <cellStyle name="Assumption Currency. 2 2 5 2 11" xfId="707" xr:uid="{00000000-0005-0000-0000-0000C0030000}"/>
    <cellStyle name="Assumption Currency. 2 2 5 2 11 2" xfId="20698" xr:uid="{00000000-0005-0000-0000-0000C1030000}"/>
    <cellStyle name="Assumption Currency. 2 2 5 2 12" xfId="20696" xr:uid="{00000000-0005-0000-0000-0000C2030000}"/>
    <cellStyle name="Assumption Currency. 2 2 5 2 2" xfId="708" xr:uid="{00000000-0005-0000-0000-0000C3030000}"/>
    <cellStyle name="Assumption Currency. 2 2 5 2 2 2" xfId="20699" xr:uid="{00000000-0005-0000-0000-0000C4030000}"/>
    <cellStyle name="Assumption Currency. 2 2 5 2 3" xfId="709" xr:uid="{00000000-0005-0000-0000-0000C5030000}"/>
    <cellStyle name="Assumption Currency. 2 2 5 2 3 2" xfId="20700" xr:uid="{00000000-0005-0000-0000-0000C6030000}"/>
    <cellStyle name="Assumption Currency. 2 2 5 2 4" xfId="710" xr:uid="{00000000-0005-0000-0000-0000C7030000}"/>
    <cellStyle name="Assumption Currency. 2 2 5 2 4 2" xfId="20701" xr:uid="{00000000-0005-0000-0000-0000C8030000}"/>
    <cellStyle name="Assumption Currency. 2 2 5 2 5" xfId="711" xr:uid="{00000000-0005-0000-0000-0000C9030000}"/>
    <cellStyle name="Assumption Currency. 2 2 5 2 5 2" xfId="20702" xr:uid="{00000000-0005-0000-0000-0000CA030000}"/>
    <cellStyle name="Assumption Currency. 2 2 5 2 6" xfId="712" xr:uid="{00000000-0005-0000-0000-0000CB030000}"/>
    <cellStyle name="Assumption Currency. 2 2 5 2 6 2" xfId="20703" xr:uid="{00000000-0005-0000-0000-0000CC030000}"/>
    <cellStyle name="Assumption Currency. 2 2 5 2 7" xfId="713" xr:uid="{00000000-0005-0000-0000-0000CD030000}"/>
    <cellStyle name="Assumption Currency. 2 2 5 2 7 2" xfId="20704" xr:uid="{00000000-0005-0000-0000-0000CE030000}"/>
    <cellStyle name="Assumption Currency. 2 2 5 2 8" xfId="714" xr:uid="{00000000-0005-0000-0000-0000CF030000}"/>
    <cellStyle name="Assumption Currency. 2 2 5 2 8 2" xfId="20705" xr:uid="{00000000-0005-0000-0000-0000D0030000}"/>
    <cellStyle name="Assumption Currency. 2 2 5 2 9" xfId="715" xr:uid="{00000000-0005-0000-0000-0000D1030000}"/>
    <cellStyle name="Assumption Currency. 2 2 5 2 9 2" xfId="20706" xr:uid="{00000000-0005-0000-0000-0000D2030000}"/>
    <cellStyle name="Assumption Currency. 2 2 5 3" xfId="716" xr:uid="{00000000-0005-0000-0000-0000D3030000}"/>
    <cellStyle name="Assumption Currency. 2 2 5 3 2" xfId="20707" xr:uid="{00000000-0005-0000-0000-0000D4030000}"/>
    <cellStyle name="Assumption Currency. 2 2 5 4" xfId="717" xr:uid="{00000000-0005-0000-0000-0000D5030000}"/>
    <cellStyle name="Assumption Currency. 2 2 5 4 2" xfId="20708" xr:uid="{00000000-0005-0000-0000-0000D6030000}"/>
    <cellStyle name="Assumption Currency. 2 2 5 5" xfId="718" xr:uid="{00000000-0005-0000-0000-0000D7030000}"/>
    <cellStyle name="Assumption Currency. 2 2 5 5 2" xfId="20709" xr:uid="{00000000-0005-0000-0000-0000D8030000}"/>
    <cellStyle name="Assumption Currency. 2 2 5 6" xfId="719" xr:uid="{00000000-0005-0000-0000-0000D9030000}"/>
    <cellStyle name="Assumption Currency. 2 2 5 6 2" xfId="20710" xr:uid="{00000000-0005-0000-0000-0000DA030000}"/>
    <cellStyle name="Assumption Currency. 2 2 5 7" xfId="720" xr:uid="{00000000-0005-0000-0000-0000DB030000}"/>
    <cellStyle name="Assumption Currency. 2 2 5 7 2" xfId="20711" xr:uid="{00000000-0005-0000-0000-0000DC030000}"/>
    <cellStyle name="Assumption Currency. 2 2 5 8" xfId="721" xr:uid="{00000000-0005-0000-0000-0000DD030000}"/>
    <cellStyle name="Assumption Currency. 2 2 5 8 2" xfId="20712" xr:uid="{00000000-0005-0000-0000-0000DE030000}"/>
    <cellStyle name="Assumption Currency. 2 2 5 9" xfId="722" xr:uid="{00000000-0005-0000-0000-0000DF030000}"/>
    <cellStyle name="Assumption Currency. 2 2 5 9 2" xfId="20713" xr:uid="{00000000-0005-0000-0000-0000E0030000}"/>
    <cellStyle name="Assumption Currency. 2 2 6" xfId="723" xr:uid="{00000000-0005-0000-0000-0000E1030000}"/>
    <cellStyle name="Assumption Currency. 2 2 6 10" xfId="724" xr:uid="{00000000-0005-0000-0000-0000E2030000}"/>
    <cellStyle name="Assumption Currency. 2 2 6 10 2" xfId="20715" xr:uid="{00000000-0005-0000-0000-0000E3030000}"/>
    <cellStyle name="Assumption Currency. 2 2 6 11" xfId="725" xr:uid="{00000000-0005-0000-0000-0000E4030000}"/>
    <cellStyle name="Assumption Currency. 2 2 6 11 2" xfId="20716" xr:uid="{00000000-0005-0000-0000-0000E5030000}"/>
    <cellStyle name="Assumption Currency. 2 2 6 12" xfId="20714" xr:uid="{00000000-0005-0000-0000-0000E6030000}"/>
    <cellStyle name="Assumption Currency. 2 2 6 2" xfId="726" xr:uid="{00000000-0005-0000-0000-0000E7030000}"/>
    <cellStyle name="Assumption Currency. 2 2 6 2 10" xfId="727" xr:uid="{00000000-0005-0000-0000-0000E8030000}"/>
    <cellStyle name="Assumption Currency. 2 2 6 2 10 2" xfId="20718" xr:uid="{00000000-0005-0000-0000-0000E9030000}"/>
    <cellStyle name="Assumption Currency. 2 2 6 2 11" xfId="728" xr:uid="{00000000-0005-0000-0000-0000EA030000}"/>
    <cellStyle name="Assumption Currency. 2 2 6 2 11 2" xfId="20719" xr:uid="{00000000-0005-0000-0000-0000EB030000}"/>
    <cellStyle name="Assumption Currency. 2 2 6 2 12" xfId="20717" xr:uid="{00000000-0005-0000-0000-0000EC030000}"/>
    <cellStyle name="Assumption Currency. 2 2 6 2 2" xfId="729" xr:uid="{00000000-0005-0000-0000-0000ED030000}"/>
    <cellStyle name="Assumption Currency. 2 2 6 2 2 2" xfId="20720" xr:uid="{00000000-0005-0000-0000-0000EE030000}"/>
    <cellStyle name="Assumption Currency. 2 2 6 2 3" xfId="730" xr:uid="{00000000-0005-0000-0000-0000EF030000}"/>
    <cellStyle name="Assumption Currency. 2 2 6 2 3 2" xfId="20721" xr:uid="{00000000-0005-0000-0000-0000F0030000}"/>
    <cellStyle name="Assumption Currency. 2 2 6 2 4" xfId="731" xr:uid="{00000000-0005-0000-0000-0000F1030000}"/>
    <cellStyle name="Assumption Currency. 2 2 6 2 4 2" xfId="20722" xr:uid="{00000000-0005-0000-0000-0000F2030000}"/>
    <cellStyle name="Assumption Currency. 2 2 6 2 5" xfId="732" xr:uid="{00000000-0005-0000-0000-0000F3030000}"/>
    <cellStyle name="Assumption Currency. 2 2 6 2 5 2" xfId="20723" xr:uid="{00000000-0005-0000-0000-0000F4030000}"/>
    <cellStyle name="Assumption Currency. 2 2 6 2 6" xfId="733" xr:uid="{00000000-0005-0000-0000-0000F5030000}"/>
    <cellStyle name="Assumption Currency. 2 2 6 2 6 2" xfId="20724" xr:uid="{00000000-0005-0000-0000-0000F6030000}"/>
    <cellStyle name="Assumption Currency. 2 2 6 2 7" xfId="734" xr:uid="{00000000-0005-0000-0000-0000F7030000}"/>
    <cellStyle name="Assumption Currency. 2 2 6 2 7 2" xfId="20725" xr:uid="{00000000-0005-0000-0000-0000F8030000}"/>
    <cellStyle name="Assumption Currency. 2 2 6 2 8" xfId="735" xr:uid="{00000000-0005-0000-0000-0000F9030000}"/>
    <cellStyle name="Assumption Currency. 2 2 6 2 8 2" xfId="20726" xr:uid="{00000000-0005-0000-0000-0000FA030000}"/>
    <cellStyle name="Assumption Currency. 2 2 6 2 9" xfId="736" xr:uid="{00000000-0005-0000-0000-0000FB030000}"/>
    <cellStyle name="Assumption Currency. 2 2 6 2 9 2" xfId="20727" xr:uid="{00000000-0005-0000-0000-0000FC030000}"/>
    <cellStyle name="Assumption Currency. 2 2 6 3" xfId="737" xr:uid="{00000000-0005-0000-0000-0000FD030000}"/>
    <cellStyle name="Assumption Currency. 2 2 6 3 2" xfId="20728" xr:uid="{00000000-0005-0000-0000-0000FE030000}"/>
    <cellStyle name="Assumption Currency. 2 2 6 4" xfId="738" xr:uid="{00000000-0005-0000-0000-0000FF030000}"/>
    <cellStyle name="Assumption Currency. 2 2 6 4 2" xfId="20729" xr:uid="{00000000-0005-0000-0000-000000040000}"/>
    <cellStyle name="Assumption Currency. 2 2 6 5" xfId="739" xr:uid="{00000000-0005-0000-0000-000001040000}"/>
    <cellStyle name="Assumption Currency. 2 2 6 5 2" xfId="20730" xr:uid="{00000000-0005-0000-0000-000002040000}"/>
    <cellStyle name="Assumption Currency. 2 2 6 6" xfId="740" xr:uid="{00000000-0005-0000-0000-000003040000}"/>
    <cellStyle name="Assumption Currency. 2 2 6 6 2" xfId="20731" xr:uid="{00000000-0005-0000-0000-000004040000}"/>
    <cellStyle name="Assumption Currency. 2 2 6 7" xfId="741" xr:uid="{00000000-0005-0000-0000-000005040000}"/>
    <cellStyle name="Assumption Currency. 2 2 6 7 2" xfId="20732" xr:uid="{00000000-0005-0000-0000-000006040000}"/>
    <cellStyle name="Assumption Currency. 2 2 6 8" xfId="742" xr:uid="{00000000-0005-0000-0000-000007040000}"/>
    <cellStyle name="Assumption Currency. 2 2 6 8 2" xfId="20733" xr:uid="{00000000-0005-0000-0000-000008040000}"/>
    <cellStyle name="Assumption Currency. 2 2 6 9" xfId="743" xr:uid="{00000000-0005-0000-0000-000009040000}"/>
    <cellStyle name="Assumption Currency. 2 2 6 9 2" xfId="20734" xr:uid="{00000000-0005-0000-0000-00000A040000}"/>
    <cellStyle name="Assumption Currency. 2 2 7" xfId="744" xr:uid="{00000000-0005-0000-0000-00000B040000}"/>
    <cellStyle name="Assumption Currency. 2 2 7 10" xfId="745" xr:uid="{00000000-0005-0000-0000-00000C040000}"/>
    <cellStyle name="Assumption Currency. 2 2 7 10 2" xfId="20736" xr:uid="{00000000-0005-0000-0000-00000D040000}"/>
    <cellStyle name="Assumption Currency. 2 2 7 11" xfId="746" xr:uid="{00000000-0005-0000-0000-00000E040000}"/>
    <cellStyle name="Assumption Currency. 2 2 7 11 2" xfId="20737" xr:uid="{00000000-0005-0000-0000-00000F040000}"/>
    <cellStyle name="Assumption Currency. 2 2 7 12" xfId="20735" xr:uid="{00000000-0005-0000-0000-000010040000}"/>
    <cellStyle name="Assumption Currency. 2 2 7 2" xfId="747" xr:uid="{00000000-0005-0000-0000-000011040000}"/>
    <cellStyle name="Assumption Currency. 2 2 7 2 10" xfId="748" xr:uid="{00000000-0005-0000-0000-000012040000}"/>
    <cellStyle name="Assumption Currency. 2 2 7 2 10 2" xfId="20739" xr:uid="{00000000-0005-0000-0000-000013040000}"/>
    <cellStyle name="Assumption Currency. 2 2 7 2 11" xfId="749" xr:uid="{00000000-0005-0000-0000-000014040000}"/>
    <cellStyle name="Assumption Currency. 2 2 7 2 11 2" xfId="20740" xr:uid="{00000000-0005-0000-0000-000015040000}"/>
    <cellStyle name="Assumption Currency. 2 2 7 2 12" xfId="20738" xr:uid="{00000000-0005-0000-0000-000016040000}"/>
    <cellStyle name="Assumption Currency. 2 2 7 2 2" xfId="750" xr:uid="{00000000-0005-0000-0000-000017040000}"/>
    <cellStyle name="Assumption Currency. 2 2 7 2 2 2" xfId="20741" xr:uid="{00000000-0005-0000-0000-000018040000}"/>
    <cellStyle name="Assumption Currency. 2 2 7 2 3" xfId="751" xr:uid="{00000000-0005-0000-0000-000019040000}"/>
    <cellStyle name="Assumption Currency. 2 2 7 2 3 2" xfId="20742" xr:uid="{00000000-0005-0000-0000-00001A040000}"/>
    <cellStyle name="Assumption Currency. 2 2 7 2 4" xfId="752" xr:uid="{00000000-0005-0000-0000-00001B040000}"/>
    <cellStyle name="Assumption Currency. 2 2 7 2 4 2" xfId="20743" xr:uid="{00000000-0005-0000-0000-00001C040000}"/>
    <cellStyle name="Assumption Currency. 2 2 7 2 5" xfId="753" xr:uid="{00000000-0005-0000-0000-00001D040000}"/>
    <cellStyle name="Assumption Currency. 2 2 7 2 5 2" xfId="20744" xr:uid="{00000000-0005-0000-0000-00001E040000}"/>
    <cellStyle name="Assumption Currency. 2 2 7 2 6" xfId="754" xr:uid="{00000000-0005-0000-0000-00001F040000}"/>
    <cellStyle name="Assumption Currency. 2 2 7 2 6 2" xfId="20745" xr:uid="{00000000-0005-0000-0000-000020040000}"/>
    <cellStyle name="Assumption Currency. 2 2 7 2 7" xfId="755" xr:uid="{00000000-0005-0000-0000-000021040000}"/>
    <cellStyle name="Assumption Currency. 2 2 7 2 7 2" xfId="20746" xr:uid="{00000000-0005-0000-0000-000022040000}"/>
    <cellStyle name="Assumption Currency. 2 2 7 2 8" xfId="756" xr:uid="{00000000-0005-0000-0000-000023040000}"/>
    <cellStyle name="Assumption Currency. 2 2 7 2 8 2" xfId="20747" xr:uid="{00000000-0005-0000-0000-000024040000}"/>
    <cellStyle name="Assumption Currency. 2 2 7 2 9" xfId="757" xr:uid="{00000000-0005-0000-0000-000025040000}"/>
    <cellStyle name="Assumption Currency. 2 2 7 2 9 2" xfId="20748" xr:uid="{00000000-0005-0000-0000-000026040000}"/>
    <cellStyle name="Assumption Currency. 2 2 7 3" xfId="758" xr:uid="{00000000-0005-0000-0000-000027040000}"/>
    <cellStyle name="Assumption Currency. 2 2 7 3 2" xfId="20749" xr:uid="{00000000-0005-0000-0000-000028040000}"/>
    <cellStyle name="Assumption Currency. 2 2 7 4" xfId="759" xr:uid="{00000000-0005-0000-0000-000029040000}"/>
    <cellStyle name="Assumption Currency. 2 2 7 4 2" xfId="20750" xr:uid="{00000000-0005-0000-0000-00002A040000}"/>
    <cellStyle name="Assumption Currency. 2 2 7 5" xfId="760" xr:uid="{00000000-0005-0000-0000-00002B040000}"/>
    <cellStyle name="Assumption Currency. 2 2 7 5 2" xfId="20751" xr:uid="{00000000-0005-0000-0000-00002C040000}"/>
    <cellStyle name="Assumption Currency. 2 2 7 6" xfId="761" xr:uid="{00000000-0005-0000-0000-00002D040000}"/>
    <cellStyle name="Assumption Currency. 2 2 7 6 2" xfId="20752" xr:uid="{00000000-0005-0000-0000-00002E040000}"/>
    <cellStyle name="Assumption Currency. 2 2 7 7" xfId="762" xr:uid="{00000000-0005-0000-0000-00002F040000}"/>
    <cellStyle name="Assumption Currency. 2 2 7 7 2" xfId="20753" xr:uid="{00000000-0005-0000-0000-000030040000}"/>
    <cellStyle name="Assumption Currency. 2 2 7 8" xfId="763" xr:uid="{00000000-0005-0000-0000-000031040000}"/>
    <cellStyle name="Assumption Currency. 2 2 7 8 2" xfId="20754" xr:uid="{00000000-0005-0000-0000-000032040000}"/>
    <cellStyle name="Assumption Currency. 2 2 7 9" xfId="764" xr:uid="{00000000-0005-0000-0000-000033040000}"/>
    <cellStyle name="Assumption Currency. 2 2 7 9 2" xfId="20755" xr:uid="{00000000-0005-0000-0000-000034040000}"/>
    <cellStyle name="Assumption Currency. 2 2 8" xfId="765" xr:uid="{00000000-0005-0000-0000-000035040000}"/>
    <cellStyle name="Assumption Currency. 2 2 8 10" xfId="766" xr:uid="{00000000-0005-0000-0000-000036040000}"/>
    <cellStyle name="Assumption Currency. 2 2 8 10 2" xfId="20757" xr:uid="{00000000-0005-0000-0000-000037040000}"/>
    <cellStyle name="Assumption Currency. 2 2 8 11" xfId="767" xr:uid="{00000000-0005-0000-0000-000038040000}"/>
    <cellStyle name="Assumption Currency. 2 2 8 11 2" xfId="20758" xr:uid="{00000000-0005-0000-0000-000039040000}"/>
    <cellStyle name="Assumption Currency. 2 2 8 12" xfId="20756" xr:uid="{00000000-0005-0000-0000-00003A040000}"/>
    <cellStyle name="Assumption Currency. 2 2 8 2" xfId="768" xr:uid="{00000000-0005-0000-0000-00003B040000}"/>
    <cellStyle name="Assumption Currency. 2 2 8 2 2" xfId="20759" xr:uid="{00000000-0005-0000-0000-00003C040000}"/>
    <cellStyle name="Assumption Currency. 2 2 8 3" xfId="769" xr:uid="{00000000-0005-0000-0000-00003D040000}"/>
    <cellStyle name="Assumption Currency. 2 2 8 3 2" xfId="20760" xr:uid="{00000000-0005-0000-0000-00003E040000}"/>
    <cellStyle name="Assumption Currency. 2 2 8 4" xfId="770" xr:uid="{00000000-0005-0000-0000-00003F040000}"/>
    <cellStyle name="Assumption Currency. 2 2 8 4 2" xfId="20761" xr:uid="{00000000-0005-0000-0000-000040040000}"/>
    <cellStyle name="Assumption Currency. 2 2 8 5" xfId="771" xr:uid="{00000000-0005-0000-0000-000041040000}"/>
    <cellStyle name="Assumption Currency. 2 2 8 5 2" xfId="20762" xr:uid="{00000000-0005-0000-0000-000042040000}"/>
    <cellStyle name="Assumption Currency. 2 2 8 6" xfId="772" xr:uid="{00000000-0005-0000-0000-000043040000}"/>
    <cellStyle name="Assumption Currency. 2 2 8 6 2" xfId="20763" xr:uid="{00000000-0005-0000-0000-000044040000}"/>
    <cellStyle name="Assumption Currency. 2 2 8 7" xfId="773" xr:uid="{00000000-0005-0000-0000-000045040000}"/>
    <cellStyle name="Assumption Currency. 2 2 8 7 2" xfId="20764" xr:uid="{00000000-0005-0000-0000-000046040000}"/>
    <cellStyle name="Assumption Currency. 2 2 8 8" xfId="774" xr:uid="{00000000-0005-0000-0000-000047040000}"/>
    <cellStyle name="Assumption Currency. 2 2 8 8 2" xfId="20765" xr:uid="{00000000-0005-0000-0000-000048040000}"/>
    <cellStyle name="Assumption Currency. 2 2 8 9" xfId="775" xr:uid="{00000000-0005-0000-0000-000049040000}"/>
    <cellStyle name="Assumption Currency. 2 2 8 9 2" xfId="20766" xr:uid="{00000000-0005-0000-0000-00004A040000}"/>
    <cellStyle name="Assumption Currency. 2 2 9" xfId="776" xr:uid="{00000000-0005-0000-0000-00004B040000}"/>
    <cellStyle name="Assumption Currency. 2 2 9 2" xfId="20767" xr:uid="{00000000-0005-0000-0000-00004C040000}"/>
    <cellStyle name="Assumption Currency. 2 20" xfId="777" xr:uid="{00000000-0005-0000-0000-00004D040000}"/>
    <cellStyle name="Assumption Currency. 2 20 2" xfId="20768" xr:uid="{00000000-0005-0000-0000-00004E040000}"/>
    <cellStyle name="Assumption Currency. 2 21" xfId="778" xr:uid="{00000000-0005-0000-0000-00004F040000}"/>
    <cellStyle name="Assumption Currency. 2 21 2" xfId="20769" xr:uid="{00000000-0005-0000-0000-000050040000}"/>
    <cellStyle name="Assumption Currency. 2 22" xfId="779" xr:uid="{00000000-0005-0000-0000-000051040000}"/>
    <cellStyle name="Assumption Currency. 2 22 2" xfId="20770" xr:uid="{00000000-0005-0000-0000-000052040000}"/>
    <cellStyle name="Assumption Currency. 2 23" xfId="20501" xr:uid="{00000000-0005-0000-0000-000053040000}"/>
    <cellStyle name="Assumption Currency. 2 3" xfId="780" xr:uid="{00000000-0005-0000-0000-000054040000}"/>
    <cellStyle name="Assumption Currency. 2 3 10" xfId="781" xr:uid="{00000000-0005-0000-0000-000055040000}"/>
    <cellStyle name="Assumption Currency. 2 3 10 2" xfId="20772" xr:uid="{00000000-0005-0000-0000-000056040000}"/>
    <cellStyle name="Assumption Currency. 2 3 11" xfId="782" xr:uid="{00000000-0005-0000-0000-000057040000}"/>
    <cellStyle name="Assumption Currency. 2 3 11 2" xfId="20773" xr:uid="{00000000-0005-0000-0000-000058040000}"/>
    <cellStyle name="Assumption Currency. 2 3 12" xfId="783" xr:uid="{00000000-0005-0000-0000-000059040000}"/>
    <cellStyle name="Assumption Currency. 2 3 12 2" xfId="20774" xr:uid="{00000000-0005-0000-0000-00005A040000}"/>
    <cellStyle name="Assumption Currency. 2 3 13" xfId="784" xr:uid="{00000000-0005-0000-0000-00005B040000}"/>
    <cellStyle name="Assumption Currency. 2 3 13 2" xfId="20775" xr:uid="{00000000-0005-0000-0000-00005C040000}"/>
    <cellStyle name="Assumption Currency. 2 3 14" xfId="20771" xr:uid="{00000000-0005-0000-0000-00005D040000}"/>
    <cellStyle name="Assumption Currency. 2 3 2" xfId="785" xr:uid="{00000000-0005-0000-0000-00005E040000}"/>
    <cellStyle name="Assumption Currency. 2 3 2 10" xfId="786" xr:uid="{00000000-0005-0000-0000-00005F040000}"/>
    <cellStyle name="Assumption Currency. 2 3 2 10 2" xfId="20777" xr:uid="{00000000-0005-0000-0000-000060040000}"/>
    <cellStyle name="Assumption Currency. 2 3 2 11" xfId="787" xr:uid="{00000000-0005-0000-0000-000061040000}"/>
    <cellStyle name="Assumption Currency. 2 3 2 11 2" xfId="20778" xr:uid="{00000000-0005-0000-0000-000062040000}"/>
    <cellStyle name="Assumption Currency. 2 3 2 12" xfId="788" xr:uid="{00000000-0005-0000-0000-000063040000}"/>
    <cellStyle name="Assumption Currency. 2 3 2 12 2" xfId="20779" xr:uid="{00000000-0005-0000-0000-000064040000}"/>
    <cellStyle name="Assumption Currency. 2 3 2 13" xfId="20776" xr:uid="{00000000-0005-0000-0000-000065040000}"/>
    <cellStyle name="Assumption Currency. 2 3 2 2" xfId="789" xr:uid="{00000000-0005-0000-0000-000066040000}"/>
    <cellStyle name="Assumption Currency. 2 3 2 2 10" xfId="790" xr:uid="{00000000-0005-0000-0000-000067040000}"/>
    <cellStyle name="Assumption Currency. 2 3 2 2 10 2" xfId="20781" xr:uid="{00000000-0005-0000-0000-000068040000}"/>
    <cellStyle name="Assumption Currency. 2 3 2 2 11" xfId="791" xr:uid="{00000000-0005-0000-0000-000069040000}"/>
    <cellStyle name="Assumption Currency. 2 3 2 2 11 2" xfId="20782" xr:uid="{00000000-0005-0000-0000-00006A040000}"/>
    <cellStyle name="Assumption Currency. 2 3 2 2 12" xfId="20780" xr:uid="{00000000-0005-0000-0000-00006B040000}"/>
    <cellStyle name="Assumption Currency. 2 3 2 2 2" xfId="792" xr:uid="{00000000-0005-0000-0000-00006C040000}"/>
    <cellStyle name="Assumption Currency. 2 3 2 2 2 10" xfId="793" xr:uid="{00000000-0005-0000-0000-00006D040000}"/>
    <cellStyle name="Assumption Currency. 2 3 2 2 2 10 2" xfId="20784" xr:uid="{00000000-0005-0000-0000-00006E040000}"/>
    <cellStyle name="Assumption Currency. 2 3 2 2 2 11" xfId="794" xr:uid="{00000000-0005-0000-0000-00006F040000}"/>
    <cellStyle name="Assumption Currency. 2 3 2 2 2 11 2" xfId="20785" xr:uid="{00000000-0005-0000-0000-000070040000}"/>
    <cellStyle name="Assumption Currency. 2 3 2 2 2 12" xfId="20783" xr:uid="{00000000-0005-0000-0000-000071040000}"/>
    <cellStyle name="Assumption Currency. 2 3 2 2 2 2" xfId="795" xr:uid="{00000000-0005-0000-0000-000072040000}"/>
    <cellStyle name="Assumption Currency. 2 3 2 2 2 2 2" xfId="20786" xr:uid="{00000000-0005-0000-0000-000073040000}"/>
    <cellStyle name="Assumption Currency. 2 3 2 2 2 3" xfId="796" xr:uid="{00000000-0005-0000-0000-000074040000}"/>
    <cellStyle name="Assumption Currency. 2 3 2 2 2 3 2" xfId="20787" xr:uid="{00000000-0005-0000-0000-000075040000}"/>
    <cellStyle name="Assumption Currency. 2 3 2 2 2 4" xfId="797" xr:uid="{00000000-0005-0000-0000-000076040000}"/>
    <cellStyle name="Assumption Currency. 2 3 2 2 2 4 2" xfId="20788" xr:uid="{00000000-0005-0000-0000-000077040000}"/>
    <cellStyle name="Assumption Currency. 2 3 2 2 2 5" xfId="798" xr:uid="{00000000-0005-0000-0000-000078040000}"/>
    <cellStyle name="Assumption Currency. 2 3 2 2 2 5 2" xfId="20789" xr:uid="{00000000-0005-0000-0000-000079040000}"/>
    <cellStyle name="Assumption Currency. 2 3 2 2 2 6" xfId="799" xr:uid="{00000000-0005-0000-0000-00007A040000}"/>
    <cellStyle name="Assumption Currency. 2 3 2 2 2 6 2" xfId="20790" xr:uid="{00000000-0005-0000-0000-00007B040000}"/>
    <cellStyle name="Assumption Currency. 2 3 2 2 2 7" xfId="800" xr:uid="{00000000-0005-0000-0000-00007C040000}"/>
    <cellStyle name="Assumption Currency. 2 3 2 2 2 7 2" xfId="20791" xr:uid="{00000000-0005-0000-0000-00007D040000}"/>
    <cellStyle name="Assumption Currency. 2 3 2 2 2 8" xfId="801" xr:uid="{00000000-0005-0000-0000-00007E040000}"/>
    <cellStyle name="Assumption Currency. 2 3 2 2 2 8 2" xfId="20792" xr:uid="{00000000-0005-0000-0000-00007F040000}"/>
    <cellStyle name="Assumption Currency. 2 3 2 2 2 9" xfId="802" xr:uid="{00000000-0005-0000-0000-000080040000}"/>
    <cellStyle name="Assumption Currency. 2 3 2 2 2 9 2" xfId="20793" xr:uid="{00000000-0005-0000-0000-000081040000}"/>
    <cellStyle name="Assumption Currency. 2 3 2 2 3" xfId="803" xr:uid="{00000000-0005-0000-0000-000082040000}"/>
    <cellStyle name="Assumption Currency. 2 3 2 2 3 2" xfId="20794" xr:uid="{00000000-0005-0000-0000-000083040000}"/>
    <cellStyle name="Assumption Currency. 2 3 2 2 4" xfId="804" xr:uid="{00000000-0005-0000-0000-000084040000}"/>
    <cellStyle name="Assumption Currency. 2 3 2 2 4 2" xfId="20795" xr:uid="{00000000-0005-0000-0000-000085040000}"/>
    <cellStyle name="Assumption Currency. 2 3 2 2 5" xfId="805" xr:uid="{00000000-0005-0000-0000-000086040000}"/>
    <cellStyle name="Assumption Currency. 2 3 2 2 5 2" xfId="20796" xr:uid="{00000000-0005-0000-0000-000087040000}"/>
    <cellStyle name="Assumption Currency. 2 3 2 2 6" xfId="806" xr:uid="{00000000-0005-0000-0000-000088040000}"/>
    <cellStyle name="Assumption Currency. 2 3 2 2 6 2" xfId="20797" xr:uid="{00000000-0005-0000-0000-000089040000}"/>
    <cellStyle name="Assumption Currency. 2 3 2 2 7" xfId="807" xr:uid="{00000000-0005-0000-0000-00008A040000}"/>
    <cellStyle name="Assumption Currency. 2 3 2 2 7 2" xfId="20798" xr:uid="{00000000-0005-0000-0000-00008B040000}"/>
    <cellStyle name="Assumption Currency. 2 3 2 2 8" xfId="808" xr:uid="{00000000-0005-0000-0000-00008C040000}"/>
    <cellStyle name="Assumption Currency. 2 3 2 2 8 2" xfId="20799" xr:uid="{00000000-0005-0000-0000-00008D040000}"/>
    <cellStyle name="Assumption Currency. 2 3 2 2 9" xfId="809" xr:uid="{00000000-0005-0000-0000-00008E040000}"/>
    <cellStyle name="Assumption Currency. 2 3 2 2 9 2" xfId="20800" xr:uid="{00000000-0005-0000-0000-00008F040000}"/>
    <cellStyle name="Assumption Currency. 2 3 2 3" xfId="810" xr:uid="{00000000-0005-0000-0000-000090040000}"/>
    <cellStyle name="Assumption Currency. 2 3 2 3 10" xfId="811" xr:uid="{00000000-0005-0000-0000-000091040000}"/>
    <cellStyle name="Assumption Currency. 2 3 2 3 10 2" xfId="20802" xr:uid="{00000000-0005-0000-0000-000092040000}"/>
    <cellStyle name="Assumption Currency. 2 3 2 3 11" xfId="812" xr:uid="{00000000-0005-0000-0000-000093040000}"/>
    <cellStyle name="Assumption Currency. 2 3 2 3 11 2" xfId="20803" xr:uid="{00000000-0005-0000-0000-000094040000}"/>
    <cellStyle name="Assumption Currency. 2 3 2 3 12" xfId="20801" xr:uid="{00000000-0005-0000-0000-000095040000}"/>
    <cellStyle name="Assumption Currency. 2 3 2 3 2" xfId="813" xr:uid="{00000000-0005-0000-0000-000096040000}"/>
    <cellStyle name="Assumption Currency. 2 3 2 3 2 2" xfId="20804" xr:uid="{00000000-0005-0000-0000-000097040000}"/>
    <cellStyle name="Assumption Currency. 2 3 2 3 3" xfId="814" xr:uid="{00000000-0005-0000-0000-000098040000}"/>
    <cellStyle name="Assumption Currency. 2 3 2 3 3 2" xfId="20805" xr:uid="{00000000-0005-0000-0000-000099040000}"/>
    <cellStyle name="Assumption Currency. 2 3 2 3 4" xfId="815" xr:uid="{00000000-0005-0000-0000-00009A040000}"/>
    <cellStyle name="Assumption Currency. 2 3 2 3 4 2" xfId="20806" xr:uid="{00000000-0005-0000-0000-00009B040000}"/>
    <cellStyle name="Assumption Currency. 2 3 2 3 5" xfId="816" xr:uid="{00000000-0005-0000-0000-00009C040000}"/>
    <cellStyle name="Assumption Currency. 2 3 2 3 5 2" xfId="20807" xr:uid="{00000000-0005-0000-0000-00009D040000}"/>
    <cellStyle name="Assumption Currency. 2 3 2 3 6" xfId="817" xr:uid="{00000000-0005-0000-0000-00009E040000}"/>
    <cellStyle name="Assumption Currency. 2 3 2 3 6 2" xfId="20808" xr:uid="{00000000-0005-0000-0000-00009F040000}"/>
    <cellStyle name="Assumption Currency. 2 3 2 3 7" xfId="818" xr:uid="{00000000-0005-0000-0000-0000A0040000}"/>
    <cellStyle name="Assumption Currency. 2 3 2 3 7 2" xfId="20809" xr:uid="{00000000-0005-0000-0000-0000A1040000}"/>
    <cellStyle name="Assumption Currency. 2 3 2 3 8" xfId="819" xr:uid="{00000000-0005-0000-0000-0000A2040000}"/>
    <cellStyle name="Assumption Currency. 2 3 2 3 8 2" xfId="20810" xr:uid="{00000000-0005-0000-0000-0000A3040000}"/>
    <cellStyle name="Assumption Currency. 2 3 2 3 9" xfId="820" xr:uid="{00000000-0005-0000-0000-0000A4040000}"/>
    <cellStyle name="Assumption Currency. 2 3 2 3 9 2" xfId="20811" xr:uid="{00000000-0005-0000-0000-0000A5040000}"/>
    <cellStyle name="Assumption Currency. 2 3 2 4" xfId="821" xr:uid="{00000000-0005-0000-0000-0000A6040000}"/>
    <cellStyle name="Assumption Currency. 2 3 2 4 2" xfId="20812" xr:uid="{00000000-0005-0000-0000-0000A7040000}"/>
    <cellStyle name="Assumption Currency. 2 3 2 5" xfId="822" xr:uid="{00000000-0005-0000-0000-0000A8040000}"/>
    <cellStyle name="Assumption Currency. 2 3 2 5 2" xfId="20813" xr:uid="{00000000-0005-0000-0000-0000A9040000}"/>
    <cellStyle name="Assumption Currency. 2 3 2 6" xfId="823" xr:uid="{00000000-0005-0000-0000-0000AA040000}"/>
    <cellStyle name="Assumption Currency. 2 3 2 6 2" xfId="20814" xr:uid="{00000000-0005-0000-0000-0000AB040000}"/>
    <cellStyle name="Assumption Currency. 2 3 2 7" xfId="824" xr:uid="{00000000-0005-0000-0000-0000AC040000}"/>
    <cellStyle name="Assumption Currency. 2 3 2 7 2" xfId="20815" xr:uid="{00000000-0005-0000-0000-0000AD040000}"/>
    <cellStyle name="Assumption Currency. 2 3 2 8" xfId="825" xr:uid="{00000000-0005-0000-0000-0000AE040000}"/>
    <cellStyle name="Assumption Currency. 2 3 2 8 2" xfId="20816" xr:uid="{00000000-0005-0000-0000-0000AF040000}"/>
    <cellStyle name="Assumption Currency. 2 3 2 9" xfId="826" xr:uid="{00000000-0005-0000-0000-0000B0040000}"/>
    <cellStyle name="Assumption Currency. 2 3 2 9 2" xfId="20817" xr:uid="{00000000-0005-0000-0000-0000B1040000}"/>
    <cellStyle name="Assumption Currency. 2 3 3" xfId="827" xr:uid="{00000000-0005-0000-0000-0000B2040000}"/>
    <cellStyle name="Assumption Currency. 2 3 3 10" xfId="828" xr:uid="{00000000-0005-0000-0000-0000B3040000}"/>
    <cellStyle name="Assumption Currency. 2 3 3 10 2" xfId="20819" xr:uid="{00000000-0005-0000-0000-0000B4040000}"/>
    <cellStyle name="Assumption Currency. 2 3 3 11" xfId="829" xr:uid="{00000000-0005-0000-0000-0000B5040000}"/>
    <cellStyle name="Assumption Currency. 2 3 3 11 2" xfId="20820" xr:uid="{00000000-0005-0000-0000-0000B6040000}"/>
    <cellStyle name="Assumption Currency. 2 3 3 12" xfId="20818" xr:uid="{00000000-0005-0000-0000-0000B7040000}"/>
    <cellStyle name="Assumption Currency. 2 3 3 2" xfId="830" xr:uid="{00000000-0005-0000-0000-0000B8040000}"/>
    <cellStyle name="Assumption Currency. 2 3 3 2 10" xfId="831" xr:uid="{00000000-0005-0000-0000-0000B9040000}"/>
    <cellStyle name="Assumption Currency. 2 3 3 2 10 2" xfId="20822" xr:uid="{00000000-0005-0000-0000-0000BA040000}"/>
    <cellStyle name="Assumption Currency. 2 3 3 2 11" xfId="832" xr:uid="{00000000-0005-0000-0000-0000BB040000}"/>
    <cellStyle name="Assumption Currency. 2 3 3 2 11 2" xfId="20823" xr:uid="{00000000-0005-0000-0000-0000BC040000}"/>
    <cellStyle name="Assumption Currency. 2 3 3 2 12" xfId="20821" xr:uid="{00000000-0005-0000-0000-0000BD040000}"/>
    <cellStyle name="Assumption Currency. 2 3 3 2 2" xfId="833" xr:uid="{00000000-0005-0000-0000-0000BE040000}"/>
    <cellStyle name="Assumption Currency. 2 3 3 2 2 2" xfId="20824" xr:uid="{00000000-0005-0000-0000-0000BF040000}"/>
    <cellStyle name="Assumption Currency. 2 3 3 2 3" xfId="834" xr:uid="{00000000-0005-0000-0000-0000C0040000}"/>
    <cellStyle name="Assumption Currency. 2 3 3 2 3 2" xfId="20825" xr:uid="{00000000-0005-0000-0000-0000C1040000}"/>
    <cellStyle name="Assumption Currency. 2 3 3 2 4" xfId="835" xr:uid="{00000000-0005-0000-0000-0000C2040000}"/>
    <cellStyle name="Assumption Currency. 2 3 3 2 4 2" xfId="20826" xr:uid="{00000000-0005-0000-0000-0000C3040000}"/>
    <cellStyle name="Assumption Currency. 2 3 3 2 5" xfId="836" xr:uid="{00000000-0005-0000-0000-0000C4040000}"/>
    <cellStyle name="Assumption Currency. 2 3 3 2 5 2" xfId="20827" xr:uid="{00000000-0005-0000-0000-0000C5040000}"/>
    <cellStyle name="Assumption Currency. 2 3 3 2 6" xfId="837" xr:uid="{00000000-0005-0000-0000-0000C6040000}"/>
    <cellStyle name="Assumption Currency. 2 3 3 2 6 2" xfId="20828" xr:uid="{00000000-0005-0000-0000-0000C7040000}"/>
    <cellStyle name="Assumption Currency. 2 3 3 2 7" xfId="838" xr:uid="{00000000-0005-0000-0000-0000C8040000}"/>
    <cellStyle name="Assumption Currency. 2 3 3 2 7 2" xfId="20829" xr:uid="{00000000-0005-0000-0000-0000C9040000}"/>
    <cellStyle name="Assumption Currency. 2 3 3 2 8" xfId="839" xr:uid="{00000000-0005-0000-0000-0000CA040000}"/>
    <cellStyle name="Assumption Currency. 2 3 3 2 8 2" xfId="20830" xr:uid="{00000000-0005-0000-0000-0000CB040000}"/>
    <cellStyle name="Assumption Currency. 2 3 3 2 9" xfId="840" xr:uid="{00000000-0005-0000-0000-0000CC040000}"/>
    <cellStyle name="Assumption Currency. 2 3 3 2 9 2" xfId="20831" xr:uid="{00000000-0005-0000-0000-0000CD040000}"/>
    <cellStyle name="Assumption Currency. 2 3 3 3" xfId="841" xr:uid="{00000000-0005-0000-0000-0000CE040000}"/>
    <cellStyle name="Assumption Currency. 2 3 3 3 2" xfId="20832" xr:uid="{00000000-0005-0000-0000-0000CF040000}"/>
    <cellStyle name="Assumption Currency. 2 3 3 4" xfId="842" xr:uid="{00000000-0005-0000-0000-0000D0040000}"/>
    <cellStyle name="Assumption Currency. 2 3 3 4 2" xfId="20833" xr:uid="{00000000-0005-0000-0000-0000D1040000}"/>
    <cellStyle name="Assumption Currency. 2 3 3 5" xfId="843" xr:uid="{00000000-0005-0000-0000-0000D2040000}"/>
    <cellStyle name="Assumption Currency. 2 3 3 5 2" xfId="20834" xr:uid="{00000000-0005-0000-0000-0000D3040000}"/>
    <cellStyle name="Assumption Currency. 2 3 3 6" xfId="844" xr:uid="{00000000-0005-0000-0000-0000D4040000}"/>
    <cellStyle name="Assumption Currency. 2 3 3 6 2" xfId="20835" xr:uid="{00000000-0005-0000-0000-0000D5040000}"/>
    <cellStyle name="Assumption Currency. 2 3 3 7" xfId="845" xr:uid="{00000000-0005-0000-0000-0000D6040000}"/>
    <cellStyle name="Assumption Currency. 2 3 3 7 2" xfId="20836" xr:uid="{00000000-0005-0000-0000-0000D7040000}"/>
    <cellStyle name="Assumption Currency. 2 3 3 8" xfId="846" xr:uid="{00000000-0005-0000-0000-0000D8040000}"/>
    <cellStyle name="Assumption Currency. 2 3 3 8 2" xfId="20837" xr:uid="{00000000-0005-0000-0000-0000D9040000}"/>
    <cellStyle name="Assumption Currency. 2 3 3 9" xfId="847" xr:uid="{00000000-0005-0000-0000-0000DA040000}"/>
    <cellStyle name="Assumption Currency. 2 3 3 9 2" xfId="20838" xr:uid="{00000000-0005-0000-0000-0000DB040000}"/>
    <cellStyle name="Assumption Currency. 2 3 4" xfId="848" xr:uid="{00000000-0005-0000-0000-0000DC040000}"/>
    <cellStyle name="Assumption Currency. 2 3 4 10" xfId="849" xr:uid="{00000000-0005-0000-0000-0000DD040000}"/>
    <cellStyle name="Assumption Currency. 2 3 4 10 2" xfId="20840" xr:uid="{00000000-0005-0000-0000-0000DE040000}"/>
    <cellStyle name="Assumption Currency. 2 3 4 11" xfId="850" xr:uid="{00000000-0005-0000-0000-0000DF040000}"/>
    <cellStyle name="Assumption Currency. 2 3 4 11 2" xfId="20841" xr:uid="{00000000-0005-0000-0000-0000E0040000}"/>
    <cellStyle name="Assumption Currency. 2 3 4 12" xfId="20839" xr:uid="{00000000-0005-0000-0000-0000E1040000}"/>
    <cellStyle name="Assumption Currency. 2 3 4 2" xfId="851" xr:uid="{00000000-0005-0000-0000-0000E2040000}"/>
    <cellStyle name="Assumption Currency. 2 3 4 2 2" xfId="20842" xr:uid="{00000000-0005-0000-0000-0000E3040000}"/>
    <cellStyle name="Assumption Currency. 2 3 4 3" xfId="852" xr:uid="{00000000-0005-0000-0000-0000E4040000}"/>
    <cellStyle name="Assumption Currency. 2 3 4 3 2" xfId="20843" xr:uid="{00000000-0005-0000-0000-0000E5040000}"/>
    <cellStyle name="Assumption Currency. 2 3 4 4" xfId="853" xr:uid="{00000000-0005-0000-0000-0000E6040000}"/>
    <cellStyle name="Assumption Currency. 2 3 4 4 2" xfId="20844" xr:uid="{00000000-0005-0000-0000-0000E7040000}"/>
    <cellStyle name="Assumption Currency. 2 3 4 5" xfId="854" xr:uid="{00000000-0005-0000-0000-0000E8040000}"/>
    <cellStyle name="Assumption Currency. 2 3 4 5 2" xfId="20845" xr:uid="{00000000-0005-0000-0000-0000E9040000}"/>
    <cellStyle name="Assumption Currency. 2 3 4 6" xfId="855" xr:uid="{00000000-0005-0000-0000-0000EA040000}"/>
    <cellStyle name="Assumption Currency. 2 3 4 6 2" xfId="20846" xr:uid="{00000000-0005-0000-0000-0000EB040000}"/>
    <cellStyle name="Assumption Currency. 2 3 4 7" xfId="856" xr:uid="{00000000-0005-0000-0000-0000EC040000}"/>
    <cellStyle name="Assumption Currency. 2 3 4 7 2" xfId="20847" xr:uid="{00000000-0005-0000-0000-0000ED040000}"/>
    <cellStyle name="Assumption Currency. 2 3 4 8" xfId="857" xr:uid="{00000000-0005-0000-0000-0000EE040000}"/>
    <cellStyle name="Assumption Currency. 2 3 4 8 2" xfId="20848" xr:uid="{00000000-0005-0000-0000-0000EF040000}"/>
    <cellStyle name="Assumption Currency. 2 3 4 9" xfId="858" xr:uid="{00000000-0005-0000-0000-0000F0040000}"/>
    <cellStyle name="Assumption Currency. 2 3 4 9 2" xfId="20849" xr:uid="{00000000-0005-0000-0000-0000F1040000}"/>
    <cellStyle name="Assumption Currency. 2 3 5" xfId="859" xr:uid="{00000000-0005-0000-0000-0000F2040000}"/>
    <cellStyle name="Assumption Currency. 2 3 5 2" xfId="20850" xr:uid="{00000000-0005-0000-0000-0000F3040000}"/>
    <cellStyle name="Assumption Currency. 2 3 6" xfId="860" xr:uid="{00000000-0005-0000-0000-0000F4040000}"/>
    <cellStyle name="Assumption Currency. 2 3 6 2" xfId="20851" xr:uid="{00000000-0005-0000-0000-0000F5040000}"/>
    <cellStyle name="Assumption Currency. 2 3 7" xfId="861" xr:uid="{00000000-0005-0000-0000-0000F6040000}"/>
    <cellStyle name="Assumption Currency. 2 3 7 2" xfId="20852" xr:uid="{00000000-0005-0000-0000-0000F7040000}"/>
    <cellStyle name="Assumption Currency. 2 3 8" xfId="862" xr:uid="{00000000-0005-0000-0000-0000F8040000}"/>
    <cellStyle name="Assumption Currency. 2 3 8 2" xfId="20853" xr:uid="{00000000-0005-0000-0000-0000F9040000}"/>
    <cellStyle name="Assumption Currency. 2 3 9" xfId="863" xr:uid="{00000000-0005-0000-0000-0000FA040000}"/>
    <cellStyle name="Assumption Currency. 2 3 9 2" xfId="20854" xr:uid="{00000000-0005-0000-0000-0000FB040000}"/>
    <cellStyle name="Assumption Currency. 2 4" xfId="864" xr:uid="{00000000-0005-0000-0000-0000FC040000}"/>
    <cellStyle name="Assumption Currency. 2 4 10" xfId="865" xr:uid="{00000000-0005-0000-0000-0000FD040000}"/>
    <cellStyle name="Assumption Currency. 2 4 10 2" xfId="20856" xr:uid="{00000000-0005-0000-0000-0000FE040000}"/>
    <cellStyle name="Assumption Currency. 2 4 11" xfId="866" xr:uid="{00000000-0005-0000-0000-0000FF040000}"/>
    <cellStyle name="Assumption Currency. 2 4 11 2" xfId="20857" xr:uid="{00000000-0005-0000-0000-000000050000}"/>
    <cellStyle name="Assumption Currency. 2 4 12" xfId="867" xr:uid="{00000000-0005-0000-0000-000001050000}"/>
    <cellStyle name="Assumption Currency. 2 4 12 2" xfId="20858" xr:uid="{00000000-0005-0000-0000-000002050000}"/>
    <cellStyle name="Assumption Currency. 2 4 13" xfId="20855" xr:uid="{00000000-0005-0000-0000-000003050000}"/>
    <cellStyle name="Assumption Currency. 2 4 2" xfId="868" xr:uid="{00000000-0005-0000-0000-000004050000}"/>
    <cellStyle name="Assumption Currency. 2 4 2 10" xfId="869" xr:uid="{00000000-0005-0000-0000-000005050000}"/>
    <cellStyle name="Assumption Currency. 2 4 2 10 2" xfId="20860" xr:uid="{00000000-0005-0000-0000-000006050000}"/>
    <cellStyle name="Assumption Currency. 2 4 2 11" xfId="870" xr:uid="{00000000-0005-0000-0000-000007050000}"/>
    <cellStyle name="Assumption Currency. 2 4 2 11 2" xfId="20861" xr:uid="{00000000-0005-0000-0000-000008050000}"/>
    <cellStyle name="Assumption Currency. 2 4 2 12" xfId="20859" xr:uid="{00000000-0005-0000-0000-000009050000}"/>
    <cellStyle name="Assumption Currency. 2 4 2 2" xfId="871" xr:uid="{00000000-0005-0000-0000-00000A050000}"/>
    <cellStyle name="Assumption Currency. 2 4 2 2 10" xfId="872" xr:uid="{00000000-0005-0000-0000-00000B050000}"/>
    <cellStyle name="Assumption Currency. 2 4 2 2 10 2" xfId="20863" xr:uid="{00000000-0005-0000-0000-00000C050000}"/>
    <cellStyle name="Assumption Currency. 2 4 2 2 11" xfId="873" xr:uid="{00000000-0005-0000-0000-00000D050000}"/>
    <cellStyle name="Assumption Currency. 2 4 2 2 11 2" xfId="20864" xr:uid="{00000000-0005-0000-0000-00000E050000}"/>
    <cellStyle name="Assumption Currency. 2 4 2 2 12" xfId="20862" xr:uid="{00000000-0005-0000-0000-00000F050000}"/>
    <cellStyle name="Assumption Currency. 2 4 2 2 2" xfId="874" xr:uid="{00000000-0005-0000-0000-000010050000}"/>
    <cellStyle name="Assumption Currency. 2 4 2 2 2 2" xfId="20865" xr:uid="{00000000-0005-0000-0000-000011050000}"/>
    <cellStyle name="Assumption Currency. 2 4 2 2 3" xfId="875" xr:uid="{00000000-0005-0000-0000-000012050000}"/>
    <cellStyle name="Assumption Currency. 2 4 2 2 3 2" xfId="20866" xr:uid="{00000000-0005-0000-0000-000013050000}"/>
    <cellStyle name="Assumption Currency. 2 4 2 2 4" xfId="876" xr:uid="{00000000-0005-0000-0000-000014050000}"/>
    <cellStyle name="Assumption Currency. 2 4 2 2 4 2" xfId="20867" xr:uid="{00000000-0005-0000-0000-000015050000}"/>
    <cellStyle name="Assumption Currency. 2 4 2 2 5" xfId="877" xr:uid="{00000000-0005-0000-0000-000016050000}"/>
    <cellStyle name="Assumption Currency. 2 4 2 2 5 2" xfId="20868" xr:uid="{00000000-0005-0000-0000-000017050000}"/>
    <cellStyle name="Assumption Currency. 2 4 2 2 6" xfId="878" xr:uid="{00000000-0005-0000-0000-000018050000}"/>
    <cellStyle name="Assumption Currency. 2 4 2 2 6 2" xfId="20869" xr:uid="{00000000-0005-0000-0000-000019050000}"/>
    <cellStyle name="Assumption Currency. 2 4 2 2 7" xfId="879" xr:uid="{00000000-0005-0000-0000-00001A050000}"/>
    <cellStyle name="Assumption Currency. 2 4 2 2 7 2" xfId="20870" xr:uid="{00000000-0005-0000-0000-00001B050000}"/>
    <cellStyle name="Assumption Currency. 2 4 2 2 8" xfId="880" xr:uid="{00000000-0005-0000-0000-00001C050000}"/>
    <cellStyle name="Assumption Currency. 2 4 2 2 8 2" xfId="20871" xr:uid="{00000000-0005-0000-0000-00001D050000}"/>
    <cellStyle name="Assumption Currency. 2 4 2 2 9" xfId="881" xr:uid="{00000000-0005-0000-0000-00001E050000}"/>
    <cellStyle name="Assumption Currency. 2 4 2 2 9 2" xfId="20872" xr:uid="{00000000-0005-0000-0000-00001F050000}"/>
    <cellStyle name="Assumption Currency. 2 4 2 3" xfId="882" xr:uid="{00000000-0005-0000-0000-000020050000}"/>
    <cellStyle name="Assumption Currency. 2 4 2 3 2" xfId="20873" xr:uid="{00000000-0005-0000-0000-000021050000}"/>
    <cellStyle name="Assumption Currency. 2 4 2 4" xfId="883" xr:uid="{00000000-0005-0000-0000-000022050000}"/>
    <cellStyle name="Assumption Currency. 2 4 2 4 2" xfId="20874" xr:uid="{00000000-0005-0000-0000-000023050000}"/>
    <cellStyle name="Assumption Currency. 2 4 2 5" xfId="884" xr:uid="{00000000-0005-0000-0000-000024050000}"/>
    <cellStyle name="Assumption Currency. 2 4 2 5 2" xfId="20875" xr:uid="{00000000-0005-0000-0000-000025050000}"/>
    <cellStyle name="Assumption Currency. 2 4 2 6" xfId="885" xr:uid="{00000000-0005-0000-0000-000026050000}"/>
    <cellStyle name="Assumption Currency. 2 4 2 6 2" xfId="20876" xr:uid="{00000000-0005-0000-0000-000027050000}"/>
    <cellStyle name="Assumption Currency. 2 4 2 7" xfId="886" xr:uid="{00000000-0005-0000-0000-000028050000}"/>
    <cellStyle name="Assumption Currency. 2 4 2 7 2" xfId="20877" xr:uid="{00000000-0005-0000-0000-000029050000}"/>
    <cellStyle name="Assumption Currency. 2 4 2 8" xfId="887" xr:uid="{00000000-0005-0000-0000-00002A050000}"/>
    <cellStyle name="Assumption Currency. 2 4 2 8 2" xfId="20878" xr:uid="{00000000-0005-0000-0000-00002B050000}"/>
    <cellStyle name="Assumption Currency. 2 4 2 9" xfId="888" xr:uid="{00000000-0005-0000-0000-00002C050000}"/>
    <cellStyle name="Assumption Currency. 2 4 2 9 2" xfId="20879" xr:uid="{00000000-0005-0000-0000-00002D050000}"/>
    <cellStyle name="Assumption Currency. 2 4 3" xfId="889" xr:uid="{00000000-0005-0000-0000-00002E050000}"/>
    <cellStyle name="Assumption Currency. 2 4 3 10" xfId="890" xr:uid="{00000000-0005-0000-0000-00002F050000}"/>
    <cellStyle name="Assumption Currency. 2 4 3 10 2" xfId="20881" xr:uid="{00000000-0005-0000-0000-000030050000}"/>
    <cellStyle name="Assumption Currency. 2 4 3 11" xfId="891" xr:uid="{00000000-0005-0000-0000-000031050000}"/>
    <cellStyle name="Assumption Currency. 2 4 3 11 2" xfId="20882" xr:uid="{00000000-0005-0000-0000-000032050000}"/>
    <cellStyle name="Assumption Currency. 2 4 3 12" xfId="20880" xr:uid="{00000000-0005-0000-0000-000033050000}"/>
    <cellStyle name="Assumption Currency. 2 4 3 2" xfId="892" xr:uid="{00000000-0005-0000-0000-000034050000}"/>
    <cellStyle name="Assumption Currency. 2 4 3 2 2" xfId="20883" xr:uid="{00000000-0005-0000-0000-000035050000}"/>
    <cellStyle name="Assumption Currency. 2 4 3 3" xfId="893" xr:uid="{00000000-0005-0000-0000-000036050000}"/>
    <cellStyle name="Assumption Currency. 2 4 3 3 2" xfId="20884" xr:uid="{00000000-0005-0000-0000-000037050000}"/>
    <cellStyle name="Assumption Currency. 2 4 3 4" xfId="894" xr:uid="{00000000-0005-0000-0000-000038050000}"/>
    <cellStyle name="Assumption Currency. 2 4 3 4 2" xfId="20885" xr:uid="{00000000-0005-0000-0000-000039050000}"/>
    <cellStyle name="Assumption Currency. 2 4 3 5" xfId="895" xr:uid="{00000000-0005-0000-0000-00003A050000}"/>
    <cellStyle name="Assumption Currency. 2 4 3 5 2" xfId="20886" xr:uid="{00000000-0005-0000-0000-00003B050000}"/>
    <cellStyle name="Assumption Currency. 2 4 3 6" xfId="896" xr:uid="{00000000-0005-0000-0000-00003C050000}"/>
    <cellStyle name="Assumption Currency. 2 4 3 6 2" xfId="20887" xr:uid="{00000000-0005-0000-0000-00003D050000}"/>
    <cellStyle name="Assumption Currency. 2 4 3 7" xfId="897" xr:uid="{00000000-0005-0000-0000-00003E050000}"/>
    <cellStyle name="Assumption Currency. 2 4 3 7 2" xfId="20888" xr:uid="{00000000-0005-0000-0000-00003F050000}"/>
    <cellStyle name="Assumption Currency. 2 4 3 8" xfId="898" xr:uid="{00000000-0005-0000-0000-000040050000}"/>
    <cellStyle name="Assumption Currency. 2 4 3 8 2" xfId="20889" xr:uid="{00000000-0005-0000-0000-000041050000}"/>
    <cellStyle name="Assumption Currency. 2 4 3 9" xfId="899" xr:uid="{00000000-0005-0000-0000-000042050000}"/>
    <cellStyle name="Assumption Currency. 2 4 3 9 2" xfId="20890" xr:uid="{00000000-0005-0000-0000-000043050000}"/>
    <cellStyle name="Assumption Currency. 2 4 4" xfId="900" xr:uid="{00000000-0005-0000-0000-000044050000}"/>
    <cellStyle name="Assumption Currency. 2 4 4 2" xfId="20891" xr:uid="{00000000-0005-0000-0000-000045050000}"/>
    <cellStyle name="Assumption Currency. 2 4 5" xfId="901" xr:uid="{00000000-0005-0000-0000-000046050000}"/>
    <cellStyle name="Assumption Currency. 2 4 5 2" xfId="20892" xr:uid="{00000000-0005-0000-0000-000047050000}"/>
    <cellStyle name="Assumption Currency. 2 4 6" xfId="902" xr:uid="{00000000-0005-0000-0000-000048050000}"/>
    <cellStyle name="Assumption Currency. 2 4 6 2" xfId="20893" xr:uid="{00000000-0005-0000-0000-000049050000}"/>
    <cellStyle name="Assumption Currency. 2 4 7" xfId="903" xr:uid="{00000000-0005-0000-0000-00004A050000}"/>
    <cellStyle name="Assumption Currency. 2 4 7 2" xfId="20894" xr:uid="{00000000-0005-0000-0000-00004B050000}"/>
    <cellStyle name="Assumption Currency. 2 4 8" xfId="904" xr:uid="{00000000-0005-0000-0000-00004C050000}"/>
    <cellStyle name="Assumption Currency. 2 4 8 2" xfId="20895" xr:uid="{00000000-0005-0000-0000-00004D050000}"/>
    <cellStyle name="Assumption Currency. 2 4 9" xfId="905" xr:uid="{00000000-0005-0000-0000-00004E050000}"/>
    <cellStyle name="Assumption Currency. 2 4 9 2" xfId="20896" xr:uid="{00000000-0005-0000-0000-00004F050000}"/>
    <cellStyle name="Assumption Currency. 2 5" xfId="906" xr:uid="{00000000-0005-0000-0000-000050050000}"/>
    <cellStyle name="Assumption Currency. 2 5 10" xfId="907" xr:uid="{00000000-0005-0000-0000-000051050000}"/>
    <cellStyle name="Assumption Currency. 2 5 10 2" xfId="20898" xr:uid="{00000000-0005-0000-0000-000052050000}"/>
    <cellStyle name="Assumption Currency. 2 5 11" xfId="908" xr:uid="{00000000-0005-0000-0000-000053050000}"/>
    <cellStyle name="Assumption Currency. 2 5 11 2" xfId="20899" xr:uid="{00000000-0005-0000-0000-000054050000}"/>
    <cellStyle name="Assumption Currency. 2 5 12" xfId="909" xr:uid="{00000000-0005-0000-0000-000055050000}"/>
    <cellStyle name="Assumption Currency. 2 5 12 2" xfId="20900" xr:uid="{00000000-0005-0000-0000-000056050000}"/>
    <cellStyle name="Assumption Currency. 2 5 13" xfId="20897" xr:uid="{00000000-0005-0000-0000-000057050000}"/>
    <cellStyle name="Assumption Currency. 2 5 2" xfId="910" xr:uid="{00000000-0005-0000-0000-000058050000}"/>
    <cellStyle name="Assumption Currency. 2 5 2 10" xfId="911" xr:uid="{00000000-0005-0000-0000-000059050000}"/>
    <cellStyle name="Assumption Currency. 2 5 2 10 2" xfId="20902" xr:uid="{00000000-0005-0000-0000-00005A050000}"/>
    <cellStyle name="Assumption Currency. 2 5 2 11" xfId="912" xr:uid="{00000000-0005-0000-0000-00005B050000}"/>
    <cellStyle name="Assumption Currency. 2 5 2 11 2" xfId="20903" xr:uid="{00000000-0005-0000-0000-00005C050000}"/>
    <cellStyle name="Assumption Currency. 2 5 2 12" xfId="20901" xr:uid="{00000000-0005-0000-0000-00005D050000}"/>
    <cellStyle name="Assumption Currency. 2 5 2 2" xfId="913" xr:uid="{00000000-0005-0000-0000-00005E050000}"/>
    <cellStyle name="Assumption Currency. 2 5 2 2 10" xfId="914" xr:uid="{00000000-0005-0000-0000-00005F050000}"/>
    <cellStyle name="Assumption Currency. 2 5 2 2 10 2" xfId="20905" xr:uid="{00000000-0005-0000-0000-000060050000}"/>
    <cellStyle name="Assumption Currency. 2 5 2 2 11" xfId="915" xr:uid="{00000000-0005-0000-0000-000061050000}"/>
    <cellStyle name="Assumption Currency. 2 5 2 2 11 2" xfId="20906" xr:uid="{00000000-0005-0000-0000-000062050000}"/>
    <cellStyle name="Assumption Currency. 2 5 2 2 12" xfId="20904" xr:uid="{00000000-0005-0000-0000-000063050000}"/>
    <cellStyle name="Assumption Currency. 2 5 2 2 2" xfId="916" xr:uid="{00000000-0005-0000-0000-000064050000}"/>
    <cellStyle name="Assumption Currency. 2 5 2 2 2 2" xfId="20907" xr:uid="{00000000-0005-0000-0000-000065050000}"/>
    <cellStyle name="Assumption Currency. 2 5 2 2 3" xfId="917" xr:uid="{00000000-0005-0000-0000-000066050000}"/>
    <cellStyle name="Assumption Currency. 2 5 2 2 3 2" xfId="20908" xr:uid="{00000000-0005-0000-0000-000067050000}"/>
    <cellStyle name="Assumption Currency. 2 5 2 2 4" xfId="918" xr:uid="{00000000-0005-0000-0000-000068050000}"/>
    <cellStyle name="Assumption Currency. 2 5 2 2 4 2" xfId="20909" xr:uid="{00000000-0005-0000-0000-000069050000}"/>
    <cellStyle name="Assumption Currency. 2 5 2 2 5" xfId="919" xr:uid="{00000000-0005-0000-0000-00006A050000}"/>
    <cellStyle name="Assumption Currency. 2 5 2 2 5 2" xfId="20910" xr:uid="{00000000-0005-0000-0000-00006B050000}"/>
    <cellStyle name="Assumption Currency. 2 5 2 2 6" xfId="920" xr:uid="{00000000-0005-0000-0000-00006C050000}"/>
    <cellStyle name="Assumption Currency. 2 5 2 2 6 2" xfId="20911" xr:uid="{00000000-0005-0000-0000-00006D050000}"/>
    <cellStyle name="Assumption Currency. 2 5 2 2 7" xfId="921" xr:uid="{00000000-0005-0000-0000-00006E050000}"/>
    <cellStyle name="Assumption Currency. 2 5 2 2 7 2" xfId="20912" xr:uid="{00000000-0005-0000-0000-00006F050000}"/>
    <cellStyle name="Assumption Currency. 2 5 2 2 8" xfId="922" xr:uid="{00000000-0005-0000-0000-000070050000}"/>
    <cellStyle name="Assumption Currency. 2 5 2 2 8 2" xfId="20913" xr:uid="{00000000-0005-0000-0000-000071050000}"/>
    <cellStyle name="Assumption Currency. 2 5 2 2 9" xfId="923" xr:uid="{00000000-0005-0000-0000-000072050000}"/>
    <cellStyle name="Assumption Currency. 2 5 2 2 9 2" xfId="20914" xr:uid="{00000000-0005-0000-0000-000073050000}"/>
    <cellStyle name="Assumption Currency. 2 5 2 3" xfId="924" xr:uid="{00000000-0005-0000-0000-000074050000}"/>
    <cellStyle name="Assumption Currency. 2 5 2 3 2" xfId="20915" xr:uid="{00000000-0005-0000-0000-000075050000}"/>
    <cellStyle name="Assumption Currency. 2 5 2 4" xfId="925" xr:uid="{00000000-0005-0000-0000-000076050000}"/>
    <cellStyle name="Assumption Currency. 2 5 2 4 2" xfId="20916" xr:uid="{00000000-0005-0000-0000-000077050000}"/>
    <cellStyle name="Assumption Currency. 2 5 2 5" xfId="926" xr:uid="{00000000-0005-0000-0000-000078050000}"/>
    <cellStyle name="Assumption Currency. 2 5 2 5 2" xfId="20917" xr:uid="{00000000-0005-0000-0000-000079050000}"/>
    <cellStyle name="Assumption Currency. 2 5 2 6" xfId="927" xr:uid="{00000000-0005-0000-0000-00007A050000}"/>
    <cellStyle name="Assumption Currency. 2 5 2 6 2" xfId="20918" xr:uid="{00000000-0005-0000-0000-00007B050000}"/>
    <cellStyle name="Assumption Currency. 2 5 2 7" xfId="928" xr:uid="{00000000-0005-0000-0000-00007C050000}"/>
    <cellStyle name="Assumption Currency. 2 5 2 7 2" xfId="20919" xr:uid="{00000000-0005-0000-0000-00007D050000}"/>
    <cellStyle name="Assumption Currency. 2 5 2 8" xfId="929" xr:uid="{00000000-0005-0000-0000-00007E050000}"/>
    <cellStyle name="Assumption Currency. 2 5 2 8 2" xfId="20920" xr:uid="{00000000-0005-0000-0000-00007F050000}"/>
    <cellStyle name="Assumption Currency. 2 5 2 9" xfId="930" xr:uid="{00000000-0005-0000-0000-000080050000}"/>
    <cellStyle name="Assumption Currency. 2 5 2 9 2" xfId="20921" xr:uid="{00000000-0005-0000-0000-000081050000}"/>
    <cellStyle name="Assumption Currency. 2 5 3" xfId="931" xr:uid="{00000000-0005-0000-0000-000082050000}"/>
    <cellStyle name="Assumption Currency. 2 5 3 10" xfId="932" xr:uid="{00000000-0005-0000-0000-000083050000}"/>
    <cellStyle name="Assumption Currency. 2 5 3 10 2" xfId="20923" xr:uid="{00000000-0005-0000-0000-000084050000}"/>
    <cellStyle name="Assumption Currency. 2 5 3 11" xfId="933" xr:uid="{00000000-0005-0000-0000-000085050000}"/>
    <cellStyle name="Assumption Currency. 2 5 3 11 2" xfId="20924" xr:uid="{00000000-0005-0000-0000-000086050000}"/>
    <cellStyle name="Assumption Currency. 2 5 3 12" xfId="20922" xr:uid="{00000000-0005-0000-0000-000087050000}"/>
    <cellStyle name="Assumption Currency. 2 5 3 2" xfId="934" xr:uid="{00000000-0005-0000-0000-000088050000}"/>
    <cellStyle name="Assumption Currency. 2 5 3 2 2" xfId="20925" xr:uid="{00000000-0005-0000-0000-000089050000}"/>
    <cellStyle name="Assumption Currency. 2 5 3 3" xfId="935" xr:uid="{00000000-0005-0000-0000-00008A050000}"/>
    <cellStyle name="Assumption Currency. 2 5 3 3 2" xfId="20926" xr:uid="{00000000-0005-0000-0000-00008B050000}"/>
    <cellStyle name="Assumption Currency. 2 5 3 4" xfId="936" xr:uid="{00000000-0005-0000-0000-00008C050000}"/>
    <cellStyle name="Assumption Currency. 2 5 3 4 2" xfId="20927" xr:uid="{00000000-0005-0000-0000-00008D050000}"/>
    <cellStyle name="Assumption Currency. 2 5 3 5" xfId="937" xr:uid="{00000000-0005-0000-0000-00008E050000}"/>
    <cellStyle name="Assumption Currency. 2 5 3 5 2" xfId="20928" xr:uid="{00000000-0005-0000-0000-00008F050000}"/>
    <cellStyle name="Assumption Currency. 2 5 3 6" xfId="938" xr:uid="{00000000-0005-0000-0000-000090050000}"/>
    <cellStyle name="Assumption Currency. 2 5 3 6 2" xfId="20929" xr:uid="{00000000-0005-0000-0000-000091050000}"/>
    <cellStyle name="Assumption Currency. 2 5 3 7" xfId="939" xr:uid="{00000000-0005-0000-0000-000092050000}"/>
    <cellStyle name="Assumption Currency. 2 5 3 7 2" xfId="20930" xr:uid="{00000000-0005-0000-0000-000093050000}"/>
    <cellStyle name="Assumption Currency. 2 5 3 8" xfId="940" xr:uid="{00000000-0005-0000-0000-000094050000}"/>
    <cellStyle name="Assumption Currency. 2 5 3 8 2" xfId="20931" xr:uid="{00000000-0005-0000-0000-000095050000}"/>
    <cellStyle name="Assumption Currency. 2 5 3 9" xfId="941" xr:uid="{00000000-0005-0000-0000-000096050000}"/>
    <cellStyle name="Assumption Currency. 2 5 3 9 2" xfId="20932" xr:uid="{00000000-0005-0000-0000-000097050000}"/>
    <cellStyle name="Assumption Currency. 2 5 4" xfId="942" xr:uid="{00000000-0005-0000-0000-000098050000}"/>
    <cellStyle name="Assumption Currency. 2 5 4 2" xfId="20933" xr:uid="{00000000-0005-0000-0000-000099050000}"/>
    <cellStyle name="Assumption Currency. 2 5 5" xfId="943" xr:uid="{00000000-0005-0000-0000-00009A050000}"/>
    <cellStyle name="Assumption Currency. 2 5 5 2" xfId="20934" xr:uid="{00000000-0005-0000-0000-00009B050000}"/>
    <cellStyle name="Assumption Currency. 2 5 6" xfId="944" xr:uid="{00000000-0005-0000-0000-00009C050000}"/>
    <cellStyle name="Assumption Currency. 2 5 6 2" xfId="20935" xr:uid="{00000000-0005-0000-0000-00009D050000}"/>
    <cellStyle name="Assumption Currency. 2 5 7" xfId="945" xr:uid="{00000000-0005-0000-0000-00009E050000}"/>
    <cellStyle name="Assumption Currency. 2 5 7 2" xfId="20936" xr:uid="{00000000-0005-0000-0000-00009F050000}"/>
    <cellStyle name="Assumption Currency. 2 5 8" xfId="946" xr:uid="{00000000-0005-0000-0000-0000A0050000}"/>
    <cellStyle name="Assumption Currency. 2 5 8 2" xfId="20937" xr:uid="{00000000-0005-0000-0000-0000A1050000}"/>
    <cellStyle name="Assumption Currency. 2 5 9" xfId="947" xr:uid="{00000000-0005-0000-0000-0000A2050000}"/>
    <cellStyle name="Assumption Currency. 2 5 9 2" xfId="20938" xr:uid="{00000000-0005-0000-0000-0000A3050000}"/>
    <cellStyle name="Assumption Currency. 2 6" xfId="948" xr:uid="{00000000-0005-0000-0000-0000A4050000}"/>
    <cellStyle name="Assumption Currency. 2 6 10" xfId="949" xr:uid="{00000000-0005-0000-0000-0000A5050000}"/>
    <cellStyle name="Assumption Currency. 2 6 10 2" xfId="20940" xr:uid="{00000000-0005-0000-0000-0000A6050000}"/>
    <cellStyle name="Assumption Currency. 2 6 11" xfId="950" xr:uid="{00000000-0005-0000-0000-0000A7050000}"/>
    <cellStyle name="Assumption Currency. 2 6 11 2" xfId="20941" xr:uid="{00000000-0005-0000-0000-0000A8050000}"/>
    <cellStyle name="Assumption Currency. 2 6 12" xfId="20939" xr:uid="{00000000-0005-0000-0000-0000A9050000}"/>
    <cellStyle name="Assumption Currency. 2 6 2" xfId="951" xr:uid="{00000000-0005-0000-0000-0000AA050000}"/>
    <cellStyle name="Assumption Currency. 2 6 2 10" xfId="952" xr:uid="{00000000-0005-0000-0000-0000AB050000}"/>
    <cellStyle name="Assumption Currency. 2 6 2 10 2" xfId="20943" xr:uid="{00000000-0005-0000-0000-0000AC050000}"/>
    <cellStyle name="Assumption Currency. 2 6 2 11" xfId="953" xr:uid="{00000000-0005-0000-0000-0000AD050000}"/>
    <cellStyle name="Assumption Currency. 2 6 2 11 2" xfId="20944" xr:uid="{00000000-0005-0000-0000-0000AE050000}"/>
    <cellStyle name="Assumption Currency. 2 6 2 12" xfId="20942" xr:uid="{00000000-0005-0000-0000-0000AF050000}"/>
    <cellStyle name="Assumption Currency. 2 6 2 2" xfId="954" xr:uid="{00000000-0005-0000-0000-0000B0050000}"/>
    <cellStyle name="Assumption Currency. 2 6 2 2 2" xfId="20945" xr:uid="{00000000-0005-0000-0000-0000B1050000}"/>
    <cellStyle name="Assumption Currency. 2 6 2 3" xfId="955" xr:uid="{00000000-0005-0000-0000-0000B2050000}"/>
    <cellStyle name="Assumption Currency. 2 6 2 3 2" xfId="20946" xr:uid="{00000000-0005-0000-0000-0000B3050000}"/>
    <cellStyle name="Assumption Currency. 2 6 2 4" xfId="956" xr:uid="{00000000-0005-0000-0000-0000B4050000}"/>
    <cellStyle name="Assumption Currency. 2 6 2 4 2" xfId="20947" xr:uid="{00000000-0005-0000-0000-0000B5050000}"/>
    <cellStyle name="Assumption Currency. 2 6 2 5" xfId="957" xr:uid="{00000000-0005-0000-0000-0000B6050000}"/>
    <cellStyle name="Assumption Currency. 2 6 2 5 2" xfId="20948" xr:uid="{00000000-0005-0000-0000-0000B7050000}"/>
    <cellStyle name="Assumption Currency. 2 6 2 6" xfId="958" xr:uid="{00000000-0005-0000-0000-0000B8050000}"/>
    <cellStyle name="Assumption Currency. 2 6 2 6 2" xfId="20949" xr:uid="{00000000-0005-0000-0000-0000B9050000}"/>
    <cellStyle name="Assumption Currency. 2 6 2 7" xfId="959" xr:uid="{00000000-0005-0000-0000-0000BA050000}"/>
    <cellStyle name="Assumption Currency. 2 6 2 7 2" xfId="20950" xr:uid="{00000000-0005-0000-0000-0000BB050000}"/>
    <cellStyle name="Assumption Currency. 2 6 2 8" xfId="960" xr:uid="{00000000-0005-0000-0000-0000BC050000}"/>
    <cellStyle name="Assumption Currency. 2 6 2 8 2" xfId="20951" xr:uid="{00000000-0005-0000-0000-0000BD050000}"/>
    <cellStyle name="Assumption Currency. 2 6 2 9" xfId="961" xr:uid="{00000000-0005-0000-0000-0000BE050000}"/>
    <cellStyle name="Assumption Currency. 2 6 2 9 2" xfId="20952" xr:uid="{00000000-0005-0000-0000-0000BF050000}"/>
    <cellStyle name="Assumption Currency. 2 6 3" xfId="962" xr:uid="{00000000-0005-0000-0000-0000C0050000}"/>
    <cellStyle name="Assumption Currency. 2 6 3 2" xfId="20953" xr:uid="{00000000-0005-0000-0000-0000C1050000}"/>
    <cellStyle name="Assumption Currency. 2 6 4" xfId="963" xr:uid="{00000000-0005-0000-0000-0000C2050000}"/>
    <cellStyle name="Assumption Currency. 2 6 4 2" xfId="20954" xr:uid="{00000000-0005-0000-0000-0000C3050000}"/>
    <cellStyle name="Assumption Currency. 2 6 5" xfId="964" xr:uid="{00000000-0005-0000-0000-0000C4050000}"/>
    <cellStyle name="Assumption Currency. 2 6 5 2" xfId="20955" xr:uid="{00000000-0005-0000-0000-0000C5050000}"/>
    <cellStyle name="Assumption Currency. 2 6 6" xfId="965" xr:uid="{00000000-0005-0000-0000-0000C6050000}"/>
    <cellStyle name="Assumption Currency. 2 6 6 2" xfId="20956" xr:uid="{00000000-0005-0000-0000-0000C7050000}"/>
    <cellStyle name="Assumption Currency. 2 6 7" xfId="966" xr:uid="{00000000-0005-0000-0000-0000C8050000}"/>
    <cellStyle name="Assumption Currency. 2 6 7 2" xfId="20957" xr:uid="{00000000-0005-0000-0000-0000C9050000}"/>
    <cellStyle name="Assumption Currency. 2 6 8" xfId="967" xr:uid="{00000000-0005-0000-0000-0000CA050000}"/>
    <cellStyle name="Assumption Currency. 2 6 8 2" xfId="20958" xr:uid="{00000000-0005-0000-0000-0000CB050000}"/>
    <cellStyle name="Assumption Currency. 2 6 9" xfId="968" xr:uid="{00000000-0005-0000-0000-0000CC050000}"/>
    <cellStyle name="Assumption Currency. 2 6 9 2" xfId="20959" xr:uid="{00000000-0005-0000-0000-0000CD050000}"/>
    <cellStyle name="Assumption Currency. 2 7" xfId="969" xr:uid="{00000000-0005-0000-0000-0000CE050000}"/>
    <cellStyle name="Assumption Currency. 2 7 10" xfId="970" xr:uid="{00000000-0005-0000-0000-0000CF050000}"/>
    <cellStyle name="Assumption Currency. 2 7 10 2" xfId="20961" xr:uid="{00000000-0005-0000-0000-0000D0050000}"/>
    <cellStyle name="Assumption Currency. 2 7 11" xfId="971" xr:uid="{00000000-0005-0000-0000-0000D1050000}"/>
    <cellStyle name="Assumption Currency. 2 7 11 2" xfId="20962" xr:uid="{00000000-0005-0000-0000-0000D2050000}"/>
    <cellStyle name="Assumption Currency. 2 7 12" xfId="20960" xr:uid="{00000000-0005-0000-0000-0000D3050000}"/>
    <cellStyle name="Assumption Currency. 2 7 2" xfId="972" xr:uid="{00000000-0005-0000-0000-0000D4050000}"/>
    <cellStyle name="Assumption Currency. 2 7 2 10" xfId="973" xr:uid="{00000000-0005-0000-0000-0000D5050000}"/>
    <cellStyle name="Assumption Currency. 2 7 2 10 2" xfId="20964" xr:uid="{00000000-0005-0000-0000-0000D6050000}"/>
    <cellStyle name="Assumption Currency. 2 7 2 11" xfId="974" xr:uid="{00000000-0005-0000-0000-0000D7050000}"/>
    <cellStyle name="Assumption Currency. 2 7 2 11 2" xfId="20965" xr:uid="{00000000-0005-0000-0000-0000D8050000}"/>
    <cellStyle name="Assumption Currency. 2 7 2 12" xfId="20963" xr:uid="{00000000-0005-0000-0000-0000D9050000}"/>
    <cellStyle name="Assumption Currency. 2 7 2 2" xfId="975" xr:uid="{00000000-0005-0000-0000-0000DA050000}"/>
    <cellStyle name="Assumption Currency. 2 7 2 2 2" xfId="20966" xr:uid="{00000000-0005-0000-0000-0000DB050000}"/>
    <cellStyle name="Assumption Currency. 2 7 2 3" xfId="976" xr:uid="{00000000-0005-0000-0000-0000DC050000}"/>
    <cellStyle name="Assumption Currency. 2 7 2 3 2" xfId="20967" xr:uid="{00000000-0005-0000-0000-0000DD050000}"/>
    <cellStyle name="Assumption Currency. 2 7 2 4" xfId="977" xr:uid="{00000000-0005-0000-0000-0000DE050000}"/>
    <cellStyle name="Assumption Currency. 2 7 2 4 2" xfId="20968" xr:uid="{00000000-0005-0000-0000-0000DF050000}"/>
    <cellStyle name="Assumption Currency. 2 7 2 5" xfId="978" xr:uid="{00000000-0005-0000-0000-0000E0050000}"/>
    <cellStyle name="Assumption Currency. 2 7 2 5 2" xfId="20969" xr:uid="{00000000-0005-0000-0000-0000E1050000}"/>
    <cellStyle name="Assumption Currency. 2 7 2 6" xfId="979" xr:uid="{00000000-0005-0000-0000-0000E2050000}"/>
    <cellStyle name="Assumption Currency. 2 7 2 6 2" xfId="20970" xr:uid="{00000000-0005-0000-0000-0000E3050000}"/>
    <cellStyle name="Assumption Currency. 2 7 2 7" xfId="980" xr:uid="{00000000-0005-0000-0000-0000E4050000}"/>
    <cellStyle name="Assumption Currency. 2 7 2 7 2" xfId="20971" xr:uid="{00000000-0005-0000-0000-0000E5050000}"/>
    <cellStyle name="Assumption Currency. 2 7 2 8" xfId="981" xr:uid="{00000000-0005-0000-0000-0000E6050000}"/>
    <cellStyle name="Assumption Currency. 2 7 2 8 2" xfId="20972" xr:uid="{00000000-0005-0000-0000-0000E7050000}"/>
    <cellStyle name="Assumption Currency. 2 7 2 9" xfId="982" xr:uid="{00000000-0005-0000-0000-0000E8050000}"/>
    <cellStyle name="Assumption Currency. 2 7 2 9 2" xfId="20973" xr:uid="{00000000-0005-0000-0000-0000E9050000}"/>
    <cellStyle name="Assumption Currency. 2 7 3" xfId="983" xr:uid="{00000000-0005-0000-0000-0000EA050000}"/>
    <cellStyle name="Assumption Currency. 2 7 3 2" xfId="20974" xr:uid="{00000000-0005-0000-0000-0000EB050000}"/>
    <cellStyle name="Assumption Currency. 2 7 4" xfId="984" xr:uid="{00000000-0005-0000-0000-0000EC050000}"/>
    <cellStyle name="Assumption Currency. 2 7 4 2" xfId="20975" xr:uid="{00000000-0005-0000-0000-0000ED050000}"/>
    <cellStyle name="Assumption Currency. 2 7 5" xfId="985" xr:uid="{00000000-0005-0000-0000-0000EE050000}"/>
    <cellStyle name="Assumption Currency. 2 7 5 2" xfId="20976" xr:uid="{00000000-0005-0000-0000-0000EF050000}"/>
    <cellStyle name="Assumption Currency. 2 7 6" xfId="986" xr:uid="{00000000-0005-0000-0000-0000F0050000}"/>
    <cellStyle name="Assumption Currency. 2 7 6 2" xfId="20977" xr:uid="{00000000-0005-0000-0000-0000F1050000}"/>
    <cellStyle name="Assumption Currency. 2 7 7" xfId="987" xr:uid="{00000000-0005-0000-0000-0000F2050000}"/>
    <cellStyle name="Assumption Currency. 2 7 7 2" xfId="20978" xr:uid="{00000000-0005-0000-0000-0000F3050000}"/>
    <cellStyle name="Assumption Currency. 2 7 8" xfId="988" xr:uid="{00000000-0005-0000-0000-0000F4050000}"/>
    <cellStyle name="Assumption Currency. 2 7 8 2" xfId="20979" xr:uid="{00000000-0005-0000-0000-0000F5050000}"/>
    <cellStyle name="Assumption Currency. 2 7 9" xfId="989" xr:uid="{00000000-0005-0000-0000-0000F6050000}"/>
    <cellStyle name="Assumption Currency. 2 7 9 2" xfId="20980" xr:uid="{00000000-0005-0000-0000-0000F7050000}"/>
    <cellStyle name="Assumption Currency. 2 8" xfId="990" xr:uid="{00000000-0005-0000-0000-0000F8050000}"/>
    <cellStyle name="Assumption Currency. 2 8 10" xfId="991" xr:uid="{00000000-0005-0000-0000-0000F9050000}"/>
    <cellStyle name="Assumption Currency. 2 8 10 2" xfId="20982" xr:uid="{00000000-0005-0000-0000-0000FA050000}"/>
    <cellStyle name="Assumption Currency. 2 8 11" xfId="992" xr:uid="{00000000-0005-0000-0000-0000FB050000}"/>
    <cellStyle name="Assumption Currency. 2 8 11 2" xfId="20983" xr:uid="{00000000-0005-0000-0000-0000FC050000}"/>
    <cellStyle name="Assumption Currency. 2 8 12" xfId="20981" xr:uid="{00000000-0005-0000-0000-0000FD050000}"/>
    <cellStyle name="Assumption Currency. 2 8 2" xfId="993" xr:uid="{00000000-0005-0000-0000-0000FE050000}"/>
    <cellStyle name="Assumption Currency. 2 8 2 10" xfId="994" xr:uid="{00000000-0005-0000-0000-0000FF050000}"/>
    <cellStyle name="Assumption Currency. 2 8 2 10 2" xfId="20985" xr:uid="{00000000-0005-0000-0000-000000060000}"/>
    <cellStyle name="Assumption Currency. 2 8 2 11" xfId="995" xr:uid="{00000000-0005-0000-0000-000001060000}"/>
    <cellStyle name="Assumption Currency. 2 8 2 11 2" xfId="20986" xr:uid="{00000000-0005-0000-0000-000002060000}"/>
    <cellStyle name="Assumption Currency. 2 8 2 12" xfId="20984" xr:uid="{00000000-0005-0000-0000-000003060000}"/>
    <cellStyle name="Assumption Currency. 2 8 2 2" xfId="996" xr:uid="{00000000-0005-0000-0000-000004060000}"/>
    <cellStyle name="Assumption Currency. 2 8 2 2 2" xfId="20987" xr:uid="{00000000-0005-0000-0000-000005060000}"/>
    <cellStyle name="Assumption Currency. 2 8 2 3" xfId="997" xr:uid="{00000000-0005-0000-0000-000006060000}"/>
    <cellStyle name="Assumption Currency. 2 8 2 3 2" xfId="20988" xr:uid="{00000000-0005-0000-0000-000007060000}"/>
    <cellStyle name="Assumption Currency. 2 8 2 4" xfId="998" xr:uid="{00000000-0005-0000-0000-000008060000}"/>
    <cellStyle name="Assumption Currency. 2 8 2 4 2" xfId="20989" xr:uid="{00000000-0005-0000-0000-000009060000}"/>
    <cellStyle name="Assumption Currency. 2 8 2 5" xfId="999" xr:uid="{00000000-0005-0000-0000-00000A060000}"/>
    <cellStyle name="Assumption Currency. 2 8 2 5 2" xfId="20990" xr:uid="{00000000-0005-0000-0000-00000B060000}"/>
    <cellStyle name="Assumption Currency. 2 8 2 6" xfId="1000" xr:uid="{00000000-0005-0000-0000-00000C060000}"/>
    <cellStyle name="Assumption Currency. 2 8 2 6 2" xfId="20991" xr:uid="{00000000-0005-0000-0000-00000D060000}"/>
    <cellStyle name="Assumption Currency. 2 8 2 7" xfId="1001" xr:uid="{00000000-0005-0000-0000-00000E060000}"/>
    <cellStyle name="Assumption Currency. 2 8 2 7 2" xfId="20992" xr:uid="{00000000-0005-0000-0000-00000F060000}"/>
    <cellStyle name="Assumption Currency. 2 8 2 8" xfId="1002" xr:uid="{00000000-0005-0000-0000-000010060000}"/>
    <cellStyle name="Assumption Currency. 2 8 2 8 2" xfId="20993" xr:uid="{00000000-0005-0000-0000-000011060000}"/>
    <cellStyle name="Assumption Currency. 2 8 2 9" xfId="1003" xr:uid="{00000000-0005-0000-0000-000012060000}"/>
    <cellStyle name="Assumption Currency. 2 8 2 9 2" xfId="20994" xr:uid="{00000000-0005-0000-0000-000013060000}"/>
    <cellStyle name="Assumption Currency. 2 8 3" xfId="1004" xr:uid="{00000000-0005-0000-0000-000014060000}"/>
    <cellStyle name="Assumption Currency. 2 8 3 2" xfId="20995" xr:uid="{00000000-0005-0000-0000-000015060000}"/>
    <cellStyle name="Assumption Currency. 2 8 4" xfId="1005" xr:uid="{00000000-0005-0000-0000-000016060000}"/>
    <cellStyle name="Assumption Currency. 2 8 4 2" xfId="20996" xr:uid="{00000000-0005-0000-0000-000017060000}"/>
    <cellStyle name="Assumption Currency. 2 8 5" xfId="1006" xr:uid="{00000000-0005-0000-0000-000018060000}"/>
    <cellStyle name="Assumption Currency. 2 8 5 2" xfId="20997" xr:uid="{00000000-0005-0000-0000-000019060000}"/>
    <cellStyle name="Assumption Currency. 2 8 6" xfId="1007" xr:uid="{00000000-0005-0000-0000-00001A060000}"/>
    <cellStyle name="Assumption Currency. 2 8 6 2" xfId="20998" xr:uid="{00000000-0005-0000-0000-00001B060000}"/>
    <cellStyle name="Assumption Currency. 2 8 7" xfId="1008" xr:uid="{00000000-0005-0000-0000-00001C060000}"/>
    <cellStyle name="Assumption Currency. 2 8 7 2" xfId="20999" xr:uid="{00000000-0005-0000-0000-00001D060000}"/>
    <cellStyle name="Assumption Currency. 2 8 8" xfId="1009" xr:uid="{00000000-0005-0000-0000-00001E060000}"/>
    <cellStyle name="Assumption Currency. 2 8 8 2" xfId="21000" xr:uid="{00000000-0005-0000-0000-00001F060000}"/>
    <cellStyle name="Assumption Currency. 2 8 9" xfId="1010" xr:uid="{00000000-0005-0000-0000-000020060000}"/>
    <cellStyle name="Assumption Currency. 2 8 9 2" xfId="21001" xr:uid="{00000000-0005-0000-0000-000021060000}"/>
    <cellStyle name="Assumption Currency. 2 9" xfId="1011" xr:uid="{00000000-0005-0000-0000-000022060000}"/>
    <cellStyle name="Assumption Currency. 2 9 10" xfId="1012" xr:uid="{00000000-0005-0000-0000-000023060000}"/>
    <cellStyle name="Assumption Currency. 2 9 10 2" xfId="21003" xr:uid="{00000000-0005-0000-0000-000024060000}"/>
    <cellStyle name="Assumption Currency. 2 9 11" xfId="1013" xr:uid="{00000000-0005-0000-0000-000025060000}"/>
    <cellStyle name="Assumption Currency. 2 9 11 2" xfId="21004" xr:uid="{00000000-0005-0000-0000-000026060000}"/>
    <cellStyle name="Assumption Currency. 2 9 12" xfId="21002" xr:uid="{00000000-0005-0000-0000-000027060000}"/>
    <cellStyle name="Assumption Currency. 2 9 2" xfId="1014" xr:uid="{00000000-0005-0000-0000-000028060000}"/>
    <cellStyle name="Assumption Currency. 2 9 2 2" xfId="21005" xr:uid="{00000000-0005-0000-0000-000029060000}"/>
    <cellStyle name="Assumption Currency. 2 9 3" xfId="1015" xr:uid="{00000000-0005-0000-0000-00002A060000}"/>
    <cellStyle name="Assumption Currency. 2 9 3 2" xfId="21006" xr:uid="{00000000-0005-0000-0000-00002B060000}"/>
    <cellStyle name="Assumption Currency. 2 9 4" xfId="1016" xr:uid="{00000000-0005-0000-0000-00002C060000}"/>
    <cellStyle name="Assumption Currency. 2 9 4 2" xfId="21007" xr:uid="{00000000-0005-0000-0000-00002D060000}"/>
    <cellStyle name="Assumption Currency. 2 9 5" xfId="1017" xr:uid="{00000000-0005-0000-0000-00002E060000}"/>
    <cellStyle name="Assumption Currency. 2 9 5 2" xfId="21008" xr:uid="{00000000-0005-0000-0000-00002F060000}"/>
    <cellStyle name="Assumption Currency. 2 9 6" xfId="1018" xr:uid="{00000000-0005-0000-0000-000030060000}"/>
    <cellStyle name="Assumption Currency. 2 9 6 2" xfId="21009" xr:uid="{00000000-0005-0000-0000-000031060000}"/>
    <cellStyle name="Assumption Currency. 2 9 7" xfId="1019" xr:uid="{00000000-0005-0000-0000-000032060000}"/>
    <cellStyle name="Assumption Currency. 2 9 7 2" xfId="21010" xr:uid="{00000000-0005-0000-0000-000033060000}"/>
    <cellStyle name="Assumption Currency. 2 9 8" xfId="1020" xr:uid="{00000000-0005-0000-0000-000034060000}"/>
    <cellStyle name="Assumption Currency. 2 9 8 2" xfId="21011" xr:uid="{00000000-0005-0000-0000-000035060000}"/>
    <cellStyle name="Assumption Currency. 2 9 9" xfId="1021" xr:uid="{00000000-0005-0000-0000-000036060000}"/>
    <cellStyle name="Assumption Currency. 2 9 9 2" xfId="21012" xr:uid="{00000000-0005-0000-0000-000037060000}"/>
    <cellStyle name="Assumption Currency. 3" xfId="1022" xr:uid="{00000000-0005-0000-0000-000038060000}"/>
    <cellStyle name="Assumption Currency. 3 10" xfId="1023" xr:uid="{00000000-0005-0000-0000-000039060000}"/>
    <cellStyle name="Assumption Currency. 3 10 2" xfId="21014" xr:uid="{00000000-0005-0000-0000-00003A060000}"/>
    <cellStyle name="Assumption Currency. 3 11" xfId="1024" xr:uid="{00000000-0005-0000-0000-00003B060000}"/>
    <cellStyle name="Assumption Currency. 3 11 2" xfId="21015" xr:uid="{00000000-0005-0000-0000-00003C060000}"/>
    <cellStyle name="Assumption Currency. 3 12" xfId="1025" xr:uid="{00000000-0005-0000-0000-00003D060000}"/>
    <cellStyle name="Assumption Currency. 3 12 2" xfId="21016" xr:uid="{00000000-0005-0000-0000-00003E060000}"/>
    <cellStyle name="Assumption Currency. 3 13" xfId="1026" xr:uid="{00000000-0005-0000-0000-00003F060000}"/>
    <cellStyle name="Assumption Currency. 3 13 2" xfId="21017" xr:uid="{00000000-0005-0000-0000-000040060000}"/>
    <cellStyle name="Assumption Currency. 3 14" xfId="1027" xr:uid="{00000000-0005-0000-0000-000041060000}"/>
    <cellStyle name="Assumption Currency. 3 14 2" xfId="21018" xr:uid="{00000000-0005-0000-0000-000042060000}"/>
    <cellStyle name="Assumption Currency. 3 15" xfId="1028" xr:uid="{00000000-0005-0000-0000-000043060000}"/>
    <cellStyle name="Assumption Currency. 3 15 2" xfId="21019" xr:uid="{00000000-0005-0000-0000-000044060000}"/>
    <cellStyle name="Assumption Currency. 3 16" xfId="1029" xr:uid="{00000000-0005-0000-0000-000045060000}"/>
    <cellStyle name="Assumption Currency. 3 16 2" xfId="21020" xr:uid="{00000000-0005-0000-0000-000046060000}"/>
    <cellStyle name="Assumption Currency. 3 17" xfId="1030" xr:uid="{00000000-0005-0000-0000-000047060000}"/>
    <cellStyle name="Assumption Currency. 3 17 2" xfId="21021" xr:uid="{00000000-0005-0000-0000-000048060000}"/>
    <cellStyle name="Assumption Currency. 3 18" xfId="1031" xr:uid="{00000000-0005-0000-0000-000049060000}"/>
    <cellStyle name="Assumption Currency. 3 18 2" xfId="21022" xr:uid="{00000000-0005-0000-0000-00004A060000}"/>
    <cellStyle name="Assumption Currency. 3 19" xfId="1032" xr:uid="{00000000-0005-0000-0000-00004B060000}"/>
    <cellStyle name="Assumption Currency. 3 19 2" xfId="21023" xr:uid="{00000000-0005-0000-0000-00004C060000}"/>
    <cellStyle name="Assumption Currency. 3 2" xfId="1033" xr:uid="{00000000-0005-0000-0000-00004D060000}"/>
    <cellStyle name="Assumption Currency. 3 2 10" xfId="1034" xr:uid="{00000000-0005-0000-0000-00004E060000}"/>
    <cellStyle name="Assumption Currency. 3 2 10 2" xfId="21025" xr:uid="{00000000-0005-0000-0000-00004F060000}"/>
    <cellStyle name="Assumption Currency. 3 2 11" xfId="1035" xr:uid="{00000000-0005-0000-0000-000050060000}"/>
    <cellStyle name="Assumption Currency. 3 2 11 2" xfId="21026" xr:uid="{00000000-0005-0000-0000-000051060000}"/>
    <cellStyle name="Assumption Currency. 3 2 12" xfId="1036" xr:uid="{00000000-0005-0000-0000-000052060000}"/>
    <cellStyle name="Assumption Currency. 3 2 12 2" xfId="21027" xr:uid="{00000000-0005-0000-0000-000053060000}"/>
    <cellStyle name="Assumption Currency. 3 2 13" xfId="1037" xr:uid="{00000000-0005-0000-0000-000054060000}"/>
    <cellStyle name="Assumption Currency. 3 2 13 2" xfId="21028" xr:uid="{00000000-0005-0000-0000-000055060000}"/>
    <cellStyle name="Assumption Currency. 3 2 14" xfId="21024" xr:uid="{00000000-0005-0000-0000-000056060000}"/>
    <cellStyle name="Assumption Currency. 3 2 2" xfId="1038" xr:uid="{00000000-0005-0000-0000-000057060000}"/>
    <cellStyle name="Assumption Currency. 3 2 2 10" xfId="1039" xr:uid="{00000000-0005-0000-0000-000058060000}"/>
    <cellStyle name="Assumption Currency. 3 2 2 10 2" xfId="21030" xr:uid="{00000000-0005-0000-0000-000059060000}"/>
    <cellStyle name="Assumption Currency. 3 2 2 11" xfId="1040" xr:uid="{00000000-0005-0000-0000-00005A060000}"/>
    <cellStyle name="Assumption Currency. 3 2 2 11 2" xfId="21031" xr:uid="{00000000-0005-0000-0000-00005B060000}"/>
    <cellStyle name="Assumption Currency. 3 2 2 12" xfId="1041" xr:uid="{00000000-0005-0000-0000-00005C060000}"/>
    <cellStyle name="Assumption Currency. 3 2 2 12 2" xfId="21032" xr:uid="{00000000-0005-0000-0000-00005D060000}"/>
    <cellStyle name="Assumption Currency. 3 2 2 13" xfId="21029" xr:uid="{00000000-0005-0000-0000-00005E060000}"/>
    <cellStyle name="Assumption Currency. 3 2 2 2" xfId="1042" xr:uid="{00000000-0005-0000-0000-00005F060000}"/>
    <cellStyle name="Assumption Currency. 3 2 2 2 10" xfId="1043" xr:uid="{00000000-0005-0000-0000-000060060000}"/>
    <cellStyle name="Assumption Currency. 3 2 2 2 10 2" xfId="21034" xr:uid="{00000000-0005-0000-0000-000061060000}"/>
    <cellStyle name="Assumption Currency. 3 2 2 2 11" xfId="1044" xr:uid="{00000000-0005-0000-0000-000062060000}"/>
    <cellStyle name="Assumption Currency. 3 2 2 2 11 2" xfId="21035" xr:uid="{00000000-0005-0000-0000-000063060000}"/>
    <cellStyle name="Assumption Currency. 3 2 2 2 12" xfId="21033" xr:uid="{00000000-0005-0000-0000-000064060000}"/>
    <cellStyle name="Assumption Currency. 3 2 2 2 2" xfId="1045" xr:uid="{00000000-0005-0000-0000-000065060000}"/>
    <cellStyle name="Assumption Currency. 3 2 2 2 2 10" xfId="1046" xr:uid="{00000000-0005-0000-0000-000066060000}"/>
    <cellStyle name="Assumption Currency. 3 2 2 2 2 10 2" xfId="21037" xr:uid="{00000000-0005-0000-0000-000067060000}"/>
    <cellStyle name="Assumption Currency. 3 2 2 2 2 11" xfId="1047" xr:uid="{00000000-0005-0000-0000-000068060000}"/>
    <cellStyle name="Assumption Currency. 3 2 2 2 2 11 2" xfId="21038" xr:uid="{00000000-0005-0000-0000-000069060000}"/>
    <cellStyle name="Assumption Currency. 3 2 2 2 2 12" xfId="21036" xr:uid="{00000000-0005-0000-0000-00006A060000}"/>
    <cellStyle name="Assumption Currency. 3 2 2 2 2 2" xfId="1048" xr:uid="{00000000-0005-0000-0000-00006B060000}"/>
    <cellStyle name="Assumption Currency. 3 2 2 2 2 2 2" xfId="21039" xr:uid="{00000000-0005-0000-0000-00006C060000}"/>
    <cellStyle name="Assumption Currency. 3 2 2 2 2 3" xfId="1049" xr:uid="{00000000-0005-0000-0000-00006D060000}"/>
    <cellStyle name="Assumption Currency. 3 2 2 2 2 3 2" xfId="21040" xr:uid="{00000000-0005-0000-0000-00006E060000}"/>
    <cellStyle name="Assumption Currency. 3 2 2 2 2 4" xfId="1050" xr:uid="{00000000-0005-0000-0000-00006F060000}"/>
    <cellStyle name="Assumption Currency. 3 2 2 2 2 4 2" xfId="21041" xr:uid="{00000000-0005-0000-0000-000070060000}"/>
    <cellStyle name="Assumption Currency. 3 2 2 2 2 5" xfId="1051" xr:uid="{00000000-0005-0000-0000-000071060000}"/>
    <cellStyle name="Assumption Currency. 3 2 2 2 2 5 2" xfId="21042" xr:uid="{00000000-0005-0000-0000-000072060000}"/>
    <cellStyle name="Assumption Currency. 3 2 2 2 2 6" xfId="1052" xr:uid="{00000000-0005-0000-0000-000073060000}"/>
    <cellStyle name="Assumption Currency. 3 2 2 2 2 6 2" xfId="21043" xr:uid="{00000000-0005-0000-0000-000074060000}"/>
    <cellStyle name="Assumption Currency. 3 2 2 2 2 7" xfId="1053" xr:uid="{00000000-0005-0000-0000-000075060000}"/>
    <cellStyle name="Assumption Currency. 3 2 2 2 2 7 2" xfId="21044" xr:uid="{00000000-0005-0000-0000-000076060000}"/>
    <cellStyle name="Assumption Currency. 3 2 2 2 2 8" xfId="1054" xr:uid="{00000000-0005-0000-0000-000077060000}"/>
    <cellStyle name="Assumption Currency. 3 2 2 2 2 8 2" xfId="21045" xr:uid="{00000000-0005-0000-0000-000078060000}"/>
    <cellStyle name="Assumption Currency. 3 2 2 2 2 9" xfId="1055" xr:uid="{00000000-0005-0000-0000-000079060000}"/>
    <cellStyle name="Assumption Currency. 3 2 2 2 2 9 2" xfId="21046" xr:uid="{00000000-0005-0000-0000-00007A060000}"/>
    <cellStyle name="Assumption Currency. 3 2 2 2 3" xfId="1056" xr:uid="{00000000-0005-0000-0000-00007B060000}"/>
    <cellStyle name="Assumption Currency. 3 2 2 2 3 2" xfId="21047" xr:uid="{00000000-0005-0000-0000-00007C060000}"/>
    <cellStyle name="Assumption Currency. 3 2 2 2 4" xfId="1057" xr:uid="{00000000-0005-0000-0000-00007D060000}"/>
    <cellStyle name="Assumption Currency. 3 2 2 2 4 2" xfId="21048" xr:uid="{00000000-0005-0000-0000-00007E060000}"/>
    <cellStyle name="Assumption Currency. 3 2 2 2 5" xfId="1058" xr:uid="{00000000-0005-0000-0000-00007F060000}"/>
    <cellStyle name="Assumption Currency. 3 2 2 2 5 2" xfId="21049" xr:uid="{00000000-0005-0000-0000-000080060000}"/>
    <cellStyle name="Assumption Currency. 3 2 2 2 6" xfId="1059" xr:uid="{00000000-0005-0000-0000-000081060000}"/>
    <cellStyle name="Assumption Currency. 3 2 2 2 6 2" xfId="21050" xr:uid="{00000000-0005-0000-0000-000082060000}"/>
    <cellStyle name="Assumption Currency. 3 2 2 2 7" xfId="1060" xr:uid="{00000000-0005-0000-0000-000083060000}"/>
    <cellStyle name="Assumption Currency. 3 2 2 2 7 2" xfId="21051" xr:uid="{00000000-0005-0000-0000-000084060000}"/>
    <cellStyle name="Assumption Currency. 3 2 2 2 8" xfId="1061" xr:uid="{00000000-0005-0000-0000-000085060000}"/>
    <cellStyle name="Assumption Currency. 3 2 2 2 8 2" xfId="21052" xr:uid="{00000000-0005-0000-0000-000086060000}"/>
    <cellStyle name="Assumption Currency. 3 2 2 2 9" xfId="1062" xr:uid="{00000000-0005-0000-0000-000087060000}"/>
    <cellStyle name="Assumption Currency. 3 2 2 2 9 2" xfId="21053" xr:uid="{00000000-0005-0000-0000-000088060000}"/>
    <cellStyle name="Assumption Currency. 3 2 2 3" xfId="1063" xr:uid="{00000000-0005-0000-0000-000089060000}"/>
    <cellStyle name="Assumption Currency. 3 2 2 3 10" xfId="1064" xr:uid="{00000000-0005-0000-0000-00008A060000}"/>
    <cellStyle name="Assumption Currency. 3 2 2 3 10 2" xfId="21055" xr:uid="{00000000-0005-0000-0000-00008B060000}"/>
    <cellStyle name="Assumption Currency. 3 2 2 3 11" xfId="1065" xr:uid="{00000000-0005-0000-0000-00008C060000}"/>
    <cellStyle name="Assumption Currency. 3 2 2 3 11 2" xfId="21056" xr:uid="{00000000-0005-0000-0000-00008D060000}"/>
    <cellStyle name="Assumption Currency. 3 2 2 3 12" xfId="21054" xr:uid="{00000000-0005-0000-0000-00008E060000}"/>
    <cellStyle name="Assumption Currency. 3 2 2 3 2" xfId="1066" xr:uid="{00000000-0005-0000-0000-00008F060000}"/>
    <cellStyle name="Assumption Currency. 3 2 2 3 2 2" xfId="21057" xr:uid="{00000000-0005-0000-0000-000090060000}"/>
    <cellStyle name="Assumption Currency. 3 2 2 3 3" xfId="1067" xr:uid="{00000000-0005-0000-0000-000091060000}"/>
    <cellStyle name="Assumption Currency. 3 2 2 3 3 2" xfId="21058" xr:uid="{00000000-0005-0000-0000-000092060000}"/>
    <cellStyle name="Assumption Currency. 3 2 2 3 4" xfId="1068" xr:uid="{00000000-0005-0000-0000-000093060000}"/>
    <cellStyle name="Assumption Currency. 3 2 2 3 4 2" xfId="21059" xr:uid="{00000000-0005-0000-0000-000094060000}"/>
    <cellStyle name="Assumption Currency. 3 2 2 3 5" xfId="1069" xr:uid="{00000000-0005-0000-0000-000095060000}"/>
    <cellStyle name="Assumption Currency. 3 2 2 3 5 2" xfId="21060" xr:uid="{00000000-0005-0000-0000-000096060000}"/>
    <cellStyle name="Assumption Currency. 3 2 2 3 6" xfId="1070" xr:uid="{00000000-0005-0000-0000-000097060000}"/>
    <cellStyle name="Assumption Currency. 3 2 2 3 6 2" xfId="21061" xr:uid="{00000000-0005-0000-0000-000098060000}"/>
    <cellStyle name="Assumption Currency. 3 2 2 3 7" xfId="1071" xr:uid="{00000000-0005-0000-0000-000099060000}"/>
    <cellStyle name="Assumption Currency. 3 2 2 3 7 2" xfId="21062" xr:uid="{00000000-0005-0000-0000-00009A060000}"/>
    <cellStyle name="Assumption Currency. 3 2 2 3 8" xfId="1072" xr:uid="{00000000-0005-0000-0000-00009B060000}"/>
    <cellStyle name="Assumption Currency. 3 2 2 3 8 2" xfId="21063" xr:uid="{00000000-0005-0000-0000-00009C060000}"/>
    <cellStyle name="Assumption Currency. 3 2 2 3 9" xfId="1073" xr:uid="{00000000-0005-0000-0000-00009D060000}"/>
    <cellStyle name="Assumption Currency. 3 2 2 3 9 2" xfId="21064" xr:uid="{00000000-0005-0000-0000-00009E060000}"/>
    <cellStyle name="Assumption Currency. 3 2 2 4" xfId="1074" xr:uid="{00000000-0005-0000-0000-00009F060000}"/>
    <cellStyle name="Assumption Currency. 3 2 2 4 2" xfId="21065" xr:uid="{00000000-0005-0000-0000-0000A0060000}"/>
    <cellStyle name="Assumption Currency. 3 2 2 5" xfId="1075" xr:uid="{00000000-0005-0000-0000-0000A1060000}"/>
    <cellStyle name="Assumption Currency. 3 2 2 5 2" xfId="21066" xr:uid="{00000000-0005-0000-0000-0000A2060000}"/>
    <cellStyle name="Assumption Currency. 3 2 2 6" xfId="1076" xr:uid="{00000000-0005-0000-0000-0000A3060000}"/>
    <cellStyle name="Assumption Currency. 3 2 2 6 2" xfId="21067" xr:uid="{00000000-0005-0000-0000-0000A4060000}"/>
    <cellStyle name="Assumption Currency. 3 2 2 7" xfId="1077" xr:uid="{00000000-0005-0000-0000-0000A5060000}"/>
    <cellStyle name="Assumption Currency. 3 2 2 7 2" xfId="21068" xr:uid="{00000000-0005-0000-0000-0000A6060000}"/>
    <cellStyle name="Assumption Currency. 3 2 2 8" xfId="1078" xr:uid="{00000000-0005-0000-0000-0000A7060000}"/>
    <cellStyle name="Assumption Currency. 3 2 2 8 2" xfId="21069" xr:uid="{00000000-0005-0000-0000-0000A8060000}"/>
    <cellStyle name="Assumption Currency. 3 2 2 9" xfId="1079" xr:uid="{00000000-0005-0000-0000-0000A9060000}"/>
    <cellStyle name="Assumption Currency. 3 2 2 9 2" xfId="21070" xr:uid="{00000000-0005-0000-0000-0000AA060000}"/>
    <cellStyle name="Assumption Currency. 3 2 3" xfId="1080" xr:uid="{00000000-0005-0000-0000-0000AB060000}"/>
    <cellStyle name="Assumption Currency. 3 2 3 10" xfId="1081" xr:uid="{00000000-0005-0000-0000-0000AC060000}"/>
    <cellStyle name="Assumption Currency. 3 2 3 10 2" xfId="21072" xr:uid="{00000000-0005-0000-0000-0000AD060000}"/>
    <cellStyle name="Assumption Currency. 3 2 3 11" xfId="1082" xr:uid="{00000000-0005-0000-0000-0000AE060000}"/>
    <cellStyle name="Assumption Currency. 3 2 3 11 2" xfId="21073" xr:uid="{00000000-0005-0000-0000-0000AF060000}"/>
    <cellStyle name="Assumption Currency. 3 2 3 12" xfId="21071" xr:uid="{00000000-0005-0000-0000-0000B0060000}"/>
    <cellStyle name="Assumption Currency. 3 2 3 2" xfId="1083" xr:uid="{00000000-0005-0000-0000-0000B1060000}"/>
    <cellStyle name="Assumption Currency. 3 2 3 2 10" xfId="1084" xr:uid="{00000000-0005-0000-0000-0000B2060000}"/>
    <cellStyle name="Assumption Currency. 3 2 3 2 10 2" xfId="21075" xr:uid="{00000000-0005-0000-0000-0000B3060000}"/>
    <cellStyle name="Assumption Currency. 3 2 3 2 11" xfId="1085" xr:uid="{00000000-0005-0000-0000-0000B4060000}"/>
    <cellStyle name="Assumption Currency. 3 2 3 2 11 2" xfId="21076" xr:uid="{00000000-0005-0000-0000-0000B5060000}"/>
    <cellStyle name="Assumption Currency. 3 2 3 2 12" xfId="21074" xr:uid="{00000000-0005-0000-0000-0000B6060000}"/>
    <cellStyle name="Assumption Currency. 3 2 3 2 2" xfId="1086" xr:uid="{00000000-0005-0000-0000-0000B7060000}"/>
    <cellStyle name="Assumption Currency. 3 2 3 2 2 2" xfId="21077" xr:uid="{00000000-0005-0000-0000-0000B8060000}"/>
    <cellStyle name="Assumption Currency. 3 2 3 2 3" xfId="1087" xr:uid="{00000000-0005-0000-0000-0000B9060000}"/>
    <cellStyle name="Assumption Currency. 3 2 3 2 3 2" xfId="21078" xr:uid="{00000000-0005-0000-0000-0000BA060000}"/>
    <cellStyle name="Assumption Currency. 3 2 3 2 4" xfId="1088" xr:uid="{00000000-0005-0000-0000-0000BB060000}"/>
    <cellStyle name="Assumption Currency. 3 2 3 2 4 2" xfId="21079" xr:uid="{00000000-0005-0000-0000-0000BC060000}"/>
    <cellStyle name="Assumption Currency. 3 2 3 2 5" xfId="1089" xr:uid="{00000000-0005-0000-0000-0000BD060000}"/>
    <cellStyle name="Assumption Currency. 3 2 3 2 5 2" xfId="21080" xr:uid="{00000000-0005-0000-0000-0000BE060000}"/>
    <cellStyle name="Assumption Currency. 3 2 3 2 6" xfId="1090" xr:uid="{00000000-0005-0000-0000-0000BF060000}"/>
    <cellStyle name="Assumption Currency. 3 2 3 2 6 2" xfId="21081" xr:uid="{00000000-0005-0000-0000-0000C0060000}"/>
    <cellStyle name="Assumption Currency. 3 2 3 2 7" xfId="1091" xr:uid="{00000000-0005-0000-0000-0000C1060000}"/>
    <cellStyle name="Assumption Currency. 3 2 3 2 7 2" xfId="21082" xr:uid="{00000000-0005-0000-0000-0000C2060000}"/>
    <cellStyle name="Assumption Currency. 3 2 3 2 8" xfId="1092" xr:uid="{00000000-0005-0000-0000-0000C3060000}"/>
    <cellStyle name="Assumption Currency. 3 2 3 2 8 2" xfId="21083" xr:uid="{00000000-0005-0000-0000-0000C4060000}"/>
    <cellStyle name="Assumption Currency. 3 2 3 2 9" xfId="1093" xr:uid="{00000000-0005-0000-0000-0000C5060000}"/>
    <cellStyle name="Assumption Currency. 3 2 3 2 9 2" xfId="21084" xr:uid="{00000000-0005-0000-0000-0000C6060000}"/>
    <cellStyle name="Assumption Currency. 3 2 3 3" xfId="1094" xr:uid="{00000000-0005-0000-0000-0000C7060000}"/>
    <cellStyle name="Assumption Currency. 3 2 3 3 2" xfId="21085" xr:uid="{00000000-0005-0000-0000-0000C8060000}"/>
    <cellStyle name="Assumption Currency. 3 2 3 4" xfId="1095" xr:uid="{00000000-0005-0000-0000-0000C9060000}"/>
    <cellStyle name="Assumption Currency. 3 2 3 4 2" xfId="21086" xr:uid="{00000000-0005-0000-0000-0000CA060000}"/>
    <cellStyle name="Assumption Currency. 3 2 3 5" xfId="1096" xr:uid="{00000000-0005-0000-0000-0000CB060000}"/>
    <cellStyle name="Assumption Currency. 3 2 3 5 2" xfId="21087" xr:uid="{00000000-0005-0000-0000-0000CC060000}"/>
    <cellStyle name="Assumption Currency. 3 2 3 6" xfId="1097" xr:uid="{00000000-0005-0000-0000-0000CD060000}"/>
    <cellStyle name="Assumption Currency. 3 2 3 6 2" xfId="21088" xr:uid="{00000000-0005-0000-0000-0000CE060000}"/>
    <cellStyle name="Assumption Currency. 3 2 3 7" xfId="1098" xr:uid="{00000000-0005-0000-0000-0000CF060000}"/>
    <cellStyle name="Assumption Currency. 3 2 3 7 2" xfId="21089" xr:uid="{00000000-0005-0000-0000-0000D0060000}"/>
    <cellStyle name="Assumption Currency. 3 2 3 8" xfId="1099" xr:uid="{00000000-0005-0000-0000-0000D1060000}"/>
    <cellStyle name="Assumption Currency. 3 2 3 8 2" xfId="21090" xr:uid="{00000000-0005-0000-0000-0000D2060000}"/>
    <cellStyle name="Assumption Currency. 3 2 3 9" xfId="1100" xr:uid="{00000000-0005-0000-0000-0000D3060000}"/>
    <cellStyle name="Assumption Currency. 3 2 3 9 2" xfId="21091" xr:uid="{00000000-0005-0000-0000-0000D4060000}"/>
    <cellStyle name="Assumption Currency. 3 2 4" xfId="1101" xr:uid="{00000000-0005-0000-0000-0000D5060000}"/>
    <cellStyle name="Assumption Currency. 3 2 4 10" xfId="1102" xr:uid="{00000000-0005-0000-0000-0000D6060000}"/>
    <cellStyle name="Assumption Currency. 3 2 4 10 2" xfId="21093" xr:uid="{00000000-0005-0000-0000-0000D7060000}"/>
    <cellStyle name="Assumption Currency. 3 2 4 11" xfId="1103" xr:uid="{00000000-0005-0000-0000-0000D8060000}"/>
    <cellStyle name="Assumption Currency. 3 2 4 11 2" xfId="21094" xr:uid="{00000000-0005-0000-0000-0000D9060000}"/>
    <cellStyle name="Assumption Currency. 3 2 4 12" xfId="21092" xr:uid="{00000000-0005-0000-0000-0000DA060000}"/>
    <cellStyle name="Assumption Currency. 3 2 4 2" xfId="1104" xr:uid="{00000000-0005-0000-0000-0000DB060000}"/>
    <cellStyle name="Assumption Currency. 3 2 4 2 2" xfId="21095" xr:uid="{00000000-0005-0000-0000-0000DC060000}"/>
    <cellStyle name="Assumption Currency. 3 2 4 3" xfId="1105" xr:uid="{00000000-0005-0000-0000-0000DD060000}"/>
    <cellStyle name="Assumption Currency. 3 2 4 3 2" xfId="21096" xr:uid="{00000000-0005-0000-0000-0000DE060000}"/>
    <cellStyle name="Assumption Currency. 3 2 4 4" xfId="1106" xr:uid="{00000000-0005-0000-0000-0000DF060000}"/>
    <cellStyle name="Assumption Currency. 3 2 4 4 2" xfId="21097" xr:uid="{00000000-0005-0000-0000-0000E0060000}"/>
    <cellStyle name="Assumption Currency. 3 2 4 5" xfId="1107" xr:uid="{00000000-0005-0000-0000-0000E1060000}"/>
    <cellStyle name="Assumption Currency. 3 2 4 5 2" xfId="21098" xr:uid="{00000000-0005-0000-0000-0000E2060000}"/>
    <cellStyle name="Assumption Currency. 3 2 4 6" xfId="1108" xr:uid="{00000000-0005-0000-0000-0000E3060000}"/>
    <cellStyle name="Assumption Currency. 3 2 4 6 2" xfId="21099" xr:uid="{00000000-0005-0000-0000-0000E4060000}"/>
    <cellStyle name="Assumption Currency. 3 2 4 7" xfId="1109" xr:uid="{00000000-0005-0000-0000-0000E5060000}"/>
    <cellStyle name="Assumption Currency. 3 2 4 7 2" xfId="21100" xr:uid="{00000000-0005-0000-0000-0000E6060000}"/>
    <cellStyle name="Assumption Currency. 3 2 4 8" xfId="1110" xr:uid="{00000000-0005-0000-0000-0000E7060000}"/>
    <cellStyle name="Assumption Currency. 3 2 4 8 2" xfId="21101" xr:uid="{00000000-0005-0000-0000-0000E8060000}"/>
    <cellStyle name="Assumption Currency. 3 2 4 9" xfId="1111" xr:uid="{00000000-0005-0000-0000-0000E9060000}"/>
    <cellStyle name="Assumption Currency. 3 2 4 9 2" xfId="21102" xr:uid="{00000000-0005-0000-0000-0000EA060000}"/>
    <cellStyle name="Assumption Currency. 3 2 5" xfId="1112" xr:uid="{00000000-0005-0000-0000-0000EB060000}"/>
    <cellStyle name="Assumption Currency. 3 2 5 2" xfId="21103" xr:uid="{00000000-0005-0000-0000-0000EC060000}"/>
    <cellStyle name="Assumption Currency. 3 2 6" xfId="1113" xr:uid="{00000000-0005-0000-0000-0000ED060000}"/>
    <cellStyle name="Assumption Currency. 3 2 6 2" xfId="21104" xr:uid="{00000000-0005-0000-0000-0000EE060000}"/>
    <cellStyle name="Assumption Currency. 3 2 7" xfId="1114" xr:uid="{00000000-0005-0000-0000-0000EF060000}"/>
    <cellStyle name="Assumption Currency. 3 2 7 2" xfId="21105" xr:uid="{00000000-0005-0000-0000-0000F0060000}"/>
    <cellStyle name="Assumption Currency. 3 2 8" xfId="1115" xr:uid="{00000000-0005-0000-0000-0000F1060000}"/>
    <cellStyle name="Assumption Currency. 3 2 8 2" xfId="21106" xr:uid="{00000000-0005-0000-0000-0000F2060000}"/>
    <cellStyle name="Assumption Currency. 3 2 9" xfId="1116" xr:uid="{00000000-0005-0000-0000-0000F3060000}"/>
    <cellStyle name="Assumption Currency. 3 2 9 2" xfId="21107" xr:uid="{00000000-0005-0000-0000-0000F4060000}"/>
    <cellStyle name="Assumption Currency. 3 20" xfId="21013" xr:uid="{00000000-0005-0000-0000-0000F5060000}"/>
    <cellStyle name="Assumption Currency. 3 3" xfId="1117" xr:uid="{00000000-0005-0000-0000-0000F6060000}"/>
    <cellStyle name="Assumption Currency. 3 3 10" xfId="1118" xr:uid="{00000000-0005-0000-0000-0000F7060000}"/>
    <cellStyle name="Assumption Currency. 3 3 10 2" xfId="21109" xr:uid="{00000000-0005-0000-0000-0000F8060000}"/>
    <cellStyle name="Assumption Currency. 3 3 11" xfId="1119" xr:uid="{00000000-0005-0000-0000-0000F9060000}"/>
    <cellStyle name="Assumption Currency. 3 3 11 2" xfId="21110" xr:uid="{00000000-0005-0000-0000-0000FA060000}"/>
    <cellStyle name="Assumption Currency. 3 3 12" xfId="1120" xr:uid="{00000000-0005-0000-0000-0000FB060000}"/>
    <cellStyle name="Assumption Currency. 3 3 12 2" xfId="21111" xr:uid="{00000000-0005-0000-0000-0000FC060000}"/>
    <cellStyle name="Assumption Currency. 3 3 13" xfId="21108" xr:uid="{00000000-0005-0000-0000-0000FD060000}"/>
    <cellStyle name="Assumption Currency. 3 3 2" xfId="1121" xr:uid="{00000000-0005-0000-0000-0000FE060000}"/>
    <cellStyle name="Assumption Currency. 3 3 2 10" xfId="1122" xr:uid="{00000000-0005-0000-0000-0000FF060000}"/>
    <cellStyle name="Assumption Currency. 3 3 2 10 2" xfId="21113" xr:uid="{00000000-0005-0000-0000-000000070000}"/>
    <cellStyle name="Assumption Currency. 3 3 2 11" xfId="1123" xr:uid="{00000000-0005-0000-0000-000001070000}"/>
    <cellStyle name="Assumption Currency. 3 3 2 11 2" xfId="21114" xr:uid="{00000000-0005-0000-0000-000002070000}"/>
    <cellStyle name="Assumption Currency. 3 3 2 12" xfId="21112" xr:uid="{00000000-0005-0000-0000-000003070000}"/>
    <cellStyle name="Assumption Currency. 3 3 2 2" xfId="1124" xr:uid="{00000000-0005-0000-0000-000004070000}"/>
    <cellStyle name="Assumption Currency. 3 3 2 2 10" xfId="1125" xr:uid="{00000000-0005-0000-0000-000005070000}"/>
    <cellStyle name="Assumption Currency. 3 3 2 2 10 2" xfId="21116" xr:uid="{00000000-0005-0000-0000-000006070000}"/>
    <cellStyle name="Assumption Currency. 3 3 2 2 11" xfId="1126" xr:uid="{00000000-0005-0000-0000-000007070000}"/>
    <cellStyle name="Assumption Currency. 3 3 2 2 11 2" xfId="21117" xr:uid="{00000000-0005-0000-0000-000008070000}"/>
    <cellStyle name="Assumption Currency. 3 3 2 2 12" xfId="21115" xr:uid="{00000000-0005-0000-0000-000009070000}"/>
    <cellStyle name="Assumption Currency. 3 3 2 2 2" xfId="1127" xr:uid="{00000000-0005-0000-0000-00000A070000}"/>
    <cellStyle name="Assumption Currency. 3 3 2 2 2 2" xfId="21118" xr:uid="{00000000-0005-0000-0000-00000B070000}"/>
    <cellStyle name="Assumption Currency. 3 3 2 2 3" xfId="1128" xr:uid="{00000000-0005-0000-0000-00000C070000}"/>
    <cellStyle name="Assumption Currency. 3 3 2 2 3 2" xfId="21119" xr:uid="{00000000-0005-0000-0000-00000D070000}"/>
    <cellStyle name="Assumption Currency. 3 3 2 2 4" xfId="1129" xr:uid="{00000000-0005-0000-0000-00000E070000}"/>
    <cellStyle name="Assumption Currency. 3 3 2 2 4 2" xfId="21120" xr:uid="{00000000-0005-0000-0000-00000F070000}"/>
    <cellStyle name="Assumption Currency. 3 3 2 2 5" xfId="1130" xr:uid="{00000000-0005-0000-0000-000010070000}"/>
    <cellStyle name="Assumption Currency. 3 3 2 2 5 2" xfId="21121" xr:uid="{00000000-0005-0000-0000-000011070000}"/>
    <cellStyle name="Assumption Currency. 3 3 2 2 6" xfId="1131" xr:uid="{00000000-0005-0000-0000-000012070000}"/>
    <cellStyle name="Assumption Currency. 3 3 2 2 6 2" xfId="21122" xr:uid="{00000000-0005-0000-0000-000013070000}"/>
    <cellStyle name="Assumption Currency. 3 3 2 2 7" xfId="1132" xr:uid="{00000000-0005-0000-0000-000014070000}"/>
    <cellStyle name="Assumption Currency. 3 3 2 2 7 2" xfId="21123" xr:uid="{00000000-0005-0000-0000-000015070000}"/>
    <cellStyle name="Assumption Currency. 3 3 2 2 8" xfId="1133" xr:uid="{00000000-0005-0000-0000-000016070000}"/>
    <cellStyle name="Assumption Currency. 3 3 2 2 8 2" xfId="21124" xr:uid="{00000000-0005-0000-0000-000017070000}"/>
    <cellStyle name="Assumption Currency. 3 3 2 2 9" xfId="1134" xr:uid="{00000000-0005-0000-0000-000018070000}"/>
    <cellStyle name="Assumption Currency. 3 3 2 2 9 2" xfId="21125" xr:uid="{00000000-0005-0000-0000-000019070000}"/>
    <cellStyle name="Assumption Currency. 3 3 2 3" xfId="1135" xr:uid="{00000000-0005-0000-0000-00001A070000}"/>
    <cellStyle name="Assumption Currency. 3 3 2 3 2" xfId="21126" xr:uid="{00000000-0005-0000-0000-00001B070000}"/>
    <cellStyle name="Assumption Currency. 3 3 2 4" xfId="1136" xr:uid="{00000000-0005-0000-0000-00001C070000}"/>
    <cellStyle name="Assumption Currency. 3 3 2 4 2" xfId="21127" xr:uid="{00000000-0005-0000-0000-00001D070000}"/>
    <cellStyle name="Assumption Currency. 3 3 2 5" xfId="1137" xr:uid="{00000000-0005-0000-0000-00001E070000}"/>
    <cellStyle name="Assumption Currency. 3 3 2 5 2" xfId="21128" xr:uid="{00000000-0005-0000-0000-00001F070000}"/>
    <cellStyle name="Assumption Currency. 3 3 2 6" xfId="1138" xr:uid="{00000000-0005-0000-0000-000020070000}"/>
    <cellStyle name="Assumption Currency. 3 3 2 6 2" xfId="21129" xr:uid="{00000000-0005-0000-0000-000021070000}"/>
    <cellStyle name="Assumption Currency. 3 3 2 7" xfId="1139" xr:uid="{00000000-0005-0000-0000-000022070000}"/>
    <cellStyle name="Assumption Currency. 3 3 2 7 2" xfId="21130" xr:uid="{00000000-0005-0000-0000-000023070000}"/>
    <cellStyle name="Assumption Currency. 3 3 2 8" xfId="1140" xr:uid="{00000000-0005-0000-0000-000024070000}"/>
    <cellStyle name="Assumption Currency. 3 3 2 8 2" xfId="21131" xr:uid="{00000000-0005-0000-0000-000025070000}"/>
    <cellStyle name="Assumption Currency. 3 3 2 9" xfId="1141" xr:uid="{00000000-0005-0000-0000-000026070000}"/>
    <cellStyle name="Assumption Currency. 3 3 2 9 2" xfId="21132" xr:uid="{00000000-0005-0000-0000-000027070000}"/>
    <cellStyle name="Assumption Currency. 3 3 3" xfId="1142" xr:uid="{00000000-0005-0000-0000-000028070000}"/>
    <cellStyle name="Assumption Currency. 3 3 3 10" xfId="1143" xr:uid="{00000000-0005-0000-0000-000029070000}"/>
    <cellStyle name="Assumption Currency. 3 3 3 10 2" xfId="21134" xr:uid="{00000000-0005-0000-0000-00002A070000}"/>
    <cellStyle name="Assumption Currency. 3 3 3 11" xfId="1144" xr:uid="{00000000-0005-0000-0000-00002B070000}"/>
    <cellStyle name="Assumption Currency. 3 3 3 11 2" xfId="21135" xr:uid="{00000000-0005-0000-0000-00002C070000}"/>
    <cellStyle name="Assumption Currency. 3 3 3 12" xfId="21133" xr:uid="{00000000-0005-0000-0000-00002D070000}"/>
    <cellStyle name="Assumption Currency. 3 3 3 2" xfId="1145" xr:uid="{00000000-0005-0000-0000-00002E070000}"/>
    <cellStyle name="Assumption Currency. 3 3 3 2 2" xfId="21136" xr:uid="{00000000-0005-0000-0000-00002F070000}"/>
    <cellStyle name="Assumption Currency. 3 3 3 3" xfId="1146" xr:uid="{00000000-0005-0000-0000-000030070000}"/>
    <cellStyle name="Assumption Currency. 3 3 3 3 2" xfId="21137" xr:uid="{00000000-0005-0000-0000-000031070000}"/>
    <cellStyle name="Assumption Currency. 3 3 3 4" xfId="1147" xr:uid="{00000000-0005-0000-0000-000032070000}"/>
    <cellStyle name="Assumption Currency. 3 3 3 4 2" xfId="21138" xr:uid="{00000000-0005-0000-0000-000033070000}"/>
    <cellStyle name="Assumption Currency. 3 3 3 5" xfId="1148" xr:uid="{00000000-0005-0000-0000-000034070000}"/>
    <cellStyle name="Assumption Currency. 3 3 3 5 2" xfId="21139" xr:uid="{00000000-0005-0000-0000-000035070000}"/>
    <cellStyle name="Assumption Currency. 3 3 3 6" xfId="1149" xr:uid="{00000000-0005-0000-0000-000036070000}"/>
    <cellStyle name="Assumption Currency. 3 3 3 6 2" xfId="21140" xr:uid="{00000000-0005-0000-0000-000037070000}"/>
    <cellStyle name="Assumption Currency. 3 3 3 7" xfId="1150" xr:uid="{00000000-0005-0000-0000-000038070000}"/>
    <cellStyle name="Assumption Currency. 3 3 3 7 2" xfId="21141" xr:uid="{00000000-0005-0000-0000-000039070000}"/>
    <cellStyle name="Assumption Currency. 3 3 3 8" xfId="1151" xr:uid="{00000000-0005-0000-0000-00003A070000}"/>
    <cellStyle name="Assumption Currency. 3 3 3 8 2" xfId="21142" xr:uid="{00000000-0005-0000-0000-00003B070000}"/>
    <cellStyle name="Assumption Currency. 3 3 3 9" xfId="1152" xr:uid="{00000000-0005-0000-0000-00003C070000}"/>
    <cellStyle name="Assumption Currency. 3 3 3 9 2" xfId="21143" xr:uid="{00000000-0005-0000-0000-00003D070000}"/>
    <cellStyle name="Assumption Currency. 3 3 4" xfId="1153" xr:uid="{00000000-0005-0000-0000-00003E070000}"/>
    <cellStyle name="Assumption Currency. 3 3 4 2" xfId="21144" xr:uid="{00000000-0005-0000-0000-00003F070000}"/>
    <cellStyle name="Assumption Currency. 3 3 5" xfId="1154" xr:uid="{00000000-0005-0000-0000-000040070000}"/>
    <cellStyle name="Assumption Currency. 3 3 5 2" xfId="21145" xr:uid="{00000000-0005-0000-0000-000041070000}"/>
    <cellStyle name="Assumption Currency. 3 3 6" xfId="1155" xr:uid="{00000000-0005-0000-0000-000042070000}"/>
    <cellStyle name="Assumption Currency. 3 3 6 2" xfId="21146" xr:uid="{00000000-0005-0000-0000-000043070000}"/>
    <cellStyle name="Assumption Currency. 3 3 7" xfId="1156" xr:uid="{00000000-0005-0000-0000-000044070000}"/>
    <cellStyle name="Assumption Currency. 3 3 7 2" xfId="21147" xr:uid="{00000000-0005-0000-0000-000045070000}"/>
    <cellStyle name="Assumption Currency. 3 3 8" xfId="1157" xr:uid="{00000000-0005-0000-0000-000046070000}"/>
    <cellStyle name="Assumption Currency. 3 3 8 2" xfId="21148" xr:uid="{00000000-0005-0000-0000-000047070000}"/>
    <cellStyle name="Assumption Currency. 3 3 9" xfId="1158" xr:uid="{00000000-0005-0000-0000-000048070000}"/>
    <cellStyle name="Assumption Currency. 3 3 9 2" xfId="21149" xr:uid="{00000000-0005-0000-0000-000049070000}"/>
    <cellStyle name="Assumption Currency. 3 4" xfId="1159" xr:uid="{00000000-0005-0000-0000-00004A070000}"/>
    <cellStyle name="Assumption Currency. 3 4 10" xfId="1160" xr:uid="{00000000-0005-0000-0000-00004B070000}"/>
    <cellStyle name="Assumption Currency. 3 4 10 2" xfId="21151" xr:uid="{00000000-0005-0000-0000-00004C070000}"/>
    <cellStyle name="Assumption Currency. 3 4 11" xfId="1161" xr:uid="{00000000-0005-0000-0000-00004D070000}"/>
    <cellStyle name="Assumption Currency. 3 4 11 2" xfId="21152" xr:uid="{00000000-0005-0000-0000-00004E070000}"/>
    <cellStyle name="Assumption Currency. 3 4 12" xfId="21150" xr:uid="{00000000-0005-0000-0000-00004F070000}"/>
    <cellStyle name="Assumption Currency. 3 4 2" xfId="1162" xr:uid="{00000000-0005-0000-0000-000050070000}"/>
    <cellStyle name="Assumption Currency. 3 4 2 10" xfId="1163" xr:uid="{00000000-0005-0000-0000-000051070000}"/>
    <cellStyle name="Assumption Currency. 3 4 2 10 2" xfId="21154" xr:uid="{00000000-0005-0000-0000-000052070000}"/>
    <cellStyle name="Assumption Currency. 3 4 2 11" xfId="1164" xr:uid="{00000000-0005-0000-0000-000053070000}"/>
    <cellStyle name="Assumption Currency. 3 4 2 11 2" xfId="21155" xr:uid="{00000000-0005-0000-0000-000054070000}"/>
    <cellStyle name="Assumption Currency. 3 4 2 12" xfId="21153" xr:uid="{00000000-0005-0000-0000-000055070000}"/>
    <cellStyle name="Assumption Currency. 3 4 2 2" xfId="1165" xr:uid="{00000000-0005-0000-0000-000056070000}"/>
    <cellStyle name="Assumption Currency. 3 4 2 2 2" xfId="21156" xr:uid="{00000000-0005-0000-0000-000057070000}"/>
    <cellStyle name="Assumption Currency. 3 4 2 3" xfId="1166" xr:uid="{00000000-0005-0000-0000-000058070000}"/>
    <cellStyle name="Assumption Currency. 3 4 2 3 2" xfId="21157" xr:uid="{00000000-0005-0000-0000-000059070000}"/>
    <cellStyle name="Assumption Currency. 3 4 2 4" xfId="1167" xr:uid="{00000000-0005-0000-0000-00005A070000}"/>
    <cellStyle name="Assumption Currency. 3 4 2 4 2" xfId="21158" xr:uid="{00000000-0005-0000-0000-00005B070000}"/>
    <cellStyle name="Assumption Currency. 3 4 2 5" xfId="1168" xr:uid="{00000000-0005-0000-0000-00005C070000}"/>
    <cellStyle name="Assumption Currency. 3 4 2 5 2" xfId="21159" xr:uid="{00000000-0005-0000-0000-00005D070000}"/>
    <cellStyle name="Assumption Currency. 3 4 2 6" xfId="1169" xr:uid="{00000000-0005-0000-0000-00005E070000}"/>
    <cellStyle name="Assumption Currency. 3 4 2 6 2" xfId="21160" xr:uid="{00000000-0005-0000-0000-00005F070000}"/>
    <cellStyle name="Assumption Currency. 3 4 2 7" xfId="1170" xr:uid="{00000000-0005-0000-0000-000060070000}"/>
    <cellStyle name="Assumption Currency. 3 4 2 7 2" xfId="21161" xr:uid="{00000000-0005-0000-0000-000061070000}"/>
    <cellStyle name="Assumption Currency. 3 4 2 8" xfId="1171" xr:uid="{00000000-0005-0000-0000-000062070000}"/>
    <cellStyle name="Assumption Currency. 3 4 2 8 2" xfId="21162" xr:uid="{00000000-0005-0000-0000-000063070000}"/>
    <cellStyle name="Assumption Currency. 3 4 2 9" xfId="1172" xr:uid="{00000000-0005-0000-0000-000064070000}"/>
    <cellStyle name="Assumption Currency. 3 4 2 9 2" xfId="21163" xr:uid="{00000000-0005-0000-0000-000065070000}"/>
    <cellStyle name="Assumption Currency. 3 4 3" xfId="1173" xr:uid="{00000000-0005-0000-0000-000066070000}"/>
    <cellStyle name="Assumption Currency. 3 4 3 2" xfId="21164" xr:uid="{00000000-0005-0000-0000-000067070000}"/>
    <cellStyle name="Assumption Currency. 3 4 4" xfId="1174" xr:uid="{00000000-0005-0000-0000-000068070000}"/>
    <cellStyle name="Assumption Currency. 3 4 4 2" xfId="21165" xr:uid="{00000000-0005-0000-0000-000069070000}"/>
    <cellStyle name="Assumption Currency. 3 4 5" xfId="1175" xr:uid="{00000000-0005-0000-0000-00006A070000}"/>
    <cellStyle name="Assumption Currency. 3 4 5 2" xfId="21166" xr:uid="{00000000-0005-0000-0000-00006B070000}"/>
    <cellStyle name="Assumption Currency. 3 4 6" xfId="1176" xr:uid="{00000000-0005-0000-0000-00006C070000}"/>
    <cellStyle name="Assumption Currency. 3 4 6 2" xfId="21167" xr:uid="{00000000-0005-0000-0000-00006D070000}"/>
    <cellStyle name="Assumption Currency. 3 4 7" xfId="1177" xr:uid="{00000000-0005-0000-0000-00006E070000}"/>
    <cellStyle name="Assumption Currency. 3 4 7 2" xfId="21168" xr:uid="{00000000-0005-0000-0000-00006F070000}"/>
    <cellStyle name="Assumption Currency. 3 4 8" xfId="1178" xr:uid="{00000000-0005-0000-0000-000070070000}"/>
    <cellStyle name="Assumption Currency. 3 4 8 2" xfId="21169" xr:uid="{00000000-0005-0000-0000-000071070000}"/>
    <cellStyle name="Assumption Currency. 3 4 9" xfId="1179" xr:uid="{00000000-0005-0000-0000-000072070000}"/>
    <cellStyle name="Assumption Currency. 3 4 9 2" xfId="21170" xr:uid="{00000000-0005-0000-0000-000073070000}"/>
    <cellStyle name="Assumption Currency. 3 5" xfId="1180" xr:uid="{00000000-0005-0000-0000-000074070000}"/>
    <cellStyle name="Assumption Currency. 3 5 10" xfId="1181" xr:uid="{00000000-0005-0000-0000-000075070000}"/>
    <cellStyle name="Assumption Currency. 3 5 10 2" xfId="21172" xr:uid="{00000000-0005-0000-0000-000076070000}"/>
    <cellStyle name="Assumption Currency. 3 5 11" xfId="1182" xr:uid="{00000000-0005-0000-0000-000077070000}"/>
    <cellStyle name="Assumption Currency. 3 5 11 2" xfId="21173" xr:uid="{00000000-0005-0000-0000-000078070000}"/>
    <cellStyle name="Assumption Currency. 3 5 12" xfId="21171" xr:uid="{00000000-0005-0000-0000-000079070000}"/>
    <cellStyle name="Assumption Currency. 3 5 2" xfId="1183" xr:uid="{00000000-0005-0000-0000-00007A070000}"/>
    <cellStyle name="Assumption Currency. 3 5 2 10" xfId="1184" xr:uid="{00000000-0005-0000-0000-00007B070000}"/>
    <cellStyle name="Assumption Currency. 3 5 2 10 2" xfId="21175" xr:uid="{00000000-0005-0000-0000-00007C070000}"/>
    <cellStyle name="Assumption Currency. 3 5 2 11" xfId="1185" xr:uid="{00000000-0005-0000-0000-00007D070000}"/>
    <cellStyle name="Assumption Currency. 3 5 2 11 2" xfId="21176" xr:uid="{00000000-0005-0000-0000-00007E070000}"/>
    <cellStyle name="Assumption Currency. 3 5 2 12" xfId="21174" xr:uid="{00000000-0005-0000-0000-00007F070000}"/>
    <cellStyle name="Assumption Currency. 3 5 2 2" xfId="1186" xr:uid="{00000000-0005-0000-0000-000080070000}"/>
    <cellStyle name="Assumption Currency. 3 5 2 2 2" xfId="21177" xr:uid="{00000000-0005-0000-0000-000081070000}"/>
    <cellStyle name="Assumption Currency. 3 5 2 3" xfId="1187" xr:uid="{00000000-0005-0000-0000-000082070000}"/>
    <cellStyle name="Assumption Currency. 3 5 2 3 2" xfId="21178" xr:uid="{00000000-0005-0000-0000-000083070000}"/>
    <cellStyle name="Assumption Currency. 3 5 2 4" xfId="1188" xr:uid="{00000000-0005-0000-0000-000084070000}"/>
    <cellStyle name="Assumption Currency. 3 5 2 4 2" xfId="21179" xr:uid="{00000000-0005-0000-0000-000085070000}"/>
    <cellStyle name="Assumption Currency. 3 5 2 5" xfId="1189" xr:uid="{00000000-0005-0000-0000-000086070000}"/>
    <cellStyle name="Assumption Currency. 3 5 2 5 2" xfId="21180" xr:uid="{00000000-0005-0000-0000-000087070000}"/>
    <cellStyle name="Assumption Currency. 3 5 2 6" xfId="1190" xr:uid="{00000000-0005-0000-0000-000088070000}"/>
    <cellStyle name="Assumption Currency. 3 5 2 6 2" xfId="21181" xr:uid="{00000000-0005-0000-0000-000089070000}"/>
    <cellStyle name="Assumption Currency. 3 5 2 7" xfId="1191" xr:uid="{00000000-0005-0000-0000-00008A070000}"/>
    <cellStyle name="Assumption Currency. 3 5 2 7 2" xfId="21182" xr:uid="{00000000-0005-0000-0000-00008B070000}"/>
    <cellStyle name="Assumption Currency. 3 5 2 8" xfId="1192" xr:uid="{00000000-0005-0000-0000-00008C070000}"/>
    <cellStyle name="Assumption Currency. 3 5 2 8 2" xfId="21183" xr:uid="{00000000-0005-0000-0000-00008D070000}"/>
    <cellStyle name="Assumption Currency. 3 5 2 9" xfId="1193" xr:uid="{00000000-0005-0000-0000-00008E070000}"/>
    <cellStyle name="Assumption Currency. 3 5 2 9 2" xfId="21184" xr:uid="{00000000-0005-0000-0000-00008F070000}"/>
    <cellStyle name="Assumption Currency. 3 5 3" xfId="1194" xr:uid="{00000000-0005-0000-0000-000090070000}"/>
    <cellStyle name="Assumption Currency. 3 5 3 2" xfId="21185" xr:uid="{00000000-0005-0000-0000-000091070000}"/>
    <cellStyle name="Assumption Currency. 3 5 4" xfId="1195" xr:uid="{00000000-0005-0000-0000-000092070000}"/>
    <cellStyle name="Assumption Currency. 3 5 4 2" xfId="21186" xr:uid="{00000000-0005-0000-0000-000093070000}"/>
    <cellStyle name="Assumption Currency. 3 5 5" xfId="1196" xr:uid="{00000000-0005-0000-0000-000094070000}"/>
    <cellStyle name="Assumption Currency. 3 5 5 2" xfId="21187" xr:uid="{00000000-0005-0000-0000-000095070000}"/>
    <cellStyle name="Assumption Currency. 3 5 6" xfId="1197" xr:uid="{00000000-0005-0000-0000-000096070000}"/>
    <cellStyle name="Assumption Currency. 3 5 6 2" xfId="21188" xr:uid="{00000000-0005-0000-0000-000097070000}"/>
    <cellStyle name="Assumption Currency. 3 5 7" xfId="1198" xr:uid="{00000000-0005-0000-0000-000098070000}"/>
    <cellStyle name="Assumption Currency. 3 5 7 2" xfId="21189" xr:uid="{00000000-0005-0000-0000-000099070000}"/>
    <cellStyle name="Assumption Currency. 3 5 8" xfId="1199" xr:uid="{00000000-0005-0000-0000-00009A070000}"/>
    <cellStyle name="Assumption Currency. 3 5 8 2" xfId="21190" xr:uid="{00000000-0005-0000-0000-00009B070000}"/>
    <cellStyle name="Assumption Currency. 3 5 9" xfId="1200" xr:uid="{00000000-0005-0000-0000-00009C070000}"/>
    <cellStyle name="Assumption Currency. 3 5 9 2" xfId="21191" xr:uid="{00000000-0005-0000-0000-00009D070000}"/>
    <cellStyle name="Assumption Currency. 3 6" xfId="1201" xr:uid="{00000000-0005-0000-0000-00009E070000}"/>
    <cellStyle name="Assumption Currency. 3 6 10" xfId="1202" xr:uid="{00000000-0005-0000-0000-00009F070000}"/>
    <cellStyle name="Assumption Currency. 3 6 10 2" xfId="21193" xr:uid="{00000000-0005-0000-0000-0000A0070000}"/>
    <cellStyle name="Assumption Currency. 3 6 11" xfId="1203" xr:uid="{00000000-0005-0000-0000-0000A1070000}"/>
    <cellStyle name="Assumption Currency. 3 6 11 2" xfId="21194" xr:uid="{00000000-0005-0000-0000-0000A2070000}"/>
    <cellStyle name="Assumption Currency. 3 6 12" xfId="21192" xr:uid="{00000000-0005-0000-0000-0000A3070000}"/>
    <cellStyle name="Assumption Currency. 3 6 2" xfId="1204" xr:uid="{00000000-0005-0000-0000-0000A4070000}"/>
    <cellStyle name="Assumption Currency. 3 6 2 2" xfId="21195" xr:uid="{00000000-0005-0000-0000-0000A5070000}"/>
    <cellStyle name="Assumption Currency. 3 6 3" xfId="1205" xr:uid="{00000000-0005-0000-0000-0000A6070000}"/>
    <cellStyle name="Assumption Currency. 3 6 3 2" xfId="21196" xr:uid="{00000000-0005-0000-0000-0000A7070000}"/>
    <cellStyle name="Assumption Currency. 3 6 4" xfId="1206" xr:uid="{00000000-0005-0000-0000-0000A8070000}"/>
    <cellStyle name="Assumption Currency. 3 6 4 2" xfId="21197" xr:uid="{00000000-0005-0000-0000-0000A9070000}"/>
    <cellStyle name="Assumption Currency. 3 6 5" xfId="1207" xr:uid="{00000000-0005-0000-0000-0000AA070000}"/>
    <cellStyle name="Assumption Currency. 3 6 5 2" xfId="21198" xr:uid="{00000000-0005-0000-0000-0000AB070000}"/>
    <cellStyle name="Assumption Currency. 3 6 6" xfId="1208" xr:uid="{00000000-0005-0000-0000-0000AC070000}"/>
    <cellStyle name="Assumption Currency. 3 6 6 2" xfId="21199" xr:uid="{00000000-0005-0000-0000-0000AD070000}"/>
    <cellStyle name="Assumption Currency. 3 6 7" xfId="1209" xr:uid="{00000000-0005-0000-0000-0000AE070000}"/>
    <cellStyle name="Assumption Currency. 3 6 7 2" xfId="21200" xr:uid="{00000000-0005-0000-0000-0000AF070000}"/>
    <cellStyle name="Assumption Currency. 3 6 8" xfId="1210" xr:uid="{00000000-0005-0000-0000-0000B0070000}"/>
    <cellStyle name="Assumption Currency. 3 6 8 2" xfId="21201" xr:uid="{00000000-0005-0000-0000-0000B1070000}"/>
    <cellStyle name="Assumption Currency. 3 6 9" xfId="1211" xr:uid="{00000000-0005-0000-0000-0000B2070000}"/>
    <cellStyle name="Assumption Currency. 3 6 9 2" xfId="21202" xr:uid="{00000000-0005-0000-0000-0000B3070000}"/>
    <cellStyle name="Assumption Currency. 3 7" xfId="1212" xr:uid="{00000000-0005-0000-0000-0000B4070000}"/>
    <cellStyle name="Assumption Currency. 3 7 2" xfId="21203" xr:uid="{00000000-0005-0000-0000-0000B5070000}"/>
    <cellStyle name="Assumption Currency. 3 8" xfId="1213" xr:uid="{00000000-0005-0000-0000-0000B6070000}"/>
    <cellStyle name="Assumption Currency. 3 8 2" xfId="21204" xr:uid="{00000000-0005-0000-0000-0000B7070000}"/>
    <cellStyle name="Assumption Currency. 3 9" xfId="1214" xr:uid="{00000000-0005-0000-0000-0000B8070000}"/>
    <cellStyle name="Assumption Currency. 3 9 2" xfId="21205" xr:uid="{00000000-0005-0000-0000-0000B9070000}"/>
    <cellStyle name="Assumption Currency. 4" xfId="1215" xr:uid="{00000000-0005-0000-0000-0000BA070000}"/>
    <cellStyle name="Assumption Currency. 4 10" xfId="1216" xr:uid="{00000000-0005-0000-0000-0000BB070000}"/>
    <cellStyle name="Assumption Currency. 4 10 2" xfId="21207" xr:uid="{00000000-0005-0000-0000-0000BC070000}"/>
    <cellStyle name="Assumption Currency. 4 11" xfId="1217" xr:uid="{00000000-0005-0000-0000-0000BD070000}"/>
    <cellStyle name="Assumption Currency. 4 11 2" xfId="21208" xr:uid="{00000000-0005-0000-0000-0000BE070000}"/>
    <cellStyle name="Assumption Currency. 4 12" xfId="1218" xr:uid="{00000000-0005-0000-0000-0000BF070000}"/>
    <cellStyle name="Assumption Currency. 4 12 2" xfId="21209" xr:uid="{00000000-0005-0000-0000-0000C0070000}"/>
    <cellStyle name="Assumption Currency. 4 13" xfId="21206" xr:uid="{00000000-0005-0000-0000-0000C1070000}"/>
    <cellStyle name="Assumption Currency. 4 2" xfId="1219" xr:uid="{00000000-0005-0000-0000-0000C2070000}"/>
    <cellStyle name="Assumption Currency. 4 2 10" xfId="1220" xr:uid="{00000000-0005-0000-0000-0000C3070000}"/>
    <cellStyle name="Assumption Currency. 4 2 10 2" xfId="21211" xr:uid="{00000000-0005-0000-0000-0000C4070000}"/>
    <cellStyle name="Assumption Currency. 4 2 11" xfId="1221" xr:uid="{00000000-0005-0000-0000-0000C5070000}"/>
    <cellStyle name="Assumption Currency. 4 2 11 2" xfId="21212" xr:uid="{00000000-0005-0000-0000-0000C6070000}"/>
    <cellStyle name="Assumption Currency. 4 2 12" xfId="21210" xr:uid="{00000000-0005-0000-0000-0000C7070000}"/>
    <cellStyle name="Assumption Currency. 4 2 2" xfId="1222" xr:uid="{00000000-0005-0000-0000-0000C8070000}"/>
    <cellStyle name="Assumption Currency. 4 2 2 10" xfId="1223" xr:uid="{00000000-0005-0000-0000-0000C9070000}"/>
    <cellStyle name="Assumption Currency. 4 2 2 10 2" xfId="21214" xr:uid="{00000000-0005-0000-0000-0000CA070000}"/>
    <cellStyle name="Assumption Currency. 4 2 2 11" xfId="1224" xr:uid="{00000000-0005-0000-0000-0000CB070000}"/>
    <cellStyle name="Assumption Currency. 4 2 2 11 2" xfId="21215" xr:uid="{00000000-0005-0000-0000-0000CC070000}"/>
    <cellStyle name="Assumption Currency. 4 2 2 12" xfId="21213" xr:uid="{00000000-0005-0000-0000-0000CD070000}"/>
    <cellStyle name="Assumption Currency. 4 2 2 2" xfId="1225" xr:uid="{00000000-0005-0000-0000-0000CE070000}"/>
    <cellStyle name="Assumption Currency. 4 2 2 2 2" xfId="21216" xr:uid="{00000000-0005-0000-0000-0000CF070000}"/>
    <cellStyle name="Assumption Currency. 4 2 2 3" xfId="1226" xr:uid="{00000000-0005-0000-0000-0000D0070000}"/>
    <cellStyle name="Assumption Currency. 4 2 2 3 2" xfId="21217" xr:uid="{00000000-0005-0000-0000-0000D1070000}"/>
    <cellStyle name="Assumption Currency. 4 2 2 4" xfId="1227" xr:uid="{00000000-0005-0000-0000-0000D2070000}"/>
    <cellStyle name="Assumption Currency. 4 2 2 4 2" xfId="21218" xr:uid="{00000000-0005-0000-0000-0000D3070000}"/>
    <cellStyle name="Assumption Currency. 4 2 2 5" xfId="1228" xr:uid="{00000000-0005-0000-0000-0000D4070000}"/>
    <cellStyle name="Assumption Currency. 4 2 2 5 2" xfId="21219" xr:uid="{00000000-0005-0000-0000-0000D5070000}"/>
    <cellStyle name="Assumption Currency. 4 2 2 6" xfId="1229" xr:uid="{00000000-0005-0000-0000-0000D6070000}"/>
    <cellStyle name="Assumption Currency. 4 2 2 6 2" xfId="21220" xr:uid="{00000000-0005-0000-0000-0000D7070000}"/>
    <cellStyle name="Assumption Currency. 4 2 2 7" xfId="1230" xr:uid="{00000000-0005-0000-0000-0000D8070000}"/>
    <cellStyle name="Assumption Currency. 4 2 2 7 2" xfId="21221" xr:uid="{00000000-0005-0000-0000-0000D9070000}"/>
    <cellStyle name="Assumption Currency. 4 2 2 8" xfId="1231" xr:uid="{00000000-0005-0000-0000-0000DA070000}"/>
    <cellStyle name="Assumption Currency. 4 2 2 8 2" xfId="21222" xr:uid="{00000000-0005-0000-0000-0000DB070000}"/>
    <cellStyle name="Assumption Currency. 4 2 2 9" xfId="1232" xr:uid="{00000000-0005-0000-0000-0000DC070000}"/>
    <cellStyle name="Assumption Currency. 4 2 2 9 2" xfId="21223" xr:uid="{00000000-0005-0000-0000-0000DD070000}"/>
    <cellStyle name="Assumption Currency. 4 2 3" xfId="1233" xr:uid="{00000000-0005-0000-0000-0000DE070000}"/>
    <cellStyle name="Assumption Currency. 4 2 3 2" xfId="21224" xr:uid="{00000000-0005-0000-0000-0000DF070000}"/>
    <cellStyle name="Assumption Currency. 4 2 4" xfId="1234" xr:uid="{00000000-0005-0000-0000-0000E0070000}"/>
    <cellStyle name="Assumption Currency. 4 2 4 2" xfId="21225" xr:uid="{00000000-0005-0000-0000-0000E1070000}"/>
    <cellStyle name="Assumption Currency. 4 2 5" xfId="1235" xr:uid="{00000000-0005-0000-0000-0000E2070000}"/>
    <cellStyle name="Assumption Currency. 4 2 5 2" xfId="21226" xr:uid="{00000000-0005-0000-0000-0000E3070000}"/>
    <cellStyle name="Assumption Currency. 4 2 6" xfId="1236" xr:uid="{00000000-0005-0000-0000-0000E4070000}"/>
    <cellStyle name="Assumption Currency. 4 2 6 2" xfId="21227" xr:uid="{00000000-0005-0000-0000-0000E5070000}"/>
    <cellStyle name="Assumption Currency. 4 2 7" xfId="1237" xr:uid="{00000000-0005-0000-0000-0000E6070000}"/>
    <cellStyle name="Assumption Currency. 4 2 7 2" xfId="21228" xr:uid="{00000000-0005-0000-0000-0000E7070000}"/>
    <cellStyle name="Assumption Currency. 4 2 8" xfId="1238" xr:uid="{00000000-0005-0000-0000-0000E8070000}"/>
    <cellStyle name="Assumption Currency. 4 2 8 2" xfId="21229" xr:uid="{00000000-0005-0000-0000-0000E9070000}"/>
    <cellStyle name="Assumption Currency. 4 2 9" xfId="1239" xr:uid="{00000000-0005-0000-0000-0000EA070000}"/>
    <cellStyle name="Assumption Currency. 4 2 9 2" xfId="21230" xr:uid="{00000000-0005-0000-0000-0000EB070000}"/>
    <cellStyle name="Assumption Currency. 4 3" xfId="1240" xr:uid="{00000000-0005-0000-0000-0000EC070000}"/>
    <cellStyle name="Assumption Currency. 4 3 10" xfId="1241" xr:uid="{00000000-0005-0000-0000-0000ED070000}"/>
    <cellStyle name="Assumption Currency. 4 3 10 2" xfId="21232" xr:uid="{00000000-0005-0000-0000-0000EE070000}"/>
    <cellStyle name="Assumption Currency. 4 3 11" xfId="1242" xr:uid="{00000000-0005-0000-0000-0000EF070000}"/>
    <cellStyle name="Assumption Currency. 4 3 11 2" xfId="21233" xr:uid="{00000000-0005-0000-0000-0000F0070000}"/>
    <cellStyle name="Assumption Currency. 4 3 12" xfId="21231" xr:uid="{00000000-0005-0000-0000-0000F1070000}"/>
    <cellStyle name="Assumption Currency. 4 3 2" xfId="1243" xr:uid="{00000000-0005-0000-0000-0000F2070000}"/>
    <cellStyle name="Assumption Currency. 4 3 2 2" xfId="21234" xr:uid="{00000000-0005-0000-0000-0000F3070000}"/>
    <cellStyle name="Assumption Currency. 4 3 3" xfId="1244" xr:uid="{00000000-0005-0000-0000-0000F4070000}"/>
    <cellStyle name="Assumption Currency. 4 3 3 2" xfId="21235" xr:uid="{00000000-0005-0000-0000-0000F5070000}"/>
    <cellStyle name="Assumption Currency. 4 3 4" xfId="1245" xr:uid="{00000000-0005-0000-0000-0000F6070000}"/>
    <cellStyle name="Assumption Currency. 4 3 4 2" xfId="21236" xr:uid="{00000000-0005-0000-0000-0000F7070000}"/>
    <cellStyle name="Assumption Currency. 4 3 5" xfId="1246" xr:uid="{00000000-0005-0000-0000-0000F8070000}"/>
    <cellStyle name="Assumption Currency. 4 3 5 2" xfId="21237" xr:uid="{00000000-0005-0000-0000-0000F9070000}"/>
    <cellStyle name="Assumption Currency. 4 3 6" xfId="1247" xr:uid="{00000000-0005-0000-0000-0000FA070000}"/>
    <cellStyle name="Assumption Currency. 4 3 6 2" xfId="21238" xr:uid="{00000000-0005-0000-0000-0000FB070000}"/>
    <cellStyle name="Assumption Currency. 4 3 7" xfId="1248" xr:uid="{00000000-0005-0000-0000-0000FC070000}"/>
    <cellStyle name="Assumption Currency. 4 3 7 2" xfId="21239" xr:uid="{00000000-0005-0000-0000-0000FD070000}"/>
    <cellStyle name="Assumption Currency. 4 3 8" xfId="1249" xr:uid="{00000000-0005-0000-0000-0000FE070000}"/>
    <cellStyle name="Assumption Currency. 4 3 8 2" xfId="21240" xr:uid="{00000000-0005-0000-0000-0000FF070000}"/>
    <cellStyle name="Assumption Currency. 4 3 9" xfId="1250" xr:uid="{00000000-0005-0000-0000-000000080000}"/>
    <cellStyle name="Assumption Currency. 4 3 9 2" xfId="21241" xr:uid="{00000000-0005-0000-0000-000001080000}"/>
    <cellStyle name="Assumption Currency. 4 4" xfId="1251" xr:uid="{00000000-0005-0000-0000-000002080000}"/>
    <cellStyle name="Assumption Currency. 4 4 2" xfId="21242" xr:uid="{00000000-0005-0000-0000-000003080000}"/>
    <cellStyle name="Assumption Currency. 4 5" xfId="1252" xr:uid="{00000000-0005-0000-0000-000004080000}"/>
    <cellStyle name="Assumption Currency. 4 5 2" xfId="21243" xr:uid="{00000000-0005-0000-0000-000005080000}"/>
    <cellStyle name="Assumption Currency. 4 6" xfId="1253" xr:uid="{00000000-0005-0000-0000-000006080000}"/>
    <cellStyle name="Assumption Currency. 4 6 2" xfId="21244" xr:uid="{00000000-0005-0000-0000-000007080000}"/>
    <cellStyle name="Assumption Currency. 4 7" xfId="1254" xr:uid="{00000000-0005-0000-0000-000008080000}"/>
    <cellStyle name="Assumption Currency. 4 7 2" xfId="21245" xr:uid="{00000000-0005-0000-0000-000009080000}"/>
    <cellStyle name="Assumption Currency. 4 8" xfId="1255" xr:uid="{00000000-0005-0000-0000-00000A080000}"/>
    <cellStyle name="Assumption Currency. 4 8 2" xfId="21246" xr:uid="{00000000-0005-0000-0000-00000B080000}"/>
    <cellStyle name="Assumption Currency. 4 9" xfId="1256" xr:uid="{00000000-0005-0000-0000-00000C080000}"/>
    <cellStyle name="Assumption Currency. 4 9 2" xfId="21247" xr:uid="{00000000-0005-0000-0000-00000D080000}"/>
    <cellStyle name="Assumption Currency. 5" xfId="1257" xr:uid="{00000000-0005-0000-0000-00000E080000}"/>
    <cellStyle name="Assumption Currency. 5 10" xfId="1258" xr:uid="{00000000-0005-0000-0000-00000F080000}"/>
    <cellStyle name="Assumption Currency. 5 10 2" xfId="21249" xr:uid="{00000000-0005-0000-0000-000010080000}"/>
    <cellStyle name="Assumption Currency. 5 11" xfId="1259" xr:uid="{00000000-0005-0000-0000-000011080000}"/>
    <cellStyle name="Assumption Currency. 5 11 2" xfId="21250" xr:uid="{00000000-0005-0000-0000-000012080000}"/>
    <cellStyle name="Assumption Currency. 5 12" xfId="1260" xr:uid="{00000000-0005-0000-0000-000013080000}"/>
    <cellStyle name="Assumption Currency. 5 12 2" xfId="21251" xr:uid="{00000000-0005-0000-0000-000014080000}"/>
    <cellStyle name="Assumption Currency. 5 13" xfId="21248" xr:uid="{00000000-0005-0000-0000-000015080000}"/>
    <cellStyle name="Assumption Currency. 5 2" xfId="1261" xr:uid="{00000000-0005-0000-0000-000016080000}"/>
    <cellStyle name="Assumption Currency. 5 2 10" xfId="1262" xr:uid="{00000000-0005-0000-0000-000017080000}"/>
    <cellStyle name="Assumption Currency. 5 2 10 2" xfId="21253" xr:uid="{00000000-0005-0000-0000-000018080000}"/>
    <cellStyle name="Assumption Currency. 5 2 11" xfId="1263" xr:uid="{00000000-0005-0000-0000-000019080000}"/>
    <cellStyle name="Assumption Currency. 5 2 11 2" xfId="21254" xr:uid="{00000000-0005-0000-0000-00001A080000}"/>
    <cellStyle name="Assumption Currency. 5 2 12" xfId="21252" xr:uid="{00000000-0005-0000-0000-00001B080000}"/>
    <cellStyle name="Assumption Currency. 5 2 2" xfId="1264" xr:uid="{00000000-0005-0000-0000-00001C080000}"/>
    <cellStyle name="Assumption Currency. 5 2 2 10" xfId="1265" xr:uid="{00000000-0005-0000-0000-00001D080000}"/>
    <cellStyle name="Assumption Currency. 5 2 2 10 2" xfId="21256" xr:uid="{00000000-0005-0000-0000-00001E080000}"/>
    <cellStyle name="Assumption Currency. 5 2 2 11" xfId="1266" xr:uid="{00000000-0005-0000-0000-00001F080000}"/>
    <cellStyle name="Assumption Currency. 5 2 2 11 2" xfId="21257" xr:uid="{00000000-0005-0000-0000-000020080000}"/>
    <cellStyle name="Assumption Currency. 5 2 2 12" xfId="21255" xr:uid="{00000000-0005-0000-0000-000021080000}"/>
    <cellStyle name="Assumption Currency. 5 2 2 2" xfId="1267" xr:uid="{00000000-0005-0000-0000-000022080000}"/>
    <cellStyle name="Assumption Currency. 5 2 2 2 2" xfId="21258" xr:uid="{00000000-0005-0000-0000-000023080000}"/>
    <cellStyle name="Assumption Currency. 5 2 2 3" xfId="1268" xr:uid="{00000000-0005-0000-0000-000024080000}"/>
    <cellStyle name="Assumption Currency. 5 2 2 3 2" xfId="21259" xr:uid="{00000000-0005-0000-0000-000025080000}"/>
    <cellStyle name="Assumption Currency. 5 2 2 4" xfId="1269" xr:uid="{00000000-0005-0000-0000-000026080000}"/>
    <cellStyle name="Assumption Currency. 5 2 2 4 2" xfId="21260" xr:uid="{00000000-0005-0000-0000-000027080000}"/>
    <cellStyle name="Assumption Currency. 5 2 2 5" xfId="1270" xr:uid="{00000000-0005-0000-0000-000028080000}"/>
    <cellStyle name="Assumption Currency. 5 2 2 5 2" xfId="21261" xr:uid="{00000000-0005-0000-0000-000029080000}"/>
    <cellStyle name="Assumption Currency. 5 2 2 6" xfId="1271" xr:uid="{00000000-0005-0000-0000-00002A080000}"/>
    <cellStyle name="Assumption Currency. 5 2 2 6 2" xfId="21262" xr:uid="{00000000-0005-0000-0000-00002B080000}"/>
    <cellStyle name="Assumption Currency. 5 2 2 7" xfId="1272" xr:uid="{00000000-0005-0000-0000-00002C080000}"/>
    <cellStyle name="Assumption Currency. 5 2 2 7 2" xfId="21263" xr:uid="{00000000-0005-0000-0000-00002D080000}"/>
    <cellStyle name="Assumption Currency. 5 2 2 8" xfId="1273" xr:uid="{00000000-0005-0000-0000-00002E080000}"/>
    <cellStyle name="Assumption Currency. 5 2 2 8 2" xfId="21264" xr:uid="{00000000-0005-0000-0000-00002F080000}"/>
    <cellStyle name="Assumption Currency. 5 2 2 9" xfId="1274" xr:uid="{00000000-0005-0000-0000-000030080000}"/>
    <cellStyle name="Assumption Currency. 5 2 2 9 2" xfId="21265" xr:uid="{00000000-0005-0000-0000-000031080000}"/>
    <cellStyle name="Assumption Currency. 5 2 3" xfId="1275" xr:uid="{00000000-0005-0000-0000-000032080000}"/>
    <cellStyle name="Assumption Currency. 5 2 3 2" xfId="21266" xr:uid="{00000000-0005-0000-0000-000033080000}"/>
    <cellStyle name="Assumption Currency. 5 2 4" xfId="1276" xr:uid="{00000000-0005-0000-0000-000034080000}"/>
    <cellStyle name="Assumption Currency. 5 2 4 2" xfId="21267" xr:uid="{00000000-0005-0000-0000-000035080000}"/>
    <cellStyle name="Assumption Currency. 5 2 5" xfId="1277" xr:uid="{00000000-0005-0000-0000-000036080000}"/>
    <cellStyle name="Assumption Currency. 5 2 5 2" xfId="21268" xr:uid="{00000000-0005-0000-0000-000037080000}"/>
    <cellStyle name="Assumption Currency. 5 2 6" xfId="1278" xr:uid="{00000000-0005-0000-0000-000038080000}"/>
    <cellStyle name="Assumption Currency. 5 2 6 2" xfId="21269" xr:uid="{00000000-0005-0000-0000-000039080000}"/>
    <cellStyle name="Assumption Currency. 5 2 7" xfId="1279" xr:uid="{00000000-0005-0000-0000-00003A080000}"/>
    <cellStyle name="Assumption Currency. 5 2 7 2" xfId="21270" xr:uid="{00000000-0005-0000-0000-00003B080000}"/>
    <cellStyle name="Assumption Currency. 5 2 8" xfId="1280" xr:uid="{00000000-0005-0000-0000-00003C080000}"/>
    <cellStyle name="Assumption Currency. 5 2 8 2" xfId="21271" xr:uid="{00000000-0005-0000-0000-00003D080000}"/>
    <cellStyle name="Assumption Currency. 5 2 9" xfId="1281" xr:uid="{00000000-0005-0000-0000-00003E080000}"/>
    <cellStyle name="Assumption Currency. 5 2 9 2" xfId="21272" xr:uid="{00000000-0005-0000-0000-00003F080000}"/>
    <cellStyle name="Assumption Currency. 5 3" xfId="1282" xr:uid="{00000000-0005-0000-0000-000040080000}"/>
    <cellStyle name="Assumption Currency. 5 3 10" xfId="1283" xr:uid="{00000000-0005-0000-0000-000041080000}"/>
    <cellStyle name="Assumption Currency. 5 3 10 2" xfId="21274" xr:uid="{00000000-0005-0000-0000-000042080000}"/>
    <cellStyle name="Assumption Currency. 5 3 11" xfId="1284" xr:uid="{00000000-0005-0000-0000-000043080000}"/>
    <cellStyle name="Assumption Currency. 5 3 11 2" xfId="21275" xr:uid="{00000000-0005-0000-0000-000044080000}"/>
    <cellStyle name="Assumption Currency. 5 3 12" xfId="21273" xr:uid="{00000000-0005-0000-0000-000045080000}"/>
    <cellStyle name="Assumption Currency. 5 3 2" xfId="1285" xr:uid="{00000000-0005-0000-0000-000046080000}"/>
    <cellStyle name="Assumption Currency. 5 3 2 2" xfId="21276" xr:uid="{00000000-0005-0000-0000-000047080000}"/>
    <cellStyle name="Assumption Currency. 5 3 3" xfId="1286" xr:uid="{00000000-0005-0000-0000-000048080000}"/>
    <cellStyle name="Assumption Currency. 5 3 3 2" xfId="21277" xr:uid="{00000000-0005-0000-0000-000049080000}"/>
    <cellStyle name="Assumption Currency. 5 3 4" xfId="1287" xr:uid="{00000000-0005-0000-0000-00004A080000}"/>
    <cellStyle name="Assumption Currency. 5 3 4 2" xfId="21278" xr:uid="{00000000-0005-0000-0000-00004B080000}"/>
    <cellStyle name="Assumption Currency. 5 3 5" xfId="1288" xr:uid="{00000000-0005-0000-0000-00004C080000}"/>
    <cellStyle name="Assumption Currency. 5 3 5 2" xfId="21279" xr:uid="{00000000-0005-0000-0000-00004D080000}"/>
    <cellStyle name="Assumption Currency. 5 3 6" xfId="1289" xr:uid="{00000000-0005-0000-0000-00004E080000}"/>
    <cellStyle name="Assumption Currency. 5 3 6 2" xfId="21280" xr:uid="{00000000-0005-0000-0000-00004F080000}"/>
    <cellStyle name="Assumption Currency. 5 3 7" xfId="1290" xr:uid="{00000000-0005-0000-0000-000050080000}"/>
    <cellStyle name="Assumption Currency. 5 3 7 2" xfId="21281" xr:uid="{00000000-0005-0000-0000-000051080000}"/>
    <cellStyle name="Assumption Currency. 5 3 8" xfId="1291" xr:uid="{00000000-0005-0000-0000-000052080000}"/>
    <cellStyle name="Assumption Currency. 5 3 8 2" xfId="21282" xr:uid="{00000000-0005-0000-0000-000053080000}"/>
    <cellStyle name="Assumption Currency. 5 3 9" xfId="1292" xr:uid="{00000000-0005-0000-0000-000054080000}"/>
    <cellStyle name="Assumption Currency. 5 3 9 2" xfId="21283" xr:uid="{00000000-0005-0000-0000-000055080000}"/>
    <cellStyle name="Assumption Currency. 5 4" xfId="1293" xr:uid="{00000000-0005-0000-0000-000056080000}"/>
    <cellStyle name="Assumption Currency. 5 4 2" xfId="21284" xr:uid="{00000000-0005-0000-0000-000057080000}"/>
    <cellStyle name="Assumption Currency. 5 5" xfId="1294" xr:uid="{00000000-0005-0000-0000-000058080000}"/>
    <cellStyle name="Assumption Currency. 5 5 2" xfId="21285" xr:uid="{00000000-0005-0000-0000-000059080000}"/>
    <cellStyle name="Assumption Currency. 5 6" xfId="1295" xr:uid="{00000000-0005-0000-0000-00005A080000}"/>
    <cellStyle name="Assumption Currency. 5 6 2" xfId="21286" xr:uid="{00000000-0005-0000-0000-00005B080000}"/>
    <cellStyle name="Assumption Currency. 5 7" xfId="1296" xr:uid="{00000000-0005-0000-0000-00005C080000}"/>
    <cellStyle name="Assumption Currency. 5 7 2" xfId="21287" xr:uid="{00000000-0005-0000-0000-00005D080000}"/>
    <cellStyle name="Assumption Currency. 5 8" xfId="1297" xr:uid="{00000000-0005-0000-0000-00005E080000}"/>
    <cellStyle name="Assumption Currency. 5 8 2" xfId="21288" xr:uid="{00000000-0005-0000-0000-00005F080000}"/>
    <cellStyle name="Assumption Currency. 5 9" xfId="1298" xr:uid="{00000000-0005-0000-0000-000060080000}"/>
    <cellStyle name="Assumption Currency. 5 9 2" xfId="21289" xr:uid="{00000000-0005-0000-0000-000061080000}"/>
    <cellStyle name="Assumption Currency. 6" xfId="1299" xr:uid="{00000000-0005-0000-0000-000062080000}"/>
    <cellStyle name="Assumption Currency. 6 10" xfId="1300" xr:uid="{00000000-0005-0000-0000-000063080000}"/>
    <cellStyle name="Assumption Currency. 6 10 2" xfId="21291" xr:uid="{00000000-0005-0000-0000-000064080000}"/>
    <cellStyle name="Assumption Currency. 6 11" xfId="1301" xr:uid="{00000000-0005-0000-0000-000065080000}"/>
    <cellStyle name="Assumption Currency. 6 11 2" xfId="21292" xr:uid="{00000000-0005-0000-0000-000066080000}"/>
    <cellStyle name="Assumption Currency. 6 12" xfId="1302" xr:uid="{00000000-0005-0000-0000-000067080000}"/>
    <cellStyle name="Assumption Currency. 6 12 2" xfId="21293" xr:uid="{00000000-0005-0000-0000-000068080000}"/>
    <cellStyle name="Assumption Currency. 6 13" xfId="21290" xr:uid="{00000000-0005-0000-0000-000069080000}"/>
    <cellStyle name="Assumption Currency. 6 2" xfId="1303" xr:uid="{00000000-0005-0000-0000-00006A080000}"/>
    <cellStyle name="Assumption Currency. 6 2 10" xfId="1304" xr:uid="{00000000-0005-0000-0000-00006B080000}"/>
    <cellStyle name="Assumption Currency. 6 2 10 2" xfId="21295" xr:uid="{00000000-0005-0000-0000-00006C080000}"/>
    <cellStyle name="Assumption Currency. 6 2 11" xfId="1305" xr:uid="{00000000-0005-0000-0000-00006D080000}"/>
    <cellStyle name="Assumption Currency. 6 2 11 2" xfId="21296" xr:uid="{00000000-0005-0000-0000-00006E080000}"/>
    <cellStyle name="Assumption Currency. 6 2 12" xfId="21294" xr:uid="{00000000-0005-0000-0000-00006F080000}"/>
    <cellStyle name="Assumption Currency. 6 2 2" xfId="1306" xr:uid="{00000000-0005-0000-0000-000070080000}"/>
    <cellStyle name="Assumption Currency. 6 2 2 10" xfId="1307" xr:uid="{00000000-0005-0000-0000-000071080000}"/>
    <cellStyle name="Assumption Currency. 6 2 2 10 2" xfId="21298" xr:uid="{00000000-0005-0000-0000-000072080000}"/>
    <cellStyle name="Assumption Currency. 6 2 2 11" xfId="1308" xr:uid="{00000000-0005-0000-0000-000073080000}"/>
    <cellStyle name="Assumption Currency. 6 2 2 11 2" xfId="21299" xr:uid="{00000000-0005-0000-0000-000074080000}"/>
    <cellStyle name="Assumption Currency. 6 2 2 12" xfId="21297" xr:uid="{00000000-0005-0000-0000-000075080000}"/>
    <cellStyle name="Assumption Currency. 6 2 2 2" xfId="1309" xr:uid="{00000000-0005-0000-0000-000076080000}"/>
    <cellStyle name="Assumption Currency. 6 2 2 2 2" xfId="21300" xr:uid="{00000000-0005-0000-0000-000077080000}"/>
    <cellStyle name="Assumption Currency. 6 2 2 3" xfId="1310" xr:uid="{00000000-0005-0000-0000-000078080000}"/>
    <cellStyle name="Assumption Currency. 6 2 2 3 2" xfId="21301" xr:uid="{00000000-0005-0000-0000-000079080000}"/>
    <cellStyle name="Assumption Currency. 6 2 2 4" xfId="1311" xr:uid="{00000000-0005-0000-0000-00007A080000}"/>
    <cellStyle name="Assumption Currency. 6 2 2 4 2" xfId="21302" xr:uid="{00000000-0005-0000-0000-00007B080000}"/>
    <cellStyle name="Assumption Currency. 6 2 2 5" xfId="1312" xr:uid="{00000000-0005-0000-0000-00007C080000}"/>
    <cellStyle name="Assumption Currency. 6 2 2 5 2" xfId="21303" xr:uid="{00000000-0005-0000-0000-00007D080000}"/>
    <cellStyle name="Assumption Currency. 6 2 2 6" xfId="1313" xr:uid="{00000000-0005-0000-0000-00007E080000}"/>
    <cellStyle name="Assumption Currency. 6 2 2 6 2" xfId="21304" xr:uid="{00000000-0005-0000-0000-00007F080000}"/>
    <cellStyle name="Assumption Currency. 6 2 2 7" xfId="1314" xr:uid="{00000000-0005-0000-0000-000080080000}"/>
    <cellStyle name="Assumption Currency. 6 2 2 7 2" xfId="21305" xr:uid="{00000000-0005-0000-0000-000081080000}"/>
    <cellStyle name="Assumption Currency. 6 2 2 8" xfId="1315" xr:uid="{00000000-0005-0000-0000-000082080000}"/>
    <cellStyle name="Assumption Currency. 6 2 2 8 2" xfId="21306" xr:uid="{00000000-0005-0000-0000-000083080000}"/>
    <cellStyle name="Assumption Currency. 6 2 2 9" xfId="1316" xr:uid="{00000000-0005-0000-0000-000084080000}"/>
    <cellStyle name="Assumption Currency. 6 2 2 9 2" xfId="21307" xr:uid="{00000000-0005-0000-0000-000085080000}"/>
    <cellStyle name="Assumption Currency. 6 2 3" xfId="1317" xr:uid="{00000000-0005-0000-0000-000086080000}"/>
    <cellStyle name="Assumption Currency. 6 2 3 2" xfId="21308" xr:uid="{00000000-0005-0000-0000-000087080000}"/>
    <cellStyle name="Assumption Currency. 6 2 4" xfId="1318" xr:uid="{00000000-0005-0000-0000-000088080000}"/>
    <cellStyle name="Assumption Currency. 6 2 4 2" xfId="21309" xr:uid="{00000000-0005-0000-0000-000089080000}"/>
    <cellStyle name="Assumption Currency. 6 2 5" xfId="1319" xr:uid="{00000000-0005-0000-0000-00008A080000}"/>
    <cellStyle name="Assumption Currency. 6 2 5 2" xfId="21310" xr:uid="{00000000-0005-0000-0000-00008B080000}"/>
    <cellStyle name="Assumption Currency. 6 2 6" xfId="1320" xr:uid="{00000000-0005-0000-0000-00008C080000}"/>
    <cellStyle name="Assumption Currency. 6 2 6 2" xfId="21311" xr:uid="{00000000-0005-0000-0000-00008D080000}"/>
    <cellStyle name="Assumption Currency. 6 2 7" xfId="1321" xr:uid="{00000000-0005-0000-0000-00008E080000}"/>
    <cellStyle name="Assumption Currency. 6 2 7 2" xfId="21312" xr:uid="{00000000-0005-0000-0000-00008F080000}"/>
    <cellStyle name="Assumption Currency. 6 2 8" xfId="1322" xr:uid="{00000000-0005-0000-0000-000090080000}"/>
    <cellStyle name="Assumption Currency. 6 2 8 2" xfId="21313" xr:uid="{00000000-0005-0000-0000-000091080000}"/>
    <cellStyle name="Assumption Currency. 6 2 9" xfId="1323" xr:uid="{00000000-0005-0000-0000-000092080000}"/>
    <cellStyle name="Assumption Currency. 6 2 9 2" xfId="21314" xr:uid="{00000000-0005-0000-0000-000093080000}"/>
    <cellStyle name="Assumption Currency. 6 3" xfId="1324" xr:uid="{00000000-0005-0000-0000-000094080000}"/>
    <cellStyle name="Assumption Currency. 6 3 10" xfId="1325" xr:uid="{00000000-0005-0000-0000-000095080000}"/>
    <cellStyle name="Assumption Currency. 6 3 10 2" xfId="21316" xr:uid="{00000000-0005-0000-0000-000096080000}"/>
    <cellStyle name="Assumption Currency. 6 3 11" xfId="1326" xr:uid="{00000000-0005-0000-0000-000097080000}"/>
    <cellStyle name="Assumption Currency. 6 3 11 2" xfId="21317" xr:uid="{00000000-0005-0000-0000-000098080000}"/>
    <cellStyle name="Assumption Currency. 6 3 12" xfId="21315" xr:uid="{00000000-0005-0000-0000-000099080000}"/>
    <cellStyle name="Assumption Currency. 6 3 2" xfId="1327" xr:uid="{00000000-0005-0000-0000-00009A080000}"/>
    <cellStyle name="Assumption Currency. 6 3 2 2" xfId="21318" xr:uid="{00000000-0005-0000-0000-00009B080000}"/>
    <cellStyle name="Assumption Currency. 6 3 3" xfId="1328" xr:uid="{00000000-0005-0000-0000-00009C080000}"/>
    <cellStyle name="Assumption Currency. 6 3 3 2" xfId="21319" xr:uid="{00000000-0005-0000-0000-00009D080000}"/>
    <cellStyle name="Assumption Currency. 6 3 4" xfId="1329" xr:uid="{00000000-0005-0000-0000-00009E080000}"/>
    <cellStyle name="Assumption Currency. 6 3 4 2" xfId="21320" xr:uid="{00000000-0005-0000-0000-00009F080000}"/>
    <cellStyle name="Assumption Currency. 6 3 5" xfId="1330" xr:uid="{00000000-0005-0000-0000-0000A0080000}"/>
    <cellStyle name="Assumption Currency. 6 3 5 2" xfId="21321" xr:uid="{00000000-0005-0000-0000-0000A1080000}"/>
    <cellStyle name="Assumption Currency. 6 3 6" xfId="1331" xr:uid="{00000000-0005-0000-0000-0000A2080000}"/>
    <cellStyle name="Assumption Currency. 6 3 6 2" xfId="21322" xr:uid="{00000000-0005-0000-0000-0000A3080000}"/>
    <cellStyle name="Assumption Currency. 6 3 7" xfId="1332" xr:uid="{00000000-0005-0000-0000-0000A4080000}"/>
    <cellStyle name="Assumption Currency. 6 3 7 2" xfId="21323" xr:uid="{00000000-0005-0000-0000-0000A5080000}"/>
    <cellStyle name="Assumption Currency. 6 3 8" xfId="1333" xr:uid="{00000000-0005-0000-0000-0000A6080000}"/>
    <cellStyle name="Assumption Currency. 6 3 8 2" xfId="21324" xr:uid="{00000000-0005-0000-0000-0000A7080000}"/>
    <cellStyle name="Assumption Currency. 6 3 9" xfId="1334" xr:uid="{00000000-0005-0000-0000-0000A8080000}"/>
    <cellStyle name="Assumption Currency. 6 3 9 2" xfId="21325" xr:uid="{00000000-0005-0000-0000-0000A9080000}"/>
    <cellStyle name="Assumption Currency. 6 4" xfId="1335" xr:uid="{00000000-0005-0000-0000-0000AA080000}"/>
    <cellStyle name="Assumption Currency. 6 4 2" xfId="21326" xr:uid="{00000000-0005-0000-0000-0000AB080000}"/>
    <cellStyle name="Assumption Currency. 6 5" xfId="1336" xr:uid="{00000000-0005-0000-0000-0000AC080000}"/>
    <cellStyle name="Assumption Currency. 6 5 2" xfId="21327" xr:uid="{00000000-0005-0000-0000-0000AD080000}"/>
    <cellStyle name="Assumption Currency. 6 6" xfId="1337" xr:uid="{00000000-0005-0000-0000-0000AE080000}"/>
    <cellStyle name="Assumption Currency. 6 6 2" xfId="21328" xr:uid="{00000000-0005-0000-0000-0000AF080000}"/>
    <cellStyle name="Assumption Currency. 6 7" xfId="1338" xr:uid="{00000000-0005-0000-0000-0000B0080000}"/>
    <cellStyle name="Assumption Currency. 6 7 2" xfId="21329" xr:uid="{00000000-0005-0000-0000-0000B1080000}"/>
    <cellStyle name="Assumption Currency. 6 8" xfId="1339" xr:uid="{00000000-0005-0000-0000-0000B2080000}"/>
    <cellStyle name="Assumption Currency. 6 8 2" xfId="21330" xr:uid="{00000000-0005-0000-0000-0000B3080000}"/>
    <cellStyle name="Assumption Currency. 6 9" xfId="1340" xr:uid="{00000000-0005-0000-0000-0000B4080000}"/>
    <cellStyle name="Assumption Currency. 6 9 2" xfId="21331" xr:uid="{00000000-0005-0000-0000-0000B5080000}"/>
    <cellStyle name="Assumption Currency. 7" xfId="1341" xr:uid="{00000000-0005-0000-0000-0000B6080000}"/>
    <cellStyle name="Assumption Currency. 7 10" xfId="1342" xr:uid="{00000000-0005-0000-0000-0000B7080000}"/>
    <cellStyle name="Assumption Currency. 7 10 2" xfId="21333" xr:uid="{00000000-0005-0000-0000-0000B8080000}"/>
    <cellStyle name="Assumption Currency. 7 11" xfId="1343" xr:uid="{00000000-0005-0000-0000-0000B9080000}"/>
    <cellStyle name="Assumption Currency. 7 11 2" xfId="21334" xr:uid="{00000000-0005-0000-0000-0000BA080000}"/>
    <cellStyle name="Assumption Currency. 7 12" xfId="1344" xr:uid="{00000000-0005-0000-0000-0000BB080000}"/>
    <cellStyle name="Assumption Currency. 7 12 2" xfId="21335" xr:uid="{00000000-0005-0000-0000-0000BC080000}"/>
    <cellStyle name="Assumption Currency. 7 13" xfId="21332" xr:uid="{00000000-0005-0000-0000-0000BD080000}"/>
    <cellStyle name="Assumption Currency. 7 2" xfId="1345" xr:uid="{00000000-0005-0000-0000-0000BE080000}"/>
    <cellStyle name="Assumption Currency. 7 2 10" xfId="1346" xr:uid="{00000000-0005-0000-0000-0000BF080000}"/>
    <cellStyle name="Assumption Currency. 7 2 10 2" xfId="21337" xr:uid="{00000000-0005-0000-0000-0000C0080000}"/>
    <cellStyle name="Assumption Currency. 7 2 11" xfId="1347" xr:uid="{00000000-0005-0000-0000-0000C1080000}"/>
    <cellStyle name="Assumption Currency. 7 2 11 2" xfId="21338" xr:uid="{00000000-0005-0000-0000-0000C2080000}"/>
    <cellStyle name="Assumption Currency. 7 2 12" xfId="21336" xr:uid="{00000000-0005-0000-0000-0000C3080000}"/>
    <cellStyle name="Assumption Currency. 7 2 2" xfId="1348" xr:uid="{00000000-0005-0000-0000-0000C4080000}"/>
    <cellStyle name="Assumption Currency. 7 2 2 10" xfId="1349" xr:uid="{00000000-0005-0000-0000-0000C5080000}"/>
    <cellStyle name="Assumption Currency. 7 2 2 10 2" xfId="21340" xr:uid="{00000000-0005-0000-0000-0000C6080000}"/>
    <cellStyle name="Assumption Currency. 7 2 2 11" xfId="1350" xr:uid="{00000000-0005-0000-0000-0000C7080000}"/>
    <cellStyle name="Assumption Currency. 7 2 2 11 2" xfId="21341" xr:uid="{00000000-0005-0000-0000-0000C8080000}"/>
    <cellStyle name="Assumption Currency. 7 2 2 12" xfId="21339" xr:uid="{00000000-0005-0000-0000-0000C9080000}"/>
    <cellStyle name="Assumption Currency. 7 2 2 2" xfId="1351" xr:uid="{00000000-0005-0000-0000-0000CA080000}"/>
    <cellStyle name="Assumption Currency. 7 2 2 2 2" xfId="21342" xr:uid="{00000000-0005-0000-0000-0000CB080000}"/>
    <cellStyle name="Assumption Currency. 7 2 2 3" xfId="1352" xr:uid="{00000000-0005-0000-0000-0000CC080000}"/>
    <cellStyle name="Assumption Currency. 7 2 2 3 2" xfId="21343" xr:uid="{00000000-0005-0000-0000-0000CD080000}"/>
    <cellStyle name="Assumption Currency. 7 2 2 4" xfId="1353" xr:uid="{00000000-0005-0000-0000-0000CE080000}"/>
    <cellStyle name="Assumption Currency. 7 2 2 4 2" xfId="21344" xr:uid="{00000000-0005-0000-0000-0000CF080000}"/>
    <cellStyle name="Assumption Currency. 7 2 2 5" xfId="1354" xr:uid="{00000000-0005-0000-0000-0000D0080000}"/>
    <cellStyle name="Assumption Currency. 7 2 2 5 2" xfId="21345" xr:uid="{00000000-0005-0000-0000-0000D1080000}"/>
    <cellStyle name="Assumption Currency. 7 2 2 6" xfId="1355" xr:uid="{00000000-0005-0000-0000-0000D2080000}"/>
    <cellStyle name="Assumption Currency. 7 2 2 6 2" xfId="21346" xr:uid="{00000000-0005-0000-0000-0000D3080000}"/>
    <cellStyle name="Assumption Currency. 7 2 2 7" xfId="1356" xr:uid="{00000000-0005-0000-0000-0000D4080000}"/>
    <cellStyle name="Assumption Currency. 7 2 2 7 2" xfId="21347" xr:uid="{00000000-0005-0000-0000-0000D5080000}"/>
    <cellStyle name="Assumption Currency. 7 2 2 8" xfId="1357" xr:uid="{00000000-0005-0000-0000-0000D6080000}"/>
    <cellStyle name="Assumption Currency. 7 2 2 8 2" xfId="21348" xr:uid="{00000000-0005-0000-0000-0000D7080000}"/>
    <cellStyle name="Assumption Currency. 7 2 2 9" xfId="1358" xr:uid="{00000000-0005-0000-0000-0000D8080000}"/>
    <cellStyle name="Assumption Currency. 7 2 2 9 2" xfId="21349" xr:uid="{00000000-0005-0000-0000-0000D9080000}"/>
    <cellStyle name="Assumption Currency. 7 2 3" xfId="1359" xr:uid="{00000000-0005-0000-0000-0000DA080000}"/>
    <cellStyle name="Assumption Currency. 7 2 3 2" xfId="21350" xr:uid="{00000000-0005-0000-0000-0000DB080000}"/>
    <cellStyle name="Assumption Currency. 7 2 4" xfId="1360" xr:uid="{00000000-0005-0000-0000-0000DC080000}"/>
    <cellStyle name="Assumption Currency. 7 2 4 2" xfId="21351" xr:uid="{00000000-0005-0000-0000-0000DD080000}"/>
    <cellStyle name="Assumption Currency. 7 2 5" xfId="1361" xr:uid="{00000000-0005-0000-0000-0000DE080000}"/>
    <cellStyle name="Assumption Currency. 7 2 5 2" xfId="21352" xr:uid="{00000000-0005-0000-0000-0000DF080000}"/>
    <cellStyle name="Assumption Currency. 7 2 6" xfId="1362" xr:uid="{00000000-0005-0000-0000-0000E0080000}"/>
    <cellStyle name="Assumption Currency. 7 2 6 2" xfId="21353" xr:uid="{00000000-0005-0000-0000-0000E1080000}"/>
    <cellStyle name="Assumption Currency. 7 2 7" xfId="1363" xr:uid="{00000000-0005-0000-0000-0000E2080000}"/>
    <cellStyle name="Assumption Currency. 7 2 7 2" xfId="21354" xr:uid="{00000000-0005-0000-0000-0000E3080000}"/>
    <cellStyle name="Assumption Currency. 7 2 8" xfId="1364" xr:uid="{00000000-0005-0000-0000-0000E4080000}"/>
    <cellStyle name="Assumption Currency. 7 2 8 2" xfId="21355" xr:uid="{00000000-0005-0000-0000-0000E5080000}"/>
    <cellStyle name="Assumption Currency. 7 2 9" xfId="1365" xr:uid="{00000000-0005-0000-0000-0000E6080000}"/>
    <cellStyle name="Assumption Currency. 7 2 9 2" xfId="21356" xr:uid="{00000000-0005-0000-0000-0000E7080000}"/>
    <cellStyle name="Assumption Currency. 7 3" xfId="1366" xr:uid="{00000000-0005-0000-0000-0000E8080000}"/>
    <cellStyle name="Assumption Currency. 7 3 10" xfId="1367" xr:uid="{00000000-0005-0000-0000-0000E9080000}"/>
    <cellStyle name="Assumption Currency. 7 3 10 2" xfId="21358" xr:uid="{00000000-0005-0000-0000-0000EA080000}"/>
    <cellStyle name="Assumption Currency. 7 3 11" xfId="1368" xr:uid="{00000000-0005-0000-0000-0000EB080000}"/>
    <cellStyle name="Assumption Currency. 7 3 11 2" xfId="21359" xr:uid="{00000000-0005-0000-0000-0000EC080000}"/>
    <cellStyle name="Assumption Currency. 7 3 12" xfId="21357" xr:uid="{00000000-0005-0000-0000-0000ED080000}"/>
    <cellStyle name="Assumption Currency. 7 3 2" xfId="1369" xr:uid="{00000000-0005-0000-0000-0000EE080000}"/>
    <cellStyle name="Assumption Currency. 7 3 2 2" xfId="21360" xr:uid="{00000000-0005-0000-0000-0000EF080000}"/>
    <cellStyle name="Assumption Currency. 7 3 3" xfId="1370" xr:uid="{00000000-0005-0000-0000-0000F0080000}"/>
    <cellStyle name="Assumption Currency. 7 3 3 2" xfId="21361" xr:uid="{00000000-0005-0000-0000-0000F1080000}"/>
    <cellStyle name="Assumption Currency. 7 3 4" xfId="1371" xr:uid="{00000000-0005-0000-0000-0000F2080000}"/>
    <cellStyle name="Assumption Currency. 7 3 4 2" xfId="21362" xr:uid="{00000000-0005-0000-0000-0000F3080000}"/>
    <cellStyle name="Assumption Currency. 7 3 5" xfId="1372" xr:uid="{00000000-0005-0000-0000-0000F4080000}"/>
    <cellStyle name="Assumption Currency. 7 3 5 2" xfId="21363" xr:uid="{00000000-0005-0000-0000-0000F5080000}"/>
    <cellStyle name="Assumption Currency. 7 3 6" xfId="1373" xr:uid="{00000000-0005-0000-0000-0000F6080000}"/>
    <cellStyle name="Assumption Currency. 7 3 6 2" xfId="21364" xr:uid="{00000000-0005-0000-0000-0000F7080000}"/>
    <cellStyle name="Assumption Currency. 7 3 7" xfId="1374" xr:uid="{00000000-0005-0000-0000-0000F8080000}"/>
    <cellStyle name="Assumption Currency. 7 3 7 2" xfId="21365" xr:uid="{00000000-0005-0000-0000-0000F9080000}"/>
    <cellStyle name="Assumption Currency. 7 3 8" xfId="1375" xr:uid="{00000000-0005-0000-0000-0000FA080000}"/>
    <cellStyle name="Assumption Currency. 7 3 8 2" xfId="21366" xr:uid="{00000000-0005-0000-0000-0000FB080000}"/>
    <cellStyle name="Assumption Currency. 7 3 9" xfId="1376" xr:uid="{00000000-0005-0000-0000-0000FC080000}"/>
    <cellStyle name="Assumption Currency. 7 3 9 2" xfId="21367" xr:uid="{00000000-0005-0000-0000-0000FD080000}"/>
    <cellStyle name="Assumption Currency. 7 4" xfId="1377" xr:uid="{00000000-0005-0000-0000-0000FE080000}"/>
    <cellStyle name="Assumption Currency. 7 4 2" xfId="21368" xr:uid="{00000000-0005-0000-0000-0000FF080000}"/>
    <cellStyle name="Assumption Currency. 7 5" xfId="1378" xr:uid="{00000000-0005-0000-0000-000000090000}"/>
    <cellStyle name="Assumption Currency. 7 5 2" xfId="21369" xr:uid="{00000000-0005-0000-0000-000001090000}"/>
    <cellStyle name="Assumption Currency. 7 6" xfId="1379" xr:uid="{00000000-0005-0000-0000-000002090000}"/>
    <cellStyle name="Assumption Currency. 7 6 2" xfId="21370" xr:uid="{00000000-0005-0000-0000-000003090000}"/>
    <cellStyle name="Assumption Currency. 7 7" xfId="1380" xr:uid="{00000000-0005-0000-0000-000004090000}"/>
    <cellStyle name="Assumption Currency. 7 7 2" xfId="21371" xr:uid="{00000000-0005-0000-0000-000005090000}"/>
    <cellStyle name="Assumption Currency. 7 8" xfId="1381" xr:uid="{00000000-0005-0000-0000-000006090000}"/>
    <cellStyle name="Assumption Currency. 7 8 2" xfId="21372" xr:uid="{00000000-0005-0000-0000-000007090000}"/>
    <cellStyle name="Assumption Currency. 7 9" xfId="1382" xr:uid="{00000000-0005-0000-0000-000008090000}"/>
    <cellStyle name="Assumption Currency. 7 9 2" xfId="21373" xr:uid="{00000000-0005-0000-0000-000009090000}"/>
    <cellStyle name="Assumption Currency. 8" xfId="1383" xr:uid="{00000000-0005-0000-0000-00000A090000}"/>
    <cellStyle name="Assumption Currency. 8 10" xfId="1384" xr:uid="{00000000-0005-0000-0000-00000B090000}"/>
    <cellStyle name="Assumption Currency. 8 10 2" xfId="21375" xr:uid="{00000000-0005-0000-0000-00000C090000}"/>
    <cellStyle name="Assumption Currency. 8 11" xfId="1385" xr:uid="{00000000-0005-0000-0000-00000D090000}"/>
    <cellStyle name="Assumption Currency. 8 11 2" xfId="21376" xr:uid="{00000000-0005-0000-0000-00000E090000}"/>
    <cellStyle name="Assumption Currency. 8 12" xfId="1386" xr:uid="{00000000-0005-0000-0000-00000F090000}"/>
    <cellStyle name="Assumption Currency. 8 12 2" xfId="21377" xr:uid="{00000000-0005-0000-0000-000010090000}"/>
    <cellStyle name="Assumption Currency. 8 13" xfId="21374" xr:uid="{00000000-0005-0000-0000-000011090000}"/>
    <cellStyle name="Assumption Currency. 8 2" xfId="1387" xr:uid="{00000000-0005-0000-0000-000012090000}"/>
    <cellStyle name="Assumption Currency. 8 2 10" xfId="1388" xr:uid="{00000000-0005-0000-0000-000013090000}"/>
    <cellStyle name="Assumption Currency. 8 2 10 2" xfId="21379" xr:uid="{00000000-0005-0000-0000-000014090000}"/>
    <cellStyle name="Assumption Currency. 8 2 11" xfId="1389" xr:uid="{00000000-0005-0000-0000-000015090000}"/>
    <cellStyle name="Assumption Currency. 8 2 11 2" xfId="21380" xr:uid="{00000000-0005-0000-0000-000016090000}"/>
    <cellStyle name="Assumption Currency. 8 2 12" xfId="21378" xr:uid="{00000000-0005-0000-0000-000017090000}"/>
    <cellStyle name="Assumption Currency. 8 2 2" xfId="1390" xr:uid="{00000000-0005-0000-0000-000018090000}"/>
    <cellStyle name="Assumption Currency. 8 2 2 10" xfId="1391" xr:uid="{00000000-0005-0000-0000-000019090000}"/>
    <cellStyle name="Assumption Currency. 8 2 2 10 2" xfId="21382" xr:uid="{00000000-0005-0000-0000-00001A090000}"/>
    <cellStyle name="Assumption Currency. 8 2 2 11" xfId="1392" xr:uid="{00000000-0005-0000-0000-00001B090000}"/>
    <cellStyle name="Assumption Currency. 8 2 2 11 2" xfId="21383" xr:uid="{00000000-0005-0000-0000-00001C090000}"/>
    <cellStyle name="Assumption Currency. 8 2 2 12" xfId="21381" xr:uid="{00000000-0005-0000-0000-00001D090000}"/>
    <cellStyle name="Assumption Currency. 8 2 2 2" xfId="1393" xr:uid="{00000000-0005-0000-0000-00001E090000}"/>
    <cellStyle name="Assumption Currency. 8 2 2 2 2" xfId="21384" xr:uid="{00000000-0005-0000-0000-00001F090000}"/>
    <cellStyle name="Assumption Currency. 8 2 2 3" xfId="1394" xr:uid="{00000000-0005-0000-0000-000020090000}"/>
    <cellStyle name="Assumption Currency. 8 2 2 3 2" xfId="21385" xr:uid="{00000000-0005-0000-0000-000021090000}"/>
    <cellStyle name="Assumption Currency. 8 2 2 4" xfId="1395" xr:uid="{00000000-0005-0000-0000-000022090000}"/>
    <cellStyle name="Assumption Currency. 8 2 2 4 2" xfId="21386" xr:uid="{00000000-0005-0000-0000-000023090000}"/>
    <cellStyle name="Assumption Currency. 8 2 2 5" xfId="1396" xr:uid="{00000000-0005-0000-0000-000024090000}"/>
    <cellStyle name="Assumption Currency. 8 2 2 5 2" xfId="21387" xr:uid="{00000000-0005-0000-0000-000025090000}"/>
    <cellStyle name="Assumption Currency. 8 2 2 6" xfId="1397" xr:uid="{00000000-0005-0000-0000-000026090000}"/>
    <cellStyle name="Assumption Currency. 8 2 2 6 2" xfId="21388" xr:uid="{00000000-0005-0000-0000-000027090000}"/>
    <cellStyle name="Assumption Currency. 8 2 2 7" xfId="1398" xr:uid="{00000000-0005-0000-0000-000028090000}"/>
    <cellStyle name="Assumption Currency. 8 2 2 7 2" xfId="21389" xr:uid="{00000000-0005-0000-0000-000029090000}"/>
    <cellStyle name="Assumption Currency. 8 2 2 8" xfId="1399" xr:uid="{00000000-0005-0000-0000-00002A090000}"/>
    <cellStyle name="Assumption Currency. 8 2 2 8 2" xfId="21390" xr:uid="{00000000-0005-0000-0000-00002B090000}"/>
    <cellStyle name="Assumption Currency. 8 2 2 9" xfId="1400" xr:uid="{00000000-0005-0000-0000-00002C090000}"/>
    <cellStyle name="Assumption Currency. 8 2 2 9 2" xfId="21391" xr:uid="{00000000-0005-0000-0000-00002D090000}"/>
    <cellStyle name="Assumption Currency. 8 2 3" xfId="1401" xr:uid="{00000000-0005-0000-0000-00002E090000}"/>
    <cellStyle name="Assumption Currency. 8 2 3 2" xfId="21392" xr:uid="{00000000-0005-0000-0000-00002F090000}"/>
    <cellStyle name="Assumption Currency. 8 2 4" xfId="1402" xr:uid="{00000000-0005-0000-0000-000030090000}"/>
    <cellStyle name="Assumption Currency. 8 2 4 2" xfId="21393" xr:uid="{00000000-0005-0000-0000-000031090000}"/>
    <cellStyle name="Assumption Currency. 8 2 5" xfId="1403" xr:uid="{00000000-0005-0000-0000-000032090000}"/>
    <cellStyle name="Assumption Currency. 8 2 5 2" xfId="21394" xr:uid="{00000000-0005-0000-0000-000033090000}"/>
    <cellStyle name="Assumption Currency. 8 2 6" xfId="1404" xr:uid="{00000000-0005-0000-0000-000034090000}"/>
    <cellStyle name="Assumption Currency. 8 2 6 2" xfId="21395" xr:uid="{00000000-0005-0000-0000-000035090000}"/>
    <cellStyle name="Assumption Currency. 8 2 7" xfId="1405" xr:uid="{00000000-0005-0000-0000-000036090000}"/>
    <cellStyle name="Assumption Currency. 8 2 7 2" xfId="21396" xr:uid="{00000000-0005-0000-0000-000037090000}"/>
    <cellStyle name="Assumption Currency. 8 2 8" xfId="1406" xr:uid="{00000000-0005-0000-0000-000038090000}"/>
    <cellStyle name="Assumption Currency. 8 2 8 2" xfId="21397" xr:uid="{00000000-0005-0000-0000-000039090000}"/>
    <cellStyle name="Assumption Currency. 8 2 9" xfId="1407" xr:uid="{00000000-0005-0000-0000-00003A090000}"/>
    <cellStyle name="Assumption Currency. 8 2 9 2" xfId="21398" xr:uid="{00000000-0005-0000-0000-00003B090000}"/>
    <cellStyle name="Assumption Currency. 8 3" xfId="1408" xr:uid="{00000000-0005-0000-0000-00003C090000}"/>
    <cellStyle name="Assumption Currency. 8 3 10" xfId="1409" xr:uid="{00000000-0005-0000-0000-00003D090000}"/>
    <cellStyle name="Assumption Currency. 8 3 10 2" xfId="21400" xr:uid="{00000000-0005-0000-0000-00003E090000}"/>
    <cellStyle name="Assumption Currency. 8 3 11" xfId="1410" xr:uid="{00000000-0005-0000-0000-00003F090000}"/>
    <cellStyle name="Assumption Currency. 8 3 11 2" xfId="21401" xr:uid="{00000000-0005-0000-0000-000040090000}"/>
    <cellStyle name="Assumption Currency. 8 3 12" xfId="21399" xr:uid="{00000000-0005-0000-0000-000041090000}"/>
    <cellStyle name="Assumption Currency. 8 3 2" xfId="1411" xr:uid="{00000000-0005-0000-0000-000042090000}"/>
    <cellStyle name="Assumption Currency. 8 3 2 2" xfId="21402" xr:uid="{00000000-0005-0000-0000-000043090000}"/>
    <cellStyle name="Assumption Currency. 8 3 3" xfId="1412" xr:uid="{00000000-0005-0000-0000-000044090000}"/>
    <cellStyle name="Assumption Currency. 8 3 3 2" xfId="21403" xr:uid="{00000000-0005-0000-0000-000045090000}"/>
    <cellStyle name="Assumption Currency. 8 3 4" xfId="1413" xr:uid="{00000000-0005-0000-0000-000046090000}"/>
    <cellStyle name="Assumption Currency. 8 3 4 2" xfId="21404" xr:uid="{00000000-0005-0000-0000-000047090000}"/>
    <cellStyle name="Assumption Currency. 8 3 5" xfId="1414" xr:uid="{00000000-0005-0000-0000-000048090000}"/>
    <cellStyle name="Assumption Currency. 8 3 5 2" xfId="21405" xr:uid="{00000000-0005-0000-0000-000049090000}"/>
    <cellStyle name="Assumption Currency. 8 3 6" xfId="1415" xr:uid="{00000000-0005-0000-0000-00004A090000}"/>
    <cellStyle name="Assumption Currency. 8 3 6 2" xfId="21406" xr:uid="{00000000-0005-0000-0000-00004B090000}"/>
    <cellStyle name="Assumption Currency. 8 3 7" xfId="1416" xr:uid="{00000000-0005-0000-0000-00004C090000}"/>
    <cellStyle name="Assumption Currency. 8 3 7 2" xfId="21407" xr:uid="{00000000-0005-0000-0000-00004D090000}"/>
    <cellStyle name="Assumption Currency. 8 3 8" xfId="1417" xr:uid="{00000000-0005-0000-0000-00004E090000}"/>
    <cellStyle name="Assumption Currency. 8 3 8 2" xfId="21408" xr:uid="{00000000-0005-0000-0000-00004F090000}"/>
    <cellStyle name="Assumption Currency. 8 3 9" xfId="1418" xr:uid="{00000000-0005-0000-0000-000050090000}"/>
    <cellStyle name="Assumption Currency. 8 3 9 2" xfId="21409" xr:uid="{00000000-0005-0000-0000-000051090000}"/>
    <cellStyle name="Assumption Currency. 8 4" xfId="1419" xr:uid="{00000000-0005-0000-0000-000052090000}"/>
    <cellStyle name="Assumption Currency. 8 4 2" xfId="21410" xr:uid="{00000000-0005-0000-0000-000053090000}"/>
    <cellStyle name="Assumption Currency. 8 5" xfId="1420" xr:uid="{00000000-0005-0000-0000-000054090000}"/>
    <cellStyle name="Assumption Currency. 8 5 2" xfId="21411" xr:uid="{00000000-0005-0000-0000-000055090000}"/>
    <cellStyle name="Assumption Currency. 8 6" xfId="1421" xr:uid="{00000000-0005-0000-0000-000056090000}"/>
    <cellStyle name="Assumption Currency. 8 6 2" xfId="21412" xr:uid="{00000000-0005-0000-0000-000057090000}"/>
    <cellStyle name="Assumption Currency. 8 7" xfId="1422" xr:uid="{00000000-0005-0000-0000-000058090000}"/>
    <cellStyle name="Assumption Currency. 8 7 2" xfId="21413" xr:uid="{00000000-0005-0000-0000-000059090000}"/>
    <cellStyle name="Assumption Currency. 8 8" xfId="1423" xr:uid="{00000000-0005-0000-0000-00005A090000}"/>
    <cellStyle name="Assumption Currency. 8 8 2" xfId="21414" xr:uid="{00000000-0005-0000-0000-00005B090000}"/>
    <cellStyle name="Assumption Currency. 8 9" xfId="1424" xr:uid="{00000000-0005-0000-0000-00005C090000}"/>
    <cellStyle name="Assumption Currency. 8 9 2" xfId="21415" xr:uid="{00000000-0005-0000-0000-00005D090000}"/>
    <cellStyle name="Assumption Currency. 9" xfId="1425" xr:uid="{00000000-0005-0000-0000-00005E090000}"/>
    <cellStyle name="Assumption Currency. 9 10" xfId="1426" xr:uid="{00000000-0005-0000-0000-00005F090000}"/>
    <cellStyle name="Assumption Currency. 9 10 2" xfId="21417" xr:uid="{00000000-0005-0000-0000-000060090000}"/>
    <cellStyle name="Assumption Currency. 9 11" xfId="1427" xr:uid="{00000000-0005-0000-0000-000061090000}"/>
    <cellStyle name="Assumption Currency. 9 11 2" xfId="21418" xr:uid="{00000000-0005-0000-0000-000062090000}"/>
    <cellStyle name="Assumption Currency. 9 12" xfId="1428" xr:uid="{00000000-0005-0000-0000-000063090000}"/>
    <cellStyle name="Assumption Currency. 9 12 2" xfId="21419" xr:uid="{00000000-0005-0000-0000-000064090000}"/>
    <cellStyle name="Assumption Currency. 9 13" xfId="21416" xr:uid="{00000000-0005-0000-0000-000065090000}"/>
    <cellStyle name="Assumption Currency. 9 2" xfId="1429" xr:uid="{00000000-0005-0000-0000-000066090000}"/>
    <cellStyle name="Assumption Currency. 9 2 10" xfId="1430" xr:uid="{00000000-0005-0000-0000-000067090000}"/>
    <cellStyle name="Assumption Currency. 9 2 10 2" xfId="21421" xr:uid="{00000000-0005-0000-0000-000068090000}"/>
    <cellStyle name="Assumption Currency. 9 2 11" xfId="1431" xr:uid="{00000000-0005-0000-0000-000069090000}"/>
    <cellStyle name="Assumption Currency. 9 2 11 2" xfId="21422" xr:uid="{00000000-0005-0000-0000-00006A090000}"/>
    <cellStyle name="Assumption Currency. 9 2 12" xfId="21420" xr:uid="{00000000-0005-0000-0000-00006B090000}"/>
    <cellStyle name="Assumption Currency. 9 2 2" xfId="1432" xr:uid="{00000000-0005-0000-0000-00006C090000}"/>
    <cellStyle name="Assumption Currency. 9 2 2 10" xfId="1433" xr:uid="{00000000-0005-0000-0000-00006D090000}"/>
    <cellStyle name="Assumption Currency. 9 2 2 10 2" xfId="21424" xr:uid="{00000000-0005-0000-0000-00006E090000}"/>
    <cellStyle name="Assumption Currency. 9 2 2 11" xfId="1434" xr:uid="{00000000-0005-0000-0000-00006F090000}"/>
    <cellStyle name="Assumption Currency. 9 2 2 11 2" xfId="21425" xr:uid="{00000000-0005-0000-0000-000070090000}"/>
    <cellStyle name="Assumption Currency. 9 2 2 12" xfId="21423" xr:uid="{00000000-0005-0000-0000-000071090000}"/>
    <cellStyle name="Assumption Currency. 9 2 2 2" xfId="1435" xr:uid="{00000000-0005-0000-0000-000072090000}"/>
    <cellStyle name="Assumption Currency. 9 2 2 2 2" xfId="21426" xr:uid="{00000000-0005-0000-0000-000073090000}"/>
    <cellStyle name="Assumption Currency. 9 2 2 3" xfId="1436" xr:uid="{00000000-0005-0000-0000-000074090000}"/>
    <cellStyle name="Assumption Currency. 9 2 2 3 2" xfId="21427" xr:uid="{00000000-0005-0000-0000-000075090000}"/>
    <cellStyle name="Assumption Currency. 9 2 2 4" xfId="1437" xr:uid="{00000000-0005-0000-0000-000076090000}"/>
    <cellStyle name="Assumption Currency. 9 2 2 4 2" xfId="21428" xr:uid="{00000000-0005-0000-0000-000077090000}"/>
    <cellStyle name="Assumption Currency. 9 2 2 5" xfId="1438" xr:uid="{00000000-0005-0000-0000-000078090000}"/>
    <cellStyle name="Assumption Currency. 9 2 2 5 2" xfId="21429" xr:uid="{00000000-0005-0000-0000-000079090000}"/>
    <cellStyle name="Assumption Currency. 9 2 2 6" xfId="1439" xr:uid="{00000000-0005-0000-0000-00007A090000}"/>
    <cellStyle name="Assumption Currency. 9 2 2 6 2" xfId="21430" xr:uid="{00000000-0005-0000-0000-00007B090000}"/>
    <cellStyle name="Assumption Currency. 9 2 2 7" xfId="1440" xr:uid="{00000000-0005-0000-0000-00007C090000}"/>
    <cellStyle name="Assumption Currency. 9 2 2 7 2" xfId="21431" xr:uid="{00000000-0005-0000-0000-00007D090000}"/>
    <cellStyle name="Assumption Currency. 9 2 2 8" xfId="1441" xr:uid="{00000000-0005-0000-0000-00007E090000}"/>
    <cellStyle name="Assumption Currency. 9 2 2 8 2" xfId="21432" xr:uid="{00000000-0005-0000-0000-00007F090000}"/>
    <cellStyle name="Assumption Currency. 9 2 2 9" xfId="1442" xr:uid="{00000000-0005-0000-0000-000080090000}"/>
    <cellStyle name="Assumption Currency. 9 2 2 9 2" xfId="21433" xr:uid="{00000000-0005-0000-0000-000081090000}"/>
    <cellStyle name="Assumption Currency. 9 2 3" xfId="1443" xr:uid="{00000000-0005-0000-0000-000082090000}"/>
    <cellStyle name="Assumption Currency. 9 2 3 2" xfId="21434" xr:uid="{00000000-0005-0000-0000-000083090000}"/>
    <cellStyle name="Assumption Currency. 9 2 4" xfId="1444" xr:uid="{00000000-0005-0000-0000-000084090000}"/>
    <cellStyle name="Assumption Currency. 9 2 4 2" xfId="21435" xr:uid="{00000000-0005-0000-0000-000085090000}"/>
    <cellStyle name="Assumption Currency. 9 2 5" xfId="1445" xr:uid="{00000000-0005-0000-0000-000086090000}"/>
    <cellStyle name="Assumption Currency. 9 2 5 2" xfId="21436" xr:uid="{00000000-0005-0000-0000-000087090000}"/>
    <cellStyle name="Assumption Currency. 9 2 6" xfId="1446" xr:uid="{00000000-0005-0000-0000-000088090000}"/>
    <cellStyle name="Assumption Currency. 9 2 6 2" xfId="21437" xr:uid="{00000000-0005-0000-0000-000089090000}"/>
    <cellStyle name="Assumption Currency. 9 2 7" xfId="1447" xr:uid="{00000000-0005-0000-0000-00008A090000}"/>
    <cellStyle name="Assumption Currency. 9 2 7 2" xfId="21438" xr:uid="{00000000-0005-0000-0000-00008B090000}"/>
    <cellStyle name="Assumption Currency. 9 2 8" xfId="1448" xr:uid="{00000000-0005-0000-0000-00008C090000}"/>
    <cellStyle name="Assumption Currency. 9 2 8 2" xfId="21439" xr:uid="{00000000-0005-0000-0000-00008D090000}"/>
    <cellStyle name="Assumption Currency. 9 2 9" xfId="1449" xr:uid="{00000000-0005-0000-0000-00008E090000}"/>
    <cellStyle name="Assumption Currency. 9 2 9 2" xfId="21440" xr:uid="{00000000-0005-0000-0000-00008F090000}"/>
    <cellStyle name="Assumption Currency. 9 3" xfId="1450" xr:uid="{00000000-0005-0000-0000-000090090000}"/>
    <cellStyle name="Assumption Currency. 9 3 10" xfId="1451" xr:uid="{00000000-0005-0000-0000-000091090000}"/>
    <cellStyle name="Assumption Currency. 9 3 10 2" xfId="21442" xr:uid="{00000000-0005-0000-0000-000092090000}"/>
    <cellStyle name="Assumption Currency. 9 3 11" xfId="1452" xr:uid="{00000000-0005-0000-0000-000093090000}"/>
    <cellStyle name="Assumption Currency. 9 3 11 2" xfId="21443" xr:uid="{00000000-0005-0000-0000-000094090000}"/>
    <cellStyle name="Assumption Currency. 9 3 12" xfId="21441" xr:uid="{00000000-0005-0000-0000-000095090000}"/>
    <cellStyle name="Assumption Currency. 9 3 2" xfId="1453" xr:uid="{00000000-0005-0000-0000-000096090000}"/>
    <cellStyle name="Assumption Currency. 9 3 2 2" xfId="21444" xr:uid="{00000000-0005-0000-0000-000097090000}"/>
    <cellStyle name="Assumption Currency. 9 3 3" xfId="1454" xr:uid="{00000000-0005-0000-0000-000098090000}"/>
    <cellStyle name="Assumption Currency. 9 3 3 2" xfId="21445" xr:uid="{00000000-0005-0000-0000-000099090000}"/>
    <cellStyle name="Assumption Currency. 9 3 4" xfId="1455" xr:uid="{00000000-0005-0000-0000-00009A090000}"/>
    <cellStyle name="Assumption Currency. 9 3 4 2" xfId="21446" xr:uid="{00000000-0005-0000-0000-00009B090000}"/>
    <cellStyle name="Assumption Currency. 9 3 5" xfId="1456" xr:uid="{00000000-0005-0000-0000-00009C090000}"/>
    <cellStyle name="Assumption Currency. 9 3 5 2" xfId="21447" xr:uid="{00000000-0005-0000-0000-00009D090000}"/>
    <cellStyle name="Assumption Currency. 9 3 6" xfId="1457" xr:uid="{00000000-0005-0000-0000-00009E090000}"/>
    <cellStyle name="Assumption Currency. 9 3 6 2" xfId="21448" xr:uid="{00000000-0005-0000-0000-00009F090000}"/>
    <cellStyle name="Assumption Currency. 9 3 7" xfId="1458" xr:uid="{00000000-0005-0000-0000-0000A0090000}"/>
    <cellStyle name="Assumption Currency. 9 3 7 2" xfId="21449" xr:uid="{00000000-0005-0000-0000-0000A1090000}"/>
    <cellStyle name="Assumption Currency. 9 3 8" xfId="1459" xr:uid="{00000000-0005-0000-0000-0000A2090000}"/>
    <cellStyle name="Assumption Currency. 9 3 8 2" xfId="21450" xr:uid="{00000000-0005-0000-0000-0000A3090000}"/>
    <cellStyle name="Assumption Currency. 9 3 9" xfId="1460" xr:uid="{00000000-0005-0000-0000-0000A4090000}"/>
    <cellStyle name="Assumption Currency. 9 3 9 2" xfId="21451" xr:uid="{00000000-0005-0000-0000-0000A5090000}"/>
    <cellStyle name="Assumption Currency. 9 4" xfId="1461" xr:uid="{00000000-0005-0000-0000-0000A6090000}"/>
    <cellStyle name="Assumption Currency. 9 4 2" xfId="21452" xr:uid="{00000000-0005-0000-0000-0000A7090000}"/>
    <cellStyle name="Assumption Currency. 9 5" xfId="1462" xr:uid="{00000000-0005-0000-0000-0000A8090000}"/>
    <cellStyle name="Assumption Currency. 9 5 2" xfId="21453" xr:uid="{00000000-0005-0000-0000-0000A9090000}"/>
    <cellStyle name="Assumption Currency. 9 6" xfId="1463" xr:uid="{00000000-0005-0000-0000-0000AA090000}"/>
    <cellStyle name="Assumption Currency. 9 6 2" xfId="21454" xr:uid="{00000000-0005-0000-0000-0000AB090000}"/>
    <cellStyle name="Assumption Currency. 9 7" xfId="1464" xr:uid="{00000000-0005-0000-0000-0000AC090000}"/>
    <cellStyle name="Assumption Currency. 9 7 2" xfId="21455" xr:uid="{00000000-0005-0000-0000-0000AD090000}"/>
    <cellStyle name="Assumption Currency. 9 8" xfId="1465" xr:uid="{00000000-0005-0000-0000-0000AE090000}"/>
    <cellStyle name="Assumption Currency. 9 8 2" xfId="21456" xr:uid="{00000000-0005-0000-0000-0000AF090000}"/>
    <cellStyle name="Assumption Currency. 9 9" xfId="1466" xr:uid="{00000000-0005-0000-0000-0000B0090000}"/>
    <cellStyle name="Assumption Currency. 9 9 2" xfId="21457" xr:uid="{00000000-0005-0000-0000-0000B1090000}"/>
    <cellStyle name="Assumption Date." xfId="1467" xr:uid="{00000000-0005-0000-0000-0000B2090000}"/>
    <cellStyle name="Assumption Date. 10" xfId="1468" xr:uid="{00000000-0005-0000-0000-0000B3090000}"/>
    <cellStyle name="Assumption Date. 10 10" xfId="1469" xr:uid="{00000000-0005-0000-0000-0000B4090000}"/>
    <cellStyle name="Assumption Date. 10 10 2" xfId="21460" xr:uid="{00000000-0005-0000-0000-0000B5090000}"/>
    <cellStyle name="Assumption Date. 10 11" xfId="1470" xr:uid="{00000000-0005-0000-0000-0000B6090000}"/>
    <cellStyle name="Assumption Date. 10 11 2" xfId="21461" xr:uid="{00000000-0005-0000-0000-0000B7090000}"/>
    <cellStyle name="Assumption Date. 10 12" xfId="1471" xr:uid="{00000000-0005-0000-0000-0000B8090000}"/>
    <cellStyle name="Assumption Date. 10 12 2" xfId="21462" xr:uid="{00000000-0005-0000-0000-0000B9090000}"/>
    <cellStyle name="Assumption Date. 10 13" xfId="21459" xr:uid="{00000000-0005-0000-0000-0000BA090000}"/>
    <cellStyle name="Assumption Date. 10 2" xfId="1472" xr:uid="{00000000-0005-0000-0000-0000BB090000}"/>
    <cellStyle name="Assumption Date. 10 2 10" xfId="1473" xr:uid="{00000000-0005-0000-0000-0000BC090000}"/>
    <cellStyle name="Assumption Date. 10 2 10 2" xfId="21464" xr:uid="{00000000-0005-0000-0000-0000BD090000}"/>
    <cellStyle name="Assumption Date. 10 2 11" xfId="1474" xr:uid="{00000000-0005-0000-0000-0000BE090000}"/>
    <cellStyle name="Assumption Date. 10 2 11 2" xfId="21465" xr:uid="{00000000-0005-0000-0000-0000BF090000}"/>
    <cellStyle name="Assumption Date. 10 2 12" xfId="21463" xr:uid="{00000000-0005-0000-0000-0000C0090000}"/>
    <cellStyle name="Assumption Date. 10 2 2" xfId="1475" xr:uid="{00000000-0005-0000-0000-0000C1090000}"/>
    <cellStyle name="Assumption Date. 10 2 2 10" xfId="1476" xr:uid="{00000000-0005-0000-0000-0000C2090000}"/>
    <cellStyle name="Assumption Date. 10 2 2 10 2" xfId="21467" xr:uid="{00000000-0005-0000-0000-0000C3090000}"/>
    <cellStyle name="Assumption Date. 10 2 2 11" xfId="1477" xr:uid="{00000000-0005-0000-0000-0000C4090000}"/>
    <cellStyle name="Assumption Date. 10 2 2 11 2" xfId="21468" xr:uid="{00000000-0005-0000-0000-0000C5090000}"/>
    <cellStyle name="Assumption Date. 10 2 2 12" xfId="21466" xr:uid="{00000000-0005-0000-0000-0000C6090000}"/>
    <cellStyle name="Assumption Date. 10 2 2 2" xfId="1478" xr:uid="{00000000-0005-0000-0000-0000C7090000}"/>
    <cellStyle name="Assumption Date. 10 2 2 2 2" xfId="21469" xr:uid="{00000000-0005-0000-0000-0000C8090000}"/>
    <cellStyle name="Assumption Date. 10 2 2 3" xfId="1479" xr:uid="{00000000-0005-0000-0000-0000C9090000}"/>
    <cellStyle name="Assumption Date. 10 2 2 3 2" xfId="21470" xr:uid="{00000000-0005-0000-0000-0000CA090000}"/>
    <cellStyle name="Assumption Date. 10 2 2 4" xfId="1480" xr:uid="{00000000-0005-0000-0000-0000CB090000}"/>
    <cellStyle name="Assumption Date. 10 2 2 4 2" xfId="21471" xr:uid="{00000000-0005-0000-0000-0000CC090000}"/>
    <cellStyle name="Assumption Date. 10 2 2 5" xfId="1481" xr:uid="{00000000-0005-0000-0000-0000CD090000}"/>
    <cellStyle name="Assumption Date. 10 2 2 5 2" xfId="21472" xr:uid="{00000000-0005-0000-0000-0000CE090000}"/>
    <cellStyle name="Assumption Date. 10 2 2 6" xfId="1482" xr:uid="{00000000-0005-0000-0000-0000CF090000}"/>
    <cellStyle name="Assumption Date. 10 2 2 6 2" xfId="21473" xr:uid="{00000000-0005-0000-0000-0000D0090000}"/>
    <cellStyle name="Assumption Date. 10 2 2 7" xfId="1483" xr:uid="{00000000-0005-0000-0000-0000D1090000}"/>
    <cellStyle name="Assumption Date. 10 2 2 7 2" xfId="21474" xr:uid="{00000000-0005-0000-0000-0000D2090000}"/>
    <cellStyle name="Assumption Date. 10 2 2 8" xfId="1484" xr:uid="{00000000-0005-0000-0000-0000D3090000}"/>
    <cellStyle name="Assumption Date. 10 2 2 8 2" xfId="21475" xr:uid="{00000000-0005-0000-0000-0000D4090000}"/>
    <cellStyle name="Assumption Date. 10 2 2 9" xfId="1485" xr:uid="{00000000-0005-0000-0000-0000D5090000}"/>
    <cellStyle name="Assumption Date. 10 2 2 9 2" xfId="21476" xr:uid="{00000000-0005-0000-0000-0000D6090000}"/>
    <cellStyle name="Assumption Date. 10 2 3" xfId="1486" xr:uid="{00000000-0005-0000-0000-0000D7090000}"/>
    <cellStyle name="Assumption Date. 10 2 3 2" xfId="21477" xr:uid="{00000000-0005-0000-0000-0000D8090000}"/>
    <cellStyle name="Assumption Date. 10 2 4" xfId="1487" xr:uid="{00000000-0005-0000-0000-0000D9090000}"/>
    <cellStyle name="Assumption Date. 10 2 4 2" xfId="21478" xr:uid="{00000000-0005-0000-0000-0000DA090000}"/>
    <cellStyle name="Assumption Date. 10 2 5" xfId="1488" xr:uid="{00000000-0005-0000-0000-0000DB090000}"/>
    <cellStyle name="Assumption Date. 10 2 5 2" xfId="21479" xr:uid="{00000000-0005-0000-0000-0000DC090000}"/>
    <cellStyle name="Assumption Date. 10 2 6" xfId="1489" xr:uid="{00000000-0005-0000-0000-0000DD090000}"/>
    <cellStyle name="Assumption Date. 10 2 6 2" xfId="21480" xr:uid="{00000000-0005-0000-0000-0000DE090000}"/>
    <cellStyle name="Assumption Date. 10 2 7" xfId="1490" xr:uid="{00000000-0005-0000-0000-0000DF090000}"/>
    <cellStyle name="Assumption Date. 10 2 7 2" xfId="21481" xr:uid="{00000000-0005-0000-0000-0000E0090000}"/>
    <cellStyle name="Assumption Date. 10 2 8" xfId="1491" xr:uid="{00000000-0005-0000-0000-0000E1090000}"/>
    <cellStyle name="Assumption Date. 10 2 8 2" xfId="21482" xr:uid="{00000000-0005-0000-0000-0000E2090000}"/>
    <cellStyle name="Assumption Date. 10 2 9" xfId="1492" xr:uid="{00000000-0005-0000-0000-0000E3090000}"/>
    <cellStyle name="Assumption Date. 10 2 9 2" xfId="21483" xr:uid="{00000000-0005-0000-0000-0000E4090000}"/>
    <cellStyle name="Assumption Date. 10 3" xfId="1493" xr:uid="{00000000-0005-0000-0000-0000E5090000}"/>
    <cellStyle name="Assumption Date. 10 3 10" xfId="1494" xr:uid="{00000000-0005-0000-0000-0000E6090000}"/>
    <cellStyle name="Assumption Date. 10 3 10 2" xfId="21485" xr:uid="{00000000-0005-0000-0000-0000E7090000}"/>
    <cellStyle name="Assumption Date. 10 3 11" xfId="1495" xr:uid="{00000000-0005-0000-0000-0000E8090000}"/>
    <cellStyle name="Assumption Date. 10 3 11 2" xfId="21486" xr:uid="{00000000-0005-0000-0000-0000E9090000}"/>
    <cellStyle name="Assumption Date. 10 3 12" xfId="21484" xr:uid="{00000000-0005-0000-0000-0000EA090000}"/>
    <cellStyle name="Assumption Date. 10 3 2" xfId="1496" xr:uid="{00000000-0005-0000-0000-0000EB090000}"/>
    <cellStyle name="Assumption Date. 10 3 2 2" xfId="21487" xr:uid="{00000000-0005-0000-0000-0000EC090000}"/>
    <cellStyle name="Assumption Date. 10 3 3" xfId="1497" xr:uid="{00000000-0005-0000-0000-0000ED090000}"/>
    <cellStyle name="Assumption Date. 10 3 3 2" xfId="21488" xr:uid="{00000000-0005-0000-0000-0000EE090000}"/>
    <cellStyle name="Assumption Date. 10 3 4" xfId="1498" xr:uid="{00000000-0005-0000-0000-0000EF090000}"/>
    <cellStyle name="Assumption Date. 10 3 4 2" xfId="21489" xr:uid="{00000000-0005-0000-0000-0000F0090000}"/>
    <cellStyle name="Assumption Date. 10 3 5" xfId="1499" xr:uid="{00000000-0005-0000-0000-0000F1090000}"/>
    <cellStyle name="Assumption Date. 10 3 5 2" xfId="21490" xr:uid="{00000000-0005-0000-0000-0000F2090000}"/>
    <cellStyle name="Assumption Date. 10 3 6" xfId="1500" xr:uid="{00000000-0005-0000-0000-0000F3090000}"/>
    <cellStyle name="Assumption Date. 10 3 6 2" xfId="21491" xr:uid="{00000000-0005-0000-0000-0000F4090000}"/>
    <cellStyle name="Assumption Date. 10 3 7" xfId="1501" xr:uid="{00000000-0005-0000-0000-0000F5090000}"/>
    <cellStyle name="Assumption Date. 10 3 7 2" xfId="21492" xr:uid="{00000000-0005-0000-0000-0000F6090000}"/>
    <cellStyle name="Assumption Date. 10 3 8" xfId="1502" xr:uid="{00000000-0005-0000-0000-0000F7090000}"/>
    <cellStyle name="Assumption Date. 10 3 8 2" xfId="21493" xr:uid="{00000000-0005-0000-0000-0000F8090000}"/>
    <cellStyle name="Assumption Date. 10 3 9" xfId="1503" xr:uid="{00000000-0005-0000-0000-0000F9090000}"/>
    <cellStyle name="Assumption Date. 10 3 9 2" xfId="21494" xr:uid="{00000000-0005-0000-0000-0000FA090000}"/>
    <cellStyle name="Assumption Date. 10 4" xfId="1504" xr:uid="{00000000-0005-0000-0000-0000FB090000}"/>
    <cellStyle name="Assumption Date. 10 4 2" xfId="21495" xr:uid="{00000000-0005-0000-0000-0000FC090000}"/>
    <cellStyle name="Assumption Date. 10 5" xfId="1505" xr:uid="{00000000-0005-0000-0000-0000FD090000}"/>
    <cellStyle name="Assumption Date. 10 5 2" xfId="21496" xr:uid="{00000000-0005-0000-0000-0000FE090000}"/>
    <cellStyle name="Assumption Date. 10 6" xfId="1506" xr:uid="{00000000-0005-0000-0000-0000FF090000}"/>
    <cellStyle name="Assumption Date. 10 6 2" xfId="21497" xr:uid="{00000000-0005-0000-0000-0000000A0000}"/>
    <cellStyle name="Assumption Date. 10 7" xfId="1507" xr:uid="{00000000-0005-0000-0000-0000010A0000}"/>
    <cellStyle name="Assumption Date. 10 7 2" xfId="21498" xr:uid="{00000000-0005-0000-0000-0000020A0000}"/>
    <cellStyle name="Assumption Date. 10 8" xfId="1508" xr:uid="{00000000-0005-0000-0000-0000030A0000}"/>
    <cellStyle name="Assumption Date. 10 8 2" xfId="21499" xr:uid="{00000000-0005-0000-0000-0000040A0000}"/>
    <cellStyle name="Assumption Date. 10 9" xfId="1509" xr:uid="{00000000-0005-0000-0000-0000050A0000}"/>
    <cellStyle name="Assumption Date. 10 9 2" xfId="21500" xr:uid="{00000000-0005-0000-0000-0000060A0000}"/>
    <cellStyle name="Assumption Date. 11" xfId="1510" xr:uid="{00000000-0005-0000-0000-0000070A0000}"/>
    <cellStyle name="Assumption Date. 11 10" xfId="1511" xr:uid="{00000000-0005-0000-0000-0000080A0000}"/>
    <cellStyle name="Assumption Date. 11 10 2" xfId="21502" xr:uid="{00000000-0005-0000-0000-0000090A0000}"/>
    <cellStyle name="Assumption Date. 11 11" xfId="1512" xr:uid="{00000000-0005-0000-0000-00000A0A0000}"/>
    <cellStyle name="Assumption Date. 11 11 2" xfId="21503" xr:uid="{00000000-0005-0000-0000-00000B0A0000}"/>
    <cellStyle name="Assumption Date. 11 12" xfId="21501" xr:uid="{00000000-0005-0000-0000-00000C0A0000}"/>
    <cellStyle name="Assumption Date. 11 2" xfId="1513" xr:uid="{00000000-0005-0000-0000-00000D0A0000}"/>
    <cellStyle name="Assumption Date. 11 2 10" xfId="1514" xr:uid="{00000000-0005-0000-0000-00000E0A0000}"/>
    <cellStyle name="Assumption Date. 11 2 10 2" xfId="21505" xr:uid="{00000000-0005-0000-0000-00000F0A0000}"/>
    <cellStyle name="Assumption Date. 11 2 11" xfId="1515" xr:uid="{00000000-0005-0000-0000-0000100A0000}"/>
    <cellStyle name="Assumption Date. 11 2 11 2" xfId="21506" xr:uid="{00000000-0005-0000-0000-0000110A0000}"/>
    <cellStyle name="Assumption Date. 11 2 12" xfId="21504" xr:uid="{00000000-0005-0000-0000-0000120A0000}"/>
    <cellStyle name="Assumption Date. 11 2 2" xfId="1516" xr:uid="{00000000-0005-0000-0000-0000130A0000}"/>
    <cellStyle name="Assumption Date. 11 2 2 2" xfId="21507" xr:uid="{00000000-0005-0000-0000-0000140A0000}"/>
    <cellStyle name="Assumption Date. 11 2 3" xfId="1517" xr:uid="{00000000-0005-0000-0000-0000150A0000}"/>
    <cellStyle name="Assumption Date. 11 2 3 2" xfId="21508" xr:uid="{00000000-0005-0000-0000-0000160A0000}"/>
    <cellStyle name="Assumption Date. 11 2 4" xfId="1518" xr:uid="{00000000-0005-0000-0000-0000170A0000}"/>
    <cellStyle name="Assumption Date. 11 2 4 2" xfId="21509" xr:uid="{00000000-0005-0000-0000-0000180A0000}"/>
    <cellStyle name="Assumption Date. 11 2 5" xfId="1519" xr:uid="{00000000-0005-0000-0000-0000190A0000}"/>
    <cellStyle name="Assumption Date. 11 2 5 2" xfId="21510" xr:uid="{00000000-0005-0000-0000-00001A0A0000}"/>
    <cellStyle name="Assumption Date. 11 2 6" xfId="1520" xr:uid="{00000000-0005-0000-0000-00001B0A0000}"/>
    <cellStyle name="Assumption Date. 11 2 6 2" xfId="21511" xr:uid="{00000000-0005-0000-0000-00001C0A0000}"/>
    <cellStyle name="Assumption Date. 11 2 7" xfId="1521" xr:uid="{00000000-0005-0000-0000-00001D0A0000}"/>
    <cellStyle name="Assumption Date. 11 2 7 2" xfId="21512" xr:uid="{00000000-0005-0000-0000-00001E0A0000}"/>
    <cellStyle name="Assumption Date. 11 2 8" xfId="1522" xr:uid="{00000000-0005-0000-0000-00001F0A0000}"/>
    <cellStyle name="Assumption Date. 11 2 8 2" xfId="21513" xr:uid="{00000000-0005-0000-0000-0000200A0000}"/>
    <cellStyle name="Assumption Date. 11 2 9" xfId="1523" xr:uid="{00000000-0005-0000-0000-0000210A0000}"/>
    <cellStyle name="Assumption Date. 11 2 9 2" xfId="21514" xr:uid="{00000000-0005-0000-0000-0000220A0000}"/>
    <cellStyle name="Assumption Date. 11 3" xfId="1524" xr:uid="{00000000-0005-0000-0000-0000230A0000}"/>
    <cellStyle name="Assumption Date. 11 3 2" xfId="21515" xr:uid="{00000000-0005-0000-0000-0000240A0000}"/>
    <cellStyle name="Assumption Date. 11 4" xfId="1525" xr:uid="{00000000-0005-0000-0000-0000250A0000}"/>
    <cellStyle name="Assumption Date. 11 4 2" xfId="21516" xr:uid="{00000000-0005-0000-0000-0000260A0000}"/>
    <cellStyle name="Assumption Date. 11 5" xfId="1526" xr:uid="{00000000-0005-0000-0000-0000270A0000}"/>
    <cellStyle name="Assumption Date. 11 5 2" xfId="21517" xr:uid="{00000000-0005-0000-0000-0000280A0000}"/>
    <cellStyle name="Assumption Date. 11 6" xfId="1527" xr:uid="{00000000-0005-0000-0000-0000290A0000}"/>
    <cellStyle name="Assumption Date. 11 6 2" xfId="21518" xr:uid="{00000000-0005-0000-0000-00002A0A0000}"/>
    <cellStyle name="Assumption Date. 11 7" xfId="1528" xr:uid="{00000000-0005-0000-0000-00002B0A0000}"/>
    <cellStyle name="Assumption Date. 11 7 2" xfId="21519" xr:uid="{00000000-0005-0000-0000-00002C0A0000}"/>
    <cellStyle name="Assumption Date. 11 8" xfId="1529" xr:uid="{00000000-0005-0000-0000-00002D0A0000}"/>
    <cellStyle name="Assumption Date. 11 8 2" xfId="21520" xr:uid="{00000000-0005-0000-0000-00002E0A0000}"/>
    <cellStyle name="Assumption Date. 11 9" xfId="1530" xr:uid="{00000000-0005-0000-0000-00002F0A0000}"/>
    <cellStyle name="Assumption Date. 11 9 2" xfId="21521" xr:uid="{00000000-0005-0000-0000-0000300A0000}"/>
    <cellStyle name="Assumption Date. 12" xfId="1531" xr:uid="{00000000-0005-0000-0000-0000310A0000}"/>
    <cellStyle name="Assumption Date. 12 10" xfId="1532" xr:uid="{00000000-0005-0000-0000-0000320A0000}"/>
    <cellStyle name="Assumption Date. 12 10 2" xfId="21523" xr:uid="{00000000-0005-0000-0000-0000330A0000}"/>
    <cellStyle name="Assumption Date. 12 11" xfId="1533" xr:uid="{00000000-0005-0000-0000-0000340A0000}"/>
    <cellStyle name="Assumption Date. 12 11 2" xfId="21524" xr:uid="{00000000-0005-0000-0000-0000350A0000}"/>
    <cellStyle name="Assumption Date. 12 12" xfId="21522" xr:uid="{00000000-0005-0000-0000-0000360A0000}"/>
    <cellStyle name="Assumption Date. 12 2" xfId="1534" xr:uid="{00000000-0005-0000-0000-0000370A0000}"/>
    <cellStyle name="Assumption Date. 12 2 10" xfId="1535" xr:uid="{00000000-0005-0000-0000-0000380A0000}"/>
    <cellStyle name="Assumption Date. 12 2 10 2" xfId="21526" xr:uid="{00000000-0005-0000-0000-0000390A0000}"/>
    <cellStyle name="Assumption Date. 12 2 11" xfId="1536" xr:uid="{00000000-0005-0000-0000-00003A0A0000}"/>
    <cellStyle name="Assumption Date. 12 2 11 2" xfId="21527" xr:uid="{00000000-0005-0000-0000-00003B0A0000}"/>
    <cellStyle name="Assumption Date. 12 2 12" xfId="21525" xr:uid="{00000000-0005-0000-0000-00003C0A0000}"/>
    <cellStyle name="Assumption Date. 12 2 2" xfId="1537" xr:uid="{00000000-0005-0000-0000-00003D0A0000}"/>
    <cellStyle name="Assumption Date. 12 2 2 2" xfId="21528" xr:uid="{00000000-0005-0000-0000-00003E0A0000}"/>
    <cellStyle name="Assumption Date. 12 2 3" xfId="1538" xr:uid="{00000000-0005-0000-0000-00003F0A0000}"/>
    <cellStyle name="Assumption Date. 12 2 3 2" xfId="21529" xr:uid="{00000000-0005-0000-0000-0000400A0000}"/>
    <cellStyle name="Assumption Date. 12 2 4" xfId="1539" xr:uid="{00000000-0005-0000-0000-0000410A0000}"/>
    <cellStyle name="Assumption Date. 12 2 4 2" xfId="21530" xr:uid="{00000000-0005-0000-0000-0000420A0000}"/>
    <cellStyle name="Assumption Date. 12 2 5" xfId="1540" xr:uid="{00000000-0005-0000-0000-0000430A0000}"/>
    <cellStyle name="Assumption Date. 12 2 5 2" xfId="21531" xr:uid="{00000000-0005-0000-0000-0000440A0000}"/>
    <cellStyle name="Assumption Date. 12 2 6" xfId="1541" xr:uid="{00000000-0005-0000-0000-0000450A0000}"/>
    <cellStyle name="Assumption Date. 12 2 6 2" xfId="21532" xr:uid="{00000000-0005-0000-0000-0000460A0000}"/>
    <cellStyle name="Assumption Date. 12 2 7" xfId="1542" xr:uid="{00000000-0005-0000-0000-0000470A0000}"/>
    <cellStyle name="Assumption Date. 12 2 7 2" xfId="21533" xr:uid="{00000000-0005-0000-0000-0000480A0000}"/>
    <cellStyle name="Assumption Date. 12 2 8" xfId="1543" xr:uid="{00000000-0005-0000-0000-0000490A0000}"/>
    <cellStyle name="Assumption Date. 12 2 8 2" xfId="21534" xr:uid="{00000000-0005-0000-0000-00004A0A0000}"/>
    <cellStyle name="Assumption Date. 12 2 9" xfId="1544" xr:uid="{00000000-0005-0000-0000-00004B0A0000}"/>
    <cellStyle name="Assumption Date. 12 2 9 2" xfId="21535" xr:uid="{00000000-0005-0000-0000-00004C0A0000}"/>
    <cellStyle name="Assumption Date. 12 3" xfId="1545" xr:uid="{00000000-0005-0000-0000-00004D0A0000}"/>
    <cellStyle name="Assumption Date. 12 3 2" xfId="21536" xr:uid="{00000000-0005-0000-0000-00004E0A0000}"/>
    <cellStyle name="Assumption Date. 12 4" xfId="1546" xr:uid="{00000000-0005-0000-0000-00004F0A0000}"/>
    <cellStyle name="Assumption Date. 12 4 2" xfId="21537" xr:uid="{00000000-0005-0000-0000-0000500A0000}"/>
    <cellStyle name="Assumption Date. 12 5" xfId="1547" xr:uid="{00000000-0005-0000-0000-0000510A0000}"/>
    <cellStyle name="Assumption Date. 12 5 2" xfId="21538" xr:uid="{00000000-0005-0000-0000-0000520A0000}"/>
    <cellStyle name="Assumption Date. 12 6" xfId="1548" xr:uid="{00000000-0005-0000-0000-0000530A0000}"/>
    <cellStyle name="Assumption Date. 12 6 2" xfId="21539" xr:uid="{00000000-0005-0000-0000-0000540A0000}"/>
    <cellStyle name="Assumption Date. 12 7" xfId="1549" xr:uid="{00000000-0005-0000-0000-0000550A0000}"/>
    <cellStyle name="Assumption Date. 12 7 2" xfId="21540" xr:uid="{00000000-0005-0000-0000-0000560A0000}"/>
    <cellStyle name="Assumption Date. 12 8" xfId="1550" xr:uid="{00000000-0005-0000-0000-0000570A0000}"/>
    <cellStyle name="Assumption Date. 12 8 2" xfId="21541" xr:uid="{00000000-0005-0000-0000-0000580A0000}"/>
    <cellStyle name="Assumption Date. 12 9" xfId="1551" xr:uid="{00000000-0005-0000-0000-0000590A0000}"/>
    <cellStyle name="Assumption Date. 12 9 2" xfId="21542" xr:uid="{00000000-0005-0000-0000-00005A0A0000}"/>
    <cellStyle name="Assumption Date. 13" xfId="1552" xr:uid="{00000000-0005-0000-0000-00005B0A0000}"/>
    <cellStyle name="Assumption Date. 13 10" xfId="1553" xr:uid="{00000000-0005-0000-0000-00005C0A0000}"/>
    <cellStyle name="Assumption Date. 13 10 2" xfId="21544" xr:uid="{00000000-0005-0000-0000-00005D0A0000}"/>
    <cellStyle name="Assumption Date. 13 11" xfId="1554" xr:uid="{00000000-0005-0000-0000-00005E0A0000}"/>
    <cellStyle name="Assumption Date. 13 11 2" xfId="21545" xr:uid="{00000000-0005-0000-0000-00005F0A0000}"/>
    <cellStyle name="Assumption Date. 13 12" xfId="21543" xr:uid="{00000000-0005-0000-0000-0000600A0000}"/>
    <cellStyle name="Assumption Date. 13 2" xfId="1555" xr:uid="{00000000-0005-0000-0000-0000610A0000}"/>
    <cellStyle name="Assumption Date. 13 2 2" xfId="21546" xr:uid="{00000000-0005-0000-0000-0000620A0000}"/>
    <cellStyle name="Assumption Date. 13 3" xfId="1556" xr:uid="{00000000-0005-0000-0000-0000630A0000}"/>
    <cellStyle name="Assumption Date. 13 3 2" xfId="21547" xr:uid="{00000000-0005-0000-0000-0000640A0000}"/>
    <cellStyle name="Assumption Date. 13 4" xfId="1557" xr:uid="{00000000-0005-0000-0000-0000650A0000}"/>
    <cellStyle name="Assumption Date. 13 4 2" xfId="21548" xr:uid="{00000000-0005-0000-0000-0000660A0000}"/>
    <cellStyle name="Assumption Date. 13 5" xfId="1558" xr:uid="{00000000-0005-0000-0000-0000670A0000}"/>
    <cellStyle name="Assumption Date. 13 5 2" xfId="21549" xr:uid="{00000000-0005-0000-0000-0000680A0000}"/>
    <cellStyle name="Assumption Date. 13 6" xfId="1559" xr:uid="{00000000-0005-0000-0000-0000690A0000}"/>
    <cellStyle name="Assumption Date. 13 6 2" xfId="21550" xr:uid="{00000000-0005-0000-0000-00006A0A0000}"/>
    <cellStyle name="Assumption Date. 13 7" xfId="1560" xr:uid="{00000000-0005-0000-0000-00006B0A0000}"/>
    <cellStyle name="Assumption Date. 13 7 2" xfId="21551" xr:uid="{00000000-0005-0000-0000-00006C0A0000}"/>
    <cellStyle name="Assumption Date. 13 8" xfId="1561" xr:uid="{00000000-0005-0000-0000-00006D0A0000}"/>
    <cellStyle name="Assumption Date. 13 8 2" xfId="21552" xr:uid="{00000000-0005-0000-0000-00006E0A0000}"/>
    <cellStyle name="Assumption Date. 13 9" xfId="1562" xr:uid="{00000000-0005-0000-0000-00006F0A0000}"/>
    <cellStyle name="Assumption Date. 13 9 2" xfId="21553" xr:uid="{00000000-0005-0000-0000-0000700A0000}"/>
    <cellStyle name="Assumption Date. 14" xfId="1563" xr:uid="{00000000-0005-0000-0000-0000710A0000}"/>
    <cellStyle name="Assumption Date. 14 2" xfId="21554" xr:uid="{00000000-0005-0000-0000-0000720A0000}"/>
    <cellStyle name="Assumption Date. 15" xfId="1564" xr:uid="{00000000-0005-0000-0000-0000730A0000}"/>
    <cellStyle name="Assumption Date. 15 2" xfId="21555" xr:uid="{00000000-0005-0000-0000-0000740A0000}"/>
    <cellStyle name="Assumption Date. 16" xfId="1565" xr:uid="{00000000-0005-0000-0000-0000750A0000}"/>
    <cellStyle name="Assumption Date. 16 2" xfId="21556" xr:uid="{00000000-0005-0000-0000-0000760A0000}"/>
    <cellStyle name="Assumption Date. 17" xfId="1566" xr:uid="{00000000-0005-0000-0000-0000770A0000}"/>
    <cellStyle name="Assumption Date. 17 2" xfId="21557" xr:uid="{00000000-0005-0000-0000-0000780A0000}"/>
    <cellStyle name="Assumption Date. 18" xfId="21458" xr:uid="{00000000-0005-0000-0000-0000790A0000}"/>
    <cellStyle name="Assumption Date. 2" xfId="1567" xr:uid="{00000000-0005-0000-0000-00007A0A0000}"/>
    <cellStyle name="Assumption Date. 2 10" xfId="1568" xr:uid="{00000000-0005-0000-0000-00007B0A0000}"/>
    <cellStyle name="Assumption Date. 2 10 2" xfId="21559" xr:uid="{00000000-0005-0000-0000-00007C0A0000}"/>
    <cellStyle name="Assumption Date. 2 11" xfId="1569" xr:uid="{00000000-0005-0000-0000-00007D0A0000}"/>
    <cellStyle name="Assumption Date. 2 11 2" xfId="21560" xr:uid="{00000000-0005-0000-0000-00007E0A0000}"/>
    <cellStyle name="Assumption Date. 2 12" xfId="1570" xr:uid="{00000000-0005-0000-0000-00007F0A0000}"/>
    <cellStyle name="Assumption Date. 2 12 2" xfId="21561" xr:uid="{00000000-0005-0000-0000-0000800A0000}"/>
    <cellStyle name="Assumption Date. 2 13" xfId="1571" xr:uid="{00000000-0005-0000-0000-0000810A0000}"/>
    <cellStyle name="Assumption Date. 2 13 2" xfId="21562" xr:uid="{00000000-0005-0000-0000-0000820A0000}"/>
    <cellStyle name="Assumption Date. 2 14" xfId="1572" xr:uid="{00000000-0005-0000-0000-0000830A0000}"/>
    <cellStyle name="Assumption Date. 2 14 2" xfId="21563" xr:uid="{00000000-0005-0000-0000-0000840A0000}"/>
    <cellStyle name="Assumption Date. 2 15" xfId="1573" xr:uid="{00000000-0005-0000-0000-0000850A0000}"/>
    <cellStyle name="Assumption Date. 2 15 2" xfId="21564" xr:uid="{00000000-0005-0000-0000-0000860A0000}"/>
    <cellStyle name="Assumption Date. 2 16" xfId="1574" xr:uid="{00000000-0005-0000-0000-0000870A0000}"/>
    <cellStyle name="Assumption Date. 2 16 2" xfId="21565" xr:uid="{00000000-0005-0000-0000-0000880A0000}"/>
    <cellStyle name="Assumption Date. 2 17" xfId="1575" xr:uid="{00000000-0005-0000-0000-0000890A0000}"/>
    <cellStyle name="Assumption Date. 2 17 2" xfId="21566" xr:uid="{00000000-0005-0000-0000-00008A0A0000}"/>
    <cellStyle name="Assumption Date. 2 18" xfId="1576" xr:uid="{00000000-0005-0000-0000-00008B0A0000}"/>
    <cellStyle name="Assumption Date. 2 18 2" xfId="21567" xr:uid="{00000000-0005-0000-0000-00008C0A0000}"/>
    <cellStyle name="Assumption Date. 2 19" xfId="1577" xr:uid="{00000000-0005-0000-0000-00008D0A0000}"/>
    <cellStyle name="Assumption Date. 2 19 2" xfId="21568" xr:uid="{00000000-0005-0000-0000-00008E0A0000}"/>
    <cellStyle name="Assumption Date. 2 2" xfId="1578" xr:uid="{00000000-0005-0000-0000-00008F0A0000}"/>
    <cellStyle name="Assumption Date. 2 2 10" xfId="1579" xr:uid="{00000000-0005-0000-0000-0000900A0000}"/>
    <cellStyle name="Assumption Date. 2 2 10 2" xfId="21570" xr:uid="{00000000-0005-0000-0000-0000910A0000}"/>
    <cellStyle name="Assumption Date. 2 2 11" xfId="1580" xr:uid="{00000000-0005-0000-0000-0000920A0000}"/>
    <cellStyle name="Assumption Date. 2 2 11 2" xfId="21571" xr:uid="{00000000-0005-0000-0000-0000930A0000}"/>
    <cellStyle name="Assumption Date. 2 2 12" xfId="1581" xr:uid="{00000000-0005-0000-0000-0000940A0000}"/>
    <cellStyle name="Assumption Date. 2 2 12 2" xfId="21572" xr:uid="{00000000-0005-0000-0000-0000950A0000}"/>
    <cellStyle name="Assumption Date. 2 2 13" xfId="1582" xr:uid="{00000000-0005-0000-0000-0000960A0000}"/>
    <cellStyle name="Assumption Date. 2 2 13 2" xfId="21573" xr:uid="{00000000-0005-0000-0000-0000970A0000}"/>
    <cellStyle name="Assumption Date. 2 2 14" xfId="1583" xr:uid="{00000000-0005-0000-0000-0000980A0000}"/>
    <cellStyle name="Assumption Date. 2 2 14 2" xfId="21574" xr:uid="{00000000-0005-0000-0000-0000990A0000}"/>
    <cellStyle name="Assumption Date. 2 2 15" xfId="1584" xr:uid="{00000000-0005-0000-0000-00009A0A0000}"/>
    <cellStyle name="Assumption Date. 2 2 15 2" xfId="21575" xr:uid="{00000000-0005-0000-0000-00009B0A0000}"/>
    <cellStyle name="Assumption Date. 2 2 16" xfId="1585" xr:uid="{00000000-0005-0000-0000-00009C0A0000}"/>
    <cellStyle name="Assumption Date. 2 2 16 2" xfId="21576" xr:uid="{00000000-0005-0000-0000-00009D0A0000}"/>
    <cellStyle name="Assumption Date. 2 2 17" xfId="1586" xr:uid="{00000000-0005-0000-0000-00009E0A0000}"/>
    <cellStyle name="Assumption Date. 2 2 17 2" xfId="21577" xr:uid="{00000000-0005-0000-0000-00009F0A0000}"/>
    <cellStyle name="Assumption Date. 2 2 18" xfId="1587" xr:uid="{00000000-0005-0000-0000-0000A00A0000}"/>
    <cellStyle name="Assumption Date. 2 2 18 2" xfId="21578" xr:uid="{00000000-0005-0000-0000-0000A10A0000}"/>
    <cellStyle name="Assumption Date. 2 2 19" xfId="1588" xr:uid="{00000000-0005-0000-0000-0000A20A0000}"/>
    <cellStyle name="Assumption Date. 2 2 19 2" xfId="21579" xr:uid="{00000000-0005-0000-0000-0000A30A0000}"/>
    <cellStyle name="Assumption Date. 2 2 2" xfId="1589" xr:uid="{00000000-0005-0000-0000-0000A40A0000}"/>
    <cellStyle name="Assumption Date. 2 2 2 10" xfId="1590" xr:uid="{00000000-0005-0000-0000-0000A50A0000}"/>
    <cellStyle name="Assumption Date. 2 2 2 10 2" xfId="21581" xr:uid="{00000000-0005-0000-0000-0000A60A0000}"/>
    <cellStyle name="Assumption Date. 2 2 2 11" xfId="1591" xr:uid="{00000000-0005-0000-0000-0000A70A0000}"/>
    <cellStyle name="Assumption Date. 2 2 2 11 2" xfId="21582" xr:uid="{00000000-0005-0000-0000-0000A80A0000}"/>
    <cellStyle name="Assumption Date. 2 2 2 12" xfId="1592" xr:uid="{00000000-0005-0000-0000-0000A90A0000}"/>
    <cellStyle name="Assumption Date. 2 2 2 12 2" xfId="21583" xr:uid="{00000000-0005-0000-0000-0000AA0A0000}"/>
    <cellStyle name="Assumption Date. 2 2 2 13" xfId="1593" xr:uid="{00000000-0005-0000-0000-0000AB0A0000}"/>
    <cellStyle name="Assumption Date. 2 2 2 13 2" xfId="21584" xr:uid="{00000000-0005-0000-0000-0000AC0A0000}"/>
    <cellStyle name="Assumption Date. 2 2 2 14" xfId="21580" xr:uid="{00000000-0005-0000-0000-0000AD0A0000}"/>
    <cellStyle name="Assumption Date. 2 2 2 2" xfId="1594" xr:uid="{00000000-0005-0000-0000-0000AE0A0000}"/>
    <cellStyle name="Assumption Date. 2 2 2 2 10" xfId="1595" xr:uid="{00000000-0005-0000-0000-0000AF0A0000}"/>
    <cellStyle name="Assumption Date. 2 2 2 2 10 2" xfId="21586" xr:uid="{00000000-0005-0000-0000-0000B00A0000}"/>
    <cellStyle name="Assumption Date. 2 2 2 2 11" xfId="1596" xr:uid="{00000000-0005-0000-0000-0000B10A0000}"/>
    <cellStyle name="Assumption Date. 2 2 2 2 11 2" xfId="21587" xr:uid="{00000000-0005-0000-0000-0000B20A0000}"/>
    <cellStyle name="Assumption Date. 2 2 2 2 12" xfId="1597" xr:uid="{00000000-0005-0000-0000-0000B30A0000}"/>
    <cellStyle name="Assumption Date. 2 2 2 2 12 2" xfId="21588" xr:uid="{00000000-0005-0000-0000-0000B40A0000}"/>
    <cellStyle name="Assumption Date. 2 2 2 2 13" xfId="21585" xr:uid="{00000000-0005-0000-0000-0000B50A0000}"/>
    <cellStyle name="Assumption Date. 2 2 2 2 2" xfId="1598" xr:uid="{00000000-0005-0000-0000-0000B60A0000}"/>
    <cellStyle name="Assumption Date. 2 2 2 2 2 10" xfId="1599" xr:uid="{00000000-0005-0000-0000-0000B70A0000}"/>
    <cellStyle name="Assumption Date. 2 2 2 2 2 10 2" xfId="21590" xr:uid="{00000000-0005-0000-0000-0000B80A0000}"/>
    <cellStyle name="Assumption Date. 2 2 2 2 2 11" xfId="1600" xr:uid="{00000000-0005-0000-0000-0000B90A0000}"/>
    <cellStyle name="Assumption Date. 2 2 2 2 2 11 2" xfId="21591" xr:uid="{00000000-0005-0000-0000-0000BA0A0000}"/>
    <cellStyle name="Assumption Date. 2 2 2 2 2 12" xfId="21589" xr:uid="{00000000-0005-0000-0000-0000BB0A0000}"/>
    <cellStyle name="Assumption Date. 2 2 2 2 2 2" xfId="1601" xr:uid="{00000000-0005-0000-0000-0000BC0A0000}"/>
    <cellStyle name="Assumption Date. 2 2 2 2 2 2 10" xfId="1602" xr:uid="{00000000-0005-0000-0000-0000BD0A0000}"/>
    <cellStyle name="Assumption Date. 2 2 2 2 2 2 10 2" xfId="21593" xr:uid="{00000000-0005-0000-0000-0000BE0A0000}"/>
    <cellStyle name="Assumption Date. 2 2 2 2 2 2 11" xfId="1603" xr:uid="{00000000-0005-0000-0000-0000BF0A0000}"/>
    <cellStyle name="Assumption Date. 2 2 2 2 2 2 11 2" xfId="21594" xr:uid="{00000000-0005-0000-0000-0000C00A0000}"/>
    <cellStyle name="Assumption Date. 2 2 2 2 2 2 12" xfId="21592" xr:uid="{00000000-0005-0000-0000-0000C10A0000}"/>
    <cellStyle name="Assumption Date. 2 2 2 2 2 2 2" xfId="1604" xr:uid="{00000000-0005-0000-0000-0000C20A0000}"/>
    <cellStyle name="Assumption Date. 2 2 2 2 2 2 2 2" xfId="21595" xr:uid="{00000000-0005-0000-0000-0000C30A0000}"/>
    <cellStyle name="Assumption Date. 2 2 2 2 2 2 3" xfId="1605" xr:uid="{00000000-0005-0000-0000-0000C40A0000}"/>
    <cellStyle name="Assumption Date. 2 2 2 2 2 2 3 2" xfId="21596" xr:uid="{00000000-0005-0000-0000-0000C50A0000}"/>
    <cellStyle name="Assumption Date. 2 2 2 2 2 2 4" xfId="1606" xr:uid="{00000000-0005-0000-0000-0000C60A0000}"/>
    <cellStyle name="Assumption Date. 2 2 2 2 2 2 4 2" xfId="21597" xr:uid="{00000000-0005-0000-0000-0000C70A0000}"/>
    <cellStyle name="Assumption Date. 2 2 2 2 2 2 5" xfId="1607" xr:uid="{00000000-0005-0000-0000-0000C80A0000}"/>
    <cellStyle name="Assumption Date. 2 2 2 2 2 2 5 2" xfId="21598" xr:uid="{00000000-0005-0000-0000-0000C90A0000}"/>
    <cellStyle name="Assumption Date. 2 2 2 2 2 2 6" xfId="1608" xr:uid="{00000000-0005-0000-0000-0000CA0A0000}"/>
    <cellStyle name="Assumption Date. 2 2 2 2 2 2 6 2" xfId="21599" xr:uid="{00000000-0005-0000-0000-0000CB0A0000}"/>
    <cellStyle name="Assumption Date. 2 2 2 2 2 2 7" xfId="1609" xr:uid="{00000000-0005-0000-0000-0000CC0A0000}"/>
    <cellStyle name="Assumption Date. 2 2 2 2 2 2 7 2" xfId="21600" xr:uid="{00000000-0005-0000-0000-0000CD0A0000}"/>
    <cellStyle name="Assumption Date. 2 2 2 2 2 2 8" xfId="1610" xr:uid="{00000000-0005-0000-0000-0000CE0A0000}"/>
    <cellStyle name="Assumption Date. 2 2 2 2 2 2 8 2" xfId="21601" xr:uid="{00000000-0005-0000-0000-0000CF0A0000}"/>
    <cellStyle name="Assumption Date. 2 2 2 2 2 2 9" xfId="1611" xr:uid="{00000000-0005-0000-0000-0000D00A0000}"/>
    <cellStyle name="Assumption Date. 2 2 2 2 2 2 9 2" xfId="21602" xr:uid="{00000000-0005-0000-0000-0000D10A0000}"/>
    <cellStyle name="Assumption Date. 2 2 2 2 2 3" xfId="1612" xr:uid="{00000000-0005-0000-0000-0000D20A0000}"/>
    <cellStyle name="Assumption Date. 2 2 2 2 2 3 2" xfId="21603" xr:uid="{00000000-0005-0000-0000-0000D30A0000}"/>
    <cellStyle name="Assumption Date. 2 2 2 2 2 4" xfId="1613" xr:uid="{00000000-0005-0000-0000-0000D40A0000}"/>
    <cellStyle name="Assumption Date. 2 2 2 2 2 4 2" xfId="21604" xr:uid="{00000000-0005-0000-0000-0000D50A0000}"/>
    <cellStyle name="Assumption Date. 2 2 2 2 2 5" xfId="1614" xr:uid="{00000000-0005-0000-0000-0000D60A0000}"/>
    <cellStyle name="Assumption Date. 2 2 2 2 2 5 2" xfId="21605" xr:uid="{00000000-0005-0000-0000-0000D70A0000}"/>
    <cellStyle name="Assumption Date. 2 2 2 2 2 6" xfId="1615" xr:uid="{00000000-0005-0000-0000-0000D80A0000}"/>
    <cellStyle name="Assumption Date. 2 2 2 2 2 6 2" xfId="21606" xr:uid="{00000000-0005-0000-0000-0000D90A0000}"/>
    <cellStyle name="Assumption Date. 2 2 2 2 2 7" xfId="1616" xr:uid="{00000000-0005-0000-0000-0000DA0A0000}"/>
    <cellStyle name="Assumption Date. 2 2 2 2 2 7 2" xfId="21607" xr:uid="{00000000-0005-0000-0000-0000DB0A0000}"/>
    <cellStyle name="Assumption Date. 2 2 2 2 2 8" xfId="1617" xr:uid="{00000000-0005-0000-0000-0000DC0A0000}"/>
    <cellStyle name="Assumption Date. 2 2 2 2 2 8 2" xfId="21608" xr:uid="{00000000-0005-0000-0000-0000DD0A0000}"/>
    <cellStyle name="Assumption Date. 2 2 2 2 2 9" xfId="1618" xr:uid="{00000000-0005-0000-0000-0000DE0A0000}"/>
    <cellStyle name="Assumption Date. 2 2 2 2 2 9 2" xfId="21609" xr:uid="{00000000-0005-0000-0000-0000DF0A0000}"/>
    <cellStyle name="Assumption Date. 2 2 2 2 3" xfId="1619" xr:uid="{00000000-0005-0000-0000-0000E00A0000}"/>
    <cellStyle name="Assumption Date. 2 2 2 2 3 10" xfId="1620" xr:uid="{00000000-0005-0000-0000-0000E10A0000}"/>
    <cellStyle name="Assumption Date. 2 2 2 2 3 10 2" xfId="21611" xr:uid="{00000000-0005-0000-0000-0000E20A0000}"/>
    <cellStyle name="Assumption Date. 2 2 2 2 3 11" xfId="1621" xr:uid="{00000000-0005-0000-0000-0000E30A0000}"/>
    <cellStyle name="Assumption Date. 2 2 2 2 3 11 2" xfId="21612" xr:uid="{00000000-0005-0000-0000-0000E40A0000}"/>
    <cellStyle name="Assumption Date. 2 2 2 2 3 12" xfId="21610" xr:uid="{00000000-0005-0000-0000-0000E50A0000}"/>
    <cellStyle name="Assumption Date. 2 2 2 2 3 2" xfId="1622" xr:uid="{00000000-0005-0000-0000-0000E60A0000}"/>
    <cellStyle name="Assumption Date. 2 2 2 2 3 2 2" xfId="21613" xr:uid="{00000000-0005-0000-0000-0000E70A0000}"/>
    <cellStyle name="Assumption Date. 2 2 2 2 3 3" xfId="1623" xr:uid="{00000000-0005-0000-0000-0000E80A0000}"/>
    <cellStyle name="Assumption Date. 2 2 2 2 3 3 2" xfId="21614" xr:uid="{00000000-0005-0000-0000-0000E90A0000}"/>
    <cellStyle name="Assumption Date. 2 2 2 2 3 4" xfId="1624" xr:uid="{00000000-0005-0000-0000-0000EA0A0000}"/>
    <cellStyle name="Assumption Date. 2 2 2 2 3 4 2" xfId="21615" xr:uid="{00000000-0005-0000-0000-0000EB0A0000}"/>
    <cellStyle name="Assumption Date. 2 2 2 2 3 5" xfId="1625" xr:uid="{00000000-0005-0000-0000-0000EC0A0000}"/>
    <cellStyle name="Assumption Date. 2 2 2 2 3 5 2" xfId="21616" xr:uid="{00000000-0005-0000-0000-0000ED0A0000}"/>
    <cellStyle name="Assumption Date. 2 2 2 2 3 6" xfId="1626" xr:uid="{00000000-0005-0000-0000-0000EE0A0000}"/>
    <cellStyle name="Assumption Date. 2 2 2 2 3 6 2" xfId="21617" xr:uid="{00000000-0005-0000-0000-0000EF0A0000}"/>
    <cellStyle name="Assumption Date. 2 2 2 2 3 7" xfId="1627" xr:uid="{00000000-0005-0000-0000-0000F00A0000}"/>
    <cellStyle name="Assumption Date. 2 2 2 2 3 7 2" xfId="21618" xr:uid="{00000000-0005-0000-0000-0000F10A0000}"/>
    <cellStyle name="Assumption Date. 2 2 2 2 3 8" xfId="1628" xr:uid="{00000000-0005-0000-0000-0000F20A0000}"/>
    <cellStyle name="Assumption Date. 2 2 2 2 3 8 2" xfId="21619" xr:uid="{00000000-0005-0000-0000-0000F30A0000}"/>
    <cellStyle name="Assumption Date. 2 2 2 2 3 9" xfId="1629" xr:uid="{00000000-0005-0000-0000-0000F40A0000}"/>
    <cellStyle name="Assumption Date. 2 2 2 2 3 9 2" xfId="21620" xr:uid="{00000000-0005-0000-0000-0000F50A0000}"/>
    <cellStyle name="Assumption Date. 2 2 2 2 4" xfId="1630" xr:uid="{00000000-0005-0000-0000-0000F60A0000}"/>
    <cellStyle name="Assumption Date. 2 2 2 2 4 2" xfId="21621" xr:uid="{00000000-0005-0000-0000-0000F70A0000}"/>
    <cellStyle name="Assumption Date. 2 2 2 2 5" xfId="1631" xr:uid="{00000000-0005-0000-0000-0000F80A0000}"/>
    <cellStyle name="Assumption Date. 2 2 2 2 5 2" xfId="21622" xr:uid="{00000000-0005-0000-0000-0000F90A0000}"/>
    <cellStyle name="Assumption Date. 2 2 2 2 6" xfId="1632" xr:uid="{00000000-0005-0000-0000-0000FA0A0000}"/>
    <cellStyle name="Assumption Date. 2 2 2 2 6 2" xfId="21623" xr:uid="{00000000-0005-0000-0000-0000FB0A0000}"/>
    <cellStyle name="Assumption Date. 2 2 2 2 7" xfId="1633" xr:uid="{00000000-0005-0000-0000-0000FC0A0000}"/>
    <cellStyle name="Assumption Date. 2 2 2 2 7 2" xfId="21624" xr:uid="{00000000-0005-0000-0000-0000FD0A0000}"/>
    <cellStyle name="Assumption Date. 2 2 2 2 8" xfId="1634" xr:uid="{00000000-0005-0000-0000-0000FE0A0000}"/>
    <cellStyle name="Assumption Date. 2 2 2 2 8 2" xfId="21625" xr:uid="{00000000-0005-0000-0000-0000FF0A0000}"/>
    <cellStyle name="Assumption Date. 2 2 2 2 9" xfId="1635" xr:uid="{00000000-0005-0000-0000-0000000B0000}"/>
    <cellStyle name="Assumption Date. 2 2 2 2 9 2" xfId="21626" xr:uid="{00000000-0005-0000-0000-0000010B0000}"/>
    <cellStyle name="Assumption Date. 2 2 2 3" xfId="1636" xr:uid="{00000000-0005-0000-0000-0000020B0000}"/>
    <cellStyle name="Assumption Date. 2 2 2 3 10" xfId="1637" xr:uid="{00000000-0005-0000-0000-0000030B0000}"/>
    <cellStyle name="Assumption Date. 2 2 2 3 10 2" xfId="21628" xr:uid="{00000000-0005-0000-0000-0000040B0000}"/>
    <cellStyle name="Assumption Date. 2 2 2 3 11" xfId="1638" xr:uid="{00000000-0005-0000-0000-0000050B0000}"/>
    <cellStyle name="Assumption Date. 2 2 2 3 11 2" xfId="21629" xr:uid="{00000000-0005-0000-0000-0000060B0000}"/>
    <cellStyle name="Assumption Date. 2 2 2 3 12" xfId="21627" xr:uid="{00000000-0005-0000-0000-0000070B0000}"/>
    <cellStyle name="Assumption Date. 2 2 2 3 2" xfId="1639" xr:uid="{00000000-0005-0000-0000-0000080B0000}"/>
    <cellStyle name="Assumption Date. 2 2 2 3 2 10" xfId="1640" xr:uid="{00000000-0005-0000-0000-0000090B0000}"/>
    <cellStyle name="Assumption Date. 2 2 2 3 2 10 2" xfId="21631" xr:uid="{00000000-0005-0000-0000-00000A0B0000}"/>
    <cellStyle name="Assumption Date. 2 2 2 3 2 11" xfId="1641" xr:uid="{00000000-0005-0000-0000-00000B0B0000}"/>
    <cellStyle name="Assumption Date. 2 2 2 3 2 11 2" xfId="21632" xr:uid="{00000000-0005-0000-0000-00000C0B0000}"/>
    <cellStyle name="Assumption Date. 2 2 2 3 2 12" xfId="21630" xr:uid="{00000000-0005-0000-0000-00000D0B0000}"/>
    <cellStyle name="Assumption Date. 2 2 2 3 2 2" xfId="1642" xr:uid="{00000000-0005-0000-0000-00000E0B0000}"/>
    <cellStyle name="Assumption Date. 2 2 2 3 2 2 2" xfId="21633" xr:uid="{00000000-0005-0000-0000-00000F0B0000}"/>
    <cellStyle name="Assumption Date. 2 2 2 3 2 3" xfId="1643" xr:uid="{00000000-0005-0000-0000-0000100B0000}"/>
    <cellStyle name="Assumption Date. 2 2 2 3 2 3 2" xfId="21634" xr:uid="{00000000-0005-0000-0000-0000110B0000}"/>
    <cellStyle name="Assumption Date. 2 2 2 3 2 4" xfId="1644" xr:uid="{00000000-0005-0000-0000-0000120B0000}"/>
    <cellStyle name="Assumption Date. 2 2 2 3 2 4 2" xfId="21635" xr:uid="{00000000-0005-0000-0000-0000130B0000}"/>
    <cellStyle name="Assumption Date. 2 2 2 3 2 5" xfId="1645" xr:uid="{00000000-0005-0000-0000-0000140B0000}"/>
    <cellStyle name="Assumption Date. 2 2 2 3 2 5 2" xfId="21636" xr:uid="{00000000-0005-0000-0000-0000150B0000}"/>
    <cellStyle name="Assumption Date. 2 2 2 3 2 6" xfId="1646" xr:uid="{00000000-0005-0000-0000-0000160B0000}"/>
    <cellStyle name="Assumption Date. 2 2 2 3 2 6 2" xfId="21637" xr:uid="{00000000-0005-0000-0000-0000170B0000}"/>
    <cellStyle name="Assumption Date. 2 2 2 3 2 7" xfId="1647" xr:uid="{00000000-0005-0000-0000-0000180B0000}"/>
    <cellStyle name="Assumption Date. 2 2 2 3 2 7 2" xfId="21638" xr:uid="{00000000-0005-0000-0000-0000190B0000}"/>
    <cellStyle name="Assumption Date. 2 2 2 3 2 8" xfId="1648" xr:uid="{00000000-0005-0000-0000-00001A0B0000}"/>
    <cellStyle name="Assumption Date. 2 2 2 3 2 8 2" xfId="21639" xr:uid="{00000000-0005-0000-0000-00001B0B0000}"/>
    <cellStyle name="Assumption Date. 2 2 2 3 2 9" xfId="1649" xr:uid="{00000000-0005-0000-0000-00001C0B0000}"/>
    <cellStyle name="Assumption Date. 2 2 2 3 2 9 2" xfId="21640" xr:uid="{00000000-0005-0000-0000-00001D0B0000}"/>
    <cellStyle name="Assumption Date. 2 2 2 3 3" xfId="1650" xr:uid="{00000000-0005-0000-0000-00001E0B0000}"/>
    <cellStyle name="Assumption Date. 2 2 2 3 3 2" xfId="21641" xr:uid="{00000000-0005-0000-0000-00001F0B0000}"/>
    <cellStyle name="Assumption Date. 2 2 2 3 4" xfId="1651" xr:uid="{00000000-0005-0000-0000-0000200B0000}"/>
    <cellStyle name="Assumption Date. 2 2 2 3 4 2" xfId="21642" xr:uid="{00000000-0005-0000-0000-0000210B0000}"/>
    <cellStyle name="Assumption Date. 2 2 2 3 5" xfId="1652" xr:uid="{00000000-0005-0000-0000-0000220B0000}"/>
    <cellStyle name="Assumption Date. 2 2 2 3 5 2" xfId="21643" xr:uid="{00000000-0005-0000-0000-0000230B0000}"/>
    <cellStyle name="Assumption Date. 2 2 2 3 6" xfId="1653" xr:uid="{00000000-0005-0000-0000-0000240B0000}"/>
    <cellStyle name="Assumption Date. 2 2 2 3 6 2" xfId="21644" xr:uid="{00000000-0005-0000-0000-0000250B0000}"/>
    <cellStyle name="Assumption Date. 2 2 2 3 7" xfId="1654" xr:uid="{00000000-0005-0000-0000-0000260B0000}"/>
    <cellStyle name="Assumption Date. 2 2 2 3 7 2" xfId="21645" xr:uid="{00000000-0005-0000-0000-0000270B0000}"/>
    <cellStyle name="Assumption Date. 2 2 2 3 8" xfId="1655" xr:uid="{00000000-0005-0000-0000-0000280B0000}"/>
    <cellStyle name="Assumption Date. 2 2 2 3 8 2" xfId="21646" xr:uid="{00000000-0005-0000-0000-0000290B0000}"/>
    <cellStyle name="Assumption Date. 2 2 2 3 9" xfId="1656" xr:uid="{00000000-0005-0000-0000-00002A0B0000}"/>
    <cellStyle name="Assumption Date. 2 2 2 3 9 2" xfId="21647" xr:uid="{00000000-0005-0000-0000-00002B0B0000}"/>
    <cellStyle name="Assumption Date. 2 2 2 4" xfId="1657" xr:uid="{00000000-0005-0000-0000-00002C0B0000}"/>
    <cellStyle name="Assumption Date. 2 2 2 4 10" xfId="1658" xr:uid="{00000000-0005-0000-0000-00002D0B0000}"/>
    <cellStyle name="Assumption Date. 2 2 2 4 10 2" xfId="21649" xr:uid="{00000000-0005-0000-0000-00002E0B0000}"/>
    <cellStyle name="Assumption Date. 2 2 2 4 11" xfId="1659" xr:uid="{00000000-0005-0000-0000-00002F0B0000}"/>
    <cellStyle name="Assumption Date. 2 2 2 4 11 2" xfId="21650" xr:uid="{00000000-0005-0000-0000-0000300B0000}"/>
    <cellStyle name="Assumption Date. 2 2 2 4 12" xfId="21648" xr:uid="{00000000-0005-0000-0000-0000310B0000}"/>
    <cellStyle name="Assumption Date. 2 2 2 4 2" xfId="1660" xr:uid="{00000000-0005-0000-0000-0000320B0000}"/>
    <cellStyle name="Assumption Date. 2 2 2 4 2 2" xfId="21651" xr:uid="{00000000-0005-0000-0000-0000330B0000}"/>
    <cellStyle name="Assumption Date. 2 2 2 4 3" xfId="1661" xr:uid="{00000000-0005-0000-0000-0000340B0000}"/>
    <cellStyle name="Assumption Date. 2 2 2 4 3 2" xfId="21652" xr:uid="{00000000-0005-0000-0000-0000350B0000}"/>
    <cellStyle name="Assumption Date. 2 2 2 4 4" xfId="1662" xr:uid="{00000000-0005-0000-0000-0000360B0000}"/>
    <cellStyle name="Assumption Date. 2 2 2 4 4 2" xfId="21653" xr:uid="{00000000-0005-0000-0000-0000370B0000}"/>
    <cellStyle name="Assumption Date. 2 2 2 4 5" xfId="1663" xr:uid="{00000000-0005-0000-0000-0000380B0000}"/>
    <cellStyle name="Assumption Date. 2 2 2 4 5 2" xfId="21654" xr:uid="{00000000-0005-0000-0000-0000390B0000}"/>
    <cellStyle name="Assumption Date. 2 2 2 4 6" xfId="1664" xr:uid="{00000000-0005-0000-0000-00003A0B0000}"/>
    <cellStyle name="Assumption Date. 2 2 2 4 6 2" xfId="21655" xr:uid="{00000000-0005-0000-0000-00003B0B0000}"/>
    <cellStyle name="Assumption Date. 2 2 2 4 7" xfId="1665" xr:uid="{00000000-0005-0000-0000-00003C0B0000}"/>
    <cellStyle name="Assumption Date. 2 2 2 4 7 2" xfId="21656" xr:uid="{00000000-0005-0000-0000-00003D0B0000}"/>
    <cellStyle name="Assumption Date. 2 2 2 4 8" xfId="1666" xr:uid="{00000000-0005-0000-0000-00003E0B0000}"/>
    <cellStyle name="Assumption Date. 2 2 2 4 8 2" xfId="21657" xr:uid="{00000000-0005-0000-0000-00003F0B0000}"/>
    <cellStyle name="Assumption Date. 2 2 2 4 9" xfId="1667" xr:uid="{00000000-0005-0000-0000-0000400B0000}"/>
    <cellStyle name="Assumption Date. 2 2 2 4 9 2" xfId="21658" xr:uid="{00000000-0005-0000-0000-0000410B0000}"/>
    <cellStyle name="Assumption Date. 2 2 2 5" xfId="1668" xr:uid="{00000000-0005-0000-0000-0000420B0000}"/>
    <cellStyle name="Assumption Date. 2 2 2 5 2" xfId="21659" xr:uid="{00000000-0005-0000-0000-0000430B0000}"/>
    <cellStyle name="Assumption Date. 2 2 2 6" xfId="1669" xr:uid="{00000000-0005-0000-0000-0000440B0000}"/>
    <cellStyle name="Assumption Date. 2 2 2 6 2" xfId="21660" xr:uid="{00000000-0005-0000-0000-0000450B0000}"/>
    <cellStyle name="Assumption Date. 2 2 2 7" xfId="1670" xr:uid="{00000000-0005-0000-0000-0000460B0000}"/>
    <cellStyle name="Assumption Date. 2 2 2 7 2" xfId="21661" xr:uid="{00000000-0005-0000-0000-0000470B0000}"/>
    <cellStyle name="Assumption Date. 2 2 2 8" xfId="1671" xr:uid="{00000000-0005-0000-0000-0000480B0000}"/>
    <cellStyle name="Assumption Date. 2 2 2 8 2" xfId="21662" xr:uid="{00000000-0005-0000-0000-0000490B0000}"/>
    <cellStyle name="Assumption Date. 2 2 2 9" xfId="1672" xr:uid="{00000000-0005-0000-0000-00004A0B0000}"/>
    <cellStyle name="Assumption Date. 2 2 2 9 2" xfId="21663" xr:uid="{00000000-0005-0000-0000-00004B0B0000}"/>
    <cellStyle name="Assumption Date. 2 2 20" xfId="1673" xr:uid="{00000000-0005-0000-0000-00004C0B0000}"/>
    <cellStyle name="Assumption Date. 2 2 20 2" xfId="21664" xr:uid="{00000000-0005-0000-0000-00004D0B0000}"/>
    <cellStyle name="Assumption Date. 2 2 21" xfId="1674" xr:uid="{00000000-0005-0000-0000-00004E0B0000}"/>
    <cellStyle name="Assumption Date. 2 2 21 2" xfId="21665" xr:uid="{00000000-0005-0000-0000-00004F0B0000}"/>
    <cellStyle name="Assumption Date. 2 2 22" xfId="21569" xr:uid="{00000000-0005-0000-0000-0000500B0000}"/>
    <cellStyle name="Assumption Date. 2 2 3" xfId="1675" xr:uid="{00000000-0005-0000-0000-0000510B0000}"/>
    <cellStyle name="Assumption Date. 2 2 3 10" xfId="1676" xr:uid="{00000000-0005-0000-0000-0000520B0000}"/>
    <cellStyle name="Assumption Date. 2 2 3 10 2" xfId="21667" xr:uid="{00000000-0005-0000-0000-0000530B0000}"/>
    <cellStyle name="Assumption Date. 2 2 3 11" xfId="1677" xr:uid="{00000000-0005-0000-0000-0000540B0000}"/>
    <cellStyle name="Assumption Date. 2 2 3 11 2" xfId="21668" xr:uid="{00000000-0005-0000-0000-0000550B0000}"/>
    <cellStyle name="Assumption Date. 2 2 3 12" xfId="1678" xr:uid="{00000000-0005-0000-0000-0000560B0000}"/>
    <cellStyle name="Assumption Date. 2 2 3 12 2" xfId="21669" xr:uid="{00000000-0005-0000-0000-0000570B0000}"/>
    <cellStyle name="Assumption Date. 2 2 3 13" xfId="21666" xr:uid="{00000000-0005-0000-0000-0000580B0000}"/>
    <cellStyle name="Assumption Date. 2 2 3 2" xfId="1679" xr:uid="{00000000-0005-0000-0000-0000590B0000}"/>
    <cellStyle name="Assumption Date. 2 2 3 2 10" xfId="1680" xr:uid="{00000000-0005-0000-0000-00005A0B0000}"/>
    <cellStyle name="Assumption Date. 2 2 3 2 10 2" xfId="21671" xr:uid="{00000000-0005-0000-0000-00005B0B0000}"/>
    <cellStyle name="Assumption Date. 2 2 3 2 11" xfId="1681" xr:uid="{00000000-0005-0000-0000-00005C0B0000}"/>
    <cellStyle name="Assumption Date. 2 2 3 2 11 2" xfId="21672" xr:uid="{00000000-0005-0000-0000-00005D0B0000}"/>
    <cellStyle name="Assumption Date. 2 2 3 2 12" xfId="21670" xr:uid="{00000000-0005-0000-0000-00005E0B0000}"/>
    <cellStyle name="Assumption Date. 2 2 3 2 2" xfId="1682" xr:uid="{00000000-0005-0000-0000-00005F0B0000}"/>
    <cellStyle name="Assumption Date. 2 2 3 2 2 10" xfId="1683" xr:uid="{00000000-0005-0000-0000-0000600B0000}"/>
    <cellStyle name="Assumption Date. 2 2 3 2 2 10 2" xfId="21674" xr:uid="{00000000-0005-0000-0000-0000610B0000}"/>
    <cellStyle name="Assumption Date. 2 2 3 2 2 11" xfId="1684" xr:uid="{00000000-0005-0000-0000-0000620B0000}"/>
    <cellStyle name="Assumption Date. 2 2 3 2 2 11 2" xfId="21675" xr:uid="{00000000-0005-0000-0000-0000630B0000}"/>
    <cellStyle name="Assumption Date. 2 2 3 2 2 12" xfId="21673" xr:uid="{00000000-0005-0000-0000-0000640B0000}"/>
    <cellStyle name="Assumption Date. 2 2 3 2 2 2" xfId="1685" xr:uid="{00000000-0005-0000-0000-0000650B0000}"/>
    <cellStyle name="Assumption Date. 2 2 3 2 2 2 2" xfId="21676" xr:uid="{00000000-0005-0000-0000-0000660B0000}"/>
    <cellStyle name="Assumption Date. 2 2 3 2 2 3" xfId="1686" xr:uid="{00000000-0005-0000-0000-0000670B0000}"/>
    <cellStyle name="Assumption Date. 2 2 3 2 2 3 2" xfId="21677" xr:uid="{00000000-0005-0000-0000-0000680B0000}"/>
    <cellStyle name="Assumption Date. 2 2 3 2 2 4" xfId="1687" xr:uid="{00000000-0005-0000-0000-0000690B0000}"/>
    <cellStyle name="Assumption Date. 2 2 3 2 2 4 2" xfId="21678" xr:uid="{00000000-0005-0000-0000-00006A0B0000}"/>
    <cellStyle name="Assumption Date. 2 2 3 2 2 5" xfId="1688" xr:uid="{00000000-0005-0000-0000-00006B0B0000}"/>
    <cellStyle name="Assumption Date. 2 2 3 2 2 5 2" xfId="21679" xr:uid="{00000000-0005-0000-0000-00006C0B0000}"/>
    <cellStyle name="Assumption Date. 2 2 3 2 2 6" xfId="1689" xr:uid="{00000000-0005-0000-0000-00006D0B0000}"/>
    <cellStyle name="Assumption Date. 2 2 3 2 2 6 2" xfId="21680" xr:uid="{00000000-0005-0000-0000-00006E0B0000}"/>
    <cellStyle name="Assumption Date. 2 2 3 2 2 7" xfId="1690" xr:uid="{00000000-0005-0000-0000-00006F0B0000}"/>
    <cellStyle name="Assumption Date. 2 2 3 2 2 7 2" xfId="21681" xr:uid="{00000000-0005-0000-0000-0000700B0000}"/>
    <cellStyle name="Assumption Date. 2 2 3 2 2 8" xfId="1691" xr:uid="{00000000-0005-0000-0000-0000710B0000}"/>
    <cellStyle name="Assumption Date. 2 2 3 2 2 8 2" xfId="21682" xr:uid="{00000000-0005-0000-0000-0000720B0000}"/>
    <cellStyle name="Assumption Date. 2 2 3 2 2 9" xfId="1692" xr:uid="{00000000-0005-0000-0000-0000730B0000}"/>
    <cellStyle name="Assumption Date. 2 2 3 2 2 9 2" xfId="21683" xr:uid="{00000000-0005-0000-0000-0000740B0000}"/>
    <cellStyle name="Assumption Date. 2 2 3 2 3" xfId="1693" xr:uid="{00000000-0005-0000-0000-0000750B0000}"/>
    <cellStyle name="Assumption Date. 2 2 3 2 3 2" xfId="21684" xr:uid="{00000000-0005-0000-0000-0000760B0000}"/>
    <cellStyle name="Assumption Date. 2 2 3 2 4" xfId="1694" xr:uid="{00000000-0005-0000-0000-0000770B0000}"/>
    <cellStyle name="Assumption Date. 2 2 3 2 4 2" xfId="21685" xr:uid="{00000000-0005-0000-0000-0000780B0000}"/>
    <cellStyle name="Assumption Date. 2 2 3 2 5" xfId="1695" xr:uid="{00000000-0005-0000-0000-0000790B0000}"/>
    <cellStyle name="Assumption Date. 2 2 3 2 5 2" xfId="21686" xr:uid="{00000000-0005-0000-0000-00007A0B0000}"/>
    <cellStyle name="Assumption Date. 2 2 3 2 6" xfId="1696" xr:uid="{00000000-0005-0000-0000-00007B0B0000}"/>
    <cellStyle name="Assumption Date. 2 2 3 2 6 2" xfId="21687" xr:uid="{00000000-0005-0000-0000-00007C0B0000}"/>
    <cellStyle name="Assumption Date. 2 2 3 2 7" xfId="1697" xr:uid="{00000000-0005-0000-0000-00007D0B0000}"/>
    <cellStyle name="Assumption Date. 2 2 3 2 7 2" xfId="21688" xr:uid="{00000000-0005-0000-0000-00007E0B0000}"/>
    <cellStyle name="Assumption Date. 2 2 3 2 8" xfId="1698" xr:uid="{00000000-0005-0000-0000-00007F0B0000}"/>
    <cellStyle name="Assumption Date. 2 2 3 2 8 2" xfId="21689" xr:uid="{00000000-0005-0000-0000-0000800B0000}"/>
    <cellStyle name="Assumption Date. 2 2 3 2 9" xfId="1699" xr:uid="{00000000-0005-0000-0000-0000810B0000}"/>
    <cellStyle name="Assumption Date. 2 2 3 2 9 2" xfId="21690" xr:uid="{00000000-0005-0000-0000-0000820B0000}"/>
    <cellStyle name="Assumption Date. 2 2 3 3" xfId="1700" xr:uid="{00000000-0005-0000-0000-0000830B0000}"/>
    <cellStyle name="Assumption Date. 2 2 3 3 10" xfId="1701" xr:uid="{00000000-0005-0000-0000-0000840B0000}"/>
    <cellStyle name="Assumption Date. 2 2 3 3 10 2" xfId="21692" xr:uid="{00000000-0005-0000-0000-0000850B0000}"/>
    <cellStyle name="Assumption Date. 2 2 3 3 11" xfId="1702" xr:uid="{00000000-0005-0000-0000-0000860B0000}"/>
    <cellStyle name="Assumption Date. 2 2 3 3 11 2" xfId="21693" xr:uid="{00000000-0005-0000-0000-0000870B0000}"/>
    <cellStyle name="Assumption Date. 2 2 3 3 12" xfId="21691" xr:uid="{00000000-0005-0000-0000-0000880B0000}"/>
    <cellStyle name="Assumption Date. 2 2 3 3 2" xfId="1703" xr:uid="{00000000-0005-0000-0000-0000890B0000}"/>
    <cellStyle name="Assumption Date. 2 2 3 3 2 2" xfId="21694" xr:uid="{00000000-0005-0000-0000-00008A0B0000}"/>
    <cellStyle name="Assumption Date. 2 2 3 3 3" xfId="1704" xr:uid="{00000000-0005-0000-0000-00008B0B0000}"/>
    <cellStyle name="Assumption Date. 2 2 3 3 3 2" xfId="21695" xr:uid="{00000000-0005-0000-0000-00008C0B0000}"/>
    <cellStyle name="Assumption Date. 2 2 3 3 4" xfId="1705" xr:uid="{00000000-0005-0000-0000-00008D0B0000}"/>
    <cellStyle name="Assumption Date. 2 2 3 3 4 2" xfId="21696" xr:uid="{00000000-0005-0000-0000-00008E0B0000}"/>
    <cellStyle name="Assumption Date. 2 2 3 3 5" xfId="1706" xr:uid="{00000000-0005-0000-0000-00008F0B0000}"/>
    <cellStyle name="Assumption Date. 2 2 3 3 5 2" xfId="21697" xr:uid="{00000000-0005-0000-0000-0000900B0000}"/>
    <cellStyle name="Assumption Date. 2 2 3 3 6" xfId="1707" xr:uid="{00000000-0005-0000-0000-0000910B0000}"/>
    <cellStyle name="Assumption Date. 2 2 3 3 6 2" xfId="21698" xr:uid="{00000000-0005-0000-0000-0000920B0000}"/>
    <cellStyle name="Assumption Date. 2 2 3 3 7" xfId="1708" xr:uid="{00000000-0005-0000-0000-0000930B0000}"/>
    <cellStyle name="Assumption Date. 2 2 3 3 7 2" xfId="21699" xr:uid="{00000000-0005-0000-0000-0000940B0000}"/>
    <cellStyle name="Assumption Date. 2 2 3 3 8" xfId="1709" xr:uid="{00000000-0005-0000-0000-0000950B0000}"/>
    <cellStyle name="Assumption Date. 2 2 3 3 8 2" xfId="21700" xr:uid="{00000000-0005-0000-0000-0000960B0000}"/>
    <cellStyle name="Assumption Date. 2 2 3 3 9" xfId="1710" xr:uid="{00000000-0005-0000-0000-0000970B0000}"/>
    <cellStyle name="Assumption Date. 2 2 3 3 9 2" xfId="21701" xr:uid="{00000000-0005-0000-0000-0000980B0000}"/>
    <cellStyle name="Assumption Date. 2 2 3 4" xfId="1711" xr:uid="{00000000-0005-0000-0000-0000990B0000}"/>
    <cellStyle name="Assumption Date. 2 2 3 4 2" xfId="21702" xr:uid="{00000000-0005-0000-0000-00009A0B0000}"/>
    <cellStyle name="Assumption Date. 2 2 3 5" xfId="1712" xr:uid="{00000000-0005-0000-0000-00009B0B0000}"/>
    <cellStyle name="Assumption Date. 2 2 3 5 2" xfId="21703" xr:uid="{00000000-0005-0000-0000-00009C0B0000}"/>
    <cellStyle name="Assumption Date. 2 2 3 6" xfId="1713" xr:uid="{00000000-0005-0000-0000-00009D0B0000}"/>
    <cellStyle name="Assumption Date. 2 2 3 6 2" xfId="21704" xr:uid="{00000000-0005-0000-0000-00009E0B0000}"/>
    <cellStyle name="Assumption Date. 2 2 3 7" xfId="1714" xr:uid="{00000000-0005-0000-0000-00009F0B0000}"/>
    <cellStyle name="Assumption Date. 2 2 3 7 2" xfId="21705" xr:uid="{00000000-0005-0000-0000-0000A00B0000}"/>
    <cellStyle name="Assumption Date. 2 2 3 8" xfId="1715" xr:uid="{00000000-0005-0000-0000-0000A10B0000}"/>
    <cellStyle name="Assumption Date. 2 2 3 8 2" xfId="21706" xr:uid="{00000000-0005-0000-0000-0000A20B0000}"/>
    <cellStyle name="Assumption Date. 2 2 3 9" xfId="1716" xr:uid="{00000000-0005-0000-0000-0000A30B0000}"/>
    <cellStyle name="Assumption Date. 2 2 3 9 2" xfId="21707" xr:uid="{00000000-0005-0000-0000-0000A40B0000}"/>
    <cellStyle name="Assumption Date. 2 2 4" xfId="1717" xr:uid="{00000000-0005-0000-0000-0000A50B0000}"/>
    <cellStyle name="Assumption Date. 2 2 4 10" xfId="1718" xr:uid="{00000000-0005-0000-0000-0000A60B0000}"/>
    <cellStyle name="Assumption Date. 2 2 4 10 2" xfId="21709" xr:uid="{00000000-0005-0000-0000-0000A70B0000}"/>
    <cellStyle name="Assumption Date. 2 2 4 11" xfId="1719" xr:uid="{00000000-0005-0000-0000-0000A80B0000}"/>
    <cellStyle name="Assumption Date. 2 2 4 11 2" xfId="21710" xr:uid="{00000000-0005-0000-0000-0000A90B0000}"/>
    <cellStyle name="Assumption Date. 2 2 4 12" xfId="1720" xr:uid="{00000000-0005-0000-0000-0000AA0B0000}"/>
    <cellStyle name="Assumption Date. 2 2 4 12 2" xfId="21711" xr:uid="{00000000-0005-0000-0000-0000AB0B0000}"/>
    <cellStyle name="Assumption Date. 2 2 4 13" xfId="21708" xr:uid="{00000000-0005-0000-0000-0000AC0B0000}"/>
    <cellStyle name="Assumption Date. 2 2 4 2" xfId="1721" xr:uid="{00000000-0005-0000-0000-0000AD0B0000}"/>
    <cellStyle name="Assumption Date. 2 2 4 2 10" xfId="1722" xr:uid="{00000000-0005-0000-0000-0000AE0B0000}"/>
    <cellStyle name="Assumption Date. 2 2 4 2 10 2" xfId="21713" xr:uid="{00000000-0005-0000-0000-0000AF0B0000}"/>
    <cellStyle name="Assumption Date. 2 2 4 2 11" xfId="1723" xr:uid="{00000000-0005-0000-0000-0000B00B0000}"/>
    <cellStyle name="Assumption Date. 2 2 4 2 11 2" xfId="21714" xr:uid="{00000000-0005-0000-0000-0000B10B0000}"/>
    <cellStyle name="Assumption Date. 2 2 4 2 12" xfId="21712" xr:uid="{00000000-0005-0000-0000-0000B20B0000}"/>
    <cellStyle name="Assumption Date. 2 2 4 2 2" xfId="1724" xr:uid="{00000000-0005-0000-0000-0000B30B0000}"/>
    <cellStyle name="Assumption Date. 2 2 4 2 2 10" xfId="1725" xr:uid="{00000000-0005-0000-0000-0000B40B0000}"/>
    <cellStyle name="Assumption Date. 2 2 4 2 2 10 2" xfId="21716" xr:uid="{00000000-0005-0000-0000-0000B50B0000}"/>
    <cellStyle name="Assumption Date. 2 2 4 2 2 11" xfId="1726" xr:uid="{00000000-0005-0000-0000-0000B60B0000}"/>
    <cellStyle name="Assumption Date. 2 2 4 2 2 11 2" xfId="21717" xr:uid="{00000000-0005-0000-0000-0000B70B0000}"/>
    <cellStyle name="Assumption Date. 2 2 4 2 2 12" xfId="21715" xr:uid="{00000000-0005-0000-0000-0000B80B0000}"/>
    <cellStyle name="Assumption Date. 2 2 4 2 2 2" xfId="1727" xr:uid="{00000000-0005-0000-0000-0000B90B0000}"/>
    <cellStyle name="Assumption Date. 2 2 4 2 2 2 2" xfId="21718" xr:uid="{00000000-0005-0000-0000-0000BA0B0000}"/>
    <cellStyle name="Assumption Date. 2 2 4 2 2 3" xfId="1728" xr:uid="{00000000-0005-0000-0000-0000BB0B0000}"/>
    <cellStyle name="Assumption Date. 2 2 4 2 2 3 2" xfId="21719" xr:uid="{00000000-0005-0000-0000-0000BC0B0000}"/>
    <cellStyle name="Assumption Date. 2 2 4 2 2 4" xfId="1729" xr:uid="{00000000-0005-0000-0000-0000BD0B0000}"/>
    <cellStyle name="Assumption Date. 2 2 4 2 2 4 2" xfId="21720" xr:uid="{00000000-0005-0000-0000-0000BE0B0000}"/>
    <cellStyle name="Assumption Date. 2 2 4 2 2 5" xfId="1730" xr:uid="{00000000-0005-0000-0000-0000BF0B0000}"/>
    <cellStyle name="Assumption Date. 2 2 4 2 2 5 2" xfId="21721" xr:uid="{00000000-0005-0000-0000-0000C00B0000}"/>
    <cellStyle name="Assumption Date. 2 2 4 2 2 6" xfId="1731" xr:uid="{00000000-0005-0000-0000-0000C10B0000}"/>
    <cellStyle name="Assumption Date. 2 2 4 2 2 6 2" xfId="21722" xr:uid="{00000000-0005-0000-0000-0000C20B0000}"/>
    <cellStyle name="Assumption Date. 2 2 4 2 2 7" xfId="1732" xr:uid="{00000000-0005-0000-0000-0000C30B0000}"/>
    <cellStyle name="Assumption Date. 2 2 4 2 2 7 2" xfId="21723" xr:uid="{00000000-0005-0000-0000-0000C40B0000}"/>
    <cellStyle name="Assumption Date. 2 2 4 2 2 8" xfId="1733" xr:uid="{00000000-0005-0000-0000-0000C50B0000}"/>
    <cellStyle name="Assumption Date. 2 2 4 2 2 8 2" xfId="21724" xr:uid="{00000000-0005-0000-0000-0000C60B0000}"/>
    <cellStyle name="Assumption Date. 2 2 4 2 2 9" xfId="1734" xr:uid="{00000000-0005-0000-0000-0000C70B0000}"/>
    <cellStyle name="Assumption Date. 2 2 4 2 2 9 2" xfId="21725" xr:uid="{00000000-0005-0000-0000-0000C80B0000}"/>
    <cellStyle name="Assumption Date. 2 2 4 2 3" xfId="1735" xr:uid="{00000000-0005-0000-0000-0000C90B0000}"/>
    <cellStyle name="Assumption Date. 2 2 4 2 3 2" xfId="21726" xr:uid="{00000000-0005-0000-0000-0000CA0B0000}"/>
    <cellStyle name="Assumption Date. 2 2 4 2 4" xfId="1736" xr:uid="{00000000-0005-0000-0000-0000CB0B0000}"/>
    <cellStyle name="Assumption Date. 2 2 4 2 4 2" xfId="21727" xr:uid="{00000000-0005-0000-0000-0000CC0B0000}"/>
    <cellStyle name="Assumption Date. 2 2 4 2 5" xfId="1737" xr:uid="{00000000-0005-0000-0000-0000CD0B0000}"/>
    <cellStyle name="Assumption Date. 2 2 4 2 5 2" xfId="21728" xr:uid="{00000000-0005-0000-0000-0000CE0B0000}"/>
    <cellStyle name="Assumption Date. 2 2 4 2 6" xfId="1738" xr:uid="{00000000-0005-0000-0000-0000CF0B0000}"/>
    <cellStyle name="Assumption Date. 2 2 4 2 6 2" xfId="21729" xr:uid="{00000000-0005-0000-0000-0000D00B0000}"/>
    <cellStyle name="Assumption Date. 2 2 4 2 7" xfId="1739" xr:uid="{00000000-0005-0000-0000-0000D10B0000}"/>
    <cellStyle name="Assumption Date. 2 2 4 2 7 2" xfId="21730" xr:uid="{00000000-0005-0000-0000-0000D20B0000}"/>
    <cellStyle name="Assumption Date. 2 2 4 2 8" xfId="1740" xr:uid="{00000000-0005-0000-0000-0000D30B0000}"/>
    <cellStyle name="Assumption Date. 2 2 4 2 8 2" xfId="21731" xr:uid="{00000000-0005-0000-0000-0000D40B0000}"/>
    <cellStyle name="Assumption Date. 2 2 4 2 9" xfId="1741" xr:uid="{00000000-0005-0000-0000-0000D50B0000}"/>
    <cellStyle name="Assumption Date. 2 2 4 2 9 2" xfId="21732" xr:uid="{00000000-0005-0000-0000-0000D60B0000}"/>
    <cellStyle name="Assumption Date. 2 2 4 3" xfId="1742" xr:uid="{00000000-0005-0000-0000-0000D70B0000}"/>
    <cellStyle name="Assumption Date. 2 2 4 3 10" xfId="1743" xr:uid="{00000000-0005-0000-0000-0000D80B0000}"/>
    <cellStyle name="Assumption Date. 2 2 4 3 10 2" xfId="21734" xr:uid="{00000000-0005-0000-0000-0000D90B0000}"/>
    <cellStyle name="Assumption Date. 2 2 4 3 11" xfId="1744" xr:uid="{00000000-0005-0000-0000-0000DA0B0000}"/>
    <cellStyle name="Assumption Date. 2 2 4 3 11 2" xfId="21735" xr:uid="{00000000-0005-0000-0000-0000DB0B0000}"/>
    <cellStyle name="Assumption Date. 2 2 4 3 12" xfId="21733" xr:uid="{00000000-0005-0000-0000-0000DC0B0000}"/>
    <cellStyle name="Assumption Date. 2 2 4 3 2" xfId="1745" xr:uid="{00000000-0005-0000-0000-0000DD0B0000}"/>
    <cellStyle name="Assumption Date. 2 2 4 3 2 2" xfId="21736" xr:uid="{00000000-0005-0000-0000-0000DE0B0000}"/>
    <cellStyle name="Assumption Date. 2 2 4 3 3" xfId="1746" xr:uid="{00000000-0005-0000-0000-0000DF0B0000}"/>
    <cellStyle name="Assumption Date. 2 2 4 3 3 2" xfId="21737" xr:uid="{00000000-0005-0000-0000-0000E00B0000}"/>
    <cellStyle name="Assumption Date. 2 2 4 3 4" xfId="1747" xr:uid="{00000000-0005-0000-0000-0000E10B0000}"/>
    <cellStyle name="Assumption Date. 2 2 4 3 4 2" xfId="21738" xr:uid="{00000000-0005-0000-0000-0000E20B0000}"/>
    <cellStyle name="Assumption Date. 2 2 4 3 5" xfId="1748" xr:uid="{00000000-0005-0000-0000-0000E30B0000}"/>
    <cellStyle name="Assumption Date. 2 2 4 3 5 2" xfId="21739" xr:uid="{00000000-0005-0000-0000-0000E40B0000}"/>
    <cellStyle name="Assumption Date. 2 2 4 3 6" xfId="1749" xr:uid="{00000000-0005-0000-0000-0000E50B0000}"/>
    <cellStyle name="Assumption Date. 2 2 4 3 6 2" xfId="21740" xr:uid="{00000000-0005-0000-0000-0000E60B0000}"/>
    <cellStyle name="Assumption Date. 2 2 4 3 7" xfId="1750" xr:uid="{00000000-0005-0000-0000-0000E70B0000}"/>
    <cellStyle name="Assumption Date. 2 2 4 3 7 2" xfId="21741" xr:uid="{00000000-0005-0000-0000-0000E80B0000}"/>
    <cellStyle name="Assumption Date. 2 2 4 3 8" xfId="1751" xr:uid="{00000000-0005-0000-0000-0000E90B0000}"/>
    <cellStyle name="Assumption Date. 2 2 4 3 8 2" xfId="21742" xr:uid="{00000000-0005-0000-0000-0000EA0B0000}"/>
    <cellStyle name="Assumption Date. 2 2 4 3 9" xfId="1752" xr:uid="{00000000-0005-0000-0000-0000EB0B0000}"/>
    <cellStyle name="Assumption Date. 2 2 4 3 9 2" xfId="21743" xr:uid="{00000000-0005-0000-0000-0000EC0B0000}"/>
    <cellStyle name="Assumption Date. 2 2 4 4" xfId="1753" xr:uid="{00000000-0005-0000-0000-0000ED0B0000}"/>
    <cellStyle name="Assumption Date. 2 2 4 4 2" xfId="21744" xr:uid="{00000000-0005-0000-0000-0000EE0B0000}"/>
    <cellStyle name="Assumption Date. 2 2 4 5" xfId="1754" xr:uid="{00000000-0005-0000-0000-0000EF0B0000}"/>
    <cellStyle name="Assumption Date. 2 2 4 5 2" xfId="21745" xr:uid="{00000000-0005-0000-0000-0000F00B0000}"/>
    <cellStyle name="Assumption Date. 2 2 4 6" xfId="1755" xr:uid="{00000000-0005-0000-0000-0000F10B0000}"/>
    <cellStyle name="Assumption Date. 2 2 4 6 2" xfId="21746" xr:uid="{00000000-0005-0000-0000-0000F20B0000}"/>
    <cellStyle name="Assumption Date. 2 2 4 7" xfId="1756" xr:uid="{00000000-0005-0000-0000-0000F30B0000}"/>
    <cellStyle name="Assumption Date. 2 2 4 7 2" xfId="21747" xr:uid="{00000000-0005-0000-0000-0000F40B0000}"/>
    <cellStyle name="Assumption Date. 2 2 4 8" xfId="1757" xr:uid="{00000000-0005-0000-0000-0000F50B0000}"/>
    <cellStyle name="Assumption Date. 2 2 4 8 2" xfId="21748" xr:uid="{00000000-0005-0000-0000-0000F60B0000}"/>
    <cellStyle name="Assumption Date. 2 2 4 9" xfId="1758" xr:uid="{00000000-0005-0000-0000-0000F70B0000}"/>
    <cellStyle name="Assumption Date. 2 2 4 9 2" xfId="21749" xr:uid="{00000000-0005-0000-0000-0000F80B0000}"/>
    <cellStyle name="Assumption Date. 2 2 5" xfId="1759" xr:uid="{00000000-0005-0000-0000-0000F90B0000}"/>
    <cellStyle name="Assumption Date. 2 2 5 10" xfId="1760" xr:uid="{00000000-0005-0000-0000-0000FA0B0000}"/>
    <cellStyle name="Assumption Date. 2 2 5 10 2" xfId="21751" xr:uid="{00000000-0005-0000-0000-0000FB0B0000}"/>
    <cellStyle name="Assumption Date. 2 2 5 11" xfId="1761" xr:uid="{00000000-0005-0000-0000-0000FC0B0000}"/>
    <cellStyle name="Assumption Date. 2 2 5 11 2" xfId="21752" xr:uid="{00000000-0005-0000-0000-0000FD0B0000}"/>
    <cellStyle name="Assumption Date. 2 2 5 12" xfId="21750" xr:uid="{00000000-0005-0000-0000-0000FE0B0000}"/>
    <cellStyle name="Assumption Date. 2 2 5 2" xfId="1762" xr:uid="{00000000-0005-0000-0000-0000FF0B0000}"/>
    <cellStyle name="Assumption Date. 2 2 5 2 10" xfId="1763" xr:uid="{00000000-0005-0000-0000-0000000C0000}"/>
    <cellStyle name="Assumption Date. 2 2 5 2 10 2" xfId="21754" xr:uid="{00000000-0005-0000-0000-0000010C0000}"/>
    <cellStyle name="Assumption Date. 2 2 5 2 11" xfId="1764" xr:uid="{00000000-0005-0000-0000-0000020C0000}"/>
    <cellStyle name="Assumption Date. 2 2 5 2 11 2" xfId="21755" xr:uid="{00000000-0005-0000-0000-0000030C0000}"/>
    <cellStyle name="Assumption Date. 2 2 5 2 12" xfId="21753" xr:uid="{00000000-0005-0000-0000-0000040C0000}"/>
    <cellStyle name="Assumption Date. 2 2 5 2 2" xfId="1765" xr:uid="{00000000-0005-0000-0000-0000050C0000}"/>
    <cellStyle name="Assumption Date. 2 2 5 2 2 2" xfId="21756" xr:uid="{00000000-0005-0000-0000-0000060C0000}"/>
    <cellStyle name="Assumption Date. 2 2 5 2 3" xfId="1766" xr:uid="{00000000-0005-0000-0000-0000070C0000}"/>
    <cellStyle name="Assumption Date. 2 2 5 2 3 2" xfId="21757" xr:uid="{00000000-0005-0000-0000-0000080C0000}"/>
    <cellStyle name="Assumption Date. 2 2 5 2 4" xfId="1767" xr:uid="{00000000-0005-0000-0000-0000090C0000}"/>
    <cellStyle name="Assumption Date. 2 2 5 2 4 2" xfId="21758" xr:uid="{00000000-0005-0000-0000-00000A0C0000}"/>
    <cellStyle name="Assumption Date. 2 2 5 2 5" xfId="1768" xr:uid="{00000000-0005-0000-0000-00000B0C0000}"/>
    <cellStyle name="Assumption Date. 2 2 5 2 5 2" xfId="21759" xr:uid="{00000000-0005-0000-0000-00000C0C0000}"/>
    <cellStyle name="Assumption Date. 2 2 5 2 6" xfId="1769" xr:uid="{00000000-0005-0000-0000-00000D0C0000}"/>
    <cellStyle name="Assumption Date. 2 2 5 2 6 2" xfId="21760" xr:uid="{00000000-0005-0000-0000-00000E0C0000}"/>
    <cellStyle name="Assumption Date. 2 2 5 2 7" xfId="1770" xr:uid="{00000000-0005-0000-0000-00000F0C0000}"/>
    <cellStyle name="Assumption Date. 2 2 5 2 7 2" xfId="21761" xr:uid="{00000000-0005-0000-0000-0000100C0000}"/>
    <cellStyle name="Assumption Date. 2 2 5 2 8" xfId="1771" xr:uid="{00000000-0005-0000-0000-0000110C0000}"/>
    <cellStyle name="Assumption Date. 2 2 5 2 8 2" xfId="21762" xr:uid="{00000000-0005-0000-0000-0000120C0000}"/>
    <cellStyle name="Assumption Date. 2 2 5 2 9" xfId="1772" xr:uid="{00000000-0005-0000-0000-0000130C0000}"/>
    <cellStyle name="Assumption Date. 2 2 5 2 9 2" xfId="21763" xr:uid="{00000000-0005-0000-0000-0000140C0000}"/>
    <cellStyle name="Assumption Date. 2 2 5 3" xfId="1773" xr:uid="{00000000-0005-0000-0000-0000150C0000}"/>
    <cellStyle name="Assumption Date. 2 2 5 3 2" xfId="21764" xr:uid="{00000000-0005-0000-0000-0000160C0000}"/>
    <cellStyle name="Assumption Date. 2 2 5 4" xfId="1774" xr:uid="{00000000-0005-0000-0000-0000170C0000}"/>
    <cellStyle name="Assumption Date. 2 2 5 4 2" xfId="21765" xr:uid="{00000000-0005-0000-0000-0000180C0000}"/>
    <cellStyle name="Assumption Date. 2 2 5 5" xfId="1775" xr:uid="{00000000-0005-0000-0000-0000190C0000}"/>
    <cellStyle name="Assumption Date. 2 2 5 5 2" xfId="21766" xr:uid="{00000000-0005-0000-0000-00001A0C0000}"/>
    <cellStyle name="Assumption Date. 2 2 5 6" xfId="1776" xr:uid="{00000000-0005-0000-0000-00001B0C0000}"/>
    <cellStyle name="Assumption Date. 2 2 5 6 2" xfId="21767" xr:uid="{00000000-0005-0000-0000-00001C0C0000}"/>
    <cellStyle name="Assumption Date. 2 2 5 7" xfId="1777" xr:uid="{00000000-0005-0000-0000-00001D0C0000}"/>
    <cellStyle name="Assumption Date. 2 2 5 7 2" xfId="21768" xr:uid="{00000000-0005-0000-0000-00001E0C0000}"/>
    <cellStyle name="Assumption Date. 2 2 5 8" xfId="1778" xr:uid="{00000000-0005-0000-0000-00001F0C0000}"/>
    <cellStyle name="Assumption Date. 2 2 5 8 2" xfId="21769" xr:uid="{00000000-0005-0000-0000-0000200C0000}"/>
    <cellStyle name="Assumption Date. 2 2 5 9" xfId="1779" xr:uid="{00000000-0005-0000-0000-0000210C0000}"/>
    <cellStyle name="Assumption Date. 2 2 5 9 2" xfId="21770" xr:uid="{00000000-0005-0000-0000-0000220C0000}"/>
    <cellStyle name="Assumption Date. 2 2 6" xfId="1780" xr:uid="{00000000-0005-0000-0000-0000230C0000}"/>
    <cellStyle name="Assumption Date. 2 2 6 10" xfId="1781" xr:uid="{00000000-0005-0000-0000-0000240C0000}"/>
    <cellStyle name="Assumption Date. 2 2 6 10 2" xfId="21772" xr:uid="{00000000-0005-0000-0000-0000250C0000}"/>
    <cellStyle name="Assumption Date. 2 2 6 11" xfId="1782" xr:uid="{00000000-0005-0000-0000-0000260C0000}"/>
    <cellStyle name="Assumption Date. 2 2 6 11 2" xfId="21773" xr:uid="{00000000-0005-0000-0000-0000270C0000}"/>
    <cellStyle name="Assumption Date. 2 2 6 12" xfId="21771" xr:uid="{00000000-0005-0000-0000-0000280C0000}"/>
    <cellStyle name="Assumption Date. 2 2 6 2" xfId="1783" xr:uid="{00000000-0005-0000-0000-0000290C0000}"/>
    <cellStyle name="Assumption Date. 2 2 6 2 10" xfId="1784" xr:uid="{00000000-0005-0000-0000-00002A0C0000}"/>
    <cellStyle name="Assumption Date. 2 2 6 2 10 2" xfId="21775" xr:uid="{00000000-0005-0000-0000-00002B0C0000}"/>
    <cellStyle name="Assumption Date. 2 2 6 2 11" xfId="1785" xr:uid="{00000000-0005-0000-0000-00002C0C0000}"/>
    <cellStyle name="Assumption Date. 2 2 6 2 11 2" xfId="21776" xr:uid="{00000000-0005-0000-0000-00002D0C0000}"/>
    <cellStyle name="Assumption Date. 2 2 6 2 12" xfId="21774" xr:uid="{00000000-0005-0000-0000-00002E0C0000}"/>
    <cellStyle name="Assumption Date. 2 2 6 2 2" xfId="1786" xr:uid="{00000000-0005-0000-0000-00002F0C0000}"/>
    <cellStyle name="Assumption Date. 2 2 6 2 2 2" xfId="21777" xr:uid="{00000000-0005-0000-0000-0000300C0000}"/>
    <cellStyle name="Assumption Date. 2 2 6 2 3" xfId="1787" xr:uid="{00000000-0005-0000-0000-0000310C0000}"/>
    <cellStyle name="Assumption Date. 2 2 6 2 3 2" xfId="21778" xr:uid="{00000000-0005-0000-0000-0000320C0000}"/>
    <cellStyle name="Assumption Date. 2 2 6 2 4" xfId="1788" xr:uid="{00000000-0005-0000-0000-0000330C0000}"/>
    <cellStyle name="Assumption Date. 2 2 6 2 4 2" xfId="21779" xr:uid="{00000000-0005-0000-0000-0000340C0000}"/>
    <cellStyle name="Assumption Date. 2 2 6 2 5" xfId="1789" xr:uid="{00000000-0005-0000-0000-0000350C0000}"/>
    <cellStyle name="Assumption Date. 2 2 6 2 5 2" xfId="21780" xr:uid="{00000000-0005-0000-0000-0000360C0000}"/>
    <cellStyle name="Assumption Date. 2 2 6 2 6" xfId="1790" xr:uid="{00000000-0005-0000-0000-0000370C0000}"/>
    <cellStyle name="Assumption Date. 2 2 6 2 6 2" xfId="21781" xr:uid="{00000000-0005-0000-0000-0000380C0000}"/>
    <cellStyle name="Assumption Date. 2 2 6 2 7" xfId="1791" xr:uid="{00000000-0005-0000-0000-0000390C0000}"/>
    <cellStyle name="Assumption Date. 2 2 6 2 7 2" xfId="21782" xr:uid="{00000000-0005-0000-0000-00003A0C0000}"/>
    <cellStyle name="Assumption Date. 2 2 6 2 8" xfId="1792" xr:uid="{00000000-0005-0000-0000-00003B0C0000}"/>
    <cellStyle name="Assumption Date. 2 2 6 2 8 2" xfId="21783" xr:uid="{00000000-0005-0000-0000-00003C0C0000}"/>
    <cellStyle name="Assumption Date. 2 2 6 2 9" xfId="1793" xr:uid="{00000000-0005-0000-0000-00003D0C0000}"/>
    <cellStyle name="Assumption Date. 2 2 6 2 9 2" xfId="21784" xr:uid="{00000000-0005-0000-0000-00003E0C0000}"/>
    <cellStyle name="Assumption Date. 2 2 6 3" xfId="1794" xr:uid="{00000000-0005-0000-0000-00003F0C0000}"/>
    <cellStyle name="Assumption Date. 2 2 6 3 2" xfId="21785" xr:uid="{00000000-0005-0000-0000-0000400C0000}"/>
    <cellStyle name="Assumption Date. 2 2 6 4" xfId="1795" xr:uid="{00000000-0005-0000-0000-0000410C0000}"/>
    <cellStyle name="Assumption Date. 2 2 6 4 2" xfId="21786" xr:uid="{00000000-0005-0000-0000-0000420C0000}"/>
    <cellStyle name="Assumption Date. 2 2 6 5" xfId="1796" xr:uid="{00000000-0005-0000-0000-0000430C0000}"/>
    <cellStyle name="Assumption Date. 2 2 6 5 2" xfId="21787" xr:uid="{00000000-0005-0000-0000-0000440C0000}"/>
    <cellStyle name="Assumption Date. 2 2 6 6" xfId="1797" xr:uid="{00000000-0005-0000-0000-0000450C0000}"/>
    <cellStyle name="Assumption Date. 2 2 6 6 2" xfId="21788" xr:uid="{00000000-0005-0000-0000-0000460C0000}"/>
    <cellStyle name="Assumption Date. 2 2 6 7" xfId="1798" xr:uid="{00000000-0005-0000-0000-0000470C0000}"/>
    <cellStyle name="Assumption Date. 2 2 6 7 2" xfId="21789" xr:uid="{00000000-0005-0000-0000-0000480C0000}"/>
    <cellStyle name="Assumption Date. 2 2 6 8" xfId="1799" xr:uid="{00000000-0005-0000-0000-0000490C0000}"/>
    <cellStyle name="Assumption Date. 2 2 6 8 2" xfId="21790" xr:uid="{00000000-0005-0000-0000-00004A0C0000}"/>
    <cellStyle name="Assumption Date. 2 2 6 9" xfId="1800" xr:uid="{00000000-0005-0000-0000-00004B0C0000}"/>
    <cellStyle name="Assumption Date. 2 2 6 9 2" xfId="21791" xr:uid="{00000000-0005-0000-0000-00004C0C0000}"/>
    <cellStyle name="Assumption Date. 2 2 7" xfId="1801" xr:uid="{00000000-0005-0000-0000-00004D0C0000}"/>
    <cellStyle name="Assumption Date. 2 2 7 10" xfId="1802" xr:uid="{00000000-0005-0000-0000-00004E0C0000}"/>
    <cellStyle name="Assumption Date. 2 2 7 10 2" xfId="21793" xr:uid="{00000000-0005-0000-0000-00004F0C0000}"/>
    <cellStyle name="Assumption Date. 2 2 7 11" xfId="1803" xr:uid="{00000000-0005-0000-0000-0000500C0000}"/>
    <cellStyle name="Assumption Date. 2 2 7 11 2" xfId="21794" xr:uid="{00000000-0005-0000-0000-0000510C0000}"/>
    <cellStyle name="Assumption Date. 2 2 7 12" xfId="21792" xr:uid="{00000000-0005-0000-0000-0000520C0000}"/>
    <cellStyle name="Assumption Date. 2 2 7 2" xfId="1804" xr:uid="{00000000-0005-0000-0000-0000530C0000}"/>
    <cellStyle name="Assumption Date. 2 2 7 2 10" xfId="1805" xr:uid="{00000000-0005-0000-0000-0000540C0000}"/>
    <cellStyle name="Assumption Date. 2 2 7 2 10 2" xfId="21796" xr:uid="{00000000-0005-0000-0000-0000550C0000}"/>
    <cellStyle name="Assumption Date. 2 2 7 2 11" xfId="1806" xr:uid="{00000000-0005-0000-0000-0000560C0000}"/>
    <cellStyle name="Assumption Date. 2 2 7 2 11 2" xfId="21797" xr:uid="{00000000-0005-0000-0000-0000570C0000}"/>
    <cellStyle name="Assumption Date. 2 2 7 2 12" xfId="21795" xr:uid="{00000000-0005-0000-0000-0000580C0000}"/>
    <cellStyle name="Assumption Date. 2 2 7 2 2" xfId="1807" xr:uid="{00000000-0005-0000-0000-0000590C0000}"/>
    <cellStyle name="Assumption Date. 2 2 7 2 2 2" xfId="21798" xr:uid="{00000000-0005-0000-0000-00005A0C0000}"/>
    <cellStyle name="Assumption Date. 2 2 7 2 3" xfId="1808" xr:uid="{00000000-0005-0000-0000-00005B0C0000}"/>
    <cellStyle name="Assumption Date. 2 2 7 2 3 2" xfId="21799" xr:uid="{00000000-0005-0000-0000-00005C0C0000}"/>
    <cellStyle name="Assumption Date. 2 2 7 2 4" xfId="1809" xr:uid="{00000000-0005-0000-0000-00005D0C0000}"/>
    <cellStyle name="Assumption Date. 2 2 7 2 4 2" xfId="21800" xr:uid="{00000000-0005-0000-0000-00005E0C0000}"/>
    <cellStyle name="Assumption Date. 2 2 7 2 5" xfId="1810" xr:uid="{00000000-0005-0000-0000-00005F0C0000}"/>
    <cellStyle name="Assumption Date. 2 2 7 2 5 2" xfId="21801" xr:uid="{00000000-0005-0000-0000-0000600C0000}"/>
    <cellStyle name="Assumption Date. 2 2 7 2 6" xfId="1811" xr:uid="{00000000-0005-0000-0000-0000610C0000}"/>
    <cellStyle name="Assumption Date. 2 2 7 2 6 2" xfId="21802" xr:uid="{00000000-0005-0000-0000-0000620C0000}"/>
    <cellStyle name="Assumption Date. 2 2 7 2 7" xfId="1812" xr:uid="{00000000-0005-0000-0000-0000630C0000}"/>
    <cellStyle name="Assumption Date. 2 2 7 2 7 2" xfId="21803" xr:uid="{00000000-0005-0000-0000-0000640C0000}"/>
    <cellStyle name="Assumption Date. 2 2 7 2 8" xfId="1813" xr:uid="{00000000-0005-0000-0000-0000650C0000}"/>
    <cellStyle name="Assumption Date. 2 2 7 2 8 2" xfId="21804" xr:uid="{00000000-0005-0000-0000-0000660C0000}"/>
    <cellStyle name="Assumption Date. 2 2 7 2 9" xfId="1814" xr:uid="{00000000-0005-0000-0000-0000670C0000}"/>
    <cellStyle name="Assumption Date. 2 2 7 2 9 2" xfId="21805" xr:uid="{00000000-0005-0000-0000-0000680C0000}"/>
    <cellStyle name="Assumption Date. 2 2 7 3" xfId="1815" xr:uid="{00000000-0005-0000-0000-0000690C0000}"/>
    <cellStyle name="Assumption Date. 2 2 7 3 2" xfId="21806" xr:uid="{00000000-0005-0000-0000-00006A0C0000}"/>
    <cellStyle name="Assumption Date. 2 2 7 4" xfId="1816" xr:uid="{00000000-0005-0000-0000-00006B0C0000}"/>
    <cellStyle name="Assumption Date. 2 2 7 4 2" xfId="21807" xr:uid="{00000000-0005-0000-0000-00006C0C0000}"/>
    <cellStyle name="Assumption Date. 2 2 7 5" xfId="1817" xr:uid="{00000000-0005-0000-0000-00006D0C0000}"/>
    <cellStyle name="Assumption Date. 2 2 7 5 2" xfId="21808" xr:uid="{00000000-0005-0000-0000-00006E0C0000}"/>
    <cellStyle name="Assumption Date. 2 2 7 6" xfId="1818" xr:uid="{00000000-0005-0000-0000-00006F0C0000}"/>
    <cellStyle name="Assumption Date. 2 2 7 6 2" xfId="21809" xr:uid="{00000000-0005-0000-0000-0000700C0000}"/>
    <cellStyle name="Assumption Date. 2 2 7 7" xfId="1819" xr:uid="{00000000-0005-0000-0000-0000710C0000}"/>
    <cellStyle name="Assumption Date. 2 2 7 7 2" xfId="21810" xr:uid="{00000000-0005-0000-0000-0000720C0000}"/>
    <cellStyle name="Assumption Date. 2 2 7 8" xfId="1820" xr:uid="{00000000-0005-0000-0000-0000730C0000}"/>
    <cellStyle name="Assumption Date. 2 2 7 8 2" xfId="21811" xr:uid="{00000000-0005-0000-0000-0000740C0000}"/>
    <cellStyle name="Assumption Date. 2 2 7 9" xfId="1821" xr:uid="{00000000-0005-0000-0000-0000750C0000}"/>
    <cellStyle name="Assumption Date. 2 2 7 9 2" xfId="21812" xr:uid="{00000000-0005-0000-0000-0000760C0000}"/>
    <cellStyle name="Assumption Date. 2 2 8" xfId="1822" xr:uid="{00000000-0005-0000-0000-0000770C0000}"/>
    <cellStyle name="Assumption Date. 2 2 8 10" xfId="1823" xr:uid="{00000000-0005-0000-0000-0000780C0000}"/>
    <cellStyle name="Assumption Date. 2 2 8 10 2" xfId="21814" xr:uid="{00000000-0005-0000-0000-0000790C0000}"/>
    <cellStyle name="Assumption Date. 2 2 8 11" xfId="1824" xr:uid="{00000000-0005-0000-0000-00007A0C0000}"/>
    <cellStyle name="Assumption Date. 2 2 8 11 2" xfId="21815" xr:uid="{00000000-0005-0000-0000-00007B0C0000}"/>
    <cellStyle name="Assumption Date. 2 2 8 12" xfId="21813" xr:uid="{00000000-0005-0000-0000-00007C0C0000}"/>
    <cellStyle name="Assumption Date. 2 2 8 2" xfId="1825" xr:uid="{00000000-0005-0000-0000-00007D0C0000}"/>
    <cellStyle name="Assumption Date. 2 2 8 2 2" xfId="21816" xr:uid="{00000000-0005-0000-0000-00007E0C0000}"/>
    <cellStyle name="Assumption Date. 2 2 8 3" xfId="1826" xr:uid="{00000000-0005-0000-0000-00007F0C0000}"/>
    <cellStyle name="Assumption Date. 2 2 8 3 2" xfId="21817" xr:uid="{00000000-0005-0000-0000-0000800C0000}"/>
    <cellStyle name="Assumption Date. 2 2 8 4" xfId="1827" xr:uid="{00000000-0005-0000-0000-0000810C0000}"/>
    <cellStyle name="Assumption Date. 2 2 8 4 2" xfId="21818" xr:uid="{00000000-0005-0000-0000-0000820C0000}"/>
    <cellStyle name="Assumption Date. 2 2 8 5" xfId="1828" xr:uid="{00000000-0005-0000-0000-0000830C0000}"/>
    <cellStyle name="Assumption Date. 2 2 8 5 2" xfId="21819" xr:uid="{00000000-0005-0000-0000-0000840C0000}"/>
    <cellStyle name="Assumption Date. 2 2 8 6" xfId="1829" xr:uid="{00000000-0005-0000-0000-0000850C0000}"/>
    <cellStyle name="Assumption Date. 2 2 8 6 2" xfId="21820" xr:uid="{00000000-0005-0000-0000-0000860C0000}"/>
    <cellStyle name="Assumption Date. 2 2 8 7" xfId="1830" xr:uid="{00000000-0005-0000-0000-0000870C0000}"/>
    <cellStyle name="Assumption Date. 2 2 8 7 2" xfId="21821" xr:uid="{00000000-0005-0000-0000-0000880C0000}"/>
    <cellStyle name="Assumption Date. 2 2 8 8" xfId="1831" xr:uid="{00000000-0005-0000-0000-0000890C0000}"/>
    <cellStyle name="Assumption Date. 2 2 8 8 2" xfId="21822" xr:uid="{00000000-0005-0000-0000-00008A0C0000}"/>
    <cellStyle name="Assumption Date. 2 2 8 9" xfId="1832" xr:uid="{00000000-0005-0000-0000-00008B0C0000}"/>
    <cellStyle name="Assumption Date. 2 2 8 9 2" xfId="21823" xr:uid="{00000000-0005-0000-0000-00008C0C0000}"/>
    <cellStyle name="Assumption Date. 2 2 9" xfId="1833" xr:uid="{00000000-0005-0000-0000-00008D0C0000}"/>
    <cellStyle name="Assumption Date. 2 2 9 2" xfId="21824" xr:uid="{00000000-0005-0000-0000-00008E0C0000}"/>
    <cellStyle name="Assumption Date. 2 20" xfId="1834" xr:uid="{00000000-0005-0000-0000-00008F0C0000}"/>
    <cellStyle name="Assumption Date. 2 20 2" xfId="21825" xr:uid="{00000000-0005-0000-0000-0000900C0000}"/>
    <cellStyle name="Assumption Date. 2 21" xfId="1835" xr:uid="{00000000-0005-0000-0000-0000910C0000}"/>
    <cellStyle name="Assumption Date. 2 21 2" xfId="21826" xr:uid="{00000000-0005-0000-0000-0000920C0000}"/>
    <cellStyle name="Assumption Date. 2 22" xfId="1836" xr:uid="{00000000-0005-0000-0000-0000930C0000}"/>
    <cellStyle name="Assumption Date. 2 22 2" xfId="21827" xr:uid="{00000000-0005-0000-0000-0000940C0000}"/>
    <cellStyle name="Assumption Date. 2 23" xfId="21558" xr:uid="{00000000-0005-0000-0000-0000950C0000}"/>
    <cellStyle name="Assumption Date. 2 3" xfId="1837" xr:uid="{00000000-0005-0000-0000-0000960C0000}"/>
    <cellStyle name="Assumption Date. 2 3 10" xfId="1838" xr:uid="{00000000-0005-0000-0000-0000970C0000}"/>
    <cellStyle name="Assumption Date. 2 3 10 2" xfId="21829" xr:uid="{00000000-0005-0000-0000-0000980C0000}"/>
    <cellStyle name="Assumption Date. 2 3 11" xfId="1839" xr:uid="{00000000-0005-0000-0000-0000990C0000}"/>
    <cellStyle name="Assumption Date. 2 3 11 2" xfId="21830" xr:uid="{00000000-0005-0000-0000-00009A0C0000}"/>
    <cellStyle name="Assumption Date. 2 3 12" xfId="1840" xr:uid="{00000000-0005-0000-0000-00009B0C0000}"/>
    <cellStyle name="Assumption Date. 2 3 12 2" xfId="21831" xr:uid="{00000000-0005-0000-0000-00009C0C0000}"/>
    <cellStyle name="Assumption Date. 2 3 13" xfId="1841" xr:uid="{00000000-0005-0000-0000-00009D0C0000}"/>
    <cellStyle name="Assumption Date. 2 3 13 2" xfId="21832" xr:uid="{00000000-0005-0000-0000-00009E0C0000}"/>
    <cellStyle name="Assumption Date. 2 3 14" xfId="21828" xr:uid="{00000000-0005-0000-0000-00009F0C0000}"/>
    <cellStyle name="Assumption Date. 2 3 2" xfId="1842" xr:uid="{00000000-0005-0000-0000-0000A00C0000}"/>
    <cellStyle name="Assumption Date. 2 3 2 10" xfId="1843" xr:uid="{00000000-0005-0000-0000-0000A10C0000}"/>
    <cellStyle name="Assumption Date. 2 3 2 10 2" xfId="21834" xr:uid="{00000000-0005-0000-0000-0000A20C0000}"/>
    <cellStyle name="Assumption Date. 2 3 2 11" xfId="1844" xr:uid="{00000000-0005-0000-0000-0000A30C0000}"/>
    <cellStyle name="Assumption Date. 2 3 2 11 2" xfId="21835" xr:uid="{00000000-0005-0000-0000-0000A40C0000}"/>
    <cellStyle name="Assumption Date. 2 3 2 12" xfId="1845" xr:uid="{00000000-0005-0000-0000-0000A50C0000}"/>
    <cellStyle name="Assumption Date. 2 3 2 12 2" xfId="21836" xr:uid="{00000000-0005-0000-0000-0000A60C0000}"/>
    <cellStyle name="Assumption Date. 2 3 2 13" xfId="21833" xr:uid="{00000000-0005-0000-0000-0000A70C0000}"/>
    <cellStyle name="Assumption Date. 2 3 2 2" xfId="1846" xr:uid="{00000000-0005-0000-0000-0000A80C0000}"/>
    <cellStyle name="Assumption Date. 2 3 2 2 10" xfId="1847" xr:uid="{00000000-0005-0000-0000-0000A90C0000}"/>
    <cellStyle name="Assumption Date. 2 3 2 2 10 2" xfId="21838" xr:uid="{00000000-0005-0000-0000-0000AA0C0000}"/>
    <cellStyle name="Assumption Date. 2 3 2 2 11" xfId="1848" xr:uid="{00000000-0005-0000-0000-0000AB0C0000}"/>
    <cellStyle name="Assumption Date. 2 3 2 2 11 2" xfId="21839" xr:uid="{00000000-0005-0000-0000-0000AC0C0000}"/>
    <cellStyle name="Assumption Date. 2 3 2 2 12" xfId="21837" xr:uid="{00000000-0005-0000-0000-0000AD0C0000}"/>
    <cellStyle name="Assumption Date. 2 3 2 2 2" xfId="1849" xr:uid="{00000000-0005-0000-0000-0000AE0C0000}"/>
    <cellStyle name="Assumption Date. 2 3 2 2 2 10" xfId="1850" xr:uid="{00000000-0005-0000-0000-0000AF0C0000}"/>
    <cellStyle name="Assumption Date. 2 3 2 2 2 10 2" xfId="21841" xr:uid="{00000000-0005-0000-0000-0000B00C0000}"/>
    <cellStyle name="Assumption Date. 2 3 2 2 2 11" xfId="1851" xr:uid="{00000000-0005-0000-0000-0000B10C0000}"/>
    <cellStyle name="Assumption Date. 2 3 2 2 2 11 2" xfId="21842" xr:uid="{00000000-0005-0000-0000-0000B20C0000}"/>
    <cellStyle name="Assumption Date. 2 3 2 2 2 12" xfId="21840" xr:uid="{00000000-0005-0000-0000-0000B30C0000}"/>
    <cellStyle name="Assumption Date. 2 3 2 2 2 2" xfId="1852" xr:uid="{00000000-0005-0000-0000-0000B40C0000}"/>
    <cellStyle name="Assumption Date. 2 3 2 2 2 2 2" xfId="21843" xr:uid="{00000000-0005-0000-0000-0000B50C0000}"/>
    <cellStyle name="Assumption Date. 2 3 2 2 2 3" xfId="1853" xr:uid="{00000000-0005-0000-0000-0000B60C0000}"/>
    <cellStyle name="Assumption Date. 2 3 2 2 2 3 2" xfId="21844" xr:uid="{00000000-0005-0000-0000-0000B70C0000}"/>
    <cellStyle name="Assumption Date. 2 3 2 2 2 4" xfId="1854" xr:uid="{00000000-0005-0000-0000-0000B80C0000}"/>
    <cellStyle name="Assumption Date. 2 3 2 2 2 4 2" xfId="21845" xr:uid="{00000000-0005-0000-0000-0000B90C0000}"/>
    <cellStyle name="Assumption Date. 2 3 2 2 2 5" xfId="1855" xr:uid="{00000000-0005-0000-0000-0000BA0C0000}"/>
    <cellStyle name="Assumption Date. 2 3 2 2 2 5 2" xfId="21846" xr:uid="{00000000-0005-0000-0000-0000BB0C0000}"/>
    <cellStyle name="Assumption Date. 2 3 2 2 2 6" xfId="1856" xr:uid="{00000000-0005-0000-0000-0000BC0C0000}"/>
    <cellStyle name="Assumption Date. 2 3 2 2 2 6 2" xfId="21847" xr:uid="{00000000-0005-0000-0000-0000BD0C0000}"/>
    <cellStyle name="Assumption Date. 2 3 2 2 2 7" xfId="1857" xr:uid="{00000000-0005-0000-0000-0000BE0C0000}"/>
    <cellStyle name="Assumption Date. 2 3 2 2 2 7 2" xfId="21848" xr:uid="{00000000-0005-0000-0000-0000BF0C0000}"/>
    <cellStyle name="Assumption Date. 2 3 2 2 2 8" xfId="1858" xr:uid="{00000000-0005-0000-0000-0000C00C0000}"/>
    <cellStyle name="Assumption Date. 2 3 2 2 2 8 2" xfId="21849" xr:uid="{00000000-0005-0000-0000-0000C10C0000}"/>
    <cellStyle name="Assumption Date. 2 3 2 2 2 9" xfId="1859" xr:uid="{00000000-0005-0000-0000-0000C20C0000}"/>
    <cellStyle name="Assumption Date. 2 3 2 2 2 9 2" xfId="21850" xr:uid="{00000000-0005-0000-0000-0000C30C0000}"/>
    <cellStyle name="Assumption Date. 2 3 2 2 3" xfId="1860" xr:uid="{00000000-0005-0000-0000-0000C40C0000}"/>
    <cellStyle name="Assumption Date. 2 3 2 2 3 2" xfId="21851" xr:uid="{00000000-0005-0000-0000-0000C50C0000}"/>
    <cellStyle name="Assumption Date. 2 3 2 2 4" xfId="1861" xr:uid="{00000000-0005-0000-0000-0000C60C0000}"/>
    <cellStyle name="Assumption Date. 2 3 2 2 4 2" xfId="21852" xr:uid="{00000000-0005-0000-0000-0000C70C0000}"/>
    <cellStyle name="Assumption Date. 2 3 2 2 5" xfId="1862" xr:uid="{00000000-0005-0000-0000-0000C80C0000}"/>
    <cellStyle name="Assumption Date. 2 3 2 2 5 2" xfId="21853" xr:uid="{00000000-0005-0000-0000-0000C90C0000}"/>
    <cellStyle name="Assumption Date. 2 3 2 2 6" xfId="1863" xr:uid="{00000000-0005-0000-0000-0000CA0C0000}"/>
    <cellStyle name="Assumption Date. 2 3 2 2 6 2" xfId="21854" xr:uid="{00000000-0005-0000-0000-0000CB0C0000}"/>
    <cellStyle name="Assumption Date. 2 3 2 2 7" xfId="1864" xr:uid="{00000000-0005-0000-0000-0000CC0C0000}"/>
    <cellStyle name="Assumption Date. 2 3 2 2 7 2" xfId="21855" xr:uid="{00000000-0005-0000-0000-0000CD0C0000}"/>
    <cellStyle name="Assumption Date. 2 3 2 2 8" xfId="1865" xr:uid="{00000000-0005-0000-0000-0000CE0C0000}"/>
    <cellStyle name="Assumption Date. 2 3 2 2 8 2" xfId="21856" xr:uid="{00000000-0005-0000-0000-0000CF0C0000}"/>
    <cellStyle name="Assumption Date. 2 3 2 2 9" xfId="1866" xr:uid="{00000000-0005-0000-0000-0000D00C0000}"/>
    <cellStyle name="Assumption Date. 2 3 2 2 9 2" xfId="21857" xr:uid="{00000000-0005-0000-0000-0000D10C0000}"/>
    <cellStyle name="Assumption Date. 2 3 2 3" xfId="1867" xr:uid="{00000000-0005-0000-0000-0000D20C0000}"/>
    <cellStyle name="Assumption Date. 2 3 2 3 10" xfId="1868" xr:uid="{00000000-0005-0000-0000-0000D30C0000}"/>
    <cellStyle name="Assumption Date. 2 3 2 3 10 2" xfId="21859" xr:uid="{00000000-0005-0000-0000-0000D40C0000}"/>
    <cellStyle name="Assumption Date. 2 3 2 3 11" xfId="1869" xr:uid="{00000000-0005-0000-0000-0000D50C0000}"/>
    <cellStyle name="Assumption Date. 2 3 2 3 11 2" xfId="21860" xr:uid="{00000000-0005-0000-0000-0000D60C0000}"/>
    <cellStyle name="Assumption Date. 2 3 2 3 12" xfId="21858" xr:uid="{00000000-0005-0000-0000-0000D70C0000}"/>
    <cellStyle name="Assumption Date. 2 3 2 3 2" xfId="1870" xr:uid="{00000000-0005-0000-0000-0000D80C0000}"/>
    <cellStyle name="Assumption Date. 2 3 2 3 2 2" xfId="21861" xr:uid="{00000000-0005-0000-0000-0000D90C0000}"/>
    <cellStyle name="Assumption Date. 2 3 2 3 3" xfId="1871" xr:uid="{00000000-0005-0000-0000-0000DA0C0000}"/>
    <cellStyle name="Assumption Date. 2 3 2 3 3 2" xfId="21862" xr:uid="{00000000-0005-0000-0000-0000DB0C0000}"/>
    <cellStyle name="Assumption Date. 2 3 2 3 4" xfId="1872" xr:uid="{00000000-0005-0000-0000-0000DC0C0000}"/>
    <cellStyle name="Assumption Date. 2 3 2 3 4 2" xfId="21863" xr:uid="{00000000-0005-0000-0000-0000DD0C0000}"/>
    <cellStyle name="Assumption Date. 2 3 2 3 5" xfId="1873" xr:uid="{00000000-0005-0000-0000-0000DE0C0000}"/>
    <cellStyle name="Assumption Date. 2 3 2 3 5 2" xfId="21864" xr:uid="{00000000-0005-0000-0000-0000DF0C0000}"/>
    <cellStyle name="Assumption Date. 2 3 2 3 6" xfId="1874" xr:uid="{00000000-0005-0000-0000-0000E00C0000}"/>
    <cellStyle name="Assumption Date. 2 3 2 3 6 2" xfId="21865" xr:uid="{00000000-0005-0000-0000-0000E10C0000}"/>
    <cellStyle name="Assumption Date. 2 3 2 3 7" xfId="1875" xr:uid="{00000000-0005-0000-0000-0000E20C0000}"/>
    <cellStyle name="Assumption Date. 2 3 2 3 7 2" xfId="21866" xr:uid="{00000000-0005-0000-0000-0000E30C0000}"/>
    <cellStyle name="Assumption Date. 2 3 2 3 8" xfId="1876" xr:uid="{00000000-0005-0000-0000-0000E40C0000}"/>
    <cellStyle name="Assumption Date. 2 3 2 3 8 2" xfId="21867" xr:uid="{00000000-0005-0000-0000-0000E50C0000}"/>
    <cellStyle name="Assumption Date. 2 3 2 3 9" xfId="1877" xr:uid="{00000000-0005-0000-0000-0000E60C0000}"/>
    <cellStyle name="Assumption Date. 2 3 2 3 9 2" xfId="21868" xr:uid="{00000000-0005-0000-0000-0000E70C0000}"/>
    <cellStyle name="Assumption Date. 2 3 2 4" xfId="1878" xr:uid="{00000000-0005-0000-0000-0000E80C0000}"/>
    <cellStyle name="Assumption Date. 2 3 2 4 2" xfId="21869" xr:uid="{00000000-0005-0000-0000-0000E90C0000}"/>
    <cellStyle name="Assumption Date. 2 3 2 5" xfId="1879" xr:uid="{00000000-0005-0000-0000-0000EA0C0000}"/>
    <cellStyle name="Assumption Date. 2 3 2 5 2" xfId="21870" xr:uid="{00000000-0005-0000-0000-0000EB0C0000}"/>
    <cellStyle name="Assumption Date. 2 3 2 6" xfId="1880" xr:uid="{00000000-0005-0000-0000-0000EC0C0000}"/>
    <cellStyle name="Assumption Date. 2 3 2 6 2" xfId="21871" xr:uid="{00000000-0005-0000-0000-0000ED0C0000}"/>
    <cellStyle name="Assumption Date. 2 3 2 7" xfId="1881" xr:uid="{00000000-0005-0000-0000-0000EE0C0000}"/>
    <cellStyle name="Assumption Date. 2 3 2 7 2" xfId="21872" xr:uid="{00000000-0005-0000-0000-0000EF0C0000}"/>
    <cellStyle name="Assumption Date. 2 3 2 8" xfId="1882" xr:uid="{00000000-0005-0000-0000-0000F00C0000}"/>
    <cellStyle name="Assumption Date. 2 3 2 8 2" xfId="21873" xr:uid="{00000000-0005-0000-0000-0000F10C0000}"/>
    <cellStyle name="Assumption Date. 2 3 2 9" xfId="1883" xr:uid="{00000000-0005-0000-0000-0000F20C0000}"/>
    <cellStyle name="Assumption Date. 2 3 2 9 2" xfId="21874" xr:uid="{00000000-0005-0000-0000-0000F30C0000}"/>
    <cellStyle name="Assumption Date. 2 3 3" xfId="1884" xr:uid="{00000000-0005-0000-0000-0000F40C0000}"/>
    <cellStyle name="Assumption Date. 2 3 3 10" xfId="1885" xr:uid="{00000000-0005-0000-0000-0000F50C0000}"/>
    <cellStyle name="Assumption Date. 2 3 3 10 2" xfId="21876" xr:uid="{00000000-0005-0000-0000-0000F60C0000}"/>
    <cellStyle name="Assumption Date. 2 3 3 11" xfId="1886" xr:uid="{00000000-0005-0000-0000-0000F70C0000}"/>
    <cellStyle name="Assumption Date. 2 3 3 11 2" xfId="21877" xr:uid="{00000000-0005-0000-0000-0000F80C0000}"/>
    <cellStyle name="Assumption Date. 2 3 3 12" xfId="21875" xr:uid="{00000000-0005-0000-0000-0000F90C0000}"/>
    <cellStyle name="Assumption Date. 2 3 3 2" xfId="1887" xr:uid="{00000000-0005-0000-0000-0000FA0C0000}"/>
    <cellStyle name="Assumption Date. 2 3 3 2 10" xfId="1888" xr:uid="{00000000-0005-0000-0000-0000FB0C0000}"/>
    <cellStyle name="Assumption Date. 2 3 3 2 10 2" xfId="21879" xr:uid="{00000000-0005-0000-0000-0000FC0C0000}"/>
    <cellStyle name="Assumption Date. 2 3 3 2 11" xfId="1889" xr:uid="{00000000-0005-0000-0000-0000FD0C0000}"/>
    <cellStyle name="Assumption Date. 2 3 3 2 11 2" xfId="21880" xr:uid="{00000000-0005-0000-0000-0000FE0C0000}"/>
    <cellStyle name="Assumption Date. 2 3 3 2 12" xfId="21878" xr:uid="{00000000-0005-0000-0000-0000FF0C0000}"/>
    <cellStyle name="Assumption Date. 2 3 3 2 2" xfId="1890" xr:uid="{00000000-0005-0000-0000-0000000D0000}"/>
    <cellStyle name="Assumption Date. 2 3 3 2 2 2" xfId="21881" xr:uid="{00000000-0005-0000-0000-0000010D0000}"/>
    <cellStyle name="Assumption Date. 2 3 3 2 3" xfId="1891" xr:uid="{00000000-0005-0000-0000-0000020D0000}"/>
    <cellStyle name="Assumption Date. 2 3 3 2 3 2" xfId="21882" xr:uid="{00000000-0005-0000-0000-0000030D0000}"/>
    <cellStyle name="Assumption Date. 2 3 3 2 4" xfId="1892" xr:uid="{00000000-0005-0000-0000-0000040D0000}"/>
    <cellStyle name="Assumption Date. 2 3 3 2 4 2" xfId="21883" xr:uid="{00000000-0005-0000-0000-0000050D0000}"/>
    <cellStyle name="Assumption Date. 2 3 3 2 5" xfId="1893" xr:uid="{00000000-0005-0000-0000-0000060D0000}"/>
    <cellStyle name="Assumption Date. 2 3 3 2 5 2" xfId="21884" xr:uid="{00000000-0005-0000-0000-0000070D0000}"/>
    <cellStyle name="Assumption Date. 2 3 3 2 6" xfId="1894" xr:uid="{00000000-0005-0000-0000-0000080D0000}"/>
    <cellStyle name="Assumption Date. 2 3 3 2 6 2" xfId="21885" xr:uid="{00000000-0005-0000-0000-0000090D0000}"/>
    <cellStyle name="Assumption Date. 2 3 3 2 7" xfId="1895" xr:uid="{00000000-0005-0000-0000-00000A0D0000}"/>
    <cellStyle name="Assumption Date. 2 3 3 2 7 2" xfId="21886" xr:uid="{00000000-0005-0000-0000-00000B0D0000}"/>
    <cellStyle name="Assumption Date. 2 3 3 2 8" xfId="1896" xr:uid="{00000000-0005-0000-0000-00000C0D0000}"/>
    <cellStyle name="Assumption Date. 2 3 3 2 8 2" xfId="21887" xr:uid="{00000000-0005-0000-0000-00000D0D0000}"/>
    <cellStyle name="Assumption Date. 2 3 3 2 9" xfId="1897" xr:uid="{00000000-0005-0000-0000-00000E0D0000}"/>
    <cellStyle name="Assumption Date. 2 3 3 2 9 2" xfId="21888" xr:uid="{00000000-0005-0000-0000-00000F0D0000}"/>
    <cellStyle name="Assumption Date. 2 3 3 3" xfId="1898" xr:uid="{00000000-0005-0000-0000-0000100D0000}"/>
    <cellStyle name="Assumption Date. 2 3 3 3 2" xfId="21889" xr:uid="{00000000-0005-0000-0000-0000110D0000}"/>
    <cellStyle name="Assumption Date. 2 3 3 4" xfId="1899" xr:uid="{00000000-0005-0000-0000-0000120D0000}"/>
    <cellStyle name="Assumption Date. 2 3 3 4 2" xfId="21890" xr:uid="{00000000-0005-0000-0000-0000130D0000}"/>
    <cellStyle name="Assumption Date. 2 3 3 5" xfId="1900" xr:uid="{00000000-0005-0000-0000-0000140D0000}"/>
    <cellStyle name="Assumption Date. 2 3 3 5 2" xfId="21891" xr:uid="{00000000-0005-0000-0000-0000150D0000}"/>
    <cellStyle name="Assumption Date. 2 3 3 6" xfId="1901" xr:uid="{00000000-0005-0000-0000-0000160D0000}"/>
    <cellStyle name="Assumption Date. 2 3 3 6 2" xfId="21892" xr:uid="{00000000-0005-0000-0000-0000170D0000}"/>
    <cellStyle name="Assumption Date. 2 3 3 7" xfId="1902" xr:uid="{00000000-0005-0000-0000-0000180D0000}"/>
    <cellStyle name="Assumption Date. 2 3 3 7 2" xfId="21893" xr:uid="{00000000-0005-0000-0000-0000190D0000}"/>
    <cellStyle name="Assumption Date. 2 3 3 8" xfId="1903" xr:uid="{00000000-0005-0000-0000-00001A0D0000}"/>
    <cellStyle name="Assumption Date. 2 3 3 8 2" xfId="21894" xr:uid="{00000000-0005-0000-0000-00001B0D0000}"/>
    <cellStyle name="Assumption Date. 2 3 3 9" xfId="1904" xr:uid="{00000000-0005-0000-0000-00001C0D0000}"/>
    <cellStyle name="Assumption Date. 2 3 3 9 2" xfId="21895" xr:uid="{00000000-0005-0000-0000-00001D0D0000}"/>
    <cellStyle name="Assumption Date. 2 3 4" xfId="1905" xr:uid="{00000000-0005-0000-0000-00001E0D0000}"/>
    <cellStyle name="Assumption Date. 2 3 4 10" xfId="1906" xr:uid="{00000000-0005-0000-0000-00001F0D0000}"/>
    <cellStyle name="Assumption Date. 2 3 4 10 2" xfId="21897" xr:uid="{00000000-0005-0000-0000-0000200D0000}"/>
    <cellStyle name="Assumption Date. 2 3 4 11" xfId="1907" xr:uid="{00000000-0005-0000-0000-0000210D0000}"/>
    <cellStyle name="Assumption Date. 2 3 4 11 2" xfId="21898" xr:uid="{00000000-0005-0000-0000-0000220D0000}"/>
    <cellStyle name="Assumption Date. 2 3 4 12" xfId="21896" xr:uid="{00000000-0005-0000-0000-0000230D0000}"/>
    <cellStyle name="Assumption Date. 2 3 4 2" xfId="1908" xr:uid="{00000000-0005-0000-0000-0000240D0000}"/>
    <cellStyle name="Assumption Date. 2 3 4 2 2" xfId="21899" xr:uid="{00000000-0005-0000-0000-0000250D0000}"/>
    <cellStyle name="Assumption Date. 2 3 4 3" xfId="1909" xr:uid="{00000000-0005-0000-0000-0000260D0000}"/>
    <cellStyle name="Assumption Date. 2 3 4 3 2" xfId="21900" xr:uid="{00000000-0005-0000-0000-0000270D0000}"/>
    <cellStyle name="Assumption Date. 2 3 4 4" xfId="1910" xr:uid="{00000000-0005-0000-0000-0000280D0000}"/>
    <cellStyle name="Assumption Date. 2 3 4 4 2" xfId="21901" xr:uid="{00000000-0005-0000-0000-0000290D0000}"/>
    <cellStyle name="Assumption Date. 2 3 4 5" xfId="1911" xr:uid="{00000000-0005-0000-0000-00002A0D0000}"/>
    <cellStyle name="Assumption Date. 2 3 4 5 2" xfId="21902" xr:uid="{00000000-0005-0000-0000-00002B0D0000}"/>
    <cellStyle name="Assumption Date. 2 3 4 6" xfId="1912" xr:uid="{00000000-0005-0000-0000-00002C0D0000}"/>
    <cellStyle name="Assumption Date. 2 3 4 6 2" xfId="21903" xr:uid="{00000000-0005-0000-0000-00002D0D0000}"/>
    <cellStyle name="Assumption Date. 2 3 4 7" xfId="1913" xr:uid="{00000000-0005-0000-0000-00002E0D0000}"/>
    <cellStyle name="Assumption Date. 2 3 4 7 2" xfId="21904" xr:uid="{00000000-0005-0000-0000-00002F0D0000}"/>
    <cellStyle name="Assumption Date. 2 3 4 8" xfId="1914" xr:uid="{00000000-0005-0000-0000-0000300D0000}"/>
    <cellStyle name="Assumption Date. 2 3 4 8 2" xfId="21905" xr:uid="{00000000-0005-0000-0000-0000310D0000}"/>
    <cellStyle name="Assumption Date. 2 3 4 9" xfId="1915" xr:uid="{00000000-0005-0000-0000-0000320D0000}"/>
    <cellStyle name="Assumption Date. 2 3 4 9 2" xfId="21906" xr:uid="{00000000-0005-0000-0000-0000330D0000}"/>
    <cellStyle name="Assumption Date. 2 3 5" xfId="1916" xr:uid="{00000000-0005-0000-0000-0000340D0000}"/>
    <cellStyle name="Assumption Date. 2 3 5 2" xfId="21907" xr:uid="{00000000-0005-0000-0000-0000350D0000}"/>
    <cellStyle name="Assumption Date. 2 3 6" xfId="1917" xr:uid="{00000000-0005-0000-0000-0000360D0000}"/>
    <cellStyle name="Assumption Date. 2 3 6 2" xfId="21908" xr:uid="{00000000-0005-0000-0000-0000370D0000}"/>
    <cellStyle name="Assumption Date. 2 3 7" xfId="1918" xr:uid="{00000000-0005-0000-0000-0000380D0000}"/>
    <cellStyle name="Assumption Date. 2 3 7 2" xfId="21909" xr:uid="{00000000-0005-0000-0000-0000390D0000}"/>
    <cellStyle name="Assumption Date. 2 3 8" xfId="1919" xr:uid="{00000000-0005-0000-0000-00003A0D0000}"/>
    <cellStyle name="Assumption Date. 2 3 8 2" xfId="21910" xr:uid="{00000000-0005-0000-0000-00003B0D0000}"/>
    <cellStyle name="Assumption Date. 2 3 9" xfId="1920" xr:uid="{00000000-0005-0000-0000-00003C0D0000}"/>
    <cellStyle name="Assumption Date. 2 3 9 2" xfId="21911" xr:uid="{00000000-0005-0000-0000-00003D0D0000}"/>
    <cellStyle name="Assumption Date. 2 4" xfId="1921" xr:uid="{00000000-0005-0000-0000-00003E0D0000}"/>
    <cellStyle name="Assumption Date. 2 4 10" xfId="1922" xr:uid="{00000000-0005-0000-0000-00003F0D0000}"/>
    <cellStyle name="Assumption Date. 2 4 10 2" xfId="21913" xr:uid="{00000000-0005-0000-0000-0000400D0000}"/>
    <cellStyle name="Assumption Date. 2 4 11" xfId="1923" xr:uid="{00000000-0005-0000-0000-0000410D0000}"/>
    <cellStyle name="Assumption Date. 2 4 11 2" xfId="21914" xr:uid="{00000000-0005-0000-0000-0000420D0000}"/>
    <cellStyle name="Assumption Date. 2 4 12" xfId="1924" xr:uid="{00000000-0005-0000-0000-0000430D0000}"/>
    <cellStyle name="Assumption Date. 2 4 12 2" xfId="21915" xr:uid="{00000000-0005-0000-0000-0000440D0000}"/>
    <cellStyle name="Assumption Date. 2 4 13" xfId="21912" xr:uid="{00000000-0005-0000-0000-0000450D0000}"/>
    <cellStyle name="Assumption Date. 2 4 2" xfId="1925" xr:uid="{00000000-0005-0000-0000-0000460D0000}"/>
    <cellStyle name="Assumption Date. 2 4 2 10" xfId="1926" xr:uid="{00000000-0005-0000-0000-0000470D0000}"/>
    <cellStyle name="Assumption Date. 2 4 2 10 2" xfId="21917" xr:uid="{00000000-0005-0000-0000-0000480D0000}"/>
    <cellStyle name="Assumption Date. 2 4 2 11" xfId="1927" xr:uid="{00000000-0005-0000-0000-0000490D0000}"/>
    <cellStyle name="Assumption Date. 2 4 2 11 2" xfId="21918" xr:uid="{00000000-0005-0000-0000-00004A0D0000}"/>
    <cellStyle name="Assumption Date. 2 4 2 12" xfId="21916" xr:uid="{00000000-0005-0000-0000-00004B0D0000}"/>
    <cellStyle name="Assumption Date. 2 4 2 2" xfId="1928" xr:uid="{00000000-0005-0000-0000-00004C0D0000}"/>
    <cellStyle name="Assumption Date. 2 4 2 2 10" xfId="1929" xr:uid="{00000000-0005-0000-0000-00004D0D0000}"/>
    <cellStyle name="Assumption Date. 2 4 2 2 10 2" xfId="21920" xr:uid="{00000000-0005-0000-0000-00004E0D0000}"/>
    <cellStyle name="Assumption Date. 2 4 2 2 11" xfId="1930" xr:uid="{00000000-0005-0000-0000-00004F0D0000}"/>
    <cellStyle name="Assumption Date. 2 4 2 2 11 2" xfId="21921" xr:uid="{00000000-0005-0000-0000-0000500D0000}"/>
    <cellStyle name="Assumption Date. 2 4 2 2 12" xfId="21919" xr:uid="{00000000-0005-0000-0000-0000510D0000}"/>
    <cellStyle name="Assumption Date. 2 4 2 2 2" xfId="1931" xr:uid="{00000000-0005-0000-0000-0000520D0000}"/>
    <cellStyle name="Assumption Date. 2 4 2 2 2 2" xfId="21922" xr:uid="{00000000-0005-0000-0000-0000530D0000}"/>
    <cellStyle name="Assumption Date. 2 4 2 2 3" xfId="1932" xr:uid="{00000000-0005-0000-0000-0000540D0000}"/>
    <cellStyle name="Assumption Date. 2 4 2 2 3 2" xfId="21923" xr:uid="{00000000-0005-0000-0000-0000550D0000}"/>
    <cellStyle name="Assumption Date. 2 4 2 2 4" xfId="1933" xr:uid="{00000000-0005-0000-0000-0000560D0000}"/>
    <cellStyle name="Assumption Date. 2 4 2 2 4 2" xfId="21924" xr:uid="{00000000-0005-0000-0000-0000570D0000}"/>
    <cellStyle name="Assumption Date. 2 4 2 2 5" xfId="1934" xr:uid="{00000000-0005-0000-0000-0000580D0000}"/>
    <cellStyle name="Assumption Date. 2 4 2 2 5 2" xfId="21925" xr:uid="{00000000-0005-0000-0000-0000590D0000}"/>
    <cellStyle name="Assumption Date. 2 4 2 2 6" xfId="1935" xr:uid="{00000000-0005-0000-0000-00005A0D0000}"/>
    <cellStyle name="Assumption Date. 2 4 2 2 6 2" xfId="21926" xr:uid="{00000000-0005-0000-0000-00005B0D0000}"/>
    <cellStyle name="Assumption Date. 2 4 2 2 7" xfId="1936" xr:uid="{00000000-0005-0000-0000-00005C0D0000}"/>
    <cellStyle name="Assumption Date. 2 4 2 2 7 2" xfId="21927" xr:uid="{00000000-0005-0000-0000-00005D0D0000}"/>
    <cellStyle name="Assumption Date. 2 4 2 2 8" xfId="1937" xr:uid="{00000000-0005-0000-0000-00005E0D0000}"/>
    <cellStyle name="Assumption Date. 2 4 2 2 8 2" xfId="21928" xr:uid="{00000000-0005-0000-0000-00005F0D0000}"/>
    <cellStyle name="Assumption Date. 2 4 2 2 9" xfId="1938" xr:uid="{00000000-0005-0000-0000-0000600D0000}"/>
    <cellStyle name="Assumption Date. 2 4 2 2 9 2" xfId="21929" xr:uid="{00000000-0005-0000-0000-0000610D0000}"/>
    <cellStyle name="Assumption Date. 2 4 2 3" xfId="1939" xr:uid="{00000000-0005-0000-0000-0000620D0000}"/>
    <cellStyle name="Assumption Date. 2 4 2 3 2" xfId="21930" xr:uid="{00000000-0005-0000-0000-0000630D0000}"/>
    <cellStyle name="Assumption Date. 2 4 2 4" xfId="1940" xr:uid="{00000000-0005-0000-0000-0000640D0000}"/>
    <cellStyle name="Assumption Date. 2 4 2 4 2" xfId="21931" xr:uid="{00000000-0005-0000-0000-0000650D0000}"/>
    <cellStyle name="Assumption Date. 2 4 2 5" xfId="1941" xr:uid="{00000000-0005-0000-0000-0000660D0000}"/>
    <cellStyle name="Assumption Date. 2 4 2 5 2" xfId="21932" xr:uid="{00000000-0005-0000-0000-0000670D0000}"/>
    <cellStyle name="Assumption Date. 2 4 2 6" xfId="1942" xr:uid="{00000000-0005-0000-0000-0000680D0000}"/>
    <cellStyle name="Assumption Date. 2 4 2 6 2" xfId="21933" xr:uid="{00000000-0005-0000-0000-0000690D0000}"/>
    <cellStyle name="Assumption Date. 2 4 2 7" xfId="1943" xr:uid="{00000000-0005-0000-0000-00006A0D0000}"/>
    <cellStyle name="Assumption Date. 2 4 2 7 2" xfId="21934" xr:uid="{00000000-0005-0000-0000-00006B0D0000}"/>
    <cellStyle name="Assumption Date. 2 4 2 8" xfId="1944" xr:uid="{00000000-0005-0000-0000-00006C0D0000}"/>
    <cellStyle name="Assumption Date. 2 4 2 8 2" xfId="21935" xr:uid="{00000000-0005-0000-0000-00006D0D0000}"/>
    <cellStyle name="Assumption Date. 2 4 2 9" xfId="1945" xr:uid="{00000000-0005-0000-0000-00006E0D0000}"/>
    <cellStyle name="Assumption Date. 2 4 2 9 2" xfId="21936" xr:uid="{00000000-0005-0000-0000-00006F0D0000}"/>
    <cellStyle name="Assumption Date. 2 4 3" xfId="1946" xr:uid="{00000000-0005-0000-0000-0000700D0000}"/>
    <cellStyle name="Assumption Date. 2 4 3 10" xfId="1947" xr:uid="{00000000-0005-0000-0000-0000710D0000}"/>
    <cellStyle name="Assumption Date. 2 4 3 10 2" xfId="21938" xr:uid="{00000000-0005-0000-0000-0000720D0000}"/>
    <cellStyle name="Assumption Date. 2 4 3 11" xfId="1948" xr:uid="{00000000-0005-0000-0000-0000730D0000}"/>
    <cellStyle name="Assumption Date. 2 4 3 11 2" xfId="21939" xr:uid="{00000000-0005-0000-0000-0000740D0000}"/>
    <cellStyle name="Assumption Date. 2 4 3 12" xfId="21937" xr:uid="{00000000-0005-0000-0000-0000750D0000}"/>
    <cellStyle name="Assumption Date. 2 4 3 2" xfId="1949" xr:uid="{00000000-0005-0000-0000-0000760D0000}"/>
    <cellStyle name="Assumption Date. 2 4 3 2 2" xfId="21940" xr:uid="{00000000-0005-0000-0000-0000770D0000}"/>
    <cellStyle name="Assumption Date. 2 4 3 3" xfId="1950" xr:uid="{00000000-0005-0000-0000-0000780D0000}"/>
    <cellStyle name="Assumption Date. 2 4 3 3 2" xfId="21941" xr:uid="{00000000-0005-0000-0000-0000790D0000}"/>
    <cellStyle name="Assumption Date. 2 4 3 4" xfId="1951" xr:uid="{00000000-0005-0000-0000-00007A0D0000}"/>
    <cellStyle name="Assumption Date. 2 4 3 4 2" xfId="21942" xr:uid="{00000000-0005-0000-0000-00007B0D0000}"/>
    <cellStyle name="Assumption Date. 2 4 3 5" xfId="1952" xr:uid="{00000000-0005-0000-0000-00007C0D0000}"/>
    <cellStyle name="Assumption Date. 2 4 3 5 2" xfId="21943" xr:uid="{00000000-0005-0000-0000-00007D0D0000}"/>
    <cellStyle name="Assumption Date. 2 4 3 6" xfId="1953" xr:uid="{00000000-0005-0000-0000-00007E0D0000}"/>
    <cellStyle name="Assumption Date. 2 4 3 6 2" xfId="21944" xr:uid="{00000000-0005-0000-0000-00007F0D0000}"/>
    <cellStyle name="Assumption Date. 2 4 3 7" xfId="1954" xr:uid="{00000000-0005-0000-0000-0000800D0000}"/>
    <cellStyle name="Assumption Date. 2 4 3 7 2" xfId="21945" xr:uid="{00000000-0005-0000-0000-0000810D0000}"/>
    <cellStyle name="Assumption Date. 2 4 3 8" xfId="1955" xr:uid="{00000000-0005-0000-0000-0000820D0000}"/>
    <cellStyle name="Assumption Date. 2 4 3 8 2" xfId="21946" xr:uid="{00000000-0005-0000-0000-0000830D0000}"/>
    <cellStyle name="Assumption Date. 2 4 3 9" xfId="1956" xr:uid="{00000000-0005-0000-0000-0000840D0000}"/>
    <cellStyle name="Assumption Date. 2 4 3 9 2" xfId="21947" xr:uid="{00000000-0005-0000-0000-0000850D0000}"/>
    <cellStyle name="Assumption Date. 2 4 4" xfId="1957" xr:uid="{00000000-0005-0000-0000-0000860D0000}"/>
    <cellStyle name="Assumption Date. 2 4 4 2" xfId="21948" xr:uid="{00000000-0005-0000-0000-0000870D0000}"/>
    <cellStyle name="Assumption Date. 2 4 5" xfId="1958" xr:uid="{00000000-0005-0000-0000-0000880D0000}"/>
    <cellStyle name="Assumption Date. 2 4 5 2" xfId="21949" xr:uid="{00000000-0005-0000-0000-0000890D0000}"/>
    <cellStyle name="Assumption Date. 2 4 6" xfId="1959" xr:uid="{00000000-0005-0000-0000-00008A0D0000}"/>
    <cellStyle name="Assumption Date. 2 4 6 2" xfId="21950" xr:uid="{00000000-0005-0000-0000-00008B0D0000}"/>
    <cellStyle name="Assumption Date. 2 4 7" xfId="1960" xr:uid="{00000000-0005-0000-0000-00008C0D0000}"/>
    <cellStyle name="Assumption Date. 2 4 7 2" xfId="21951" xr:uid="{00000000-0005-0000-0000-00008D0D0000}"/>
    <cellStyle name="Assumption Date. 2 4 8" xfId="1961" xr:uid="{00000000-0005-0000-0000-00008E0D0000}"/>
    <cellStyle name="Assumption Date. 2 4 8 2" xfId="21952" xr:uid="{00000000-0005-0000-0000-00008F0D0000}"/>
    <cellStyle name="Assumption Date. 2 4 9" xfId="1962" xr:uid="{00000000-0005-0000-0000-0000900D0000}"/>
    <cellStyle name="Assumption Date. 2 4 9 2" xfId="21953" xr:uid="{00000000-0005-0000-0000-0000910D0000}"/>
    <cellStyle name="Assumption Date. 2 5" xfId="1963" xr:uid="{00000000-0005-0000-0000-0000920D0000}"/>
    <cellStyle name="Assumption Date. 2 5 10" xfId="1964" xr:uid="{00000000-0005-0000-0000-0000930D0000}"/>
    <cellStyle name="Assumption Date. 2 5 10 2" xfId="21955" xr:uid="{00000000-0005-0000-0000-0000940D0000}"/>
    <cellStyle name="Assumption Date. 2 5 11" xfId="1965" xr:uid="{00000000-0005-0000-0000-0000950D0000}"/>
    <cellStyle name="Assumption Date. 2 5 11 2" xfId="21956" xr:uid="{00000000-0005-0000-0000-0000960D0000}"/>
    <cellStyle name="Assumption Date. 2 5 12" xfId="1966" xr:uid="{00000000-0005-0000-0000-0000970D0000}"/>
    <cellStyle name="Assumption Date. 2 5 12 2" xfId="21957" xr:uid="{00000000-0005-0000-0000-0000980D0000}"/>
    <cellStyle name="Assumption Date. 2 5 13" xfId="21954" xr:uid="{00000000-0005-0000-0000-0000990D0000}"/>
    <cellStyle name="Assumption Date. 2 5 2" xfId="1967" xr:uid="{00000000-0005-0000-0000-00009A0D0000}"/>
    <cellStyle name="Assumption Date. 2 5 2 10" xfId="1968" xr:uid="{00000000-0005-0000-0000-00009B0D0000}"/>
    <cellStyle name="Assumption Date. 2 5 2 10 2" xfId="21959" xr:uid="{00000000-0005-0000-0000-00009C0D0000}"/>
    <cellStyle name="Assumption Date. 2 5 2 11" xfId="1969" xr:uid="{00000000-0005-0000-0000-00009D0D0000}"/>
    <cellStyle name="Assumption Date. 2 5 2 11 2" xfId="21960" xr:uid="{00000000-0005-0000-0000-00009E0D0000}"/>
    <cellStyle name="Assumption Date. 2 5 2 12" xfId="21958" xr:uid="{00000000-0005-0000-0000-00009F0D0000}"/>
    <cellStyle name="Assumption Date. 2 5 2 2" xfId="1970" xr:uid="{00000000-0005-0000-0000-0000A00D0000}"/>
    <cellStyle name="Assumption Date. 2 5 2 2 10" xfId="1971" xr:uid="{00000000-0005-0000-0000-0000A10D0000}"/>
    <cellStyle name="Assumption Date. 2 5 2 2 10 2" xfId="21962" xr:uid="{00000000-0005-0000-0000-0000A20D0000}"/>
    <cellStyle name="Assumption Date. 2 5 2 2 11" xfId="1972" xr:uid="{00000000-0005-0000-0000-0000A30D0000}"/>
    <cellStyle name="Assumption Date. 2 5 2 2 11 2" xfId="21963" xr:uid="{00000000-0005-0000-0000-0000A40D0000}"/>
    <cellStyle name="Assumption Date. 2 5 2 2 12" xfId="21961" xr:uid="{00000000-0005-0000-0000-0000A50D0000}"/>
    <cellStyle name="Assumption Date. 2 5 2 2 2" xfId="1973" xr:uid="{00000000-0005-0000-0000-0000A60D0000}"/>
    <cellStyle name="Assumption Date. 2 5 2 2 2 2" xfId="21964" xr:uid="{00000000-0005-0000-0000-0000A70D0000}"/>
    <cellStyle name="Assumption Date. 2 5 2 2 3" xfId="1974" xr:uid="{00000000-0005-0000-0000-0000A80D0000}"/>
    <cellStyle name="Assumption Date. 2 5 2 2 3 2" xfId="21965" xr:uid="{00000000-0005-0000-0000-0000A90D0000}"/>
    <cellStyle name="Assumption Date. 2 5 2 2 4" xfId="1975" xr:uid="{00000000-0005-0000-0000-0000AA0D0000}"/>
    <cellStyle name="Assumption Date. 2 5 2 2 4 2" xfId="21966" xr:uid="{00000000-0005-0000-0000-0000AB0D0000}"/>
    <cellStyle name="Assumption Date. 2 5 2 2 5" xfId="1976" xr:uid="{00000000-0005-0000-0000-0000AC0D0000}"/>
    <cellStyle name="Assumption Date. 2 5 2 2 5 2" xfId="21967" xr:uid="{00000000-0005-0000-0000-0000AD0D0000}"/>
    <cellStyle name="Assumption Date. 2 5 2 2 6" xfId="1977" xr:uid="{00000000-0005-0000-0000-0000AE0D0000}"/>
    <cellStyle name="Assumption Date. 2 5 2 2 6 2" xfId="21968" xr:uid="{00000000-0005-0000-0000-0000AF0D0000}"/>
    <cellStyle name="Assumption Date. 2 5 2 2 7" xfId="1978" xr:uid="{00000000-0005-0000-0000-0000B00D0000}"/>
    <cellStyle name="Assumption Date. 2 5 2 2 7 2" xfId="21969" xr:uid="{00000000-0005-0000-0000-0000B10D0000}"/>
    <cellStyle name="Assumption Date. 2 5 2 2 8" xfId="1979" xr:uid="{00000000-0005-0000-0000-0000B20D0000}"/>
    <cellStyle name="Assumption Date. 2 5 2 2 8 2" xfId="21970" xr:uid="{00000000-0005-0000-0000-0000B30D0000}"/>
    <cellStyle name="Assumption Date. 2 5 2 2 9" xfId="1980" xr:uid="{00000000-0005-0000-0000-0000B40D0000}"/>
    <cellStyle name="Assumption Date. 2 5 2 2 9 2" xfId="21971" xr:uid="{00000000-0005-0000-0000-0000B50D0000}"/>
    <cellStyle name="Assumption Date. 2 5 2 3" xfId="1981" xr:uid="{00000000-0005-0000-0000-0000B60D0000}"/>
    <cellStyle name="Assumption Date. 2 5 2 3 2" xfId="21972" xr:uid="{00000000-0005-0000-0000-0000B70D0000}"/>
    <cellStyle name="Assumption Date. 2 5 2 4" xfId="1982" xr:uid="{00000000-0005-0000-0000-0000B80D0000}"/>
    <cellStyle name="Assumption Date. 2 5 2 4 2" xfId="21973" xr:uid="{00000000-0005-0000-0000-0000B90D0000}"/>
    <cellStyle name="Assumption Date. 2 5 2 5" xfId="1983" xr:uid="{00000000-0005-0000-0000-0000BA0D0000}"/>
    <cellStyle name="Assumption Date. 2 5 2 5 2" xfId="21974" xr:uid="{00000000-0005-0000-0000-0000BB0D0000}"/>
    <cellStyle name="Assumption Date. 2 5 2 6" xfId="1984" xr:uid="{00000000-0005-0000-0000-0000BC0D0000}"/>
    <cellStyle name="Assumption Date. 2 5 2 6 2" xfId="21975" xr:uid="{00000000-0005-0000-0000-0000BD0D0000}"/>
    <cellStyle name="Assumption Date. 2 5 2 7" xfId="1985" xr:uid="{00000000-0005-0000-0000-0000BE0D0000}"/>
    <cellStyle name="Assumption Date. 2 5 2 7 2" xfId="21976" xr:uid="{00000000-0005-0000-0000-0000BF0D0000}"/>
    <cellStyle name="Assumption Date. 2 5 2 8" xfId="1986" xr:uid="{00000000-0005-0000-0000-0000C00D0000}"/>
    <cellStyle name="Assumption Date. 2 5 2 8 2" xfId="21977" xr:uid="{00000000-0005-0000-0000-0000C10D0000}"/>
    <cellStyle name="Assumption Date. 2 5 2 9" xfId="1987" xr:uid="{00000000-0005-0000-0000-0000C20D0000}"/>
    <cellStyle name="Assumption Date. 2 5 2 9 2" xfId="21978" xr:uid="{00000000-0005-0000-0000-0000C30D0000}"/>
    <cellStyle name="Assumption Date. 2 5 3" xfId="1988" xr:uid="{00000000-0005-0000-0000-0000C40D0000}"/>
    <cellStyle name="Assumption Date. 2 5 3 10" xfId="1989" xr:uid="{00000000-0005-0000-0000-0000C50D0000}"/>
    <cellStyle name="Assumption Date. 2 5 3 10 2" xfId="21980" xr:uid="{00000000-0005-0000-0000-0000C60D0000}"/>
    <cellStyle name="Assumption Date. 2 5 3 11" xfId="1990" xr:uid="{00000000-0005-0000-0000-0000C70D0000}"/>
    <cellStyle name="Assumption Date. 2 5 3 11 2" xfId="21981" xr:uid="{00000000-0005-0000-0000-0000C80D0000}"/>
    <cellStyle name="Assumption Date. 2 5 3 12" xfId="21979" xr:uid="{00000000-0005-0000-0000-0000C90D0000}"/>
    <cellStyle name="Assumption Date. 2 5 3 2" xfId="1991" xr:uid="{00000000-0005-0000-0000-0000CA0D0000}"/>
    <cellStyle name="Assumption Date. 2 5 3 2 2" xfId="21982" xr:uid="{00000000-0005-0000-0000-0000CB0D0000}"/>
    <cellStyle name="Assumption Date. 2 5 3 3" xfId="1992" xr:uid="{00000000-0005-0000-0000-0000CC0D0000}"/>
    <cellStyle name="Assumption Date. 2 5 3 3 2" xfId="21983" xr:uid="{00000000-0005-0000-0000-0000CD0D0000}"/>
    <cellStyle name="Assumption Date. 2 5 3 4" xfId="1993" xr:uid="{00000000-0005-0000-0000-0000CE0D0000}"/>
    <cellStyle name="Assumption Date. 2 5 3 4 2" xfId="21984" xr:uid="{00000000-0005-0000-0000-0000CF0D0000}"/>
    <cellStyle name="Assumption Date. 2 5 3 5" xfId="1994" xr:uid="{00000000-0005-0000-0000-0000D00D0000}"/>
    <cellStyle name="Assumption Date. 2 5 3 5 2" xfId="21985" xr:uid="{00000000-0005-0000-0000-0000D10D0000}"/>
    <cellStyle name="Assumption Date. 2 5 3 6" xfId="1995" xr:uid="{00000000-0005-0000-0000-0000D20D0000}"/>
    <cellStyle name="Assumption Date. 2 5 3 6 2" xfId="21986" xr:uid="{00000000-0005-0000-0000-0000D30D0000}"/>
    <cellStyle name="Assumption Date. 2 5 3 7" xfId="1996" xr:uid="{00000000-0005-0000-0000-0000D40D0000}"/>
    <cellStyle name="Assumption Date. 2 5 3 7 2" xfId="21987" xr:uid="{00000000-0005-0000-0000-0000D50D0000}"/>
    <cellStyle name="Assumption Date. 2 5 3 8" xfId="1997" xr:uid="{00000000-0005-0000-0000-0000D60D0000}"/>
    <cellStyle name="Assumption Date. 2 5 3 8 2" xfId="21988" xr:uid="{00000000-0005-0000-0000-0000D70D0000}"/>
    <cellStyle name="Assumption Date. 2 5 3 9" xfId="1998" xr:uid="{00000000-0005-0000-0000-0000D80D0000}"/>
    <cellStyle name="Assumption Date. 2 5 3 9 2" xfId="21989" xr:uid="{00000000-0005-0000-0000-0000D90D0000}"/>
    <cellStyle name="Assumption Date. 2 5 4" xfId="1999" xr:uid="{00000000-0005-0000-0000-0000DA0D0000}"/>
    <cellStyle name="Assumption Date. 2 5 4 2" xfId="21990" xr:uid="{00000000-0005-0000-0000-0000DB0D0000}"/>
    <cellStyle name="Assumption Date. 2 5 5" xfId="2000" xr:uid="{00000000-0005-0000-0000-0000DC0D0000}"/>
    <cellStyle name="Assumption Date. 2 5 5 2" xfId="21991" xr:uid="{00000000-0005-0000-0000-0000DD0D0000}"/>
    <cellStyle name="Assumption Date. 2 5 6" xfId="2001" xr:uid="{00000000-0005-0000-0000-0000DE0D0000}"/>
    <cellStyle name="Assumption Date. 2 5 6 2" xfId="21992" xr:uid="{00000000-0005-0000-0000-0000DF0D0000}"/>
    <cellStyle name="Assumption Date. 2 5 7" xfId="2002" xr:uid="{00000000-0005-0000-0000-0000E00D0000}"/>
    <cellStyle name="Assumption Date. 2 5 7 2" xfId="21993" xr:uid="{00000000-0005-0000-0000-0000E10D0000}"/>
    <cellStyle name="Assumption Date. 2 5 8" xfId="2003" xr:uid="{00000000-0005-0000-0000-0000E20D0000}"/>
    <cellStyle name="Assumption Date. 2 5 8 2" xfId="21994" xr:uid="{00000000-0005-0000-0000-0000E30D0000}"/>
    <cellStyle name="Assumption Date. 2 5 9" xfId="2004" xr:uid="{00000000-0005-0000-0000-0000E40D0000}"/>
    <cellStyle name="Assumption Date. 2 5 9 2" xfId="21995" xr:uid="{00000000-0005-0000-0000-0000E50D0000}"/>
    <cellStyle name="Assumption Date. 2 6" xfId="2005" xr:uid="{00000000-0005-0000-0000-0000E60D0000}"/>
    <cellStyle name="Assumption Date. 2 6 10" xfId="2006" xr:uid="{00000000-0005-0000-0000-0000E70D0000}"/>
    <cellStyle name="Assumption Date. 2 6 10 2" xfId="21997" xr:uid="{00000000-0005-0000-0000-0000E80D0000}"/>
    <cellStyle name="Assumption Date. 2 6 11" xfId="2007" xr:uid="{00000000-0005-0000-0000-0000E90D0000}"/>
    <cellStyle name="Assumption Date. 2 6 11 2" xfId="21998" xr:uid="{00000000-0005-0000-0000-0000EA0D0000}"/>
    <cellStyle name="Assumption Date. 2 6 12" xfId="21996" xr:uid="{00000000-0005-0000-0000-0000EB0D0000}"/>
    <cellStyle name="Assumption Date. 2 6 2" xfId="2008" xr:uid="{00000000-0005-0000-0000-0000EC0D0000}"/>
    <cellStyle name="Assumption Date. 2 6 2 10" xfId="2009" xr:uid="{00000000-0005-0000-0000-0000ED0D0000}"/>
    <cellStyle name="Assumption Date. 2 6 2 10 2" xfId="22000" xr:uid="{00000000-0005-0000-0000-0000EE0D0000}"/>
    <cellStyle name="Assumption Date. 2 6 2 11" xfId="2010" xr:uid="{00000000-0005-0000-0000-0000EF0D0000}"/>
    <cellStyle name="Assumption Date. 2 6 2 11 2" xfId="22001" xr:uid="{00000000-0005-0000-0000-0000F00D0000}"/>
    <cellStyle name="Assumption Date. 2 6 2 12" xfId="21999" xr:uid="{00000000-0005-0000-0000-0000F10D0000}"/>
    <cellStyle name="Assumption Date. 2 6 2 2" xfId="2011" xr:uid="{00000000-0005-0000-0000-0000F20D0000}"/>
    <cellStyle name="Assumption Date. 2 6 2 2 2" xfId="22002" xr:uid="{00000000-0005-0000-0000-0000F30D0000}"/>
    <cellStyle name="Assumption Date. 2 6 2 3" xfId="2012" xr:uid="{00000000-0005-0000-0000-0000F40D0000}"/>
    <cellStyle name="Assumption Date. 2 6 2 3 2" xfId="22003" xr:uid="{00000000-0005-0000-0000-0000F50D0000}"/>
    <cellStyle name="Assumption Date. 2 6 2 4" xfId="2013" xr:uid="{00000000-0005-0000-0000-0000F60D0000}"/>
    <cellStyle name="Assumption Date. 2 6 2 4 2" xfId="22004" xr:uid="{00000000-0005-0000-0000-0000F70D0000}"/>
    <cellStyle name="Assumption Date. 2 6 2 5" xfId="2014" xr:uid="{00000000-0005-0000-0000-0000F80D0000}"/>
    <cellStyle name="Assumption Date. 2 6 2 5 2" xfId="22005" xr:uid="{00000000-0005-0000-0000-0000F90D0000}"/>
    <cellStyle name="Assumption Date. 2 6 2 6" xfId="2015" xr:uid="{00000000-0005-0000-0000-0000FA0D0000}"/>
    <cellStyle name="Assumption Date. 2 6 2 6 2" xfId="22006" xr:uid="{00000000-0005-0000-0000-0000FB0D0000}"/>
    <cellStyle name="Assumption Date. 2 6 2 7" xfId="2016" xr:uid="{00000000-0005-0000-0000-0000FC0D0000}"/>
    <cellStyle name="Assumption Date. 2 6 2 7 2" xfId="22007" xr:uid="{00000000-0005-0000-0000-0000FD0D0000}"/>
    <cellStyle name="Assumption Date. 2 6 2 8" xfId="2017" xr:uid="{00000000-0005-0000-0000-0000FE0D0000}"/>
    <cellStyle name="Assumption Date. 2 6 2 8 2" xfId="22008" xr:uid="{00000000-0005-0000-0000-0000FF0D0000}"/>
    <cellStyle name="Assumption Date. 2 6 2 9" xfId="2018" xr:uid="{00000000-0005-0000-0000-0000000E0000}"/>
    <cellStyle name="Assumption Date. 2 6 2 9 2" xfId="22009" xr:uid="{00000000-0005-0000-0000-0000010E0000}"/>
    <cellStyle name="Assumption Date. 2 6 3" xfId="2019" xr:uid="{00000000-0005-0000-0000-0000020E0000}"/>
    <cellStyle name="Assumption Date. 2 6 3 2" xfId="22010" xr:uid="{00000000-0005-0000-0000-0000030E0000}"/>
    <cellStyle name="Assumption Date. 2 6 4" xfId="2020" xr:uid="{00000000-0005-0000-0000-0000040E0000}"/>
    <cellStyle name="Assumption Date. 2 6 4 2" xfId="22011" xr:uid="{00000000-0005-0000-0000-0000050E0000}"/>
    <cellStyle name="Assumption Date. 2 6 5" xfId="2021" xr:uid="{00000000-0005-0000-0000-0000060E0000}"/>
    <cellStyle name="Assumption Date. 2 6 5 2" xfId="22012" xr:uid="{00000000-0005-0000-0000-0000070E0000}"/>
    <cellStyle name="Assumption Date. 2 6 6" xfId="2022" xr:uid="{00000000-0005-0000-0000-0000080E0000}"/>
    <cellStyle name="Assumption Date. 2 6 6 2" xfId="22013" xr:uid="{00000000-0005-0000-0000-0000090E0000}"/>
    <cellStyle name="Assumption Date. 2 6 7" xfId="2023" xr:uid="{00000000-0005-0000-0000-00000A0E0000}"/>
    <cellStyle name="Assumption Date. 2 6 7 2" xfId="22014" xr:uid="{00000000-0005-0000-0000-00000B0E0000}"/>
    <cellStyle name="Assumption Date. 2 6 8" xfId="2024" xr:uid="{00000000-0005-0000-0000-00000C0E0000}"/>
    <cellStyle name="Assumption Date. 2 6 8 2" xfId="22015" xr:uid="{00000000-0005-0000-0000-00000D0E0000}"/>
    <cellStyle name="Assumption Date. 2 6 9" xfId="2025" xr:uid="{00000000-0005-0000-0000-00000E0E0000}"/>
    <cellStyle name="Assumption Date. 2 6 9 2" xfId="22016" xr:uid="{00000000-0005-0000-0000-00000F0E0000}"/>
    <cellStyle name="Assumption Date. 2 7" xfId="2026" xr:uid="{00000000-0005-0000-0000-0000100E0000}"/>
    <cellStyle name="Assumption Date. 2 7 10" xfId="2027" xr:uid="{00000000-0005-0000-0000-0000110E0000}"/>
    <cellStyle name="Assumption Date. 2 7 10 2" xfId="22018" xr:uid="{00000000-0005-0000-0000-0000120E0000}"/>
    <cellStyle name="Assumption Date. 2 7 11" xfId="2028" xr:uid="{00000000-0005-0000-0000-0000130E0000}"/>
    <cellStyle name="Assumption Date. 2 7 11 2" xfId="22019" xr:uid="{00000000-0005-0000-0000-0000140E0000}"/>
    <cellStyle name="Assumption Date. 2 7 12" xfId="22017" xr:uid="{00000000-0005-0000-0000-0000150E0000}"/>
    <cellStyle name="Assumption Date. 2 7 2" xfId="2029" xr:uid="{00000000-0005-0000-0000-0000160E0000}"/>
    <cellStyle name="Assumption Date. 2 7 2 10" xfId="2030" xr:uid="{00000000-0005-0000-0000-0000170E0000}"/>
    <cellStyle name="Assumption Date. 2 7 2 10 2" xfId="22021" xr:uid="{00000000-0005-0000-0000-0000180E0000}"/>
    <cellStyle name="Assumption Date. 2 7 2 11" xfId="2031" xr:uid="{00000000-0005-0000-0000-0000190E0000}"/>
    <cellStyle name="Assumption Date. 2 7 2 11 2" xfId="22022" xr:uid="{00000000-0005-0000-0000-00001A0E0000}"/>
    <cellStyle name="Assumption Date. 2 7 2 12" xfId="22020" xr:uid="{00000000-0005-0000-0000-00001B0E0000}"/>
    <cellStyle name="Assumption Date. 2 7 2 2" xfId="2032" xr:uid="{00000000-0005-0000-0000-00001C0E0000}"/>
    <cellStyle name="Assumption Date. 2 7 2 2 2" xfId="22023" xr:uid="{00000000-0005-0000-0000-00001D0E0000}"/>
    <cellStyle name="Assumption Date. 2 7 2 3" xfId="2033" xr:uid="{00000000-0005-0000-0000-00001E0E0000}"/>
    <cellStyle name="Assumption Date. 2 7 2 3 2" xfId="22024" xr:uid="{00000000-0005-0000-0000-00001F0E0000}"/>
    <cellStyle name="Assumption Date. 2 7 2 4" xfId="2034" xr:uid="{00000000-0005-0000-0000-0000200E0000}"/>
    <cellStyle name="Assumption Date. 2 7 2 4 2" xfId="22025" xr:uid="{00000000-0005-0000-0000-0000210E0000}"/>
    <cellStyle name="Assumption Date. 2 7 2 5" xfId="2035" xr:uid="{00000000-0005-0000-0000-0000220E0000}"/>
    <cellStyle name="Assumption Date. 2 7 2 5 2" xfId="22026" xr:uid="{00000000-0005-0000-0000-0000230E0000}"/>
    <cellStyle name="Assumption Date. 2 7 2 6" xfId="2036" xr:uid="{00000000-0005-0000-0000-0000240E0000}"/>
    <cellStyle name="Assumption Date. 2 7 2 6 2" xfId="22027" xr:uid="{00000000-0005-0000-0000-0000250E0000}"/>
    <cellStyle name="Assumption Date. 2 7 2 7" xfId="2037" xr:uid="{00000000-0005-0000-0000-0000260E0000}"/>
    <cellStyle name="Assumption Date. 2 7 2 7 2" xfId="22028" xr:uid="{00000000-0005-0000-0000-0000270E0000}"/>
    <cellStyle name="Assumption Date. 2 7 2 8" xfId="2038" xr:uid="{00000000-0005-0000-0000-0000280E0000}"/>
    <cellStyle name="Assumption Date. 2 7 2 8 2" xfId="22029" xr:uid="{00000000-0005-0000-0000-0000290E0000}"/>
    <cellStyle name="Assumption Date. 2 7 2 9" xfId="2039" xr:uid="{00000000-0005-0000-0000-00002A0E0000}"/>
    <cellStyle name="Assumption Date. 2 7 2 9 2" xfId="22030" xr:uid="{00000000-0005-0000-0000-00002B0E0000}"/>
    <cellStyle name="Assumption Date. 2 7 3" xfId="2040" xr:uid="{00000000-0005-0000-0000-00002C0E0000}"/>
    <cellStyle name="Assumption Date. 2 7 3 2" xfId="22031" xr:uid="{00000000-0005-0000-0000-00002D0E0000}"/>
    <cellStyle name="Assumption Date. 2 7 4" xfId="2041" xr:uid="{00000000-0005-0000-0000-00002E0E0000}"/>
    <cellStyle name="Assumption Date. 2 7 4 2" xfId="22032" xr:uid="{00000000-0005-0000-0000-00002F0E0000}"/>
    <cellStyle name="Assumption Date. 2 7 5" xfId="2042" xr:uid="{00000000-0005-0000-0000-0000300E0000}"/>
    <cellStyle name="Assumption Date. 2 7 5 2" xfId="22033" xr:uid="{00000000-0005-0000-0000-0000310E0000}"/>
    <cellStyle name="Assumption Date. 2 7 6" xfId="2043" xr:uid="{00000000-0005-0000-0000-0000320E0000}"/>
    <cellStyle name="Assumption Date. 2 7 6 2" xfId="22034" xr:uid="{00000000-0005-0000-0000-0000330E0000}"/>
    <cellStyle name="Assumption Date. 2 7 7" xfId="2044" xr:uid="{00000000-0005-0000-0000-0000340E0000}"/>
    <cellStyle name="Assumption Date. 2 7 7 2" xfId="22035" xr:uid="{00000000-0005-0000-0000-0000350E0000}"/>
    <cellStyle name="Assumption Date. 2 7 8" xfId="2045" xr:uid="{00000000-0005-0000-0000-0000360E0000}"/>
    <cellStyle name="Assumption Date. 2 7 8 2" xfId="22036" xr:uid="{00000000-0005-0000-0000-0000370E0000}"/>
    <cellStyle name="Assumption Date. 2 7 9" xfId="2046" xr:uid="{00000000-0005-0000-0000-0000380E0000}"/>
    <cellStyle name="Assumption Date. 2 7 9 2" xfId="22037" xr:uid="{00000000-0005-0000-0000-0000390E0000}"/>
    <cellStyle name="Assumption Date. 2 8" xfId="2047" xr:uid="{00000000-0005-0000-0000-00003A0E0000}"/>
    <cellStyle name="Assumption Date. 2 8 10" xfId="2048" xr:uid="{00000000-0005-0000-0000-00003B0E0000}"/>
    <cellStyle name="Assumption Date. 2 8 10 2" xfId="22039" xr:uid="{00000000-0005-0000-0000-00003C0E0000}"/>
    <cellStyle name="Assumption Date. 2 8 11" xfId="2049" xr:uid="{00000000-0005-0000-0000-00003D0E0000}"/>
    <cellStyle name="Assumption Date. 2 8 11 2" xfId="22040" xr:uid="{00000000-0005-0000-0000-00003E0E0000}"/>
    <cellStyle name="Assumption Date. 2 8 12" xfId="22038" xr:uid="{00000000-0005-0000-0000-00003F0E0000}"/>
    <cellStyle name="Assumption Date. 2 8 2" xfId="2050" xr:uid="{00000000-0005-0000-0000-0000400E0000}"/>
    <cellStyle name="Assumption Date. 2 8 2 10" xfId="2051" xr:uid="{00000000-0005-0000-0000-0000410E0000}"/>
    <cellStyle name="Assumption Date. 2 8 2 10 2" xfId="22042" xr:uid="{00000000-0005-0000-0000-0000420E0000}"/>
    <cellStyle name="Assumption Date. 2 8 2 11" xfId="2052" xr:uid="{00000000-0005-0000-0000-0000430E0000}"/>
    <cellStyle name="Assumption Date. 2 8 2 11 2" xfId="22043" xr:uid="{00000000-0005-0000-0000-0000440E0000}"/>
    <cellStyle name="Assumption Date. 2 8 2 12" xfId="22041" xr:uid="{00000000-0005-0000-0000-0000450E0000}"/>
    <cellStyle name="Assumption Date. 2 8 2 2" xfId="2053" xr:uid="{00000000-0005-0000-0000-0000460E0000}"/>
    <cellStyle name="Assumption Date. 2 8 2 2 2" xfId="22044" xr:uid="{00000000-0005-0000-0000-0000470E0000}"/>
    <cellStyle name="Assumption Date. 2 8 2 3" xfId="2054" xr:uid="{00000000-0005-0000-0000-0000480E0000}"/>
    <cellStyle name="Assumption Date. 2 8 2 3 2" xfId="22045" xr:uid="{00000000-0005-0000-0000-0000490E0000}"/>
    <cellStyle name="Assumption Date. 2 8 2 4" xfId="2055" xr:uid="{00000000-0005-0000-0000-00004A0E0000}"/>
    <cellStyle name="Assumption Date. 2 8 2 4 2" xfId="22046" xr:uid="{00000000-0005-0000-0000-00004B0E0000}"/>
    <cellStyle name="Assumption Date. 2 8 2 5" xfId="2056" xr:uid="{00000000-0005-0000-0000-00004C0E0000}"/>
    <cellStyle name="Assumption Date. 2 8 2 5 2" xfId="22047" xr:uid="{00000000-0005-0000-0000-00004D0E0000}"/>
    <cellStyle name="Assumption Date. 2 8 2 6" xfId="2057" xr:uid="{00000000-0005-0000-0000-00004E0E0000}"/>
    <cellStyle name="Assumption Date. 2 8 2 6 2" xfId="22048" xr:uid="{00000000-0005-0000-0000-00004F0E0000}"/>
    <cellStyle name="Assumption Date. 2 8 2 7" xfId="2058" xr:uid="{00000000-0005-0000-0000-0000500E0000}"/>
    <cellStyle name="Assumption Date. 2 8 2 7 2" xfId="22049" xr:uid="{00000000-0005-0000-0000-0000510E0000}"/>
    <cellStyle name="Assumption Date. 2 8 2 8" xfId="2059" xr:uid="{00000000-0005-0000-0000-0000520E0000}"/>
    <cellStyle name="Assumption Date. 2 8 2 8 2" xfId="22050" xr:uid="{00000000-0005-0000-0000-0000530E0000}"/>
    <cellStyle name="Assumption Date. 2 8 2 9" xfId="2060" xr:uid="{00000000-0005-0000-0000-0000540E0000}"/>
    <cellStyle name="Assumption Date. 2 8 2 9 2" xfId="22051" xr:uid="{00000000-0005-0000-0000-0000550E0000}"/>
    <cellStyle name="Assumption Date. 2 8 3" xfId="2061" xr:uid="{00000000-0005-0000-0000-0000560E0000}"/>
    <cellStyle name="Assumption Date. 2 8 3 2" xfId="22052" xr:uid="{00000000-0005-0000-0000-0000570E0000}"/>
    <cellStyle name="Assumption Date. 2 8 4" xfId="2062" xr:uid="{00000000-0005-0000-0000-0000580E0000}"/>
    <cellStyle name="Assumption Date. 2 8 4 2" xfId="22053" xr:uid="{00000000-0005-0000-0000-0000590E0000}"/>
    <cellStyle name="Assumption Date. 2 8 5" xfId="2063" xr:uid="{00000000-0005-0000-0000-00005A0E0000}"/>
    <cellStyle name="Assumption Date. 2 8 5 2" xfId="22054" xr:uid="{00000000-0005-0000-0000-00005B0E0000}"/>
    <cellStyle name="Assumption Date. 2 8 6" xfId="2064" xr:uid="{00000000-0005-0000-0000-00005C0E0000}"/>
    <cellStyle name="Assumption Date. 2 8 6 2" xfId="22055" xr:uid="{00000000-0005-0000-0000-00005D0E0000}"/>
    <cellStyle name="Assumption Date. 2 8 7" xfId="2065" xr:uid="{00000000-0005-0000-0000-00005E0E0000}"/>
    <cellStyle name="Assumption Date. 2 8 7 2" xfId="22056" xr:uid="{00000000-0005-0000-0000-00005F0E0000}"/>
    <cellStyle name="Assumption Date. 2 8 8" xfId="2066" xr:uid="{00000000-0005-0000-0000-0000600E0000}"/>
    <cellStyle name="Assumption Date. 2 8 8 2" xfId="22057" xr:uid="{00000000-0005-0000-0000-0000610E0000}"/>
    <cellStyle name="Assumption Date. 2 8 9" xfId="2067" xr:uid="{00000000-0005-0000-0000-0000620E0000}"/>
    <cellStyle name="Assumption Date. 2 8 9 2" xfId="22058" xr:uid="{00000000-0005-0000-0000-0000630E0000}"/>
    <cellStyle name="Assumption Date. 2 9" xfId="2068" xr:uid="{00000000-0005-0000-0000-0000640E0000}"/>
    <cellStyle name="Assumption Date. 2 9 10" xfId="2069" xr:uid="{00000000-0005-0000-0000-0000650E0000}"/>
    <cellStyle name="Assumption Date. 2 9 10 2" xfId="22060" xr:uid="{00000000-0005-0000-0000-0000660E0000}"/>
    <cellStyle name="Assumption Date. 2 9 11" xfId="2070" xr:uid="{00000000-0005-0000-0000-0000670E0000}"/>
    <cellStyle name="Assumption Date. 2 9 11 2" xfId="22061" xr:uid="{00000000-0005-0000-0000-0000680E0000}"/>
    <cellStyle name="Assumption Date. 2 9 12" xfId="22059" xr:uid="{00000000-0005-0000-0000-0000690E0000}"/>
    <cellStyle name="Assumption Date. 2 9 2" xfId="2071" xr:uid="{00000000-0005-0000-0000-00006A0E0000}"/>
    <cellStyle name="Assumption Date. 2 9 2 2" xfId="22062" xr:uid="{00000000-0005-0000-0000-00006B0E0000}"/>
    <cellStyle name="Assumption Date. 2 9 3" xfId="2072" xr:uid="{00000000-0005-0000-0000-00006C0E0000}"/>
    <cellStyle name="Assumption Date. 2 9 3 2" xfId="22063" xr:uid="{00000000-0005-0000-0000-00006D0E0000}"/>
    <cellStyle name="Assumption Date. 2 9 4" xfId="2073" xr:uid="{00000000-0005-0000-0000-00006E0E0000}"/>
    <cellStyle name="Assumption Date. 2 9 4 2" xfId="22064" xr:uid="{00000000-0005-0000-0000-00006F0E0000}"/>
    <cellStyle name="Assumption Date. 2 9 5" xfId="2074" xr:uid="{00000000-0005-0000-0000-0000700E0000}"/>
    <cellStyle name="Assumption Date. 2 9 5 2" xfId="22065" xr:uid="{00000000-0005-0000-0000-0000710E0000}"/>
    <cellStyle name="Assumption Date. 2 9 6" xfId="2075" xr:uid="{00000000-0005-0000-0000-0000720E0000}"/>
    <cellStyle name="Assumption Date. 2 9 6 2" xfId="22066" xr:uid="{00000000-0005-0000-0000-0000730E0000}"/>
    <cellStyle name="Assumption Date. 2 9 7" xfId="2076" xr:uid="{00000000-0005-0000-0000-0000740E0000}"/>
    <cellStyle name="Assumption Date. 2 9 7 2" xfId="22067" xr:uid="{00000000-0005-0000-0000-0000750E0000}"/>
    <cellStyle name="Assumption Date. 2 9 8" xfId="2077" xr:uid="{00000000-0005-0000-0000-0000760E0000}"/>
    <cellStyle name="Assumption Date. 2 9 8 2" xfId="22068" xr:uid="{00000000-0005-0000-0000-0000770E0000}"/>
    <cellStyle name="Assumption Date. 2 9 9" xfId="2078" xr:uid="{00000000-0005-0000-0000-0000780E0000}"/>
    <cellStyle name="Assumption Date. 2 9 9 2" xfId="22069" xr:uid="{00000000-0005-0000-0000-0000790E0000}"/>
    <cellStyle name="Assumption Date. 3" xfId="2079" xr:uid="{00000000-0005-0000-0000-00007A0E0000}"/>
    <cellStyle name="Assumption Date. 3 10" xfId="2080" xr:uid="{00000000-0005-0000-0000-00007B0E0000}"/>
    <cellStyle name="Assumption Date. 3 10 2" xfId="22071" xr:uid="{00000000-0005-0000-0000-00007C0E0000}"/>
    <cellStyle name="Assumption Date. 3 11" xfId="2081" xr:uid="{00000000-0005-0000-0000-00007D0E0000}"/>
    <cellStyle name="Assumption Date. 3 11 2" xfId="22072" xr:uid="{00000000-0005-0000-0000-00007E0E0000}"/>
    <cellStyle name="Assumption Date. 3 12" xfId="2082" xr:uid="{00000000-0005-0000-0000-00007F0E0000}"/>
    <cellStyle name="Assumption Date. 3 12 2" xfId="22073" xr:uid="{00000000-0005-0000-0000-0000800E0000}"/>
    <cellStyle name="Assumption Date. 3 13" xfId="2083" xr:uid="{00000000-0005-0000-0000-0000810E0000}"/>
    <cellStyle name="Assumption Date. 3 13 2" xfId="22074" xr:uid="{00000000-0005-0000-0000-0000820E0000}"/>
    <cellStyle name="Assumption Date. 3 14" xfId="2084" xr:uid="{00000000-0005-0000-0000-0000830E0000}"/>
    <cellStyle name="Assumption Date. 3 14 2" xfId="22075" xr:uid="{00000000-0005-0000-0000-0000840E0000}"/>
    <cellStyle name="Assumption Date. 3 15" xfId="2085" xr:uid="{00000000-0005-0000-0000-0000850E0000}"/>
    <cellStyle name="Assumption Date. 3 15 2" xfId="22076" xr:uid="{00000000-0005-0000-0000-0000860E0000}"/>
    <cellStyle name="Assumption Date. 3 16" xfId="2086" xr:uid="{00000000-0005-0000-0000-0000870E0000}"/>
    <cellStyle name="Assumption Date. 3 16 2" xfId="22077" xr:uid="{00000000-0005-0000-0000-0000880E0000}"/>
    <cellStyle name="Assumption Date. 3 17" xfId="2087" xr:uid="{00000000-0005-0000-0000-0000890E0000}"/>
    <cellStyle name="Assumption Date. 3 17 2" xfId="22078" xr:uid="{00000000-0005-0000-0000-00008A0E0000}"/>
    <cellStyle name="Assumption Date. 3 18" xfId="2088" xr:uid="{00000000-0005-0000-0000-00008B0E0000}"/>
    <cellStyle name="Assumption Date. 3 18 2" xfId="22079" xr:uid="{00000000-0005-0000-0000-00008C0E0000}"/>
    <cellStyle name="Assumption Date. 3 19" xfId="2089" xr:uid="{00000000-0005-0000-0000-00008D0E0000}"/>
    <cellStyle name="Assumption Date. 3 19 2" xfId="22080" xr:uid="{00000000-0005-0000-0000-00008E0E0000}"/>
    <cellStyle name="Assumption Date. 3 2" xfId="2090" xr:uid="{00000000-0005-0000-0000-00008F0E0000}"/>
    <cellStyle name="Assumption Date. 3 2 10" xfId="2091" xr:uid="{00000000-0005-0000-0000-0000900E0000}"/>
    <cellStyle name="Assumption Date. 3 2 10 2" xfId="22082" xr:uid="{00000000-0005-0000-0000-0000910E0000}"/>
    <cellStyle name="Assumption Date. 3 2 11" xfId="2092" xr:uid="{00000000-0005-0000-0000-0000920E0000}"/>
    <cellStyle name="Assumption Date. 3 2 11 2" xfId="22083" xr:uid="{00000000-0005-0000-0000-0000930E0000}"/>
    <cellStyle name="Assumption Date. 3 2 12" xfId="2093" xr:uid="{00000000-0005-0000-0000-0000940E0000}"/>
    <cellStyle name="Assumption Date. 3 2 12 2" xfId="22084" xr:uid="{00000000-0005-0000-0000-0000950E0000}"/>
    <cellStyle name="Assumption Date. 3 2 13" xfId="2094" xr:uid="{00000000-0005-0000-0000-0000960E0000}"/>
    <cellStyle name="Assumption Date. 3 2 13 2" xfId="22085" xr:uid="{00000000-0005-0000-0000-0000970E0000}"/>
    <cellStyle name="Assumption Date. 3 2 14" xfId="22081" xr:uid="{00000000-0005-0000-0000-0000980E0000}"/>
    <cellStyle name="Assumption Date. 3 2 2" xfId="2095" xr:uid="{00000000-0005-0000-0000-0000990E0000}"/>
    <cellStyle name="Assumption Date. 3 2 2 10" xfId="2096" xr:uid="{00000000-0005-0000-0000-00009A0E0000}"/>
    <cellStyle name="Assumption Date. 3 2 2 10 2" xfId="22087" xr:uid="{00000000-0005-0000-0000-00009B0E0000}"/>
    <cellStyle name="Assumption Date. 3 2 2 11" xfId="2097" xr:uid="{00000000-0005-0000-0000-00009C0E0000}"/>
    <cellStyle name="Assumption Date. 3 2 2 11 2" xfId="22088" xr:uid="{00000000-0005-0000-0000-00009D0E0000}"/>
    <cellStyle name="Assumption Date. 3 2 2 12" xfId="2098" xr:uid="{00000000-0005-0000-0000-00009E0E0000}"/>
    <cellStyle name="Assumption Date. 3 2 2 12 2" xfId="22089" xr:uid="{00000000-0005-0000-0000-00009F0E0000}"/>
    <cellStyle name="Assumption Date. 3 2 2 13" xfId="22086" xr:uid="{00000000-0005-0000-0000-0000A00E0000}"/>
    <cellStyle name="Assumption Date. 3 2 2 2" xfId="2099" xr:uid="{00000000-0005-0000-0000-0000A10E0000}"/>
    <cellStyle name="Assumption Date. 3 2 2 2 10" xfId="2100" xr:uid="{00000000-0005-0000-0000-0000A20E0000}"/>
    <cellStyle name="Assumption Date. 3 2 2 2 10 2" xfId="22091" xr:uid="{00000000-0005-0000-0000-0000A30E0000}"/>
    <cellStyle name="Assumption Date. 3 2 2 2 11" xfId="2101" xr:uid="{00000000-0005-0000-0000-0000A40E0000}"/>
    <cellStyle name="Assumption Date. 3 2 2 2 11 2" xfId="22092" xr:uid="{00000000-0005-0000-0000-0000A50E0000}"/>
    <cellStyle name="Assumption Date. 3 2 2 2 12" xfId="22090" xr:uid="{00000000-0005-0000-0000-0000A60E0000}"/>
    <cellStyle name="Assumption Date. 3 2 2 2 2" xfId="2102" xr:uid="{00000000-0005-0000-0000-0000A70E0000}"/>
    <cellStyle name="Assumption Date. 3 2 2 2 2 10" xfId="2103" xr:uid="{00000000-0005-0000-0000-0000A80E0000}"/>
    <cellStyle name="Assumption Date. 3 2 2 2 2 10 2" xfId="22094" xr:uid="{00000000-0005-0000-0000-0000A90E0000}"/>
    <cellStyle name="Assumption Date. 3 2 2 2 2 11" xfId="2104" xr:uid="{00000000-0005-0000-0000-0000AA0E0000}"/>
    <cellStyle name="Assumption Date. 3 2 2 2 2 11 2" xfId="22095" xr:uid="{00000000-0005-0000-0000-0000AB0E0000}"/>
    <cellStyle name="Assumption Date. 3 2 2 2 2 12" xfId="22093" xr:uid="{00000000-0005-0000-0000-0000AC0E0000}"/>
    <cellStyle name="Assumption Date. 3 2 2 2 2 2" xfId="2105" xr:uid="{00000000-0005-0000-0000-0000AD0E0000}"/>
    <cellStyle name="Assumption Date. 3 2 2 2 2 2 2" xfId="22096" xr:uid="{00000000-0005-0000-0000-0000AE0E0000}"/>
    <cellStyle name="Assumption Date. 3 2 2 2 2 3" xfId="2106" xr:uid="{00000000-0005-0000-0000-0000AF0E0000}"/>
    <cellStyle name="Assumption Date. 3 2 2 2 2 3 2" xfId="22097" xr:uid="{00000000-0005-0000-0000-0000B00E0000}"/>
    <cellStyle name="Assumption Date. 3 2 2 2 2 4" xfId="2107" xr:uid="{00000000-0005-0000-0000-0000B10E0000}"/>
    <cellStyle name="Assumption Date. 3 2 2 2 2 4 2" xfId="22098" xr:uid="{00000000-0005-0000-0000-0000B20E0000}"/>
    <cellStyle name="Assumption Date. 3 2 2 2 2 5" xfId="2108" xr:uid="{00000000-0005-0000-0000-0000B30E0000}"/>
    <cellStyle name="Assumption Date. 3 2 2 2 2 5 2" xfId="22099" xr:uid="{00000000-0005-0000-0000-0000B40E0000}"/>
    <cellStyle name="Assumption Date. 3 2 2 2 2 6" xfId="2109" xr:uid="{00000000-0005-0000-0000-0000B50E0000}"/>
    <cellStyle name="Assumption Date. 3 2 2 2 2 6 2" xfId="22100" xr:uid="{00000000-0005-0000-0000-0000B60E0000}"/>
    <cellStyle name="Assumption Date. 3 2 2 2 2 7" xfId="2110" xr:uid="{00000000-0005-0000-0000-0000B70E0000}"/>
    <cellStyle name="Assumption Date. 3 2 2 2 2 7 2" xfId="22101" xr:uid="{00000000-0005-0000-0000-0000B80E0000}"/>
    <cellStyle name="Assumption Date. 3 2 2 2 2 8" xfId="2111" xr:uid="{00000000-0005-0000-0000-0000B90E0000}"/>
    <cellStyle name="Assumption Date. 3 2 2 2 2 8 2" xfId="22102" xr:uid="{00000000-0005-0000-0000-0000BA0E0000}"/>
    <cellStyle name="Assumption Date. 3 2 2 2 2 9" xfId="2112" xr:uid="{00000000-0005-0000-0000-0000BB0E0000}"/>
    <cellStyle name="Assumption Date. 3 2 2 2 2 9 2" xfId="22103" xr:uid="{00000000-0005-0000-0000-0000BC0E0000}"/>
    <cellStyle name="Assumption Date. 3 2 2 2 3" xfId="2113" xr:uid="{00000000-0005-0000-0000-0000BD0E0000}"/>
    <cellStyle name="Assumption Date. 3 2 2 2 3 2" xfId="22104" xr:uid="{00000000-0005-0000-0000-0000BE0E0000}"/>
    <cellStyle name="Assumption Date. 3 2 2 2 4" xfId="2114" xr:uid="{00000000-0005-0000-0000-0000BF0E0000}"/>
    <cellStyle name="Assumption Date. 3 2 2 2 4 2" xfId="22105" xr:uid="{00000000-0005-0000-0000-0000C00E0000}"/>
    <cellStyle name="Assumption Date. 3 2 2 2 5" xfId="2115" xr:uid="{00000000-0005-0000-0000-0000C10E0000}"/>
    <cellStyle name="Assumption Date. 3 2 2 2 5 2" xfId="22106" xr:uid="{00000000-0005-0000-0000-0000C20E0000}"/>
    <cellStyle name="Assumption Date. 3 2 2 2 6" xfId="2116" xr:uid="{00000000-0005-0000-0000-0000C30E0000}"/>
    <cellStyle name="Assumption Date. 3 2 2 2 6 2" xfId="22107" xr:uid="{00000000-0005-0000-0000-0000C40E0000}"/>
    <cellStyle name="Assumption Date. 3 2 2 2 7" xfId="2117" xr:uid="{00000000-0005-0000-0000-0000C50E0000}"/>
    <cellStyle name="Assumption Date. 3 2 2 2 7 2" xfId="22108" xr:uid="{00000000-0005-0000-0000-0000C60E0000}"/>
    <cellStyle name="Assumption Date. 3 2 2 2 8" xfId="2118" xr:uid="{00000000-0005-0000-0000-0000C70E0000}"/>
    <cellStyle name="Assumption Date. 3 2 2 2 8 2" xfId="22109" xr:uid="{00000000-0005-0000-0000-0000C80E0000}"/>
    <cellStyle name="Assumption Date. 3 2 2 2 9" xfId="2119" xr:uid="{00000000-0005-0000-0000-0000C90E0000}"/>
    <cellStyle name="Assumption Date. 3 2 2 2 9 2" xfId="22110" xr:uid="{00000000-0005-0000-0000-0000CA0E0000}"/>
    <cellStyle name="Assumption Date. 3 2 2 3" xfId="2120" xr:uid="{00000000-0005-0000-0000-0000CB0E0000}"/>
    <cellStyle name="Assumption Date. 3 2 2 3 10" xfId="2121" xr:uid="{00000000-0005-0000-0000-0000CC0E0000}"/>
    <cellStyle name="Assumption Date. 3 2 2 3 10 2" xfId="22112" xr:uid="{00000000-0005-0000-0000-0000CD0E0000}"/>
    <cellStyle name="Assumption Date. 3 2 2 3 11" xfId="2122" xr:uid="{00000000-0005-0000-0000-0000CE0E0000}"/>
    <cellStyle name="Assumption Date. 3 2 2 3 11 2" xfId="22113" xr:uid="{00000000-0005-0000-0000-0000CF0E0000}"/>
    <cellStyle name="Assumption Date. 3 2 2 3 12" xfId="22111" xr:uid="{00000000-0005-0000-0000-0000D00E0000}"/>
    <cellStyle name="Assumption Date. 3 2 2 3 2" xfId="2123" xr:uid="{00000000-0005-0000-0000-0000D10E0000}"/>
    <cellStyle name="Assumption Date. 3 2 2 3 2 2" xfId="22114" xr:uid="{00000000-0005-0000-0000-0000D20E0000}"/>
    <cellStyle name="Assumption Date. 3 2 2 3 3" xfId="2124" xr:uid="{00000000-0005-0000-0000-0000D30E0000}"/>
    <cellStyle name="Assumption Date. 3 2 2 3 3 2" xfId="22115" xr:uid="{00000000-0005-0000-0000-0000D40E0000}"/>
    <cellStyle name="Assumption Date. 3 2 2 3 4" xfId="2125" xr:uid="{00000000-0005-0000-0000-0000D50E0000}"/>
    <cellStyle name="Assumption Date. 3 2 2 3 4 2" xfId="22116" xr:uid="{00000000-0005-0000-0000-0000D60E0000}"/>
    <cellStyle name="Assumption Date. 3 2 2 3 5" xfId="2126" xr:uid="{00000000-0005-0000-0000-0000D70E0000}"/>
    <cellStyle name="Assumption Date. 3 2 2 3 5 2" xfId="22117" xr:uid="{00000000-0005-0000-0000-0000D80E0000}"/>
    <cellStyle name="Assumption Date. 3 2 2 3 6" xfId="2127" xr:uid="{00000000-0005-0000-0000-0000D90E0000}"/>
    <cellStyle name="Assumption Date. 3 2 2 3 6 2" xfId="22118" xr:uid="{00000000-0005-0000-0000-0000DA0E0000}"/>
    <cellStyle name="Assumption Date. 3 2 2 3 7" xfId="2128" xr:uid="{00000000-0005-0000-0000-0000DB0E0000}"/>
    <cellStyle name="Assumption Date. 3 2 2 3 7 2" xfId="22119" xr:uid="{00000000-0005-0000-0000-0000DC0E0000}"/>
    <cellStyle name="Assumption Date. 3 2 2 3 8" xfId="2129" xr:uid="{00000000-0005-0000-0000-0000DD0E0000}"/>
    <cellStyle name="Assumption Date. 3 2 2 3 8 2" xfId="22120" xr:uid="{00000000-0005-0000-0000-0000DE0E0000}"/>
    <cellStyle name="Assumption Date. 3 2 2 3 9" xfId="2130" xr:uid="{00000000-0005-0000-0000-0000DF0E0000}"/>
    <cellStyle name="Assumption Date. 3 2 2 3 9 2" xfId="22121" xr:uid="{00000000-0005-0000-0000-0000E00E0000}"/>
    <cellStyle name="Assumption Date. 3 2 2 4" xfId="2131" xr:uid="{00000000-0005-0000-0000-0000E10E0000}"/>
    <cellStyle name="Assumption Date. 3 2 2 4 2" xfId="22122" xr:uid="{00000000-0005-0000-0000-0000E20E0000}"/>
    <cellStyle name="Assumption Date. 3 2 2 5" xfId="2132" xr:uid="{00000000-0005-0000-0000-0000E30E0000}"/>
    <cellStyle name="Assumption Date. 3 2 2 5 2" xfId="22123" xr:uid="{00000000-0005-0000-0000-0000E40E0000}"/>
    <cellStyle name="Assumption Date. 3 2 2 6" xfId="2133" xr:uid="{00000000-0005-0000-0000-0000E50E0000}"/>
    <cellStyle name="Assumption Date. 3 2 2 6 2" xfId="22124" xr:uid="{00000000-0005-0000-0000-0000E60E0000}"/>
    <cellStyle name="Assumption Date. 3 2 2 7" xfId="2134" xr:uid="{00000000-0005-0000-0000-0000E70E0000}"/>
    <cellStyle name="Assumption Date. 3 2 2 7 2" xfId="22125" xr:uid="{00000000-0005-0000-0000-0000E80E0000}"/>
    <cellStyle name="Assumption Date. 3 2 2 8" xfId="2135" xr:uid="{00000000-0005-0000-0000-0000E90E0000}"/>
    <cellStyle name="Assumption Date. 3 2 2 8 2" xfId="22126" xr:uid="{00000000-0005-0000-0000-0000EA0E0000}"/>
    <cellStyle name="Assumption Date. 3 2 2 9" xfId="2136" xr:uid="{00000000-0005-0000-0000-0000EB0E0000}"/>
    <cellStyle name="Assumption Date. 3 2 2 9 2" xfId="22127" xr:uid="{00000000-0005-0000-0000-0000EC0E0000}"/>
    <cellStyle name="Assumption Date. 3 2 3" xfId="2137" xr:uid="{00000000-0005-0000-0000-0000ED0E0000}"/>
    <cellStyle name="Assumption Date. 3 2 3 10" xfId="2138" xr:uid="{00000000-0005-0000-0000-0000EE0E0000}"/>
    <cellStyle name="Assumption Date. 3 2 3 10 2" xfId="22129" xr:uid="{00000000-0005-0000-0000-0000EF0E0000}"/>
    <cellStyle name="Assumption Date. 3 2 3 11" xfId="2139" xr:uid="{00000000-0005-0000-0000-0000F00E0000}"/>
    <cellStyle name="Assumption Date. 3 2 3 11 2" xfId="22130" xr:uid="{00000000-0005-0000-0000-0000F10E0000}"/>
    <cellStyle name="Assumption Date. 3 2 3 12" xfId="22128" xr:uid="{00000000-0005-0000-0000-0000F20E0000}"/>
    <cellStyle name="Assumption Date. 3 2 3 2" xfId="2140" xr:uid="{00000000-0005-0000-0000-0000F30E0000}"/>
    <cellStyle name="Assumption Date. 3 2 3 2 10" xfId="2141" xr:uid="{00000000-0005-0000-0000-0000F40E0000}"/>
    <cellStyle name="Assumption Date. 3 2 3 2 10 2" xfId="22132" xr:uid="{00000000-0005-0000-0000-0000F50E0000}"/>
    <cellStyle name="Assumption Date. 3 2 3 2 11" xfId="2142" xr:uid="{00000000-0005-0000-0000-0000F60E0000}"/>
    <cellStyle name="Assumption Date. 3 2 3 2 11 2" xfId="22133" xr:uid="{00000000-0005-0000-0000-0000F70E0000}"/>
    <cellStyle name="Assumption Date. 3 2 3 2 12" xfId="22131" xr:uid="{00000000-0005-0000-0000-0000F80E0000}"/>
    <cellStyle name="Assumption Date. 3 2 3 2 2" xfId="2143" xr:uid="{00000000-0005-0000-0000-0000F90E0000}"/>
    <cellStyle name="Assumption Date. 3 2 3 2 2 2" xfId="22134" xr:uid="{00000000-0005-0000-0000-0000FA0E0000}"/>
    <cellStyle name="Assumption Date. 3 2 3 2 3" xfId="2144" xr:uid="{00000000-0005-0000-0000-0000FB0E0000}"/>
    <cellStyle name="Assumption Date. 3 2 3 2 3 2" xfId="22135" xr:uid="{00000000-0005-0000-0000-0000FC0E0000}"/>
    <cellStyle name="Assumption Date. 3 2 3 2 4" xfId="2145" xr:uid="{00000000-0005-0000-0000-0000FD0E0000}"/>
    <cellStyle name="Assumption Date. 3 2 3 2 4 2" xfId="22136" xr:uid="{00000000-0005-0000-0000-0000FE0E0000}"/>
    <cellStyle name="Assumption Date. 3 2 3 2 5" xfId="2146" xr:uid="{00000000-0005-0000-0000-0000FF0E0000}"/>
    <cellStyle name="Assumption Date. 3 2 3 2 5 2" xfId="22137" xr:uid="{00000000-0005-0000-0000-0000000F0000}"/>
    <cellStyle name="Assumption Date. 3 2 3 2 6" xfId="2147" xr:uid="{00000000-0005-0000-0000-0000010F0000}"/>
    <cellStyle name="Assumption Date. 3 2 3 2 6 2" xfId="22138" xr:uid="{00000000-0005-0000-0000-0000020F0000}"/>
    <cellStyle name="Assumption Date. 3 2 3 2 7" xfId="2148" xr:uid="{00000000-0005-0000-0000-0000030F0000}"/>
    <cellStyle name="Assumption Date. 3 2 3 2 7 2" xfId="22139" xr:uid="{00000000-0005-0000-0000-0000040F0000}"/>
    <cellStyle name="Assumption Date. 3 2 3 2 8" xfId="2149" xr:uid="{00000000-0005-0000-0000-0000050F0000}"/>
    <cellStyle name="Assumption Date. 3 2 3 2 8 2" xfId="22140" xr:uid="{00000000-0005-0000-0000-0000060F0000}"/>
    <cellStyle name="Assumption Date. 3 2 3 2 9" xfId="2150" xr:uid="{00000000-0005-0000-0000-0000070F0000}"/>
    <cellStyle name="Assumption Date. 3 2 3 2 9 2" xfId="22141" xr:uid="{00000000-0005-0000-0000-0000080F0000}"/>
    <cellStyle name="Assumption Date. 3 2 3 3" xfId="2151" xr:uid="{00000000-0005-0000-0000-0000090F0000}"/>
    <cellStyle name="Assumption Date. 3 2 3 3 2" xfId="22142" xr:uid="{00000000-0005-0000-0000-00000A0F0000}"/>
    <cellStyle name="Assumption Date. 3 2 3 4" xfId="2152" xr:uid="{00000000-0005-0000-0000-00000B0F0000}"/>
    <cellStyle name="Assumption Date. 3 2 3 4 2" xfId="22143" xr:uid="{00000000-0005-0000-0000-00000C0F0000}"/>
    <cellStyle name="Assumption Date. 3 2 3 5" xfId="2153" xr:uid="{00000000-0005-0000-0000-00000D0F0000}"/>
    <cellStyle name="Assumption Date. 3 2 3 5 2" xfId="22144" xr:uid="{00000000-0005-0000-0000-00000E0F0000}"/>
    <cellStyle name="Assumption Date. 3 2 3 6" xfId="2154" xr:uid="{00000000-0005-0000-0000-00000F0F0000}"/>
    <cellStyle name="Assumption Date. 3 2 3 6 2" xfId="22145" xr:uid="{00000000-0005-0000-0000-0000100F0000}"/>
    <cellStyle name="Assumption Date. 3 2 3 7" xfId="2155" xr:uid="{00000000-0005-0000-0000-0000110F0000}"/>
    <cellStyle name="Assumption Date. 3 2 3 7 2" xfId="22146" xr:uid="{00000000-0005-0000-0000-0000120F0000}"/>
    <cellStyle name="Assumption Date. 3 2 3 8" xfId="2156" xr:uid="{00000000-0005-0000-0000-0000130F0000}"/>
    <cellStyle name="Assumption Date. 3 2 3 8 2" xfId="22147" xr:uid="{00000000-0005-0000-0000-0000140F0000}"/>
    <cellStyle name="Assumption Date. 3 2 3 9" xfId="2157" xr:uid="{00000000-0005-0000-0000-0000150F0000}"/>
    <cellStyle name="Assumption Date. 3 2 3 9 2" xfId="22148" xr:uid="{00000000-0005-0000-0000-0000160F0000}"/>
    <cellStyle name="Assumption Date. 3 2 4" xfId="2158" xr:uid="{00000000-0005-0000-0000-0000170F0000}"/>
    <cellStyle name="Assumption Date. 3 2 4 10" xfId="2159" xr:uid="{00000000-0005-0000-0000-0000180F0000}"/>
    <cellStyle name="Assumption Date. 3 2 4 10 2" xfId="22150" xr:uid="{00000000-0005-0000-0000-0000190F0000}"/>
    <cellStyle name="Assumption Date. 3 2 4 11" xfId="2160" xr:uid="{00000000-0005-0000-0000-00001A0F0000}"/>
    <cellStyle name="Assumption Date. 3 2 4 11 2" xfId="22151" xr:uid="{00000000-0005-0000-0000-00001B0F0000}"/>
    <cellStyle name="Assumption Date. 3 2 4 12" xfId="22149" xr:uid="{00000000-0005-0000-0000-00001C0F0000}"/>
    <cellStyle name="Assumption Date. 3 2 4 2" xfId="2161" xr:uid="{00000000-0005-0000-0000-00001D0F0000}"/>
    <cellStyle name="Assumption Date. 3 2 4 2 2" xfId="22152" xr:uid="{00000000-0005-0000-0000-00001E0F0000}"/>
    <cellStyle name="Assumption Date. 3 2 4 3" xfId="2162" xr:uid="{00000000-0005-0000-0000-00001F0F0000}"/>
    <cellStyle name="Assumption Date. 3 2 4 3 2" xfId="22153" xr:uid="{00000000-0005-0000-0000-0000200F0000}"/>
    <cellStyle name="Assumption Date. 3 2 4 4" xfId="2163" xr:uid="{00000000-0005-0000-0000-0000210F0000}"/>
    <cellStyle name="Assumption Date. 3 2 4 4 2" xfId="22154" xr:uid="{00000000-0005-0000-0000-0000220F0000}"/>
    <cellStyle name="Assumption Date. 3 2 4 5" xfId="2164" xr:uid="{00000000-0005-0000-0000-0000230F0000}"/>
    <cellStyle name="Assumption Date. 3 2 4 5 2" xfId="22155" xr:uid="{00000000-0005-0000-0000-0000240F0000}"/>
    <cellStyle name="Assumption Date. 3 2 4 6" xfId="2165" xr:uid="{00000000-0005-0000-0000-0000250F0000}"/>
    <cellStyle name="Assumption Date. 3 2 4 6 2" xfId="22156" xr:uid="{00000000-0005-0000-0000-0000260F0000}"/>
    <cellStyle name="Assumption Date. 3 2 4 7" xfId="2166" xr:uid="{00000000-0005-0000-0000-0000270F0000}"/>
    <cellStyle name="Assumption Date. 3 2 4 7 2" xfId="22157" xr:uid="{00000000-0005-0000-0000-0000280F0000}"/>
    <cellStyle name="Assumption Date. 3 2 4 8" xfId="2167" xr:uid="{00000000-0005-0000-0000-0000290F0000}"/>
    <cellStyle name="Assumption Date. 3 2 4 8 2" xfId="22158" xr:uid="{00000000-0005-0000-0000-00002A0F0000}"/>
    <cellStyle name="Assumption Date. 3 2 4 9" xfId="2168" xr:uid="{00000000-0005-0000-0000-00002B0F0000}"/>
    <cellStyle name="Assumption Date. 3 2 4 9 2" xfId="22159" xr:uid="{00000000-0005-0000-0000-00002C0F0000}"/>
    <cellStyle name="Assumption Date. 3 2 5" xfId="2169" xr:uid="{00000000-0005-0000-0000-00002D0F0000}"/>
    <cellStyle name="Assumption Date. 3 2 5 2" xfId="22160" xr:uid="{00000000-0005-0000-0000-00002E0F0000}"/>
    <cellStyle name="Assumption Date. 3 2 6" xfId="2170" xr:uid="{00000000-0005-0000-0000-00002F0F0000}"/>
    <cellStyle name="Assumption Date. 3 2 6 2" xfId="22161" xr:uid="{00000000-0005-0000-0000-0000300F0000}"/>
    <cellStyle name="Assumption Date. 3 2 7" xfId="2171" xr:uid="{00000000-0005-0000-0000-0000310F0000}"/>
    <cellStyle name="Assumption Date. 3 2 7 2" xfId="22162" xr:uid="{00000000-0005-0000-0000-0000320F0000}"/>
    <cellStyle name="Assumption Date. 3 2 8" xfId="2172" xr:uid="{00000000-0005-0000-0000-0000330F0000}"/>
    <cellStyle name="Assumption Date. 3 2 8 2" xfId="22163" xr:uid="{00000000-0005-0000-0000-0000340F0000}"/>
    <cellStyle name="Assumption Date. 3 2 9" xfId="2173" xr:uid="{00000000-0005-0000-0000-0000350F0000}"/>
    <cellStyle name="Assumption Date. 3 2 9 2" xfId="22164" xr:uid="{00000000-0005-0000-0000-0000360F0000}"/>
    <cellStyle name="Assumption Date. 3 20" xfId="22070" xr:uid="{00000000-0005-0000-0000-0000370F0000}"/>
    <cellStyle name="Assumption Date. 3 3" xfId="2174" xr:uid="{00000000-0005-0000-0000-0000380F0000}"/>
    <cellStyle name="Assumption Date. 3 3 10" xfId="2175" xr:uid="{00000000-0005-0000-0000-0000390F0000}"/>
    <cellStyle name="Assumption Date. 3 3 10 2" xfId="22166" xr:uid="{00000000-0005-0000-0000-00003A0F0000}"/>
    <cellStyle name="Assumption Date. 3 3 11" xfId="2176" xr:uid="{00000000-0005-0000-0000-00003B0F0000}"/>
    <cellStyle name="Assumption Date. 3 3 11 2" xfId="22167" xr:uid="{00000000-0005-0000-0000-00003C0F0000}"/>
    <cellStyle name="Assumption Date. 3 3 12" xfId="2177" xr:uid="{00000000-0005-0000-0000-00003D0F0000}"/>
    <cellStyle name="Assumption Date. 3 3 12 2" xfId="22168" xr:uid="{00000000-0005-0000-0000-00003E0F0000}"/>
    <cellStyle name="Assumption Date. 3 3 13" xfId="22165" xr:uid="{00000000-0005-0000-0000-00003F0F0000}"/>
    <cellStyle name="Assumption Date. 3 3 2" xfId="2178" xr:uid="{00000000-0005-0000-0000-0000400F0000}"/>
    <cellStyle name="Assumption Date. 3 3 2 10" xfId="2179" xr:uid="{00000000-0005-0000-0000-0000410F0000}"/>
    <cellStyle name="Assumption Date. 3 3 2 10 2" xfId="22170" xr:uid="{00000000-0005-0000-0000-0000420F0000}"/>
    <cellStyle name="Assumption Date. 3 3 2 11" xfId="2180" xr:uid="{00000000-0005-0000-0000-0000430F0000}"/>
    <cellStyle name="Assumption Date. 3 3 2 11 2" xfId="22171" xr:uid="{00000000-0005-0000-0000-0000440F0000}"/>
    <cellStyle name="Assumption Date. 3 3 2 12" xfId="22169" xr:uid="{00000000-0005-0000-0000-0000450F0000}"/>
    <cellStyle name="Assumption Date. 3 3 2 2" xfId="2181" xr:uid="{00000000-0005-0000-0000-0000460F0000}"/>
    <cellStyle name="Assumption Date. 3 3 2 2 10" xfId="2182" xr:uid="{00000000-0005-0000-0000-0000470F0000}"/>
    <cellStyle name="Assumption Date. 3 3 2 2 10 2" xfId="22173" xr:uid="{00000000-0005-0000-0000-0000480F0000}"/>
    <cellStyle name="Assumption Date. 3 3 2 2 11" xfId="2183" xr:uid="{00000000-0005-0000-0000-0000490F0000}"/>
    <cellStyle name="Assumption Date. 3 3 2 2 11 2" xfId="22174" xr:uid="{00000000-0005-0000-0000-00004A0F0000}"/>
    <cellStyle name="Assumption Date. 3 3 2 2 12" xfId="22172" xr:uid="{00000000-0005-0000-0000-00004B0F0000}"/>
    <cellStyle name="Assumption Date. 3 3 2 2 2" xfId="2184" xr:uid="{00000000-0005-0000-0000-00004C0F0000}"/>
    <cellStyle name="Assumption Date. 3 3 2 2 2 2" xfId="22175" xr:uid="{00000000-0005-0000-0000-00004D0F0000}"/>
    <cellStyle name="Assumption Date. 3 3 2 2 3" xfId="2185" xr:uid="{00000000-0005-0000-0000-00004E0F0000}"/>
    <cellStyle name="Assumption Date. 3 3 2 2 3 2" xfId="22176" xr:uid="{00000000-0005-0000-0000-00004F0F0000}"/>
    <cellStyle name="Assumption Date. 3 3 2 2 4" xfId="2186" xr:uid="{00000000-0005-0000-0000-0000500F0000}"/>
    <cellStyle name="Assumption Date. 3 3 2 2 4 2" xfId="22177" xr:uid="{00000000-0005-0000-0000-0000510F0000}"/>
    <cellStyle name="Assumption Date. 3 3 2 2 5" xfId="2187" xr:uid="{00000000-0005-0000-0000-0000520F0000}"/>
    <cellStyle name="Assumption Date. 3 3 2 2 5 2" xfId="22178" xr:uid="{00000000-0005-0000-0000-0000530F0000}"/>
    <cellStyle name="Assumption Date. 3 3 2 2 6" xfId="2188" xr:uid="{00000000-0005-0000-0000-0000540F0000}"/>
    <cellStyle name="Assumption Date. 3 3 2 2 6 2" xfId="22179" xr:uid="{00000000-0005-0000-0000-0000550F0000}"/>
    <cellStyle name="Assumption Date. 3 3 2 2 7" xfId="2189" xr:uid="{00000000-0005-0000-0000-0000560F0000}"/>
    <cellStyle name="Assumption Date. 3 3 2 2 7 2" xfId="22180" xr:uid="{00000000-0005-0000-0000-0000570F0000}"/>
    <cellStyle name="Assumption Date. 3 3 2 2 8" xfId="2190" xr:uid="{00000000-0005-0000-0000-0000580F0000}"/>
    <cellStyle name="Assumption Date. 3 3 2 2 8 2" xfId="22181" xr:uid="{00000000-0005-0000-0000-0000590F0000}"/>
    <cellStyle name="Assumption Date. 3 3 2 2 9" xfId="2191" xr:uid="{00000000-0005-0000-0000-00005A0F0000}"/>
    <cellStyle name="Assumption Date. 3 3 2 2 9 2" xfId="22182" xr:uid="{00000000-0005-0000-0000-00005B0F0000}"/>
    <cellStyle name="Assumption Date. 3 3 2 3" xfId="2192" xr:uid="{00000000-0005-0000-0000-00005C0F0000}"/>
    <cellStyle name="Assumption Date. 3 3 2 3 2" xfId="22183" xr:uid="{00000000-0005-0000-0000-00005D0F0000}"/>
    <cellStyle name="Assumption Date. 3 3 2 4" xfId="2193" xr:uid="{00000000-0005-0000-0000-00005E0F0000}"/>
    <cellStyle name="Assumption Date. 3 3 2 4 2" xfId="22184" xr:uid="{00000000-0005-0000-0000-00005F0F0000}"/>
    <cellStyle name="Assumption Date. 3 3 2 5" xfId="2194" xr:uid="{00000000-0005-0000-0000-0000600F0000}"/>
    <cellStyle name="Assumption Date. 3 3 2 5 2" xfId="22185" xr:uid="{00000000-0005-0000-0000-0000610F0000}"/>
    <cellStyle name="Assumption Date. 3 3 2 6" xfId="2195" xr:uid="{00000000-0005-0000-0000-0000620F0000}"/>
    <cellStyle name="Assumption Date. 3 3 2 6 2" xfId="22186" xr:uid="{00000000-0005-0000-0000-0000630F0000}"/>
    <cellStyle name="Assumption Date. 3 3 2 7" xfId="2196" xr:uid="{00000000-0005-0000-0000-0000640F0000}"/>
    <cellStyle name="Assumption Date. 3 3 2 7 2" xfId="22187" xr:uid="{00000000-0005-0000-0000-0000650F0000}"/>
    <cellStyle name="Assumption Date. 3 3 2 8" xfId="2197" xr:uid="{00000000-0005-0000-0000-0000660F0000}"/>
    <cellStyle name="Assumption Date. 3 3 2 8 2" xfId="22188" xr:uid="{00000000-0005-0000-0000-0000670F0000}"/>
    <cellStyle name="Assumption Date. 3 3 2 9" xfId="2198" xr:uid="{00000000-0005-0000-0000-0000680F0000}"/>
    <cellStyle name="Assumption Date. 3 3 2 9 2" xfId="22189" xr:uid="{00000000-0005-0000-0000-0000690F0000}"/>
    <cellStyle name="Assumption Date. 3 3 3" xfId="2199" xr:uid="{00000000-0005-0000-0000-00006A0F0000}"/>
    <cellStyle name="Assumption Date. 3 3 3 10" xfId="2200" xr:uid="{00000000-0005-0000-0000-00006B0F0000}"/>
    <cellStyle name="Assumption Date. 3 3 3 10 2" xfId="22191" xr:uid="{00000000-0005-0000-0000-00006C0F0000}"/>
    <cellStyle name="Assumption Date. 3 3 3 11" xfId="2201" xr:uid="{00000000-0005-0000-0000-00006D0F0000}"/>
    <cellStyle name="Assumption Date. 3 3 3 11 2" xfId="22192" xr:uid="{00000000-0005-0000-0000-00006E0F0000}"/>
    <cellStyle name="Assumption Date. 3 3 3 12" xfId="22190" xr:uid="{00000000-0005-0000-0000-00006F0F0000}"/>
    <cellStyle name="Assumption Date. 3 3 3 2" xfId="2202" xr:uid="{00000000-0005-0000-0000-0000700F0000}"/>
    <cellStyle name="Assumption Date. 3 3 3 2 2" xfId="22193" xr:uid="{00000000-0005-0000-0000-0000710F0000}"/>
    <cellStyle name="Assumption Date. 3 3 3 3" xfId="2203" xr:uid="{00000000-0005-0000-0000-0000720F0000}"/>
    <cellStyle name="Assumption Date. 3 3 3 3 2" xfId="22194" xr:uid="{00000000-0005-0000-0000-0000730F0000}"/>
    <cellStyle name="Assumption Date. 3 3 3 4" xfId="2204" xr:uid="{00000000-0005-0000-0000-0000740F0000}"/>
    <cellStyle name="Assumption Date. 3 3 3 4 2" xfId="22195" xr:uid="{00000000-0005-0000-0000-0000750F0000}"/>
    <cellStyle name="Assumption Date. 3 3 3 5" xfId="2205" xr:uid="{00000000-0005-0000-0000-0000760F0000}"/>
    <cellStyle name="Assumption Date. 3 3 3 5 2" xfId="22196" xr:uid="{00000000-0005-0000-0000-0000770F0000}"/>
    <cellStyle name="Assumption Date. 3 3 3 6" xfId="2206" xr:uid="{00000000-0005-0000-0000-0000780F0000}"/>
    <cellStyle name="Assumption Date. 3 3 3 6 2" xfId="22197" xr:uid="{00000000-0005-0000-0000-0000790F0000}"/>
    <cellStyle name="Assumption Date. 3 3 3 7" xfId="2207" xr:uid="{00000000-0005-0000-0000-00007A0F0000}"/>
    <cellStyle name="Assumption Date. 3 3 3 7 2" xfId="22198" xr:uid="{00000000-0005-0000-0000-00007B0F0000}"/>
    <cellStyle name="Assumption Date. 3 3 3 8" xfId="2208" xr:uid="{00000000-0005-0000-0000-00007C0F0000}"/>
    <cellStyle name="Assumption Date. 3 3 3 8 2" xfId="22199" xr:uid="{00000000-0005-0000-0000-00007D0F0000}"/>
    <cellStyle name="Assumption Date. 3 3 3 9" xfId="2209" xr:uid="{00000000-0005-0000-0000-00007E0F0000}"/>
    <cellStyle name="Assumption Date. 3 3 3 9 2" xfId="22200" xr:uid="{00000000-0005-0000-0000-00007F0F0000}"/>
    <cellStyle name="Assumption Date. 3 3 4" xfId="2210" xr:uid="{00000000-0005-0000-0000-0000800F0000}"/>
    <cellStyle name="Assumption Date. 3 3 4 2" xfId="22201" xr:uid="{00000000-0005-0000-0000-0000810F0000}"/>
    <cellStyle name="Assumption Date. 3 3 5" xfId="2211" xr:uid="{00000000-0005-0000-0000-0000820F0000}"/>
    <cellStyle name="Assumption Date. 3 3 5 2" xfId="22202" xr:uid="{00000000-0005-0000-0000-0000830F0000}"/>
    <cellStyle name="Assumption Date. 3 3 6" xfId="2212" xr:uid="{00000000-0005-0000-0000-0000840F0000}"/>
    <cellStyle name="Assumption Date. 3 3 6 2" xfId="22203" xr:uid="{00000000-0005-0000-0000-0000850F0000}"/>
    <cellStyle name="Assumption Date. 3 3 7" xfId="2213" xr:uid="{00000000-0005-0000-0000-0000860F0000}"/>
    <cellStyle name="Assumption Date. 3 3 7 2" xfId="22204" xr:uid="{00000000-0005-0000-0000-0000870F0000}"/>
    <cellStyle name="Assumption Date. 3 3 8" xfId="2214" xr:uid="{00000000-0005-0000-0000-0000880F0000}"/>
    <cellStyle name="Assumption Date. 3 3 8 2" xfId="22205" xr:uid="{00000000-0005-0000-0000-0000890F0000}"/>
    <cellStyle name="Assumption Date. 3 3 9" xfId="2215" xr:uid="{00000000-0005-0000-0000-00008A0F0000}"/>
    <cellStyle name="Assumption Date. 3 3 9 2" xfId="22206" xr:uid="{00000000-0005-0000-0000-00008B0F0000}"/>
    <cellStyle name="Assumption Date. 3 4" xfId="2216" xr:uid="{00000000-0005-0000-0000-00008C0F0000}"/>
    <cellStyle name="Assumption Date. 3 4 10" xfId="2217" xr:uid="{00000000-0005-0000-0000-00008D0F0000}"/>
    <cellStyle name="Assumption Date. 3 4 10 2" xfId="22208" xr:uid="{00000000-0005-0000-0000-00008E0F0000}"/>
    <cellStyle name="Assumption Date. 3 4 11" xfId="2218" xr:uid="{00000000-0005-0000-0000-00008F0F0000}"/>
    <cellStyle name="Assumption Date. 3 4 11 2" xfId="22209" xr:uid="{00000000-0005-0000-0000-0000900F0000}"/>
    <cellStyle name="Assumption Date. 3 4 12" xfId="22207" xr:uid="{00000000-0005-0000-0000-0000910F0000}"/>
    <cellStyle name="Assumption Date. 3 4 2" xfId="2219" xr:uid="{00000000-0005-0000-0000-0000920F0000}"/>
    <cellStyle name="Assumption Date. 3 4 2 10" xfId="2220" xr:uid="{00000000-0005-0000-0000-0000930F0000}"/>
    <cellStyle name="Assumption Date. 3 4 2 10 2" xfId="22211" xr:uid="{00000000-0005-0000-0000-0000940F0000}"/>
    <cellStyle name="Assumption Date. 3 4 2 11" xfId="2221" xr:uid="{00000000-0005-0000-0000-0000950F0000}"/>
    <cellStyle name="Assumption Date. 3 4 2 11 2" xfId="22212" xr:uid="{00000000-0005-0000-0000-0000960F0000}"/>
    <cellStyle name="Assumption Date. 3 4 2 12" xfId="22210" xr:uid="{00000000-0005-0000-0000-0000970F0000}"/>
    <cellStyle name="Assumption Date. 3 4 2 2" xfId="2222" xr:uid="{00000000-0005-0000-0000-0000980F0000}"/>
    <cellStyle name="Assumption Date. 3 4 2 2 2" xfId="22213" xr:uid="{00000000-0005-0000-0000-0000990F0000}"/>
    <cellStyle name="Assumption Date. 3 4 2 3" xfId="2223" xr:uid="{00000000-0005-0000-0000-00009A0F0000}"/>
    <cellStyle name="Assumption Date. 3 4 2 3 2" xfId="22214" xr:uid="{00000000-0005-0000-0000-00009B0F0000}"/>
    <cellStyle name="Assumption Date. 3 4 2 4" xfId="2224" xr:uid="{00000000-0005-0000-0000-00009C0F0000}"/>
    <cellStyle name="Assumption Date. 3 4 2 4 2" xfId="22215" xr:uid="{00000000-0005-0000-0000-00009D0F0000}"/>
    <cellStyle name="Assumption Date. 3 4 2 5" xfId="2225" xr:uid="{00000000-0005-0000-0000-00009E0F0000}"/>
    <cellStyle name="Assumption Date. 3 4 2 5 2" xfId="22216" xr:uid="{00000000-0005-0000-0000-00009F0F0000}"/>
    <cellStyle name="Assumption Date. 3 4 2 6" xfId="2226" xr:uid="{00000000-0005-0000-0000-0000A00F0000}"/>
    <cellStyle name="Assumption Date. 3 4 2 6 2" xfId="22217" xr:uid="{00000000-0005-0000-0000-0000A10F0000}"/>
    <cellStyle name="Assumption Date. 3 4 2 7" xfId="2227" xr:uid="{00000000-0005-0000-0000-0000A20F0000}"/>
    <cellStyle name="Assumption Date. 3 4 2 7 2" xfId="22218" xr:uid="{00000000-0005-0000-0000-0000A30F0000}"/>
    <cellStyle name="Assumption Date. 3 4 2 8" xfId="2228" xr:uid="{00000000-0005-0000-0000-0000A40F0000}"/>
    <cellStyle name="Assumption Date. 3 4 2 8 2" xfId="22219" xr:uid="{00000000-0005-0000-0000-0000A50F0000}"/>
    <cellStyle name="Assumption Date. 3 4 2 9" xfId="2229" xr:uid="{00000000-0005-0000-0000-0000A60F0000}"/>
    <cellStyle name="Assumption Date. 3 4 2 9 2" xfId="22220" xr:uid="{00000000-0005-0000-0000-0000A70F0000}"/>
    <cellStyle name="Assumption Date. 3 4 3" xfId="2230" xr:uid="{00000000-0005-0000-0000-0000A80F0000}"/>
    <cellStyle name="Assumption Date. 3 4 3 2" xfId="22221" xr:uid="{00000000-0005-0000-0000-0000A90F0000}"/>
    <cellStyle name="Assumption Date. 3 4 4" xfId="2231" xr:uid="{00000000-0005-0000-0000-0000AA0F0000}"/>
    <cellStyle name="Assumption Date. 3 4 4 2" xfId="22222" xr:uid="{00000000-0005-0000-0000-0000AB0F0000}"/>
    <cellStyle name="Assumption Date. 3 4 5" xfId="2232" xr:uid="{00000000-0005-0000-0000-0000AC0F0000}"/>
    <cellStyle name="Assumption Date. 3 4 5 2" xfId="22223" xr:uid="{00000000-0005-0000-0000-0000AD0F0000}"/>
    <cellStyle name="Assumption Date. 3 4 6" xfId="2233" xr:uid="{00000000-0005-0000-0000-0000AE0F0000}"/>
    <cellStyle name="Assumption Date. 3 4 6 2" xfId="22224" xr:uid="{00000000-0005-0000-0000-0000AF0F0000}"/>
    <cellStyle name="Assumption Date. 3 4 7" xfId="2234" xr:uid="{00000000-0005-0000-0000-0000B00F0000}"/>
    <cellStyle name="Assumption Date. 3 4 7 2" xfId="22225" xr:uid="{00000000-0005-0000-0000-0000B10F0000}"/>
    <cellStyle name="Assumption Date. 3 4 8" xfId="2235" xr:uid="{00000000-0005-0000-0000-0000B20F0000}"/>
    <cellStyle name="Assumption Date. 3 4 8 2" xfId="22226" xr:uid="{00000000-0005-0000-0000-0000B30F0000}"/>
    <cellStyle name="Assumption Date. 3 4 9" xfId="2236" xr:uid="{00000000-0005-0000-0000-0000B40F0000}"/>
    <cellStyle name="Assumption Date. 3 4 9 2" xfId="22227" xr:uid="{00000000-0005-0000-0000-0000B50F0000}"/>
    <cellStyle name="Assumption Date. 3 5" xfId="2237" xr:uid="{00000000-0005-0000-0000-0000B60F0000}"/>
    <cellStyle name="Assumption Date. 3 5 10" xfId="2238" xr:uid="{00000000-0005-0000-0000-0000B70F0000}"/>
    <cellStyle name="Assumption Date. 3 5 10 2" xfId="22229" xr:uid="{00000000-0005-0000-0000-0000B80F0000}"/>
    <cellStyle name="Assumption Date. 3 5 11" xfId="2239" xr:uid="{00000000-0005-0000-0000-0000B90F0000}"/>
    <cellStyle name="Assumption Date. 3 5 11 2" xfId="22230" xr:uid="{00000000-0005-0000-0000-0000BA0F0000}"/>
    <cellStyle name="Assumption Date. 3 5 12" xfId="22228" xr:uid="{00000000-0005-0000-0000-0000BB0F0000}"/>
    <cellStyle name="Assumption Date. 3 5 2" xfId="2240" xr:uid="{00000000-0005-0000-0000-0000BC0F0000}"/>
    <cellStyle name="Assumption Date. 3 5 2 10" xfId="2241" xr:uid="{00000000-0005-0000-0000-0000BD0F0000}"/>
    <cellStyle name="Assumption Date. 3 5 2 10 2" xfId="22232" xr:uid="{00000000-0005-0000-0000-0000BE0F0000}"/>
    <cellStyle name="Assumption Date. 3 5 2 11" xfId="2242" xr:uid="{00000000-0005-0000-0000-0000BF0F0000}"/>
    <cellStyle name="Assumption Date. 3 5 2 11 2" xfId="22233" xr:uid="{00000000-0005-0000-0000-0000C00F0000}"/>
    <cellStyle name="Assumption Date. 3 5 2 12" xfId="22231" xr:uid="{00000000-0005-0000-0000-0000C10F0000}"/>
    <cellStyle name="Assumption Date. 3 5 2 2" xfId="2243" xr:uid="{00000000-0005-0000-0000-0000C20F0000}"/>
    <cellStyle name="Assumption Date. 3 5 2 2 2" xfId="22234" xr:uid="{00000000-0005-0000-0000-0000C30F0000}"/>
    <cellStyle name="Assumption Date. 3 5 2 3" xfId="2244" xr:uid="{00000000-0005-0000-0000-0000C40F0000}"/>
    <cellStyle name="Assumption Date. 3 5 2 3 2" xfId="22235" xr:uid="{00000000-0005-0000-0000-0000C50F0000}"/>
    <cellStyle name="Assumption Date. 3 5 2 4" xfId="2245" xr:uid="{00000000-0005-0000-0000-0000C60F0000}"/>
    <cellStyle name="Assumption Date. 3 5 2 4 2" xfId="22236" xr:uid="{00000000-0005-0000-0000-0000C70F0000}"/>
    <cellStyle name="Assumption Date. 3 5 2 5" xfId="2246" xr:uid="{00000000-0005-0000-0000-0000C80F0000}"/>
    <cellStyle name="Assumption Date. 3 5 2 5 2" xfId="22237" xr:uid="{00000000-0005-0000-0000-0000C90F0000}"/>
    <cellStyle name="Assumption Date. 3 5 2 6" xfId="2247" xr:uid="{00000000-0005-0000-0000-0000CA0F0000}"/>
    <cellStyle name="Assumption Date. 3 5 2 6 2" xfId="22238" xr:uid="{00000000-0005-0000-0000-0000CB0F0000}"/>
    <cellStyle name="Assumption Date. 3 5 2 7" xfId="2248" xr:uid="{00000000-0005-0000-0000-0000CC0F0000}"/>
    <cellStyle name="Assumption Date. 3 5 2 7 2" xfId="22239" xr:uid="{00000000-0005-0000-0000-0000CD0F0000}"/>
    <cellStyle name="Assumption Date. 3 5 2 8" xfId="2249" xr:uid="{00000000-0005-0000-0000-0000CE0F0000}"/>
    <cellStyle name="Assumption Date. 3 5 2 8 2" xfId="22240" xr:uid="{00000000-0005-0000-0000-0000CF0F0000}"/>
    <cellStyle name="Assumption Date. 3 5 2 9" xfId="2250" xr:uid="{00000000-0005-0000-0000-0000D00F0000}"/>
    <cellStyle name="Assumption Date. 3 5 2 9 2" xfId="22241" xr:uid="{00000000-0005-0000-0000-0000D10F0000}"/>
    <cellStyle name="Assumption Date. 3 5 3" xfId="2251" xr:uid="{00000000-0005-0000-0000-0000D20F0000}"/>
    <cellStyle name="Assumption Date. 3 5 3 2" xfId="22242" xr:uid="{00000000-0005-0000-0000-0000D30F0000}"/>
    <cellStyle name="Assumption Date. 3 5 4" xfId="2252" xr:uid="{00000000-0005-0000-0000-0000D40F0000}"/>
    <cellStyle name="Assumption Date. 3 5 4 2" xfId="22243" xr:uid="{00000000-0005-0000-0000-0000D50F0000}"/>
    <cellStyle name="Assumption Date. 3 5 5" xfId="2253" xr:uid="{00000000-0005-0000-0000-0000D60F0000}"/>
    <cellStyle name="Assumption Date. 3 5 5 2" xfId="22244" xr:uid="{00000000-0005-0000-0000-0000D70F0000}"/>
    <cellStyle name="Assumption Date. 3 5 6" xfId="2254" xr:uid="{00000000-0005-0000-0000-0000D80F0000}"/>
    <cellStyle name="Assumption Date. 3 5 6 2" xfId="22245" xr:uid="{00000000-0005-0000-0000-0000D90F0000}"/>
    <cellStyle name="Assumption Date. 3 5 7" xfId="2255" xr:uid="{00000000-0005-0000-0000-0000DA0F0000}"/>
    <cellStyle name="Assumption Date. 3 5 7 2" xfId="22246" xr:uid="{00000000-0005-0000-0000-0000DB0F0000}"/>
    <cellStyle name="Assumption Date. 3 5 8" xfId="2256" xr:uid="{00000000-0005-0000-0000-0000DC0F0000}"/>
    <cellStyle name="Assumption Date. 3 5 8 2" xfId="22247" xr:uid="{00000000-0005-0000-0000-0000DD0F0000}"/>
    <cellStyle name="Assumption Date. 3 5 9" xfId="2257" xr:uid="{00000000-0005-0000-0000-0000DE0F0000}"/>
    <cellStyle name="Assumption Date. 3 5 9 2" xfId="22248" xr:uid="{00000000-0005-0000-0000-0000DF0F0000}"/>
    <cellStyle name="Assumption Date. 3 6" xfId="2258" xr:uid="{00000000-0005-0000-0000-0000E00F0000}"/>
    <cellStyle name="Assumption Date. 3 6 10" xfId="2259" xr:uid="{00000000-0005-0000-0000-0000E10F0000}"/>
    <cellStyle name="Assumption Date. 3 6 10 2" xfId="22250" xr:uid="{00000000-0005-0000-0000-0000E20F0000}"/>
    <cellStyle name="Assumption Date. 3 6 11" xfId="2260" xr:uid="{00000000-0005-0000-0000-0000E30F0000}"/>
    <cellStyle name="Assumption Date. 3 6 11 2" xfId="22251" xr:uid="{00000000-0005-0000-0000-0000E40F0000}"/>
    <cellStyle name="Assumption Date. 3 6 12" xfId="22249" xr:uid="{00000000-0005-0000-0000-0000E50F0000}"/>
    <cellStyle name="Assumption Date. 3 6 2" xfId="2261" xr:uid="{00000000-0005-0000-0000-0000E60F0000}"/>
    <cellStyle name="Assumption Date. 3 6 2 2" xfId="22252" xr:uid="{00000000-0005-0000-0000-0000E70F0000}"/>
    <cellStyle name="Assumption Date. 3 6 3" xfId="2262" xr:uid="{00000000-0005-0000-0000-0000E80F0000}"/>
    <cellStyle name="Assumption Date. 3 6 3 2" xfId="22253" xr:uid="{00000000-0005-0000-0000-0000E90F0000}"/>
    <cellStyle name="Assumption Date. 3 6 4" xfId="2263" xr:uid="{00000000-0005-0000-0000-0000EA0F0000}"/>
    <cellStyle name="Assumption Date. 3 6 4 2" xfId="22254" xr:uid="{00000000-0005-0000-0000-0000EB0F0000}"/>
    <cellStyle name="Assumption Date. 3 6 5" xfId="2264" xr:uid="{00000000-0005-0000-0000-0000EC0F0000}"/>
    <cellStyle name="Assumption Date. 3 6 5 2" xfId="22255" xr:uid="{00000000-0005-0000-0000-0000ED0F0000}"/>
    <cellStyle name="Assumption Date. 3 6 6" xfId="2265" xr:uid="{00000000-0005-0000-0000-0000EE0F0000}"/>
    <cellStyle name="Assumption Date. 3 6 6 2" xfId="22256" xr:uid="{00000000-0005-0000-0000-0000EF0F0000}"/>
    <cellStyle name="Assumption Date. 3 6 7" xfId="2266" xr:uid="{00000000-0005-0000-0000-0000F00F0000}"/>
    <cellStyle name="Assumption Date. 3 6 7 2" xfId="22257" xr:uid="{00000000-0005-0000-0000-0000F10F0000}"/>
    <cellStyle name="Assumption Date. 3 6 8" xfId="2267" xr:uid="{00000000-0005-0000-0000-0000F20F0000}"/>
    <cellStyle name="Assumption Date. 3 6 8 2" xfId="22258" xr:uid="{00000000-0005-0000-0000-0000F30F0000}"/>
    <cellStyle name="Assumption Date. 3 6 9" xfId="2268" xr:uid="{00000000-0005-0000-0000-0000F40F0000}"/>
    <cellStyle name="Assumption Date. 3 6 9 2" xfId="22259" xr:uid="{00000000-0005-0000-0000-0000F50F0000}"/>
    <cellStyle name="Assumption Date. 3 7" xfId="2269" xr:uid="{00000000-0005-0000-0000-0000F60F0000}"/>
    <cellStyle name="Assumption Date. 3 7 2" xfId="22260" xr:uid="{00000000-0005-0000-0000-0000F70F0000}"/>
    <cellStyle name="Assumption Date. 3 8" xfId="2270" xr:uid="{00000000-0005-0000-0000-0000F80F0000}"/>
    <cellStyle name="Assumption Date. 3 8 2" xfId="22261" xr:uid="{00000000-0005-0000-0000-0000F90F0000}"/>
    <cellStyle name="Assumption Date. 3 9" xfId="2271" xr:uid="{00000000-0005-0000-0000-0000FA0F0000}"/>
    <cellStyle name="Assumption Date. 3 9 2" xfId="22262" xr:uid="{00000000-0005-0000-0000-0000FB0F0000}"/>
    <cellStyle name="Assumption Date. 4" xfId="2272" xr:uid="{00000000-0005-0000-0000-0000FC0F0000}"/>
    <cellStyle name="Assumption Date. 4 10" xfId="2273" xr:uid="{00000000-0005-0000-0000-0000FD0F0000}"/>
    <cellStyle name="Assumption Date. 4 10 2" xfId="22264" xr:uid="{00000000-0005-0000-0000-0000FE0F0000}"/>
    <cellStyle name="Assumption Date. 4 11" xfId="2274" xr:uid="{00000000-0005-0000-0000-0000FF0F0000}"/>
    <cellStyle name="Assumption Date. 4 11 2" xfId="22265" xr:uid="{00000000-0005-0000-0000-000000100000}"/>
    <cellStyle name="Assumption Date. 4 12" xfId="2275" xr:uid="{00000000-0005-0000-0000-000001100000}"/>
    <cellStyle name="Assumption Date. 4 12 2" xfId="22266" xr:uid="{00000000-0005-0000-0000-000002100000}"/>
    <cellStyle name="Assumption Date. 4 13" xfId="2276" xr:uid="{00000000-0005-0000-0000-000003100000}"/>
    <cellStyle name="Assumption Date. 4 13 2" xfId="22267" xr:uid="{00000000-0005-0000-0000-000004100000}"/>
    <cellStyle name="Assumption Date. 4 14" xfId="2277" xr:uid="{00000000-0005-0000-0000-000005100000}"/>
    <cellStyle name="Assumption Date. 4 14 2" xfId="22268" xr:uid="{00000000-0005-0000-0000-000006100000}"/>
    <cellStyle name="Assumption Date. 4 15" xfId="2278" xr:uid="{00000000-0005-0000-0000-000007100000}"/>
    <cellStyle name="Assumption Date. 4 15 2" xfId="22269" xr:uid="{00000000-0005-0000-0000-000008100000}"/>
    <cellStyle name="Assumption Date. 4 16" xfId="22263" xr:uid="{00000000-0005-0000-0000-000009100000}"/>
    <cellStyle name="Assumption Date. 4 2" xfId="2279" xr:uid="{00000000-0005-0000-0000-00000A100000}"/>
    <cellStyle name="Assumption Date. 4 2 10" xfId="2280" xr:uid="{00000000-0005-0000-0000-00000B100000}"/>
    <cellStyle name="Assumption Date. 4 2 10 2" xfId="22271" xr:uid="{00000000-0005-0000-0000-00000C100000}"/>
    <cellStyle name="Assumption Date. 4 2 11" xfId="2281" xr:uid="{00000000-0005-0000-0000-00000D100000}"/>
    <cellStyle name="Assumption Date. 4 2 11 2" xfId="22272" xr:uid="{00000000-0005-0000-0000-00000E100000}"/>
    <cellStyle name="Assumption Date. 4 2 12" xfId="22270" xr:uid="{00000000-0005-0000-0000-00000F100000}"/>
    <cellStyle name="Assumption Date. 4 2 2" xfId="2282" xr:uid="{00000000-0005-0000-0000-000010100000}"/>
    <cellStyle name="Assumption Date. 4 2 2 10" xfId="2283" xr:uid="{00000000-0005-0000-0000-000011100000}"/>
    <cellStyle name="Assumption Date. 4 2 2 10 2" xfId="22274" xr:uid="{00000000-0005-0000-0000-000012100000}"/>
    <cellStyle name="Assumption Date. 4 2 2 11" xfId="2284" xr:uid="{00000000-0005-0000-0000-000013100000}"/>
    <cellStyle name="Assumption Date. 4 2 2 11 2" xfId="22275" xr:uid="{00000000-0005-0000-0000-000014100000}"/>
    <cellStyle name="Assumption Date. 4 2 2 12" xfId="22273" xr:uid="{00000000-0005-0000-0000-000015100000}"/>
    <cellStyle name="Assumption Date. 4 2 2 2" xfId="2285" xr:uid="{00000000-0005-0000-0000-000016100000}"/>
    <cellStyle name="Assumption Date. 4 2 2 2 2" xfId="22276" xr:uid="{00000000-0005-0000-0000-000017100000}"/>
    <cellStyle name="Assumption Date. 4 2 2 3" xfId="2286" xr:uid="{00000000-0005-0000-0000-000018100000}"/>
    <cellStyle name="Assumption Date. 4 2 2 3 2" xfId="22277" xr:uid="{00000000-0005-0000-0000-000019100000}"/>
    <cellStyle name="Assumption Date. 4 2 2 4" xfId="2287" xr:uid="{00000000-0005-0000-0000-00001A100000}"/>
    <cellStyle name="Assumption Date. 4 2 2 4 2" xfId="22278" xr:uid="{00000000-0005-0000-0000-00001B100000}"/>
    <cellStyle name="Assumption Date. 4 2 2 5" xfId="2288" xr:uid="{00000000-0005-0000-0000-00001C100000}"/>
    <cellStyle name="Assumption Date. 4 2 2 5 2" xfId="22279" xr:uid="{00000000-0005-0000-0000-00001D100000}"/>
    <cellStyle name="Assumption Date. 4 2 2 6" xfId="2289" xr:uid="{00000000-0005-0000-0000-00001E100000}"/>
    <cellStyle name="Assumption Date. 4 2 2 6 2" xfId="22280" xr:uid="{00000000-0005-0000-0000-00001F100000}"/>
    <cellStyle name="Assumption Date. 4 2 2 7" xfId="2290" xr:uid="{00000000-0005-0000-0000-000020100000}"/>
    <cellStyle name="Assumption Date. 4 2 2 7 2" xfId="22281" xr:uid="{00000000-0005-0000-0000-000021100000}"/>
    <cellStyle name="Assumption Date. 4 2 2 8" xfId="2291" xr:uid="{00000000-0005-0000-0000-000022100000}"/>
    <cellStyle name="Assumption Date. 4 2 2 8 2" xfId="22282" xr:uid="{00000000-0005-0000-0000-000023100000}"/>
    <cellStyle name="Assumption Date. 4 2 2 9" xfId="2292" xr:uid="{00000000-0005-0000-0000-000024100000}"/>
    <cellStyle name="Assumption Date. 4 2 2 9 2" xfId="22283" xr:uid="{00000000-0005-0000-0000-000025100000}"/>
    <cellStyle name="Assumption Date. 4 2 3" xfId="2293" xr:uid="{00000000-0005-0000-0000-000026100000}"/>
    <cellStyle name="Assumption Date. 4 2 3 2" xfId="22284" xr:uid="{00000000-0005-0000-0000-000027100000}"/>
    <cellStyle name="Assumption Date. 4 2 4" xfId="2294" xr:uid="{00000000-0005-0000-0000-000028100000}"/>
    <cellStyle name="Assumption Date. 4 2 4 2" xfId="22285" xr:uid="{00000000-0005-0000-0000-000029100000}"/>
    <cellStyle name="Assumption Date. 4 2 5" xfId="2295" xr:uid="{00000000-0005-0000-0000-00002A100000}"/>
    <cellStyle name="Assumption Date. 4 2 5 2" xfId="22286" xr:uid="{00000000-0005-0000-0000-00002B100000}"/>
    <cellStyle name="Assumption Date. 4 2 6" xfId="2296" xr:uid="{00000000-0005-0000-0000-00002C100000}"/>
    <cellStyle name="Assumption Date. 4 2 6 2" xfId="22287" xr:uid="{00000000-0005-0000-0000-00002D100000}"/>
    <cellStyle name="Assumption Date. 4 2 7" xfId="2297" xr:uid="{00000000-0005-0000-0000-00002E100000}"/>
    <cellStyle name="Assumption Date. 4 2 7 2" xfId="22288" xr:uid="{00000000-0005-0000-0000-00002F100000}"/>
    <cellStyle name="Assumption Date. 4 2 8" xfId="2298" xr:uid="{00000000-0005-0000-0000-000030100000}"/>
    <cellStyle name="Assumption Date. 4 2 8 2" xfId="22289" xr:uid="{00000000-0005-0000-0000-000031100000}"/>
    <cellStyle name="Assumption Date. 4 2 9" xfId="2299" xr:uid="{00000000-0005-0000-0000-000032100000}"/>
    <cellStyle name="Assumption Date. 4 2 9 2" xfId="22290" xr:uid="{00000000-0005-0000-0000-000033100000}"/>
    <cellStyle name="Assumption Date. 4 3" xfId="2300" xr:uid="{00000000-0005-0000-0000-000034100000}"/>
    <cellStyle name="Assumption Date. 4 3 10" xfId="2301" xr:uid="{00000000-0005-0000-0000-000035100000}"/>
    <cellStyle name="Assumption Date. 4 3 10 2" xfId="22292" xr:uid="{00000000-0005-0000-0000-000036100000}"/>
    <cellStyle name="Assumption Date. 4 3 11" xfId="2302" xr:uid="{00000000-0005-0000-0000-000037100000}"/>
    <cellStyle name="Assumption Date. 4 3 11 2" xfId="22293" xr:uid="{00000000-0005-0000-0000-000038100000}"/>
    <cellStyle name="Assumption Date. 4 3 12" xfId="22291" xr:uid="{00000000-0005-0000-0000-000039100000}"/>
    <cellStyle name="Assumption Date. 4 3 2" xfId="2303" xr:uid="{00000000-0005-0000-0000-00003A100000}"/>
    <cellStyle name="Assumption Date. 4 3 2 2" xfId="22294" xr:uid="{00000000-0005-0000-0000-00003B100000}"/>
    <cellStyle name="Assumption Date. 4 3 3" xfId="2304" xr:uid="{00000000-0005-0000-0000-00003C100000}"/>
    <cellStyle name="Assumption Date. 4 3 3 2" xfId="22295" xr:uid="{00000000-0005-0000-0000-00003D100000}"/>
    <cellStyle name="Assumption Date. 4 3 4" xfId="2305" xr:uid="{00000000-0005-0000-0000-00003E100000}"/>
    <cellStyle name="Assumption Date. 4 3 4 2" xfId="22296" xr:uid="{00000000-0005-0000-0000-00003F100000}"/>
    <cellStyle name="Assumption Date. 4 3 5" xfId="2306" xr:uid="{00000000-0005-0000-0000-000040100000}"/>
    <cellStyle name="Assumption Date. 4 3 5 2" xfId="22297" xr:uid="{00000000-0005-0000-0000-000041100000}"/>
    <cellStyle name="Assumption Date. 4 3 6" xfId="2307" xr:uid="{00000000-0005-0000-0000-000042100000}"/>
    <cellStyle name="Assumption Date. 4 3 6 2" xfId="22298" xr:uid="{00000000-0005-0000-0000-000043100000}"/>
    <cellStyle name="Assumption Date. 4 3 7" xfId="2308" xr:uid="{00000000-0005-0000-0000-000044100000}"/>
    <cellStyle name="Assumption Date. 4 3 7 2" xfId="22299" xr:uid="{00000000-0005-0000-0000-000045100000}"/>
    <cellStyle name="Assumption Date. 4 3 8" xfId="2309" xr:uid="{00000000-0005-0000-0000-000046100000}"/>
    <cellStyle name="Assumption Date. 4 3 8 2" xfId="22300" xr:uid="{00000000-0005-0000-0000-000047100000}"/>
    <cellStyle name="Assumption Date. 4 3 9" xfId="2310" xr:uid="{00000000-0005-0000-0000-000048100000}"/>
    <cellStyle name="Assumption Date. 4 3 9 2" xfId="22301" xr:uid="{00000000-0005-0000-0000-000049100000}"/>
    <cellStyle name="Assumption Date. 4 4" xfId="2311" xr:uid="{00000000-0005-0000-0000-00004A100000}"/>
    <cellStyle name="Assumption Date. 4 4 2" xfId="22302" xr:uid="{00000000-0005-0000-0000-00004B100000}"/>
    <cellStyle name="Assumption Date. 4 5" xfId="2312" xr:uid="{00000000-0005-0000-0000-00004C100000}"/>
    <cellStyle name="Assumption Date. 4 5 2" xfId="22303" xr:uid="{00000000-0005-0000-0000-00004D100000}"/>
    <cellStyle name="Assumption Date. 4 6" xfId="2313" xr:uid="{00000000-0005-0000-0000-00004E100000}"/>
    <cellStyle name="Assumption Date. 4 6 2" xfId="22304" xr:uid="{00000000-0005-0000-0000-00004F100000}"/>
    <cellStyle name="Assumption Date. 4 7" xfId="2314" xr:uid="{00000000-0005-0000-0000-000050100000}"/>
    <cellStyle name="Assumption Date. 4 7 2" xfId="22305" xr:uid="{00000000-0005-0000-0000-000051100000}"/>
    <cellStyle name="Assumption Date. 4 8" xfId="2315" xr:uid="{00000000-0005-0000-0000-000052100000}"/>
    <cellStyle name="Assumption Date. 4 8 2" xfId="22306" xr:uid="{00000000-0005-0000-0000-000053100000}"/>
    <cellStyle name="Assumption Date. 4 9" xfId="2316" xr:uid="{00000000-0005-0000-0000-000054100000}"/>
    <cellStyle name="Assumption Date. 4 9 2" xfId="22307" xr:uid="{00000000-0005-0000-0000-000055100000}"/>
    <cellStyle name="Assumption Date. 5" xfId="2317" xr:uid="{00000000-0005-0000-0000-000056100000}"/>
    <cellStyle name="Assumption Date. 5 10" xfId="2318" xr:uid="{00000000-0005-0000-0000-000057100000}"/>
    <cellStyle name="Assumption Date. 5 10 2" xfId="22309" xr:uid="{00000000-0005-0000-0000-000058100000}"/>
    <cellStyle name="Assumption Date. 5 11" xfId="2319" xr:uid="{00000000-0005-0000-0000-000059100000}"/>
    <cellStyle name="Assumption Date. 5 11 2" xfId="22310" xr:uid="{00000000-0005-0000-0000-00005A100000}"/>
    <cellStyle name="Assumption Date. 5 12" xfId="2320" xr:uid="{00000000-0005-0000-0000-00005B100000}"/>
    <cellStyle name="Assumption Date. 5 12 2" xfId="22311" xr:uid="{00000000-0005-0000-0000-00005C100000}"/>
    <cellStyle name="Assumption Date. 5 13" xfId="22308" xr:uid="{00000000-0005-0000-0000-00005D100000}"/>
    <cellStyle name="Assumption Date. 5 2" xfId="2321" xr:uid="{00000000-0005-0000-0000-00005E100000}"/>
    <cellStyle name="Assumption Date. 5 2 10" xfId="2322" xr:uid="{00000000-0005-0000-0000-00005F100000}"/>
    <cellStyle name="Assumption Date. 5 2 10 2" xfId="22313" xr:uid="{00000000-0005-0000-0000-000060100000}"/>
    <cellStyle name="Assumption Date. 5 2 11" xfId="2323" xr:uid="{00000000-0005-0000-0000-000061100000}"/>
    <cellStyle name="Assumption Date. 5 2 11 2" xfId="22314" xr:uid="{00000000-0005-0000-0000-000062100000}"/>
    <cellStyle name="Assumption Date. 5 2 12" xfId="22312" xr:uid="{00000000-0005-0000-0000-000063100000}"/>
    <cellStyle name="Assumption Date. 5 2 2" xfId="2324" xr:uid="{00000000-0005-0000-0000-000064100000}"/>
    <cellStyle name="Assumption Date. 5 2 2 10" xfId="2325" xr:uid="{00000000-0005-0000-0000-000065100000}"/>
    <cellStyle name="Assumption Date. 5 2 2 10 2" xfId="22316" xr:uid="{00000000-0005-0000-0000-000066100000}"/>
    <cellStyle name="Assumption Date. 5 2 2 11" xfId="2326" xr:uid="{00000000-0005-0000-0000-000067100000}"/>
    <cellStyle name="Assumption Date. 5 2 2 11 2" xfId="22317" xr:uid="{00000000-0005-0000-0000-000068100000}"/>
    <cellStyle name="Assumption Date. 5 2 2 12" xfId="22315" xr:uid="{00000000-0005-0000-0000-000069100000}"/>
    <cellStyle name="Assumption Date. 5 2 2 2" xfId="2327" xr:uid="{00000000-0005-0000-0000-00006A100000}"/>
    <cellStyle name="Assumption Date. 5 2 2 2 2" xfId="22318" xr:uid="{00000000-0005-0000-0000-00006B100000}"/>
    <cellStyle name="Assumption Date. 5 2 2 3" xfId="2328" xr:uid="{00000000-0005-0000-0000-00006C100000}"/>
    <cellStyle name="Assumption Date. 5 2 2 3 2" xfId="22319" xr:uid="{00000000-0005-0000-0000-00006D100000}"/>
    <cellStyle name="Assumption Date. 5 2 2 4" xfId="2329" xr:uid="{00000000-0005-0000-0000-00006E100000}"/>
    <cellStyle name="Assumption Date. 5 2 2 4 2" xfId="22320" xr:uid="{00000000-0005-0000-0000-00006F100000}"/>
    <cellStyle name="Assumption Date. 5 2 2 5" xfId="2330" xr:uid="{00000000-0005-0000-0000-000070100000}"/>
    <cellStyle name="Assumption Date. 5 2 2 5 2" xfId="22321" xr:uid="{00000000-0005-0000-0000-000071100000}"/>
    <cellStyle name="Assumption Date. 5 2 2 6" xfId="2331" xr:uid="{00000000-0005-0000-0000-000072100000}"/>
    <cellStyle name="Assumption Date. 5 2 2 6 2" xfId="22322" xr:uid="{00000000-0005-0000-0000-000073100000}"/>
    <cellStyle name="Assumption Date. 5 2 2 7" xfId="2332" xr:uid="{00000000-0005-0000-0000-000074100000}"/>
    <cellStyle name="Assumption Date. 5 2 2 7 2" xfId="22323" xr:uid="{00000000-0005-0000-0000-000075100000}"/>
    <cellStyle name="Assumption Date. 5 2 2 8" xfId="2333" xr:uid="{00000000-0005-0000-0000-000076100000}"/>
    <cellStyle name="Assumption Date. 5 2 2 8 2" xfId="22324" xr:uid="{00000000-0005-0000-0000-000077100000}"/>
    <cellStyle name="Assumption Date. 5 2 2 9" xfId="2334" xr:uid="{00000000-0005-0000-0000-000078100000}"/>
    <cellStyle name="Assumption Date. 5 2 2 9 2" xfId="22325" xr:uid="{00000000-0005-0000-0000-000079100000}"/>
    <cellStyle name="Assumption Date. 5 2 3" xfId="2335" xr:uid="{00000000-0005-0000-0000-00007A100000}"/>
    <cellStyle name="Assumption Date. 5 2 3 2" xfId="22326" xr:uid="{00000000-0005-0000-0000-00007B100000}"/>
    <cellStyle name="Assumption Date. 5 2 4" xfId="2336" xr:uid="{00000000-0005-0000-0000-00007C100000}"/>
    <cellStyle name="Assumption Date. 5 2 4 2" xfId="22327" xr:uid="{00000000-0005-0000-0000-00007D100000}"/>
    <cellStyle name="Assumption Date. 5 2 5" xfId="2337" xr:uid="{00000000-0005-0000-0000-00007E100000}"/>
    <cellStyle name="Assumption Date. 5 2 5 2" xfId="22328" xr:uid="{00000000-0005-0000-0000-00007F100000}"/>
    <cellStyle name="Assumption Date. 5 2 6" xfId="2338" xr:uid="{00000000-0005-0000-0000-000080100000}"/>
    <cellStyle name="Assumption Date. 5 2 6 2" xfId="22329" xr:uid="{00000000-0005-0000-0000-000081100000}"/>
    <cellStyle name="Assumption Date. 5 2 7" xfId="2339" xr:uid="{00000000-0005-0000-0000-000082100000}"/>
    <cellStyle name="Assumption Date. 5 2 7 2" xfId="22330" xr:uid="{00000000-0005-0000-0000-000083100000}"/>
    <cellStyle name="Assumption Date. 5 2 8" xfId="2340" xr:uid="{00000000-0005-0000-0000-000084100000}"/>
    <cellStyle name="Assumption Date. 5 2 8 2" xfId="22331" xr:uid="{00000000-0005-0000-0000-000085100000}"/>
    <cellStyle name="Assumption Date. 5 2 9" xfId="2341" xr:uid="{00000000-0005-0000-0000-000086100000}"/>
    <cellStyle name="Assumption Date. 5 2 9 2" xfId="22332" xr:uid="{00000000-0005-0000-0000-000087100000}"/>
    <cellStyle name="Assumption Date. 5 3" xfId="2342" xr:uid="{00000000-0005-0000-0000-000088100000}"/>
    <cellStyle name="Assumption Date. 5 3 10" xfId="2343" xr:uid="{00000000-0005-0000-0000-000089100000}"/>
    <cellStyle name="Assumption Date. 5 3 10 2" xfId="22334" xr:uid="{00000000-0005-0000-0000-00008A100000}"/>
    <cellStyle name="Assumption Date. 5 3 11" xfId="2344" xr:uid="{00000000-0005-0000-0000-00008B100000}"/>
    <cellStyle name="Assumption Date. 5 3 11 2" xfId="22335" xr:uid="{00000000-0005-0000-0000-00008C100000}"/>
    <cellStyle name="Assumption Date. 5 3 12" xfId="22333" xr:uid="{00000000-0005-0000-0000-00008D100000}"/>
    <cellStyle name="Assumption Date. 5 3 2" xfId="2345" xr:uid="{00000000-0005-0000-0000-00008E100000}"/>
    <cellStyle name="Assumption Date. 5 3 2 2" xfId="22336" xr:uid="{00000000-0005-0000-0000-00008F100000}"/>
    <cellStyle name="Assumption Date. 5 3 3" xfId="2346" xr:uid="{00000000-0005-0000-0000-000090100000}"/>
    <cellStyle name="Assumption Date. 5 3 3 2" xfId="22337" xr:uid="{00000000-0005-0000-0000-000091100000}"/>
    <cellStyle name="Assumption Date. 5 3 4" xfId="2347" xr:uid="{00000000-0005-0000-0000-000092100000}"/>
    <cellStyle name="Assumption Date. 5 3 4 2" xfId="22338" xr:uid="{00000000-0005-0000-0000-000093100000}"/>
    <cellStyle name="Assumption Date. 5 3 5" xfId="2348" xr:uid="{00000000-0005-0000-0000-000094100000}"/>
    <cellStyle name="Assumption Date. 5 3 5 2" xfId="22339" xr:uid="{00000000-0005-0000-0000-000095100000}"/>
    <cellStyle name="Assumption Date. 5 3 6" xfId="2349" xr:uid="{00000000-0005-0000-0000-000096100000}"/>
    <cellStyle name="Assumption Date. 5 3 6 2" xfId="22340" xr:uid="{00000000-0005-0000-0000-000097100000}"/>
    <cellStyle name="Assumption Date. 5 3 7" xfId="2350" xr:uid="{00000000-0005-0000-0000-000098100000}"/>
    <cellStyle name="Assumption Date. 5 3 7 2" xfId="22341" xr:uid="{00000000-0005-0000-0000-000099100000}"/>
    <cellStyle name="Assumption Date. 5 3 8" xfId="2351" xr:uid="{00000000-0005-0000-0000-00009A100000}"/>
    <cellStyle name="Assumption Date. 5 3 8 2" xfId="22342" xr:uid="{00000000-0005-0000-0000-00009B100000}"/>
    <cellStyle name="Assumption Date. 5 3 9" xfId="2352" xr:uid="{00000000-0005-0000-0000-00009C100000}"/>
    <cellStyle name="Assumption Date. 5 3 9 2" xfId="22343" xr:uid="{00000000-0005-0000-0000-00009D100000}"/>
    <cellStyle name="Assumption Date. 5 4" xfId="2353" xr:uid="{00000000-0005-0000-0000-00009E100000}"/>
    <cellStyle name="Assumption Date. 5 4 2" xfId="22344" xr:uid="{00000000-0005-0000-0000-00009F100000}"/>
    <cellStyle name="Assumption Date. 5 5" xfId="2354" xr:uid="{00000000-0005-0000-0000-0000A0100000}"/>
    <cellStyle name="Assumption Date. 5 5 2" xfId="22345" xr:uid="{00000000-0005-0000-0000-0000A1100000}"/>
    <cellStyle name="Assumption Date. 5 6" xfId="2355" xr:uid="{00000000-0005-0000-0000-0000A2100000}"/>
    <cellStyle name="Assumption Date. 5 6 2" xfId="22346" xr:uid="{00000000-0005-0000-0000-0000A3100000}"/>
    <cellStyle name="Assumption Date. 5 7" xfId="2356" xr:uid="{00000000-0005-0000-0000-0000A4100000}"/>
    <cellStyle name="Assumption Date. 5 7 2" xfId="22347" xr:uid="{00000000-0005-0000-0000-0000A5100000}"/>
    <cellStyle name="Assumption Date. 5 8" xfId="2357" xr:uid="{00000000-0005-0000-0000-0000A6100000}"/>
    <cellStyle name="Assumption Date. 5 8 2" xfId="22348" xr:uid="{00000000-0005-0000-0000-0000A7100000}"/>
    <cellStyle name="Assumption Date. 5 9" xfId="2358" xr:uid="{00000000-0005-0000-0000-0000A8100000}"/>
    <cellStyle name="Assumption Date. 5 9 2" xfId="22349" xr:uid="{00000000-0005-0000-0000-0000A9100000}"/>
    <cellStyle name="Assumption Date. 6" xfId="2359" xr:uid="{00000000-0005-0000-0000-0000AA100000}"/>
    <cellStyle name="Assumption Date. 6 10" xfId="2360" xr:uid="{00000000-0005-0000-0000-0000AB100000}"/>
    <cellStyle name="Assumption Date. 6 10 2" xfId="22351" xr:uid="{00000000-0005-0000-0000-0000AC100000}"/>
    <cellStyle name="Assumption Date. 6 11" xfId="2361" xr:uid="{00000000-0005-0000-0000-0000AD100000}"/>
    <cellStyle name="Assumption Date. 6 11 2" xfId="22352" xr:uid="{00000000-0005-0000-0000-0000AE100000}"/>
    <cellStyle name="Assumption Date. 6 12" xfId="2362" xr:uid="{00000000-0005-0000-0000-0000AF100000}"/>
    <cellStyle name="Assumption Date. 6 12 2" xfId="22353" xr:uid="{00000000-0005-0000-0000-0000B0100000}"/>
    <cellStyle name="Assumption Date. 6 13" xfId="22350" xr:uid="{00000000-0005-0000-0000-0000B1100000}"/>
    <cellStyle name="Assumption Date. 6 2" xfId="2363" xr:uid="{00000000-0005-0000-0000-0000B2100000}"/>
    <cellStyle name="Assumption Date. 6 2 10" xfId="2364" xr:uid="{00000000-0005-0000-0000-0000B3100000}"/>
    <cellStyle name="Assumption Date. 6 2 10 2" xfId="22355" xr:uid="{00000000-0005-0000-0000-0000B4100000}"/>
    <cellStyle name="Assumption Date. 6 2 11" xfId="2365" xr:uid="{00000000-0005-0000-0000-0000B5100000}"/>
    <cellStyle name="Assumption Date. 6 2 11 2" xfId="22356" xr:uid="{00000000-0005-0000-0000-0000B6100000}"/>
    <cellStyle name="Assumption Date. 6 2 12" xfId="22354" xr:uid="{00000000-0005-0000-0000-0000B7100000}"/>
    <cellStyle name="Assumption Date. 6 2 2" xfId="2366" xr:uid="{00000000-0005-0000-0000-0000B8100000}"/>
    <cellStyle name="Assumption Date. 6 2 2 10" xfId="2367" xr:uid="{00000000-0005-0000-0000-0000B9100000}"/>
    <cellStyle name="Assumption Date. 6 2 2 10 2" xfId="22358" xr:uid="{00000000-0005-0000-0000-0000BA100000}"/>
    <cellStyle name="Assumption Date. 6 2 2 11" xfId="2368" xr:uid="{00000000-0005-0000-0000-0000BB100000}"/>
    <cellStyle name="Assumption Date. 6 2 2 11 2" xfId="22359" xr:uid="{00000000-0005-0000-0000-0000BC100000}"/>
    <cellStyle name="Assumption Date. 6 2 2 12" xfId="22357" xr:uid="{00000000-0005-0000-0000-0000BD100000}"/>
    <cellStyle name="Assumption Date. 6 2 2 2" xfId="2369" xr:uid="{00000000-0005-0000-0000-0000BE100000}"/>
    <cellStyle name="Assumption Date. 6 2 2 2 2" xfId="22360" xr:uid="{00000000-0005-0000-0000-0000BF100000}"/>
    <cellStyle name="Assumption Date. 6 2 2 3" xfId="2370" xr:uid="{00000000-0005-0000-0000-0000C0100000}"/>
    <cellStyle name="Assumption Date. 6 2 2 3 2" xfId="22361" xr:uid="{00000000-0005-0000-0000-0000C1100000}"/>
    <cellStyle name="Assumption Date. 6 2 2 4" xfId="2371" xr:uid="{00000000-0005-0000-0000-0000C2100000}"/>
    <cellStyle name="Assumption Date. 6 2 2 4 2" xfId="22362" xr:uid="{00000000-0005-0000-0000-0000C3100000}"/>
    <cellStyle name="Assumption Date. 6 2 2 5" xfId="2372" xr:uid="{00000000-0005-0000-0000-0000C4100000}"/>
    <cellStyle name="Assumption Date. 6 2 2 5 2" xfId="22363" xr:uid="{00000000-0005-0000-0000-0000C5100000}"/>
    <cellStyle name="Assumption Date. 6 2 2 6" xfId="2373" xr:uid="{00000000-0005-0000-0000-0000C6100000}"/>
    <cellStyle name="Assumption Date. 6 2 2 6 2" xfId="22364" xr:uid="{00000000-0005-0000-0000-0000C7100000}"/>
    <cellStyle name="Assumption Date. 6 2 2 7" xfId="2374" xr:uid="{00000000-0005-0000-0000-0000C8100000}"/>
    <cellStyle name="Assumption Date. 6 2 2 7 2" xfId="22365" xr:uid="{00000000-0005-0000-0000-0000C9100000}"/>
    <cellStyle name="Assumption Date. 6 2 2 8" xfId="2375" xr:uid="{00000000-0005-0000-0000-0000CA100000}"/>
    <cellStyle name="Assumption Date. 6 2 2 8 2" xfId="22366" xr:uid="{00000000-0005-0000-0000-0000CB100000}"/>
    <cellStyle name="Assumption Date. 6 2 2 9" xfId="2376" xr:uid="{00000000-0005-0000-0000-0000CC100000}"/>
    <cellStyle name="Assumption Date. 6 2 2 9 2" xfId="22367" xr:uid="{00000000-0005-0000-0000-0000CD100000}"/>
    <cellStyle name="Assumption Date. 6 2 3" xfId="2377" xr:uid="{00000000-0005-0000-0000-0000CE100000}"/>
    <cellStyle name="Assumption Date. 6 2 3 2" xfId="22368" xr:uid="{00000000-0005-0000-0000-0000CF100000}"/>
    <cellStyle name="Assumption Date. 6 2 4" xfId="2378" xr:uid="{00000000-0005-0000-0000-0000D0100000}"/>
    <cellStyle name="Assumption Date. 6 2 4 2" xfId="22369" xr:uid="{00000000-0005-0000-0000-0000D1100000}"/>
    <cellStyle name="Assumption Date. 6 2 5" xfId="2379" xr:uid="{00000000-0005-0000-0000-0000D2100000}"/>
    <cellStyle name="Assumption Date. 6 2 5 2" xfId="22370" xr:uid="{00000000-0005-0000-0000-0000D3100000}"/>
    <cellStyle name="Assumption Date. 6 2 6" xfId="2380" xr:uid="{00000000-0005-0000-0000-0000D4100000}"/>
    <cellStyle name="Assumption Date. 6 2 6 2" xfId="22371" xr:uid="{00000000-0005-0000-0000-0000D5100000}"/>
    <cellStyle name="Assumption Date. 6 2 7" xfId="2381" xr:uid="{00000000-0005-0000-0000-0000D6100000}"/>
    <cellStyle name="Assumption Date. 6 2 7 2" xfId="22372" xr:uid="{00000000-0005-0000-0000-0000D7100000}"/>
    <cellStyle name="Assumption Date. 6 2 8" xfId="2382" xr:uid="{00000000-0005-0000-0000-0000D8100000}"/>
    <cellStyle name="Assumption Date. 6 2 8 2" xfId="22373" xr:uid="{00000000-0005-0000-0000-0000D9100000}"/>
    <cellStyle name="Assumption Date. 6 2 9" xfId="2383" xr:uid="{00000000-0005-0000-0000-0000DA100000}"/>
    <cellStyle name="Assumption Date. 6 2 9 2" xfId="22374" xr:uid="{00000000-0005-0000-0000-0000DB100000}"/>
    <cellStyle name="Assumption Date. 6 3" xfId="2384" xr:uid="{00000000-0005-0000-0000-0000DC100000}"/>
    <cellStyle name="Assumption Date. 6 3 10" xfId="2385" xr:uid="{00000000-0005-0000-0000-0000DD100000}"/>
    <cellStyle name="Assumption Date. 6 3 10 2" xfId="22376" xr:uid="{00000000-0005-0000-0000-0000DE100000}"/>
    <cellStyle name="Assumption Date. 6 3 11" xfId="2386" xr:uid="{00000000-0005-0000-0000-0000DF100000}"/>
    <cellStyle name="Assumption Date. 6 3 11 2" xfId="22377" xr:uid="{00000000-0005-0000-0000-0000E0100000}"/>
    <cellStyle name="Assumption Date. 6 3 12" xfId="22375" xr:uid="{00000000-0005-0000-0000-0000E1100000}"/>
    <cellStyle name="Assumption Date. 6 3 2" xfId="2387" xr:uid="{00000000-0005-0000-0000-0000E2100000}"/>
    <cellStyle name="Assumption Date. 6 3 2 2" xfId="22378" xr:uid="{00000000-0005-0000-0000-0000E3100000}"/>
    <cellStyle name="Assumption Date. 6 3 3" xfId="2388" xr:uid="{00000000-0005-0000-0000-0000E4100000}"/>
    <cellStyle name="Assumption Date. 6 3 3 2" xfId="22379" xr:uid="{00000000-0005-0000-0000-0000E5100000}"/>
    <cellStyle name="Assumption Date. 6 3 4" xfId="2389" xr:uid="{00000000-0005-0000-0000-0000E6100000}"/>
    <cellStyle name="Assumption Date. 6 3 4 2" xfId="22380" xr:uid="{00000000-0005-0000-0000-0000E7100000}"/>
    <cellStyle name="Assumption Date. 6 3 5" xfId="2390" xr:uid="{00000000-0005-0000-0000-0000E8100000}"/>
    <cellStyle name="Assumption Date. 6 3 5 2" xfId="22381" xr:uid="{00000000-0005-0000-0000-0000E9100000}"/>
    <cellStyle name="Assumption Date. 6 3 6" xfId="2391" xr:uid="{00000000-0005-0000-0000-0000EA100000}"/>
    <cellStyle name="Assumption Date. 6 3 6 2" xfId="22382" xr:uid="{00000000-0005-0000-0000-0000EB100000}"/>
    <cellStyle name="Assumption Date. 6 3 7" xfId="2392" xr:uid="{00000000-0005-0000-0000-0000EC100000}"/>
    <cellStyle name="Assumption Date. 6 3 7 2" xfId="22383" xr:uid="{00000000-0005-0000-0000-0000ED100000}"/>
    <cellStyle name="Assumption Date. 6 3 8" xfId="2393" xr:uid="{00000000-0005-0000-0000-0000EE100000}"/>
    <cellStyle name="Assumption Date. 6 3 8 2" xfId="22384" xr:uid="{00000000-0005-0000-0000-0000EF100000}"/>
    <cellStyle name="Assumption Date. 6 3 9" xfId="2394" xr:uid="{00000000-0005-0000-0000-0000F0100000}"/>
    <cellStyle name="Assumption Date. 6 3 9 2" xfId="22385" xr:uid="{00000000-0005-0000-0000-0000F1100000}"/>
    <cellStyle name="Assumption Date. 6 4" xfId="2395" xr:uid="{00000000-0005-0000-0000-0000F2100000}"/>
    <cellStyle name="Assumption Date. 6 4 2" xfId="22386" xr:uid="{00000000-0005-0000-0000-0000F3100000}"/>
    <cellStyle name="Assumption Date. 6 5" xfId="2396" xr:uid="{00000000-0005-0000-0000-0000F4100000}"/>
    <cellStyle name="Assumption Date. 6 5 2" xfId="22387" xr:uid="{00000000-0005-0000-0000-0000F5100000}"/>
    <cellStyle name="Assumption Date. 6 6" xfId="2397" xr:uid="{00000000-0005-0000-0000-0000F6100000}"/>
    <cellStyle name="Assumption Date. 6 6 2" xfId="22388" xr:uid="{00000000-0005-0000-0000-0000F7100000}"/>
    <cellStyle name="Assumption Date. 6 7" xfId="2398" xr:uid="{00000000-0005-0000-0000-0000F8100000}"/>
    <cellStyle name="Assumption Date. 6 7 2" xfId="22389" xr:uid="{00000000-0005-0000-0000-0000F9100000}"/>
    <cellStyle name="Assumption Date. 6 8" xfId="2399" xr:uid="{00000000-0005-0000-0000-0000FA100000}"/>
    <cellStyle name="Assumption Date. 6 8 2" xfId="22390" xr:uid="{00000000-0005-0000-0000-0000FB100000}"/>
    <cellStyle name="Assumption Date. 6 9" xfId="2400" xr:uid="{00000000-0005-0000-0000-0000FC100000}"/>
    <cellStyle name="Assumption Date. 6 9 2" xfId="22391" xr:uid="{00000000-0005-0000-0000-0000FD100000}"/>
    <cellStyle name="Assumption Date. 7" xfId="2401" xr:uid="{00000000-0005-0000-0000-0000FE100000}"/>
    <cellStyle name="Assumption Date. 7 10" xfId="2402" xr:uid="{00000000-0005-0000-0000-0000FF100000}"/>
    <cellStyle name="Assumption Date. 7 10 2" xfId="22393" xr:uid="{00000000-0005-0000-0000-000000110000}"/>
    <cellStyle name="Assumption Date. 7 11" xfId="2403" xr:uid="{00000000-0005-0000-0000-000001110000}"/>
    <cellStyle name="Assumption Date. 7 11 2" xfId="22394" xr:uid="{00000000-0005-0000-0000-000002110000}"/>
    <cellStyle name="Assumption Date. 7 12" xfId="2404" xr:uid="{00000000-0005-0000-0000-000003110000}"/>
    <cellStyle name="Assumption Date. 7 12 2" xfId="22395" xr:uid="{00000000-0005-0000-0000-000004110000}"/>
    <cellStyle name="Assumption Date. 7 13" xfId="22392" xr:uid="{00000000-0005-0000-0000-000005110000}"/>
    <cellStyle name="Assumption Date. 7 2" xfId="2405" xr:uid="{00000000-0005-0000-0000-000006110000}"/>
    <cellStyle name="Assumption Date. 7 2 10" xfId="2406" xr:uid="{00000000-0005-0000-0000-000007110000}"/>
    <cellStyle name="Assumption Date. 7 2 10 2" xfId="22397" xr:uid="{00000000-0005-0000-0000-000008110000}"/>
    <cellStyle name="Assumption Date. 7 2 11" xfId="2407" xr:uid="{00000000-0005-0000-0000-000009110000}"/>
    <cellStyle name="Assumption Date. 7 2 11 2" xfId="22398" xr:uid="{00000000-0005-0000-0000-00000A110000}"/>
    <cellStyle name="Assumption Date. 7 2 12" xfId="22396" xr:uid="{00000000-0005-0000-0000-00000B110000}"/>
    <cellStyle name="Assumption Date. 7 2 2" xfId="2408" xr:uid="{00000000-0005-0000-0000-00000C110000}"/>
    <cellStyle name="Assumption Date. 7 2 2 10" xfId="2409" xr:uid="{00000000-0005-0000-0000-00000D110000}"/>
    <cellStyle name="Assumption Date. 7 2 2 10 2" xfId="22400" xr:uid="{00000000-0005-0000-0000-00000E110000}"/>
    <cellStyle name="Assumption Date. 7 2 2 11" xfId="2410" xr:uid="{00000000-0005-0000-0000-00000F110000}"/>
    <cellStyle name="Assumption Date. 7 2 2 11 2" xfId="22401" xr:uid="{00000000-0005-0000-0000-000010110000}"/>
    <cellStyle name="Assumption Date. 7 2 2 12" xfId="22399" xr:uid="{00000000-0005-0000-0000-000011110000}"/>
    <cellStyle name="Assumption Date. 7 2 2 2" xfId="2411" xr:uid="{00000000-0005-0000-0000-000012110000}"/>
    <cellStyle name="Assumption Date. 7 2 2 2 2" xfId="22402" xr:uid="{00000000-0005-0000-0000-000013110000}"/>
    <cellStyle name="Assumption Date. 7 2 2 3" xfId="2412" xr:uid="{00000000-0005-0000-0000-000014110000}"/>
    <cellStyle name="Assumption Date. 7 2 2 3 2" xfId="22403" xr:uid="{00000000-0005-0000-0000-000015110000}"/>
    <cellStyle name="Assumption Date. 7 2 2 4" xfId="2413" xr:uid="{00000000-0005-0000-0000-000016110000}"/>
    <cellStyle name="Assumption Date. 7 2 2 4 2" xfId="22404" xr:uid="{00000000-0005-0000-0000-000017110000}"/>
    <cellStyle name="Assumption Date. 7 2 2 5" xfId="2414" xr:uid="{00000000-0005-0000-0000-000018110000}"/>
    <cellStyle name="Assumption Date. 7 2 2 5 2" xfId="22405" xr:uid="{00000000-0005-0000-0000-000019110000}"/>
    <cellStyle name="Assumption Date. 7 2 2 6" xfId="2415" xr:uid="{00000000-0005-0000-0000-00001A110000}"/>
    <cellStyle name="Assumption Date. 7 2 2 6 2" xfId="22406" xr:uid="{00000000-0005-0000-0000-00001B110000}"/>
    <cellStyle name="Assumption Date. 7 2 2 7" xfId="2416" xr:uid="{00000000-0005-0000-0000-00001C110000}"/>
    <cellStyle name="Assumption Date. 7 2 2 7 2" xfId="22407" xr:uid="{00000000-0005-0000-0000-00001D110000}"/>
    <cellStyle name="Assumption Date. 7 2 2 8" xfId="2417" xr:uid="{00000000-0005-0000-0000-00001E110000}"/>
    <cellStyle name="Assumption Date. 7 2 2 8 2" xfId="22408" xr:uid="{00000000-0005-0000-0000-00001F110000}"/>
    <cellStyle name="Assumption Date. 7 2 2 9" xfId="2418" xr:uid="{00000000-0005-0000-0000-000020110000}"/>
    <cellStyle name="Assumption Date. 7 2 2 9 2" xfId="22409" xr:uid="{00000000-0005-0000-0000-000021110000}"/>
    <cellStyle name="Assumption Date. 7 2 3" xfId="2419" xr:uid="{00000000-0005-0000-0000-000022110000}"/>
    <cellStyle name="Assumption Date. 7 2 3 2" xfId="22410" xr:uid="{00000000-0005-0000-0000-000023110000}"/>
    <cellStyle name="Assumption Date. 7 2 4" xfId="2420" xr:uid="{00000000-0005-0000-0000-000024110000}"/>
    <cellStyle name="Assumption Date. 7 2 4 2" xfId="22411" xr:uid="{00000000-0005-0000-0000-000025110000}"/>
    <cellStyle name="Assumption Date. 7 2 5" xfId="2421" xr:uid="{00000000-0005-0000-0000-000026110000}"/>
    <cellStyle name="Assumption Date. 7 2 5 2" xfId="22412" xr:uid="{00000000-0005-0000-0000-000027110000}"/>
    <cellStyle name="Assumption Date. 7 2 6" xfId="2422" xr:uid="{00000000-0005-0000-0000-000028110000}"/>
    <cellStyle name="Assumption Date. 7 2 6 2" xfId="22413" xr:uid="{00000000-0005-0000-0000-000029110000}"/>
    <cellStyle name="Assumption Date. 7 2 7" xfId="2423" xr:uid="{00000000-0005-0000-0000-00002A110000}"/>
    <cellStyle name="Assumption Date. 7 2 7 2" xfId="22414" xr:uid="{00000000-0005-0000-0000-00002B110000}"/>
    <cellStyle name="Assumption Date. 7 2 8" xfId="2424" xr:uid="{00000000-0005-0000-0000-00002C110000}"/>
    <cellStyle name="Assumption Date. 7 2 8 2" xfId="22415" xr:uid="{00000000-0005-0000-0000-00002D110000}"/>
    <cellStyle name="Assumption Date. 7 2 9" xfId="2425" xr:uid="{00000000-0005-0000-0000-00002E110000}"/>
    <cellStyle name="Assumption Date. 7 2 9 2" xfId="22416" xr:uid="{00000000-0005-0000-0000-00002F110000}"/>
    <cellStyle name="Assumption Date. 7 3" xfId="2426" xr:uid="{00000000-0005-0000-0000-000030110000}"/>
    <cellStyle name="Assumption Date. 7 3 10" xfId="2427" xr:uid="{00000000-0005-0000-0000-000031110000}"/>
    <cellStyle name="Assumption Date. 7 3 10 2" xfId="22418" xr:uid="{00000000-0005-0000-0000-000032110000}"/>
    <cellStyle name="Assumption Date. 7 3 11" xfId="2428" xr:uid="{00000000-0005-0000-0000-000033110000}"/>
    <cellStyle name="Assumption Date. 7 3 11 2" xfId="22419" xr:uid="{00000000-0005-0000-0000-000034110000}"/>
    <cellStyle name="Assumption Date. 7 3 12" xfId="22417" xr:uid="{00000000-0005-0000-0000-000035110000}"/>
    <cellStyle name="Assumption Date. 7 3 2" xfId="2429" xr:uid="{00000000-0005-0000-0000-000036110000}"/>
    <cellStyle name="Assumption Date. 7 3 2 2" xfId="22420" xr:uid="{00000000-0005-0000-0000-000037110000}"/>
    <cellStyle name="Assumption Date. 7 3 3" xfId="2430" xr:uid="{00000000-0005-0000-0000-000038110000}"/>
    <cellStyle name="Assumption Date. 7 3 3 2" xfId="22421" xr:uid="{00000000-0005-0000-0000-000039110000}"/>
    <cellStyle name="Assumption Date. 7 3 4" xfId="2431" xr:uid="{00000000-0005-0000-0000-00003A110000}"/>
    <cellStyle name="Assumption Date. 7 3 4 2" xfId="22422" xr:uid="{00000000-0005-0000-0000-00003B110000}"/>
    <cellStyle name="Assumption Date. 7 3 5" xfId="2432" xr:uid="{00000000-0005-0000-0000-00003C110000}"/>
    <cellStyle name="Assumption Date. 7 3 5 2" xfId="22423" xr:uid="{00000000-0005-0000-0000-00003D110000}"/>
    <cellStyle name="Assumption Date. 7 3 6" xfId="2433" xr:uid="{00000000-0005-0000-0000-00003E110000}"/>
    <cellStyle name="Assumption Date. 7 3 6 2" xfId="22424" xr:uid="{00000000-0005-0000-0000-00003F110000}"/>
    <cellStyle name="Assumption Date. 7 3 7" xfId="2434" xr:uid="{00000000-0005-0000-0000-000040110000}"/>
    <cellStyle name="Assumption Date. 7 3 7 2" xfId="22425" xr:uid="{00000000-0005-0000-0000-000041110000}"/>
    <cellStyle name="Assumption Date. 7 3 8" xfId="2435" xr:uid="{00000000-0005-0000-0000-000042110000}"/>
    <cellStyle name="Assumption Date. 7 3 8 2" xfId="22426" xr:uid="{00000000-0005-0000-0000-000043110000}"/>
    <cellStyle name="Assumption Date. 7 3 9" xfId="2436" xr:uid="{00000000-0005-0000-0000-000044110000}"/>
    <cellStyle name="Assumption Date. 7 3 9 2" xfId="22427" xr:uid="{00000000-0005-0000-0000-000045110000}"/>
    <cellStyle name="Assumption Date. 7 4" xfId="2437" xr:uid="{00000000-0005-0000-0000-000046110000}"/>
    <cellStyle name="Assumption Date. 7 4 2" xfId="22428" xr:uid="{00000000-0005-0000-0000-000047110000}"/>
    <cellStyle name="Assumption Date. 7 5" xfId="2438" xr:uid="{00000000-0005-0000-0000-000048110000}"/>
    <cellStyle name="Assumption Date. 7 5 2" xfId="22429" xr:uid="{00000000-0005-0000-0000-000049110000}"/>
    <cellStyle name="Assumption Date. 7 6" xfId="2439" xr:uid="{00000000-0005-0000-0000-00004A110000}"/>
    <cellStyle name="Assumption Date. 7 6 2" xfId="22430" xr:uid="{00000000-0005-0000-0000-00004B110000}"/>
    <cellStyle name="Assumption Date. 7 7" xfId="2440" xr:uid="{00000000-0005-0000-0000-00004C110000}"/>
    <cellStyle name="Assumption Date. 7 7 2" xfId="22431" xr:uid="{00000000-0005-0000-0000-00004D110000}"/>
    <cellStyle name="Assumption Date. 7 8" xfId="2441" xr:uid="{00000000-0005-0000-0000-00004E110000}"/>
    <cellStyle name="Assumption Date. 7 8 2" xfId="22432" xr:uid="{00000000-0005-0000-0000-00004F110000}"/>
    <cellStyle name="Assumption Date. 7 9" xfId="2442" xr:uid="{00000000-0005-0000-0000-000050110000}"/>
    <cellStyle name="Assumption Date. 7 9 2" xfId="22433" xr:uid="{00000000-0005-0000-0000-000051110000}"/>
    <cellStyle name="Assumption Date. 8" xfId="2443" xr:uid="{00000000-0005-0000-0000-000052110000}"/>
    <cellStyle name="Assumption Date. 8 10" xfId="2444" xr:uid="{00000000-0005-0000-0000-000053110000}"/>
    <cellStyle name="Assumption Date. 8 10 2" xfId="22435" xr:uid="{00000000-0005-0000-0000-000054110000}"/>
    <cellStyle name="Assumption Date. 8 11" xfId="2445" xr:uid="{00000000-0005-0000-0000-000055110000}"/>
    <cellStyle name="Assumption Date. 8 11 2" xfId="22436" xr:uid="{00000000-0005-0000-0000-000056110000}"/>
    <cellStyle name="Assumption Date. 8 12" xfId="2446" xr:uid="{00000000-0005-0000-0000-000057110000}"/>
    <cellStyle name="Assumption Date. 8 12 2" xfId="22437" xr:uid="{00000000-0005-0000-0000-000058110000}"/>
    <cellStyle name="Assumption Date. 8 13" xfId="22434" xr:uid="{00000000-0005-0000-0000-000059110000}"/>
    <cellStyle name="Assumption Date. 8 2" xfId="2447" xr:uid="{00000000-0005-0000-0000-00005A110000}"/>
    <cellStyle name="Assumption Date. 8 2 10" xfId="2448" xr:uid="{00000000-0005-0000-0000-00005B110000}"/>
    <cellStyle name="Assumption Date. 8 2 10 2" xfId="22439" xr:uid="{00000000-0005-0000-0000-00005C110000}"/>
    <cellStyle name="Assumption Date. 8 2 11" xfId="2449" xr:uid="{00000000-0005-0000-0000-00005D110000}"/>
    <cellStyle name="Assumption Date. 8 2 11 2" xfId="22440" xr:uid="{00000000-0005-0000-0000-00005E110000}"/>
    <cellStyle name="Assumption Date. 8 2 12" xfId="22438" xr:uid="{00000000-0005-0000-0000-00005F110000}"/>
    <cellStyle name="Assumption Date. 8 2 2" xfId="2450" xr:uid="{00000000-0005-0000-0000-000060110000}"/>
    <cellStyle name="Assumption Date. 8 2 2 10" xfId="2451" xr:uid="{00000000-0005-0000-0000-000061110000}"/>
    <cellStyle name="Assumption Date. 8 2 2 10 2" xfId="22442" xr:uid="{00000000-0005-0000-0000-000062110000}"/>
    <cellStyle name="Assumption Date. 8 2 2 11" xfId="2452" xr:uid="{00000000-0005-0000-0000-000063110000}"/>
    <cellStyle name="Assumption Date. 8 2 2 11 2" xfId="22443" xr:uid="{00000000-0005-0000-0000-000064110000}"/>
    <cellStyle name="Assumption Date. 8 2 2 12" xfId="22441" xr:uid="{00000000-0005-0000-0000-000065110000}"/>
    <cellStyle name="Assumption Date. 8 2 2 2" xfId="2453" xr:uid="{00000000-0005-0000-0000-000066110000}"/>
    <cellStyle name="Assumption Date. 8 2 2 2 2" xfId="22444" xr:uid="{00000000-0005-0000-0000-000067110000}"/>
    <cellStyle name="Assumption Date. 8 2 2 3" xfId="2454" xr:uid="{00000000-0005-0000-0000-000068110000}"/>
    <cellStyle name="Assumption Date. 8 2 2 3 2" xfId="22445" xr:uid="{00000000-0005-0000-0000-000069110000}"/>
    <cellStyle name="Assumption Date. 8 2 2 4" xfId="2455" xr:uid="{00000000-0005-0000-0000-00006A110000}"/>
    <cellStyle name="Assumption Date. 8 2 2 4 2" xfId="22446" xr:uid="{00000000-0005-0000-0000-00006B110000}"/>
    <cellStyle name="Assumption Date. 8 2 2 5" xfId="2456" xr:uid="{00000000-0005-0000-0000-00006C110000}"/>
    <cellStyle name="Assumption Date. 8 2 2 5 2" xfId="22447" xr:uid="{00000000-0005-0000-0000-00006D110000}"/>
    <cellStyle name="Assumption Date. 8 2 2 6" xfId="2457" xr:uid="{00000000-0005-0000-0000-00006E110000}"/>
    <cellStyle name="Assumption Date. 8 2 2 6 2" xfId="22448" xr:uid="{00000000-0005-0000-0000-00006F110000}"/>
    <cellStyle name="Assumption Date. 8 2 2 7" xfId="2458" xr:uid="{00000000-0005-0000-0000-000070110000}"/>
    <cellStyle name="Assumption Date. 8 2 2 7 2" xfId="22449" xr:uid="{00000000-0005-0000-0000-000071110000}"/>
    <cellStyle name="Assumption Date. 8 2 2 8" xfId="2459" xr:uid="{00000000-0005-0000-0000-000072110000}"/>
    <cellStyle name="Assumption Date. 8 2 2 8 2" xfId="22450" xr:uid="{00000000-0005-0000-0000-000073110000}"/>
    <cellStyle name="Assumption Date. 8 2 2 9" xfId="2460" xr:uid="{00000000-0005-0000-0000-000074110000}"/>
    <cellStyle name="Assumption Date. 8 2 2 9 2" xfId="22451" xr:uid="{00000000-0005-0000-0000-000075110000}"/>
    <cellStyle name="Assumption Date. 8 2 3" xfId="2461" xr:uid="{00000000-0005-0000-0000-000076110000}"/>
    <cellStyle name="Assumption Date. 8 2 3 2" xfId="22452" xr:uid="{00000000-0005-0000-0000-000077110000}"/>
    <cellStyle name="Assumption Date. 8 2 4" xfId="2462" xr:uid="{00000000-0005-0000-0000-000078110000}"/>
    <cellStyle name="Assumption Date. 8 2 4 2" xfId="22453" xr:uid="{00000000-0005-0000-0000-000079110000}"/>
    <cellStyle name="Assumption Date. 8 2 5" xfId="2463" xr:uid="{00000000-0005-0000-0000-00007A110000}"/>
    <cellStyle name="Assumption Date. 8 2 5 2" xfId="22454" xr:uid="{00000000-0005-0000-0000-00007B110000}"/>
    <cellStyle name="Assumption Date. 8 2 6" xfId="2464" xr:uid="{00000000-0005-0000-0000-00007C110000}"/>
    <cellStyle name="Assumption Date. 8 2 6 2" xfId="22455" xr:uid="{00000000-0005-0000-0000-00007D110000}"/>
    <cellStyle name="Assumption Date. 8 2 7" xfId="2465" xr:uid="{00000000-0005-0000-0000-00007E110000}"/>
    <cellStyle name="Assumption Date. 8 2 7 2" xfId="22456" xr:uid="{00000000-0005-0000-0000-00007F110000}"/>
    <cellStyle name="Assumption Date. 8 2 8" xfId="2466" xr:uid="{00000000-0005-0000-0000-000080110000}"/>
    <cellStyle name="Assumption Date. 8 2 8 2" xfId="22457" xr:uid="{00000000-0005-0000-0000-000081110000}"/>
    <cellStyle name="Assumption Date. 8 2 9" xfId="2467" xr:uid="{00000000-0005-0000-0000-000082110000}"/>
    <cellStyle name="Assumption Date. 8 2 9 2" xfId="22458" xr:uid="{00000000-0005-0000-0000-000083110000}"/>
    <cellStyle name="Assumption Date. 8 3" xfId="2468" xr:uid="{00000000-0005-0000-0000-000084110000}"/>
    <cellStyle name="Assumption Date. 8 3 10" xfId="2469" xr:uid="{00000000-0005-0000-0000-000085110000}"/>
    <cellStyle name="Assumption Date. 8 3 10 2" xfId="22460" xr:uid="{00000000-0005-0000-0000-000086110000}"/>
    <cellStyle name="Assumption Date. 8 3 11" xfId="2470" xr:uid="{00000000-0005-0000-0000-000087110000}"/>
    <cellStyle name="Assumption Date. 8 3 11 2" xfId="22461" xr:uid="{00000000-0005-0000-0000-000088110000}"/>
    <cellStyle name="Assumption Date. 8 3 12" xfId="22459" xr:uid="{00000000-0005-0000-0000-000089110000}"/>
    <cellStyle name="Assumption Date. 8 3 2" xfId="2471" xr:uid="{00000000-0005-0000-0000-00008A110000}"/>
    <cellStyle name="Assumption Date. 8 3 2 2" xfId="22462" xr:uid="{00000000-0005-0000-0000-00008B110000}"/>
    <cellStyle name="Assumption Date. 8 3 3" xfId="2472" xr:uid="{00000000-0005-0000-0000-00008C110000}"/>
    <cellStyle name="Assumption Date. 8 3 3 2" xfId="22463" xr:uid="{00000000-0005-0000-0000-00008D110000}"/>
    <cellStyle name="Assumption Date. 8 3 4" xfId="2473" xr:uid="{00000000-0005-0000-0000-00008E110000}"/>
    <cellStyle name="Assumption Date. 8 3 4 2" xfId="22464" xr:uid="{00000000-0005-0000-0000-00008F110000}"/>
    <cellStyle name="Assumption Date. 8 3 5" xfId="2474" xr:uid="{00000000-0005-0000-0000-000090110000}"/>
    <cellStyle name="Assumption Date. 8 3 5 2" xfId="22465" xr:uid="{00000000-0005-0000-0000-000091110000}"/>
    <cellStyle name="Assumption Date. 8 3 6" xfId="2475" xr:uid="{00000000-0005-0000-0000-000092110000}"/>
    <cellStyle name="Assumption Date. 8 3 6 2" xfId="22466" xr:uid="{00000000-0005-0000-0000-000093110000}"/>
    <cellStyle name="Assumption Date. 8 3 7" xfId="2476" xr:uid="{00000000-0005-0000-0000-000094110000}"/>
    <cellStyle name="Assumption Date. 8 3 7 2" xfId="22467" xr:uid="{00000000-0005-0000-0000-000095110000}"/>
    <cellStyle name="Assumption Date. 8 3 8" xfId="2477" xr:uid="{00000000-0005-0000-0000-000096110000}"/>
    <cellStyle name="Assumption Date. 8 3 8 2" xfId="22468" xr:uid="{00000000-0005-0000-0000-000097110000}"/>
    <cellStyle name="Assumption Date. 8 3 9" xfId="2478" xr:uid="{00000000-0005-0000-0000-000098110000}"/>
    <cellStyle name="Assumption Date. 8 3 9 2" xfId="22469" xr:uid="{00000000-0005-0000-0000-000099110000}"/>
    <cellStyle name="Assumption Date. 8 4" xfId="2479" xr:uid="{00000000-0005-0000-0000-00009A110000}"/>
    <cellStyle name="Assumption Date. 8 4 2" xfId="22470" xr:uid="{00000000-0005-0000-0000-00009B110000}"/>
    <cellStyle name="Assumption Date. 8 5" xfId="2480" xr:uid="{00000000-0005-0000-0000-00009C110000}"/>
    <cellStyle name="Assumption Date. 8 5 2" xfId="22471" xr:uid="{00000000-0005-0000-0000-00009D110000}"/>
    <cellStyle name="Assumption Date. 8 6" xfId="2481" xr:uid="{00000000-0005-0000-0000-00009E110000}"/>
    <cellStyle name="Assumption Date. 8 6 2" xfId="22472" xr:uid="{00000000-0005-0000-0000-00009F110000}"/>
    <cellStyle name="Assumption Date. 8 7" xfId="2482" xr:uid="{00000000-0005-0000-0000-0000A0110000}"/>
    <cellStyle name="Assumption Date. 8 7 2" xfId="22473" xr:uid="{00000000-0005-0000-0000-0000A1110000}"/>
    <cellStyle name="Assumption Date. 8 8" xfId="2483" xr:uid="{00000000-0005-0000-0000-0000A2110000}"/>
    <cellStyle name="Assumption Date. 8 8 2" xfId="22474" xr:uid="{00000000-0005-0000-0000-0000A3110000}"/>
    <cellStyle name="Assumption Date. 8 9" xfId="2484" xr:uid="{00000000-0005-0000-0000-0000A4110000}"/>
    <cellStyle name="Assumption Date. 8 9 2" xfId="22475" xr:uid="{00000000-0005-0000-0000-0000A5110000}"/>
    <cellStyle name="Assumption Date. 9" xfId="2485" xr:uid="{00000000-0005-0000-0000-0000A6110000}"/>
    <cellStyle name="Assumption Date. 9 10" xfId="2486" xr:uid="{00000000-0005-0000-0000-0000A7110000}"/>
    <cellStyle name="Assumption Date. 9 10 2" xfId="22477" xr:uid="{00000000-0005-0000-0000-0000A8110000}"/>
    <cellStyle name="Assumption Date. 9 11" xfId="2487" xr:uid="{00000000-0005-0000-0000-0000A9110000}"/>
    <cellStyle name="Assumption Date. 9 11 2" xfId="22478" xr:uid="{00000000-0005-0000-0000-0000AA110000}"/>
    <cellStyle name="Assumption Date. 9 12" xfId="2488" xr:uid="{00000000-0005-0000-0000-0000AB110000}"/>
    <cellStyle name="Assumption Date. 9 12 2" xfId="22479" xr:uid="{00000000-0005-0000-0000-0000AC110000}"/>
    <cellStyle name="Assumption Date. 9 13" xfId="22476" xr:uid="{00000000-0005-0000-0000-0000AD110000}"/>
    <cellStyle name="Assumption Date. 9 2" xfId="2489" xr:uid="{00000000-0005-0000-0000-0000AE110000}"/>
    <cellStyle name="Assumption Date. 9 2 10" xfId="2490" xr:uid="{00000000-0005-0000-0000-0000AF110000}"/>
    <cellStyle name="Assumption Date. 9 2 10 2" xfId="22481" xr:uid="{00000000-0005-0000-0000-0000B0110000}"/>
    <cellStyle name="Assumption Date. 9 2 11" xfId="2491" xr:uid="{00000000-0005-0000-0000-0000B1110000}"/>
    <cellStyle name="Assumption Date. 9 2 11 2" xfId="22482" xr:uid="{00000000-0005-0000-0000-0000B2110000}"/>
    <cellStyle name="Assumption Date. 9 2 12" xfId="22480" xr:uid="{00000000-0005-0000-0000-0000B3110000}"/>
    <cellStyle name="Assumption Date. 9 2 2" xfId="2492" xr:uid="{00000000-0005-0000-0000-0000B4110000}"/>
    <cellStyle name="Assumption Date. 9 2 2 10" xfId="2493" xr:uid="{00000000-0005-0000-0000-0000B5110000}"/>
    <cellStyle name="Assumption Date. 9 2 2 10 2" xfId="22484" xr:uid="{00000000-0005-0000-0000-0000B6110000}"/>
    <cellStyle name="Assumption Date. 9 2 2 11" xfId="2494" xr:uid="{00000000-0005-0000-0000-0000B7110000}"/>
    <cellStyle name="Assumption Date. 9 2 2 11 2" xfId="22485" xr:uid="{00000000-0005-0000-0000-0000B8110000}"/>
    <cellStyle name="Assumption Date. 9 2 2 12" xfId="22483" xr:uid="{00000000-0005-0000-0000-0000B9110000}"/>
    <cellStyle name="Assumption Date. 9 2 2 2" xfId="2495" xr:uid="{00000000-0005-0000-0000-0000BA110000}"/>
    <cellStyle name="Assumption Date. 9 2 2 2 2" xfId="22486" xr:uid="{00000000-0005-0000-0000-0000BB110000}"/>
    <cellStyle name="Assumption Date. 9 2 2 3" xfId="2496" xr:uid="{00000000-0005-0000-0000-0000BC110000}"/>
    <cellStyle name="Assumption Date. 9 2 2 3 2" xfId="22487" xr:uid="{00000000-0005-0000-0000-0000BD110000}"/>
    <cellStyle name="Assumption Date. 9 2 2 4" xfId="2497" xr:uid="{00000000-0005-0000-0000-0000BE110000}"/>
    <cellStyle name="Assumption Date. 9 2 2 4 2" xfId="22488" xr:uid="{00000000-0005-0000-0000-0000BF110000}"/>
    <cellStyle name="Assumption Date. 9 2 2 5" xfId="2498" xr:uid="{00000000-0005-0000-0000-0000C0110000}"/>
    <cellStyle name="Assumption Date. 9 2 2 5 2" xfId="22489" xr:uid="{00000000-0005-0000-0000-0000C1110000}"/>
    <cellStyle name="Assumption Date. 9 2 2 6" xfId="2499" xr:uid="{00000000-0005-0000-0000-0000C2110000}"/>
    <cellStyle name="Assumption Date. 9 2 2 6 2" xfId="22490" xr:uid="{00000000-0005-0000-0000-0000C3110000}"/>
    <cellStyle name="Assumption Date. 9 2 2 7" xfId="2500" xr:uid="{00000000-0005-0000-0000-0000C4110000}"/>
    <cellStyle name="Assumption Date. 9 2 2 7 2" xfId="22491" xr:uid="{00000000-0005-0000-0000-0000C5110000}"/>
    <cellStyle name="Assumption Date. 9 2 2 8" xfId="2501" xr:uid="{00000000-0005-0000-0000-0000C6110000}"/>
    <cellStyle name="Assumption Date. 9 2 2 8 2" xfId="22492" xr:uid="{00000000-0005-0000-0000-0000C7110000}"/>
    <cellStyle name="Assumption Date. 9 2 2 9" xfId="2502" xr:uid="{00000000-0005-0000-0000-0000C8110000}"/>
    <cellStyle name="Assumption Date. 9 2 2 9 2" xfId="22493" xr:uid="{00000000-0005-0000-0000-0000C9110000}"/>
    <cellStyle name="Assumption Date. 9 2 3" xfId="2503" xr:uid="{00000000-0005-0000-0000-0000CA110000}"/>
    <cellStyle name="Assumption Date. 9 2 3 2" xfId="22494" xr:uid="{00000000-0005-0000-0000-0000CB110000}"/>
    <cellStyle name="Assumption Date. 9 2 4" xfId="2504" xr:uid="{00000000-0005-0000-0000-0000CC110000}"/>
    <cellStyle name="Assumption Date. 9 2 4 2" xfId="22495" xr:uid="{00000000-0005-0000-0000-0000CD110000}"/>
    <cellStyle name="Assumption Date. 9 2 5" xfId="2505" xr:uid="{00000000-0005-0000-0000-0000CE110000}"/>
    <cellStyle name="Assumption Date. 9 2 5 2" xfId="22496" xr:uid="{00000000-0005-0000-0000-0000CF110000}"/>
    <cellStyle name="Assumption Date. 9 2 6" xfId="2506" xr:uid="{00000000-0005-0000-0000-0000D0110000}"/>
    <cellStyle name="Assumption Date. 9 2 6 2" xfId="22497" xr:uid="{00000000-0005-0000-0000-0000D1110000}"/>
    <cellStyle name="Assumption Date. 9 2 7" xfId="2507" xr:uid="{00000000-0005-0000-0000-0000D2110000}"/>
    <cellStyle name="Assumption Date. 9 2 7 2" xfId="22498" xr:uid="{00000000-0005-0000-0000-0000D3110000}"/>
    <cellStyle name="Assumption Date. 9 2 8" xfId="2508" xr:uid="{00000000-0005-0000-0000-0000D4110000}"/>
    <cellStyle name="Assumption Date. 9 2 8 2" xfId="22499" xr:uid="{00000000-0005-0000-0000-0000D5110000}"/>
    <cellStyle name="Assumption Date. 9 2 9" xfId="2509" xr:uid="{00000000-0005-0000-0000-0000D6110000}"/>
    <cellStyle name="Assumption Date. 9 2 9 2" xfId="22500" xr:uid="{00000000-0005-0000-0000-0000D7110000}"/>
    <cellStyle name="Assumption Date. 9 3" xfId="2510" xr:uid="{00000000-0005-0000-0000-0000D8110000}"/>
    <cellStyle name="Assumption Date. 9 3 10" xfId="2511" xr:uid="{00000000-0005-0000-0000-0000D9110000}"/>
    <cellStyle name="Assumption Date. 9 3 10 2" xfId="22502" xr:uid="{00000000-0005-0000-0000-0000DA110000}"/>
    <cellStyle name="Assumption Date. 9 3 11" xfId="2512" xr:uid="{00000000-0005-0000-0000-0000DB110000}"/>
    <cellStyle name="Assumption Date. 9 3 11 2" xfId="22503" xr:uid="{00000000-0005-0000-0000-0000DC110000}"/>
    <cellStyle name="Assumption Date. 9 3 12" xfId="22501" xr:uid="{00000000-0005-0000-0000-0000DD110000}"/>
    <cellStyle name="Assumption Date. 9 3 2" xfId="2513" xr:uid="{00000000-0005-0000-0000-0000DE110000}"/>
    <cellStyle name="Assumption Date. 9 3 2 2" xfId="22504" xr:uid="{00000000-0005-0000-0000-0000DF110000}"/>
    <cellStyle name="Assumption Date. 9 3 3" xfId="2514" xr:uid="{00000000-0005-0000-0000-0000E0110000}"/>
    <cellStyle name="Assumption Date. 9 3 3 2" xfId="22505" xr:uid="{00000000-0005-0000-0000-0000E1110000}"/>
    <cellStyle name="Assumption Date. 9 3 4" xfId="2515" xr:uid="{00000000-0005-0000-0000-0000E2110000}"/>
    <cellStyle name="Assumption Date. 9 3 4 2" xfId="22506" xr:uid="{00000000-0005-0000-0000-0000E3110000}"/>
    <cellStyle name="Assumption Date. 9 3 5" xfId="2516" xr:uid="{00000000-0005-0000-0000-0000E4110000}"/>
    <cellStyle name="Assumption Date. 9 3 5 2" xfId="22507" xr:uid="{00000000-0005-0000-0000-0000E5110000}"/>
    <cellStyle name="Assumption Date. 9 3 6" xfId="2517" xr:uid="{00000000-0005-0000-0000-0000E6110000}"/>
    <cellStyle name="Assumption Date. 9 3 6 2" xfId="22508" xr:uid="{00000000-0005-0000-0000-0000E7110000}"/>
    <cellStyle name="Assumption Date. 9 3 7" xfId="2518" xr:uid="{00000000-0005-0000-0000-0000E8110000}"/>
    <cellStyle name="Assumption Date. 9 3 7 2" xfId="22509" xr:uid="{00000000-0005-0000-0000-0000E9110000}"/>
    <cellStyle name="Assumption Date. 9 3 8" xfId="2519" xr:uid="{00000000-0005-0000-0000-0000EA110000}"/>
    <cellStyle name="Assumption Date. 9 3 8 2" xfId="22510" xr:uid="{00000000-0005-0000-0000-0000EB110000}"/>
    <cellStyle name="Assumption Date. 9 3 9" xfId="2520" xr:uid="{00000000-0005-0000-0000-0000EC110000}"/>
    <cellStyle name="Assumption Date. 9 3 9 2" xfId="22511" xr:uid="{00000000-0005-0000-0000-0000ED110000}"/>
    <cellStyle name="Assumption Date. 9 4" xfId="2521" xr:uid="{00000000-0005-0000-0000-0000EE110000}"/>
    <cellStyle name="Assumption Date. 9 4 2" xfId="22512" xr:uid="{00000000-0005-0000-0000-0000EF110000}"/>
    <cellStyle name="Assumption Date. 9 5" xfId="2522" xr:uid="{00000000-0005-0000-0000-0000F0110000}"/>
    <cellStyle name="Assumption Date. 9 5 2" xfId="22513" xr:uid="{00000000-0005-0000-0000-0000F1110000}"/>
    <cellStyle name="Assumption Date. 9 6" xfId="2523" xr:uid="{00000000-0005-0000-0000-0000F2110000}"/>
    <cellStyle name="Assumption Date. 9 6 2" xfId="22514" xr:uid="{00000000-0005-0000-0000-0000F3110000}"/>
    <cellStyle name="Assumption Date. 9 7" xfId="2524" xr:uid="{00000000-0005-0000-0000-0000F4110000}"/>
    <cellStyle name="Assumption Date. 9 7 2" xfId="22515" xr:uid="{00000000-0005-0000-0000-0000F5110000}"/>
    <cellStyle name="Assumption Date. 9 8" xfId="2525" xr:uid="{00000000-0005-0000-0000-0000F6110000}"/>
    <cellStyle name="Assumption Date. 9 8 2" xfId="22516" xr:uid="{00000000-0005-0000-0000-0000F7110000}"/>
    <cellStyle name="Assumption Date. 9 9" xfId="2526" xr:uid="{00000000-0005-0000-0000-0000F8110000}"/>
    <cellStyle name="Assumption Date. 9 9 2" xfId="22517" xr:uid="{00000000-0005-0000-0000-0000F9110000}"/>
    <cellStyle name="Assumption Heading." xfId="2527" xr:uid="{00000000-0005-0000-0000-0000FA110000}"/>
    <cellStyle name="Assumption Heading. 10" xfId="2528" xr:uid="{00000000-0005-0000-0000-0000FB110000}"/>
    <cellStyle name="Assumption Heading. 10 10" xfId="2529" xr:uid="{00000000-0005-0000-0000-0000FC110000}"/>
    <cellStyle name="Assumption Heading. 10 10 2" xfId="22520" xr:uid="{00000000-0005-0000-0000-0000FD110000}"/>
    <cellStyle name="Assumption Heading. 10 11" xfId="2530" xr:uid="{00000000-0005-0000-0000-0000FE110000}"/>
    <cellStyle name="Assumption Heading. 10 11 2" xfId="22521" xr:uid="{00000000-0005-0000-0000-0000FF110000}"/>
    <cellStyle name="Assumption Heading. 10 12" xfId="2531" xr:uid="{00000000-0005-0000-0000-000000120000}"/>
    <cellStyle name="Assumption Heading. 10 12 2" xfId="22522" xr:uid="{00000000-0005-0000-0000-000001120000}"/>
    <cellStyle name="Assumption Heading. 10 13" xfId="22519" xr:uid="{00000000-0005-0000-0000-000002120000}"/>
    <cellStyle name="Assumption Heading. 10 2" xfId="2532" xr:uid="{00000000-0005-0000-0000-000003120000}"/>
    <cellStyle name="Assumption Heading. 10 2 10" xfId="2533" xr:uid="{00000000-0005-0000-0000-000004120000}"/>
    <cellStyle name="Assumption Heading. 10 2 10 2" xfId="22524" xr:uid="{00000000-0005-0000-0000-000005120000}"/>
    <cellStyle name="Assumption Heading. 10 2 11" xfId="2534" xr:uid="{00000000-0005-0000-0000-000006120000}"/>
    <cellStyle name="Assumption Heading. 10 2 11 2" xfId="22525" xr:uid="{00000000-0005-0000-0000-000007120000}"/>
    <cellStyle name="Assumption Heading. 10 2 12" xfId="22523" xr:uid="{00000000-0005-0000-0000-000008120000}"/>
    <cellStyle name="Assumption Heading. 10 2 2" xfId="2535" xr:uid="{00000000-0005-0000-0000-000009120000}"/>
    <cellStyle name="Assumption Heading. 10 2 2 10" xfId="2536" xr:uid="{00000000-0005-0000-0000-00000A120000}"/>
    <cellStyle name="Assumption Heading. 10 2 2 10 2" xfId="22527" xr:uid="{00000000-0005-0000-0000-00000B120000}"/>
    <cellStyle name="Assumption Heading. 10 2 2 11" xfId="2537" xr:uid="{00000000-0005-0000-0000-00000C120000}"/>
    <cellStyle name="Assumption Heading. 10 2 2 11 2" xfId="22528" xr:uid="{00000000-0005-0000-0000-00000D120000}"/>
    <cellStyle name="Assumption Heading. 10 2 2 12" xfId="22526" xr:uid="{00000000-0005-0000-0000-00000E120000}"/>
    <cellStyle name="Assumption Heading. 10 2 2 2" xfId="2538" xr:uid="{00000000-0005-0000-0000-00000F120000}"/>
    <cellStyle name="Assumption Heading. 10 2 2 2 2" xfId="22529" xr:uid="{00000000-0005-0000-0000-000010120000}"/>
    <cellStyle name="Assumption Heading. 10 2 2 3" xfId="2539" xr:uid="{00000000-0005-0000-0000-000011120000}"/>
    <cellStyle name="Assumption Heading. 10 2 2 3 2" xfId="22530" xr:uid="{00000000-0005-0000-0000-000012120000}"/>
    <cellStyle name="Assumption Heading. 10 2 2 4" xfId="2540" xr:uid="{00000000-0005-0000-0000-000013120000}"/>
    <cellStyle name="Assumption Heading. 10 2 2 4 2" xfId="22531" xr:uid="{00000000-0005-0000-0000-000014120000}"/>
    <cellStyle name="Assumption Heading. 10 2 2 5" xfId="2541" xr:uid="{00000000-0005-0000-0000-000015120000}"/>
    <cellStyle name="Assumption Heading. 10 2 2 5 2" xfId="22532" xr:uid="{00000000-0005-0000-0000-000016120000}"/>
    <cellStyle name="Assumption Heading. 10 2 2 6" xfId="2542" xr:uid="{00000000-0005-0000-0000-000017120000}"/>
    <cellStyle name="Assumption Heading. 10 2 2 6 2" xfId="22533" xr:uid="{00000000-0005-0000-0000-000018120000}"/>
    <cellStyle name="Assumption Heading. 10 2 2 7" xfId="2543" xr:uid="{00000000-0005-0000-0000-000019120000}"/>
    <cellStyle name="Assumption Heading. 10 2 2 7 2" xfId="22534" xr:uid="{00000000-0005-0000-0000-00001A120000}"/>
    <cellStyle name="Assumption Heading. 10 2 2 8" xfId="2544" xr:uid="{00000000-0005-0000-0000-00001B120000}"/>
    <cellStyle name="Assumption Heading. 10 2 2 8 2" xfId="22535" xr:uid="{00000000-0005-0000-0000-00001C120000}"/>
    <cellStyle name="Assumption Heading. 10 2 2 9" xfId="2545" xr:uid="{00000000-0005-0000-0000-00001D120000}"/>
    <cellStyle name="Assumption Heading. 10 2 2 9 2" xfId="22536" xr:uid="{00000000-0005-0000-0000-00001E120000}"/>
    <cellStyle name="Assumption Heading. 10 2 3" xfId="2546" xr:uid="{00000000-0005-0000-0000-00001F120000}"/>
    <cellStyle name="Assumption Heading. 10 2 3 2" xfId="22537" xr:uid="{00000000-0005-0000-0000-000020120000}"/>
    <cellStyle name="Assumption Heading. 10 2 4" xfId="2547" xr:uid="{00000000-0005-0000-0000-000021120000}"/>
    <cellStyle name="Assumption Heading. 10 2 4 2" xfId="22538" xr:uid="{00000000-0005-0000-0000-000022120000}"/>
    <cellStyle name="Assumption Heading. 10 2 5" xfId="2548" xr:uid="{00000000-0005-0000-0000-000023120000}"/>
    <cellStyle name="Assumption Heading. 10 2 5 2" xfId="22539" xr:uid="{00000000-0005-0000-0000-000024120000}"/>
    <cellStyle name="Assumption Heading. 10 2 6" xfId="2549" xr:uid="{00000000-0005-0000-0000-000025120000}"/>
    <cellStyle name="Assumption Heading. 10 2 6 2" xfId="22540" xr:uid="{00000000-0005-0000-0000-000026120000}"/>
    <cellStyle name="Assumption Heading. 10 2 7" xfId="2550" xr:uid="{00000000-0005-0000-0000-000027120000}"/>
    <cellStyle name="Assumption Heading. 10 2 7 2" xfId="22541" xr:uid="{00000000-0005-0000-0000-000028120000}"/>
    <cellStyle name="Assumption Heading. 10 2 8" xfId="2551" xr:uid="{00000000-0005-0000-0000-000029120000}"/>
    <cellStyle name="Assumption Heading. 10 2 8 2" xfId="22542" xr:uid="{00000000-0005-0000-0000-00002A120000}"/>
    <cellStyle name="Assumption Heading. 10 2 9" xfId="2552" xr:uid="{00000000-0005-0000-0000-00002B120000}"/>
    <cellStyle name="Assumption Heading. 10 2 9 2" xfId="22543" xr:uid="{00000000-0005-0000-0000-00002C120000}"/>
    <cellStyle name="Assumption Heading. 10 3" xfId="2553" xr:uid="{00000000-0005-0000-0000-00002D120000}"/>
    <cellStyle name="Assumption Heading. 10 3 10" xfId="2554" xr:uid="{00000000-0005-0000-0000-00002E120000}"/>
    <cellStyle name="Assumption Heading. 10 3 10 2" xfId="22545" xr:uid="{00000000-0005-0000-0000-00002F120000}"/>
    <cellStyle name="Assumption Heading. 10 3 11" xfId="2555" xr:uid="{00000000-0005-0000-0000-000030120000}"/>
    <cellStyle name="Assumption Heading. 10 3 11 2" xfId="22546" xr:uid="{00000000-0005-0000-0000-000031120000}"/>
    <cellStyle name="Assumption Heading. 10 3 12" xfId="22544" xr:uid="{00000000-0005-0000-0000-000032120000}"/>
    <cellStyle name="Assumption Heading. 10 3 2" xfId="2556" xr:uid="{00000000-0005-0000-0000-000033120000}"/>
    <cellStyle name="Assumption Heading. 10 3 2 2" xfId="22547" xr:uid="{00000000-0005-0000-0000-000034120000}"/>
    <cellStyle name="Assumption Heading. 10 3 3" xfId="2557" xr:uid="{00000000-0005-0000-0000-000035120000}"/>
    <cellStyle name="Assumption Heading. 10 3 3 2" xfId="22548" xr:uid="{00000000-0005-0000-0000-000036120000}"/>
    <cellStyle name="Assumption Heading. 10 3 4" xfId="2558" xr:uid="{00000000-0005-0000-0000-000037120000}"/>
    <cellStyle name="Assumption Heading. 10 3 4 2" xfId="22549" xr:uid="{00000000-0005-0000-0000-000038120000}"/>
    <cellStyle name="Assumption Heading. 10 3 5" xfId="2559" xr:uid="{00000000-0005-0000-0000-000039120000}"/>
    <cellStyle name="Assumption Heading. 10 3 5 2" xfId="22550" xr:uid="{00000000-0005-0000-0000-00003A120000}"/>
    <cellStyle name="Assumption Heading. 10 3 6" xfId="2560" xr:uid="{00000000-0005-0000-0000-00003B120000}"/>
    <cellStyle name="Assumption Heading. 10 3 6 2" xfId="22551" xr:uid="{00000000-0005-0000-0000-00003C120000}"/>
    <cellStyle name="Assumption Heading. 10 3 7" xfId="2561" xr:uid="{00000000-0005-0000-0000-00003D120000}"/>
    <cellStyle name="Assumption Heading. 10 3 7 2" xfId="22552" xr:uid="{00000000-0005-0000-0000-00003E120000}"/>
    <cellStyle name="Assumption Heading. 10 3 8" xfId="2562" xr:uid="{00000000-0005-0000-0000-00003F120000}"/>
    <cellStyle name="Assumption Heading. 10 3 8 2" xfId="22553" xr:uid="{00000000-0005-0000-0000-000040120000}"/>
    <cellStyle name="Assumption Heading. 10 3 9" xfId="2563" xr:uid="{00000000-0005-0000-0000-000041120000}"/>
    <cellStyle name="Assumption Heading. 10 3 9 2" xfId="22554" xr:uid="{00000000-0005-0000-0000-000042120000}"/>
    <cellStyle name="Assumption Heading. 10 4" xfId="2564" xr:uid="{00000000-0005-0000-0000-000043120000}"/>
    <cellStyle name="Assumption Heading. 10 4 2" xfId="22555" xr:uid="{00000000-0005-0000-0000-000044120000}"/>
    <cellStyle name="Assumption Heading. 10 5" xfId="2565" xr:uid="{00000000-0005-0000-0000-000045120000}"/>
    <cellStyle name="Assumption Heading. 10 5 2" xfId="22556" xr:uid="{00000000-0005-0000-0000-000046120000}"/>
    <cellStyle name="Assumption Heading. 10 6" xfId="2566" xr:uid="{00000000-0005-0000-0000-000047120000}"/>
    <cellStyle name="Assumption Heading. 10 6 2" xfId="22557" xr:uid="{00000000-0005-0000-0000-000048120000}"/>
    <cellStyle name="Assumption Heading. 10 7" xfId="2567" xr:uid="{00000000-0005-0000-0000-000049120000}"/>
    <cellStyle name="Assumption Heading. 10 7 2" xfId="22558" xr:uid="{00000000-0005-0000-0000-00004A120000}"/>
    <cellStyle name="Assumption Heading. 10 8" xfId="2568" xr:uid="{00000000-0005-0000-0000-00004B120000}"/>
    <cellStyle name="Assumption Heading. 10 8 2" xfId="22559" xr:uid="{00000000-0005-0000-0000-00004C120000}"/>
    <cellStyle name="Assumption Heading. 10 9" xfId="2569" xr:uid="{00000000-0005-0000-0000-00004D120000}"/>
    <cellStyle name="Assumption Heading. 10 9 2" xfId="22560" xr:uid="{00000000-0005-0000-0000-00004E120000}"/>
    <cellStyle name="Assumption Heading. 11" xfId="2570" xr:uid="{00000000-0005-0000-0000-00004F120000}"/>
    <cellStyle name="Assumption Heading. 11 10" xfId="2571" xr:uid="{00000000-0005-0000-0000-000050120000}"/>
    <cellStyle name="Assumption Heading. 11 10 2" xfId="22562" xr:uid="{00000000-0005-0000-0000-000051120000}"/>
    <cellStyle name="Assumption Heading. 11 11" xfId="2572" xr:uid="{00000000-0005-0000-0000-000052120000}"/>
    <cellStyle name="Assumption Heading. 11 11 2" xfId="22563" xr:uid="{00000000-0005-0000-0000-000053120000}"/>
    <cellStyle name="Assumption Heading. 11 12" xfId="22561" xr:uid="{00000000-0005-0000-0000-000054120000}"/>
    <cellStyle name="Assumption Heading. 11 2" xfId="2573" xr:uid="{00000000-0005-0000-0000-000055120000}"/>
    <cellStyle name="Assumption Heading. 11 2 10" xfId="2574" xr:uid="{00000000-0005-0000-0000-000056120000}"/>
    <cellStyle name="Assumption Heading. 11 2 10 2" xfId="22565" xr:uid="{00000000-0005-0000-0000-000057120000}"/>
    <cellStyle name="Assumption Heading. 11 2 11" xfId="2575" xr:uid="{00000000-0005-0000-0000-000058120000}"/>
    <cellStyle name="Assumption Heading. 11 2 11 2" xfId="22566" xr:uid="{00000000-0005-0000-0000-000059120000}"/>
    <cellStyle name="Assumption Heading. 11 2 12" xfId="22564" xr:uid="{00000000-0005-0000-0000-00005A120000}"/>
    <cellStyle name="Assumption Heading. 11 2 2" xfId="2576" xr:uid="{00000000-0005-0000-0000-00005B120000}"/>
    <cellStyle name="Assumption Heading. 11 2 2 2" xfId="22567" xr:uid="{00000000-0005-0000-0000-00005C120000}"/>
    <cellStyle name="Assumption Heading. 11 2 3" xfId="2577" xr:uid="{00000000-0005-0000-0000-00005D120000}"/>
    <cellStyle name="Assumption Heading. 11 2 3 2" xfId="22568" xr:uid="{00000000-0005-0000-0000-00005E120000}"/>
    <cellStyle name="Assumption Heading. 11 2 4" xfId="2578" xr:uid="{00000000-0005-0000-0000-00005F120000}"/>
    <cellStyle name="Assumption Heading. 11 2 4 2" xfId="22569" xr:uid="{00000000-0005-0000-0000-000060120000}"/>
    <cellStyle name="Assumption Heading. 11 2 5" xfId="2579" xr:uid="{00000000-0005-0000-0000-000061120000}"/>
    <cellStyle name="Assumption Heading. 11 2 5 2" xfId="22570" xr:uid="{00000000-0005-0000-0000-000062120000}"/>
    <cellStyle name="Assumption Heading. 11 2 6" xfId="2580" xr:uid="{00000000-0005-0000-0000-000063120000}"/>
    <cellStyle name="Assumption Heading. 11 2 6 2" xfId="22571" xr:uid="{00000000-0005-0000-0000-000064120000}"/>
    <cellStyle name="Assumption Heading. 11 2 7" xfId="2581" xr:uid="{00000000-0005-0000-0000-000065120000}"/>
    <cellStyle name="Assumption Heading. 11 2 7 2" xfId="22572" xr:uid="{00000000-0005-0000-0000-000066120000}"/>
    <cellStyle name="Assumption Heading. 11 2 8" xfId="2582" xr:uid="{00000000-0005-0000-0000-000067120000}"/>
    <cellStyle name="Assumption Heading. 11 2 8 2" xfId="22573" xr:uid="{00000000-0005-0000-0000-000068120000}"/>
    <cellStyle name="Assumption Heading. 11 2 9" xfId="2583" xr:uid="{00000000-0005-0000-0000-000069120000}"/>
    <cellStyle name="Assumption Heading. 11 2 9 2" xfId="22574" xr:uid="{00000000-0005-0000-0000-00006A120000}"/>
    <cellStyle name="Assumption Heading. 11 3" xfId="2584" xr:uid="{00000000-0005-0000-0000-00006B120000}"/>
    <cellStyle name="Assumption Heading. 11 3 2" xfId="22575" xr:uid="{00000000-0005-0000-0000-00006C120000}"/>
    <cellStyle name="Assumption Heading. 11 4" xfId="2585" xr:uid="{00000000-0005-0000-0000-00006D120000}"/>
    <cellStyle name="Assumption Heading. 11 4 2" xfId="22576" xr:uid="{00000000-0005-0000-0000-00006E120000}"/>
    <cellStyle name="Assumption Heading. 11 5" xfId="2586" xr:uid="{00000000-0005-0000-0000-00006F120000}"/>
    <cellStyle name="Assumption Heading. 11 5 2" xfId="22577" xr:uid="{00000000-0005-0000-0000-000070120000}"/>
    <cellStyle name="Assumption Heading. 11 6" xfId="2587" xr:uid="{00000000-0005-0000-0000-000071120000}"/>
    <cellStyle name="Assumption Heading. 11 6 2" xfId="22578" xr:uid="{00000000-0005-0000-0000-000072120000}"/>
    <cellStyle name="Assumption Heading. 11 7" xfId="2588" xr:uid="{00000000-0005-0000-0000-000073120000}"/>
    <cellStyle name="Assumption Heading. 11 7 2" xfId="22579" xr:uid="{00000000-0005-0000-0000-000074120000}"/>
    <cellStyle name="Assumption Heading. 11 8" xfId="2589" xr:uid="{00000000-0005-0000-0000-000075120000}"/>
    <cellStyle name="Assumption Heading. 11 8 2" xfId="22580" xr:uid="{00000000-0005-0000-0000-000076120000}"/>
    <cellStyle name="Assumption Heading. 11 9" xfId="2590" xr:uid="{00000000-0005-0000-0000-000077120000}"/>
    <cellStyle name="Assumption Heading. 11 9 2" xfId="22581" xr:uid="{00000000-0005-0000-0000-000078120000}"/>
    <cellStyle name="Assumption Heading. 12" xfId="2591" xr:uid="{00000000-0005-0000-0000-000079120000}"/>
    <cellStyle name="Assumption Heading. 12 10" xfId="2592" xr:uid="{00000000-0005-0000-0000-00007A120000}"/>
    <cellStyle name="Assumption Heading. 12 10 2" xfId="22583" xr:uid="{00000000-0005-0000-0000-00007B120000}"/>
    <cellStyle name="Assumption Heading. 12 11" xfId="2593" xr:uid="{00000000-0005-0000-0000-00007C120000}"/>
    <cellStyle name="Assumption Heading. 12 11 2" xfId="22584" xr:uid="{00000000-0005-0000-0000-00007D120000}"/>
    <cellStyle name="Assumption Heading. 12 12" xfId="22582" xr:uid="{00000000-0005-0000-0000-00007E120000}"/>
    <cellStyle name="Assumption Heading. 12 2" xfId="2594" xr:uid="{00000000-0005-0000-0000-00007F120000}"/>
    <cellStyle name="Assumption Heading. 12 2 10" xfId="2595" xr:uid="{00000000-0005-0000-0000-000080120000}"/>
    <cellStyle name="Assumption Heading. 12 2 10 2" xfId="22586" xr:uid="{00000000-0005-0000-0000-000081120000}"/>
    <cellStyle name="Assumption Heading. 12 2 11" xfId="2596" xr:uid="{00000000-0005-0000-0000-000082120000}"/>
    <cellStyle name="Assumption Heading. 12 2 11 2" xfId="22587" xr:uid="{00000000-0005-0000-0000-000083120000}"/>
    <cellStyle name="Assumption Heading. 12 2 12" xfId="22585" xr:uid="{00000000-0005-0000-0000-000084120000}"/>
    <cellStyle name="Assumption Heading. 12 2 2" xfId="2597" xr:uid="{00000000-0005-0000-0000-000085120000}"/>
    <cellStyle name="Assumption Heading. 12 2 2 2" xfId="22588" xr:uid="{00000000-0005-0000-0000-000086120000}"/>
    <cellStyle name="Assumption Heading. 12 2 3" xfId="2598" xr:uid="{00000000-0005-0000-0000-000087120000}"/>
    <cellStyle name="Assumption Heading. 12 2 3 2" xfId="22589" xr:uid="{00000000-0005-0000-0000-000088120000}"/>
    <cellStyle name="Assumption Heading. 12 2 4" xfId="2599" xr:uid="{00000000-0005-0000-0000-000089120000}"/>
    <cellStyle name="Assumption Heading. 12 2 4 2" xfId="22590" xr:uid="{00000000-0005-0000-0000-00008A120000}"/>
    <cellStyle name="Assumption Heading. 12 2 5" xfId="2600" xr:uid="{00000000-0005-0000-0000-00008B120000}"/>
    <cellStyle name="Assumption Heading. 12 2 5 2" xfId="22591" xr:uid="{00000000-0005-0000-0000-00008C120000}"/>
    <cellStyle name="Assumption Heading. 12 2 6" xfId="2601" xr:uid="{00000000-0005-0000-0000-00008D120000}"/>
    <cellStyle name="Assumption Heading. 12 2 6 2" xfId="22592" xr:uid="{00000000-0005-0000-0000-00008E120000}"/>
    <cellStyle name="Assumption Heading. 12 2 7" xfId="2602" xr:uid="{00000000-0005-0000-0000-00008F120000}"/>
    <cellStyle name="Assumption Heading. 12 2 7 2" xfId="22593" xr:uid="{00000000-0005-0000-0000-000090120000}"/>
    <cellStyle name="Assumption Heading. 12 2 8" xfId="2603" xr:uid="{00000000-0005-0000-0000-000091120000}"/>
    <cellStyle name="Assumption Heading. 12 2 8 2" xfId="22594" xr:uid="{00000000-0005-0000-0000-000092120000}"/>
    <cellStyle name="Assumption Heading. 12 2 9" xfId="2604" xr:uid="{00000000-0005-0000-0000-000093120000}"/>
    <cellStyle name="Assumption Heading. 12 2 9 2" xfId="22595" xr:uid="{00000000-0005-0000-0000-000094120000}"/>
    <cellStyle name="Assumption Heading. 12 3" xfId="2605" xr:uid="{00000000-0005-0000-0000-000095120000}"/>
    <cellStyle name="Assumption Heading. 12 3 2" xfId="22596" xr:uid="{00000000-0005-0000-0000-000096120000}"/>
    <cellStyle name="Assumption Heading. 12 4" xfId="2606" xr:uid="{00000000-0005-0000-0000-000097120000}"/>
    <cellStyle name="Assumption Heading. 12 4 2" xfId="22597" xr:uid="{00000000-0005-0000-0000-000098120000}"/>
    <cellStyle name="Assumption Heading. 12 5" xfId="2607" xr:uid="{00000000-0005-0000-0000-000099120000}"/>
    <cellStyle name="Assumption Heading. 12 5 2" xfId="22598" xr:uid="{00000000-0005-0000-0000-00009A120000}"/>
    <cellStyle name="Assumption Heading. 12 6" xfId="2608" xr:uid="{00000000-0005-0000-0000-00009B120000}"/>
    <cellStyle name="Assumption Heading. 12 6 2" xfId="22599" xr:uid="{00000000-0005-0000-0000-00009C120000}"/>
    <cellStyle name="Assumption Heading. 12 7" xfId="2609" xr:uid="{00000000-0005-0000-0000-00009D120000}"/>
    <cellStyle name="Assumption Heading. 12 7 2" xfId="22600" xr:uid="{00000000-0005-0000-0000-00009E120000}"/>
    <cellStyle name="Assumption Heading. 12 8" xfId="2610" xr:uid="{00000000-0005-0000-0000-00009F120000}"/>
    <cellStyle name="Assumption Heading. 12 8 2" xfId="22601" xr:uid="{00000000-0005-0000-0000-0000A0120000}"/>
    <cellStyle name="Assumption Heading. 12 9" xfId="2611" xr:uid="{00000000-0005-0000-0000-0000A1120000}"/>
    <cellStyle name="Assumption Heading. 12 9 2" xfId="22602" xr:uid="{00000000-0005-0000-0000-0000A2120000}"/>
    <cellStyle name="Assumption Heading. 13" xfId="2612" xr:uid="{00000000-0005-0000-0000-0000A3120000}"/>
    <cellStyle name="Assumption Heading. 13 10" xfId="2613" xr:uid="{00000000-0005-0000-0000-0000A4120000}"/>
    <cellStyle name="Assumption Heading. 13 10 2" xfId="22604" xr:uid="{00000000-0005-0000-0000-0000A5120000}"/>
    <cellStyle name="Assumption Heading. 13 11" xfId="2614" xr:uid="{00000000-0005-0000-0000-0000A6120000}"/>
    <cellStyle name="Assumption Heading. 13 11 2" xfId="22605" xr:uid="{00000000-0005-0000-0000-0000A7120000}"/>
    <cellStyle name="Assumption Heading. 13 12" xfId="22603" xr:uid="{00000000-0005-0000-0000-0000A8120000}"/>
    <cellStyle name="Assumption Heading. 13 2" xfId="2615" xr:uid="{00000000-0005-0000-0000-0000A9120000}"/>
    <cellStyle name="Assumption Heading. 13 2 10" xfId="2616" xr:uid="{00000000-0005-0000-0000-0000AA120000}"/>
    <cellStyle name="Assumption Heading. 13 2 10 2" xfId="22607" xr:uid="{00000000-0005-0000-0000-0000AB120000}"/>
    <cellStyle name="Assumption Heading. 13 2 11" xfId="2617" xr:uid="{00000000-0005-0000-0000-0000AC120000}"/>
    <cellStyle name="Assumption Heading. 13 2 11 2" xfId="22608" xr:uid="{00000000-0005-0000-0000-0000AD120000}"/>
    <cellStyle name="Assumption Heading. 13 2 12" xfId="22606" xr:uid="{00000000-0005-0000-0000-0000AE120000}"/>
    <cellStyle name="Assumption Heading. 13 2 2" xfId="2618" xr:uid="{00000000-0005-0000-0000-0000AF120000}"/>
    <cellStyle name="Assumption Heading. 13 2 2 2" xfId="22609" xr:uid="{00000000-0005-0000-0000-0000B0120000}"/>
    <cellStyle name="Assumption Heading. 13 2 3" xfId="2619" xr:uid="{00000000-0005-0000-0000-0000B1120000}"/>
    <cellStyle name="Assumption Heading. 13 2 3 2" xfId="22610" xr:uid="{00000000-0005-0000-0000-0000B2120000}"/>
    <cellStyle name="Assumption Heading. 13 2 4" xfId="2620" xr:uid="{00000000-0005-0000-0000-0000B3120000}"/>
    <cellStyle name="Assumption Heading. 13 2 4 2" xfId="22611" xr:uid="{00000000-0005-0000-0000-0000B4120000}"/>
    <cellStyle name="Assumption Heading. 13 2 5" xfId="2621" xr:uid="{00000000-0005-0000-0000-0000B5120000}"/>
    <cellStyle name="Assumption Heading. 13 2 5 2" xfId="22612" xr:uid="{00000000-0005-0000-0000-0000B6120000}"/>
    <cellStyle name="Assumption Heading. 13 2 6" xfId="2622" xr:uid="{00000000-0005-0000-0000-0000B7120000}"/>
    <cellStyle name="Assumption Heading. 13 2 6 2" xfId="22613" xr:uid="{00000000-0005-0000-0000-0000B8120000}"/>
    <cellStyle name="Assumption Heading. 13 2 7" xfId="2623" xr:uid="{00000000-0005-0000-0000-0000B9120000}"/>
    <cellStyle name="Assumption Heading. 13 2 7 2" xfId="22614" xr:uid="{00000000-0005-0000-0000-0000BA120000}"/>
    <cellStyle name="Assumption Heading. 13 2 8" xfId="2624" xr:uid="{00000000-0005-0000-0000-0000BB120000}"/>
    <cellStyle name="Assumption Heading. 13 2 8 2" xfId="22615" xr:uid="{00000000-0005-0000-0000-0000BC120000}"/>
    <cellStyle name="Assumption Heading. 13 2 9" xfId="2625" xr:uid="{00000000-0005-0000-0000-0000BD120000}"/>
    <cellStyle name="Assumption Heading. 13 2 9 2" xfId="22616" xr:uid="{00000000-0005-0000-0000-0000BE120000}"/>
    <cellStyle name="Assumption Heading. 13 3" xfId="2626" xr:uid="{00000000-0005-0000-0000-0000BF120000}"/>
    <cellStyle name="Assumption Heading. 13 3 2" xfId="22617" xr:uid="{00000000-0005-0000-0000-0000C0120000}"/>
    <cellStyle name="Assumption Heading. 13 4" xfId="2627" xr:uid="{00000000-0005-0000-0000-0000C1120000}"/>
    <cellStyle name="Assumption Heading. 13 4 2" xfId="22618" xr:uid="{00000000-0005-0000-0000-0000C2120000}"/>
    <cellStyle name="Assumption Heading. 13 5" xfId="2628" xr:uid="{00000000-0005-0000-0000-0000C3120000}"/>
    <cellStyle name="Assumption Heading. 13 5 2" xfId="22619" xr:uid="{00000000-0005-0000-0000-0000C4120000}"/>
    <cellStyle name="Assumption Heading. 13 6" xfId="2629" xr:uid="{00000000-0005-0000-0000-0000C5120000}"/>
    <cellStyle name="Assumption Heading. 13 6 2" xfId="22620" xr:uid="{00000000-0005-0000-0000-0000C6120000}"/>
    <cellStyle name="Assumption Heading. 13 7" xfId="2630" xr:uid="{00000000-0005-0000-0000-0000C7120000}"/>
    <cellStyle name="Assumption Heading. 13 7 2" xfId="22621" xr:uid="{00000000-0005-0000-0000-0000C8120000}"/>
    <cellStyle name="Assumption Heading. 13 8" xfId="2631" xr:uid="{00000000-0005-0000-0000-0000C9120000}"/>
    <cellStyle name="Assumption Heading. 13 8 2" xfId="22622" xr:uid="{00000000-0005-0000-0000-0000CA120000}"/>
    <cellStyle name="Assumption Heading. 13 9" xfId="2632" xr:uid="{00000000-0005-0000-0000-0000CB120000}"/>
    <cellStyle name="Assumption Heading. 13 9 2" xfId="22623" xr:uid="{00000000-0005-0000-0000-0000CC120000}"/>
    <cellStyle name="Assumption Heading. 14" xfId="2633" xr:uid="{00000000-0005-0000-0000-0000CD120000}"/>
    <cellStyle name="Assumption Heading. 14 10" xfId="2634" xr:uid="{00000000-0005-0000-0000-0000CE120000}"/>
    <cellStyle name="Assumption Heading. 14 10 2" xfId="22625" xr:uid="{00000000-0005-0000-0000-0000CF120000}"/>
    <cellStyle name="Assumption Heading. 14 11" xfId="2635" xr:uid="{00000000-0005-0000-0000-0000D0120000}"/>
    <cellStyle name="Assumption Heading. 14 11 2" xfId="22626" xr:uid="{00000000-0005-0000-0000-0000D1120000}"/>
    <cellStyle name="Assumption Heading. 14 12" xfId="22624" xr:uid="{00000000-0005-0000-0000-0000D2120000}"/>
    <cellStyle name="Assumption Heading. 14 2" xfId="2636" xr:uid="{00000000-0005-0000-0000-0000D3120000}"/>
    <cellStyle name="Assumption Heading. 14 2 2" xfId="22627" xr:uid="{00000000-0005-0000-0000-0000D4120000}"/>
    <cellStyle name="Assumption Heading. 14 3" xfId="2637" xr:uid="{00000000-0005-0000-0000-0000D5120000}"/>
    <cellStyle name="Assumption Heading. 14 3 2" xfId="22628" xr:uid="{00000000-0005-0000-0000-0000D6120000}"/>
    <cellStyle name="Assumption Heading. 14 4" xfId="2638" xr:uid="{00000000-0005-0000-0000-0000D7120000}"/>
    <cellStyle name="Assumption Heading. 14 4 2" xfId="22629" xr:uid="{00000000-0005-0000-0000-0000D8120000}"/>
    <cellStyle name="Assumption Heading. 14 5" xfId="2639" xr:uid="{00000000-0005-0000-0000-0000D9120000}"/>
    <cellStyle name="Assumption Heading. 14 5 2" xfId="22630" xr:uid="{00000000-0005-0000-0000-0000DA120000}"/>
    <cellStyle name="Assumption Heading. 14 6" xfId="2640" xr:uid="{00000000-0005-0000-0000-0000DB120000}"/>
    <cellStyle name="Assumption Heading. 14 6 2" xfId="22631" xr:uid="{00000000-0005-0000-0000-0000DC120000}"/>
    <cellStyle name="Assumption Heading. 14 7" xfId="2641" xr:uid="{00000000-0005-0000-0000-0000DD120000}"/>
    <cellStyle name="Assumption Heading. 14 7 2" xfId="22632" xr:uid="{00000000-0005-0000-0000-0000DE120000}"/>
    <cellStyle name="Assumption Heading. 14 8" xfId="2642" xr:uid="{00000000-0005-0000-0000-0000DF120000}"/>
    <cellStyle name="Assumption Heading. 14 8 2" xfId="22633" xr:uid="{00000000-0005-0000-0000-0000E0120000}"/>
    <cellStyle name="Assumption Heading. 14 9" xfId="2643" xr:uid="{00000000-0005-0000-0000-0000E1120000}"/>
    <cellStyle name="Assumption Heading. 14 9 2" xfId="22634" xr:uid="{00000000-0005-0000-0000-0000E2120000}"/>
    <cellStyle name="Assumption Heading. 15" xfId="2644" xr:uid="{00000000-0005-0000-0000-0000E3120000}"/>
    <cellStyle name="Assumption Heading. 15 2" xfId="22635" xr:uid="{00000000-0005-0000-0000-0000E4120000}"/>
    <cellStyle name="Assumption Heading. 16" xfId="2645" xr:uid="{00000000-0005-0000-0000-0000E5120000}"/>
    <cellStyle name="Assumption Heading. 16 2" xfId="22636" xr:uid="{00000000-0005-0000-0000-0000E6120000}"/>
    <cellStyle name="Assumption Heading. 17" xfId="2646" xr:uid="{00000000-0005-0000-0000-0000E7120000}"/>
    <cellStyle name="Assumption Heading. 17 2" xfId="22637" xr:uid="{00000000-0005-0000-0000-0000E8120000}"/>
    <cellStyle name="Assumption Heading. 18" xfId="2647" xr:uid="{00000000-0005-0000-0000-0000E9120000}"/>
    <cellStyle name="Assumption Heading. 18 2" xfId="22638" xr:uid="{00000000-0005-0000-0000-0000EA120000}"/>
    <cellStyle name="Assumption Heading. 19" xfId="22518" xr:uid="{00000000-0005-0000-0000-0000EB120000}"/>
    <cellStyle name="Assumption Heading. 2" xfId="2648" xr:uid="{00000000-0005-0000-0000-0000EC120000}"/>
    <cellStyle name="Assumption Heading. 2 10" xfId="2649" xr:uid="{00000000-0005-0000-0000-0000ED120000}"/>
    <cellStyle name="Assumption Heading. 2 10 2" xfId="22640" xr:uid="{00000000-0005-0000-0000-0000EE120000}"/>
    <cellStyle name="Assumption Heading. 2 11" xfId="2650" xr:uid="{00000000-0005-0000-0000-0000EF120000}"/>
    <cellStyle name="Assumption Heading. 2 11 2" xfId="22641" xr:uid="{00000000-0005-0000-0000-0000F0120000}"/>
    <cellStyle name="Assumption Heading. 2 12" xfId="2651" xr:uid="{00000000-0005-0000-0000-0000F1120000}"/>
    <cellStyle name="Assumption Heading. 2 12 2" xfId="22642" xr:uid="{00000000-0005-0000-0000-0000F2120000}"/>
    <cellStyle name="Assumption Heading. 2 13" xfId="2652" xr:uid="{00000000-0005-0000-0000-0000F3120000}"/>
    <cellStyle name="Assumption Heading. 2 13 2" xfId="22643" xr:uid="{00000000-0005-0000-0000-0000F4120000}"/>
    <cellStyle name="Assumption Heading. 2 14" xfId="2653" xr:uid="{00000000-0005-0000-0000-0000F5120000}"/>
    <cellStyle name="Assumption Heading. 2 14 2" xfId="22644" xr:uid="{00000000-0005-0000-0000-0000F6120000}"/>
    <cellStyle name="Assumption Heading. 2 15" xfId="2654" xr:uid="{00000000-0005-0000-0000-0000F7120000}"/>
    <cellStyle name="Assumption Heading. 2 15 2" xfId="22645" xr:uid="{00000000-0005-0000-0000-0000F8120000}"/>
    <cellStyle name="Assumption Heading. 2 16" xfId="2655" xr:uid="{00000000-0005-0000-0000-0000F9120000}"/>
    <cellStyle name="Assumption Heading. 2 16 2" xfId="22646" xr:uid="{00000000-0005-0000-0000-0000FA120000}"/>
    <cellStyle name="Assumption Heading. 2 17" xfId="2656" xr:uid="{00000000-0005-0000-0000-0000FB120000}"/>
    <cellStyle name="Assumption Heading. 2 17 2" xfId="22647" xr:uid="{00000000-0005-0000-0000-0000FC120000}"/>
    <cellStyle name="Assumption Heading. 2 18" xfId="2657" xr:uid="{00000000-0005-0000-0000-0000FD120000}"/>
    <cellStyle name="Assumption Heading. 2 18 2" xfId="22648" xr:uid="{00000000-0005-0000-0000-0000FE120000}"/>
    <cellStyle name="Assumption Heading. 2 19" xfId="2658" xr:uid="{00000000-0005-0000-0000-0000FF120000}"/>
    <cellStyle name="Assumption Heading. 2 19 2" xfId="22649" xr:uid="{00000000-0005-0000-0000-000000130000}"/>
    <cellStyle name="Assumption Heading. 2 2" xfId="2659" xr:uid="{00000000-0005-0000-0000-000001130000}"/>
    <cellStyle name="Assumption Heading. 2 2 10" xfId="2660" xr:uid="{00000000-0005-0000-0000-000002130000}"/>
    <cellStyle name="Assumption Heading. 2 2 10 2" xfId="22651" xr:uid="{00000000-0005-0000-0000-000003130000}"/>
    <cellStyle name="Assumption Heading. 2 2 11" xfId="2661" xr:uid="{00000000-0005-0000-0000-000004130000}"/>
    <cellStyle name="Assumption Heading. 2 2 11 2" xfId="22652" xr:uid="{00000000-0005-0000-0000-000005130000}"/>
    <cellStyle name="Assumption Heading. 2 2 12" xfId="2662" xr:uid="{00000000-0005-0000-0000-000006130000}"/>
    <cellStyle name="Assumption Heading. 2 2 12 2" xfId="22653" xr:uid="{00000000-0005-0000-0000-000007130000}"/>
    <cellStyle name="Assumption Heading. 2 2 13" xfId="2663" xr:uid="{00000000-0005-0000-0000-000008130000}"/>
    <cellStyle name="Assumption Heading. 2 2 13 2" xfId="22654" xr:uid="{00000000-0005-0000-0000-000009130000}"/>
    <cellStyle name="Assumption Heading. 2 2 14" xfId="2664" xr:uid="{00000000-0005-0000-0000-00000A130000}"/>
    <cellStyle name="Assumption Heading. 2 2 14 2" xfId="22655" xr:uid="{00000000-0005-0000-0000-00000B130000}"/>
    <cellStyle name="Assumption Heading. 2 2 15" xfId="2665" xr:uid="{00000000-0005-0000-0000-00000C130000}"/>
    <cellStyle name="Assumption Heading. 2 2 15 2" xfId="22656" xr:uid="{00000000-0005-0000-0000-00000D130000}"/>
    <cellStyle name="Assumption Heading. 2 2 16" xfId="2666" xr:uid="{00000000-0005-0000-0000-00000E130000}"/>
    <cellStyle name="Assumption Heading. 2 2 16 2" xfId="22657" xr:uid="{00000000-0005-0000-0000-00000F130000}"/>
    <cellStyle name="Assumption Heading. 2 2 17" xfId="2667" xr:uid="{00000000-0005-0000-0000-000010130000}"/>
    <cellStyle name="Assumption Heading. 2 2 17 2" xfId="22658" xr:uid="{00000000-0005-0000-0000-000011130000}"/>
    <cellStyle name="Assumption Heading. 2 2 18" xfId="2668" xr:uid="{00000000-0005-0000-0000-000012130000}"/>
    <cellStyle name="Assumption Heading. 2 2 18 2" xfId="22659" xr:uid="{00000000-0005-0000-0000-000013130000}"/>
    <cellStyle name="Assumption Heading. 2 2 19" xfId="2669" xr:uid="{00000000-0005-0000-0000-000014130000}"/>
    <cellStyle name="Assumption Heading. 2 2 19 2" xfId="22660" xr:uid="{00000000-0005-0000-0000-000015130000}"/>
    <cellStyle name="Assumption Heading. 2 2 2" xfId="2670" xr:uid="{00000000-0005-0000-0000-000016130000}"/>
    <cellStyle name="Assumption Heading. 2 2 2 10" xfId="2671" xr:uid="{00000000-0005-0000-0000-000017130000}"/>
    <cellStyle name="Assumption Heading. 2 2 2 10 2" xfId="22662" xr:uid="{00000000-0005-0000-0000-000018130000}"/>
    <cellStyle name="Assumption Heading. 2 2 2 11" xfId="2672" xr:uid="{00000000-0005-0000-0000-000019130000}"/>
    <cellStyle name="Assumption Heading. 2 2 2 11 2" xfId="22663" xr:uid="{00000000-0005-0000-0000-00001A130000}"/>
    <cellStyle name="Assumption Heading. 2 2 2 12" xfId="2673" xr:uid="{00000000-0005-0000-0000-00001B130000}"/>
    <cellStyle name="Assumption Heading. 2 2 2 12 2" xfId="22664" xr:uid="{00000000-0005-0000-0000-00001C130000}"/>
    <cellStyle name="Assumption Heading. 2 2 2 13" xfId="2674" xr:uid="{00000000-0005-0000-0000-00001D130000}"/>
    <cellStyle name="Assumption Heading. 2 2 2 13 2" xfId="22665" xr:uid="{00000000-0005-0000-0000-00001E130000}"/>
    <cellStyle name="Assumption Heading. 2 2 2 14" xfId="22661" xr:uid="{00000000-0005-0000-0000-00001F130000}"/>
    <cellStyle name="Assumption Heading. 2 2 2 2" xfId="2675" xr:uid="{00000000-0005-0000-0000-000020130000}"/>
    <cellStyle name="Assumption Heading. 2 2 2 2 10" xfId="2676" xr:uid="{00000000-0005-0000-0000-000021130000}"/>
    <cellStyle name="Assumption Heading. 2 2 2 2 10 2" xfId="22667" xr:uid="{00000000-0005-0000-0000-000022130000}"/>
    <cellStyle name="Assumption Heading. 2 2 2 2 11" xfId="2677" xr:uid="{00000000-0005-0000-0000-000023130000}"/>
    <cellStyle name="Assumption Heading. 2 2 2 2 11 2" xfId="22668" xr:uid="{00000000-0005-0000-0000-000024130000}"/>
    <cellStyle name="Assumption Heading. 2 2 2 2 12" xfId="2678" xr:uid="{00000000-0005-0000-0000-000025130000}"/>
    <cellStyle name="Assumption Heading. 2 2 2 2 12 2" xfId="22669" xr:uid="{00000000-0005-0000-0000-000026130000}"/>
    <cellStyle name="Assumption Heading. 2 2 2 2 13" xfId="22666" xr:uid="{00000000-0005-0000-0000-000027130000}"/>
    <cellStyle name="Assumption Heading. 2 2 2 2 2" xfId="2679" xr:uid="{00000000-0005-0000-0000-000028130000}"/>
    <cellStyle name="Assumption Heading. 2 2 2 2 2 10" xfId="2680" xr:uid="{00000000-0005-0000-0000-000029130000}"/>
    <cellStyle name="Assumption Heading. 2 2 2 2 2 10 2" xfId="22671" xr:uid="{00000000-0005-0000-0000-00002A130000}"/>
    <cellStyle name="Assumption Heading. 2 2 2 2 2 11" xfId="2681" xr:uid="{00000000-0005-0000-0000-00002B130000}"/>
    <cellStyle name="Assumption Heading. 2 2 2 2 2 11 2" xfId="22672" xr:uid="{00000000-0005-0000-0000-00002C130000}"/>
    <cellStyle name="Assumption Heading. 2 2 2 2 2 12" xfId="22670" xr:uid="{00000000-0005-0000-0000-00002D130000}"/>
    <cellStyle name="Assumption Heading. 2 2 2 2 2 2" xfId="2682" xr:uid="{00000000-0005-0000-0000-00002E130000}"/>
    <cellStyle name="Assumption Heading. 2 2 2 2 2 2 10" xfId="2683" xr:uid="{00000000-0005-0000-0000-00002F130000}"/>
    <cellStyle name="Assumption Heading. 2 2 2 2 2 2 10 2" xfId="22674" xr:uid="{00000000-0005-0000-0000-000030130000}"/>
    <cellStyle name="Assumption Heading. 2 2 2 2 2 2 11" xfId="2684" xr:uid="{00000000-0005-0000-0000-000031130000}"/>
    <cellStyle name="Assumption Heading. 2 2 2 2 2 2 11 2" xfId="22675" xr:uid="{00000000-0005-0000-0000-000032130000}"/>
    <cellStyle name="Assumption Heading. 2 2 2 2 2 2 12" xfId="22673" xr:uid="{00000000-0005-0000-0000-000033130000}"/>
    <cellStyle name="Assumption Heading. 2 2 2 2 2 2 2" xfId="2685" xr:uid="{00000000-0005-0000-0000-000034130000}"/>
    <cellStyle name="Assumption Heading. 2 2 2 2 2 2 2 2" xfId="22676" xr:uid="{00000000-0005-0000-0000-000035130000}"/>
    <cellStyle name="Assumption Heading. 2 2 2 2 2 2 3" xfId="2686" xr:uid="{00000000-0005-0000-0000-000036130000}"/>
    <cellStyle name="Assumption Heading. 2 2 2 2 2 2 3 2" xfId="22677" xr:uid="{00000000-0005-0000-0000-000037130000}"/>
    <cellStyle name="Assumption Heading. 2 2 2 2 2 2 4" xfId="2687" xr:uid="{00000000-0005-0000-0000-000038130000}"/>
    <cellStyle name="Assumption Heading. 2 2 2 2 2 2 4 2" xfId="22678" xr:uid="{00000000-0005-0000-0000-000039130000}"/>
    <cellStyle name="Assumption Heading. 2 2 2 2 2 2 5" xfId="2688" xr:uid="{00000000-0005-0000-0000-00003A130000}"/>
    <cellStyle name="Assumption Heading. 2 2 2 2 2 2 5 2" xfId="22679" xr:uid="{00000000-0005-0000-0000-00003B130000}"/>
    <cellStyle name="Assumption Heading. 2 2 2 2 2 2 6" xfId="2689" xr:uid="{00000000-0005-0000-0000-00003C130000}"/>
    <cellStyle name="Assumption Heading. 2 2 2 2 2 2 6 2" xfId="22680" xr:uid="{00000000-0005-0000-0000-00003D130000}"/>
    <cellStyle name="Assumption Heading. 2 2 2 2 2 2 7" xfId="2690" xr:uid="{00000000-0005-0000-0000-00003E130000}"/>
    <cellStyle name="Assumption Heading. 2 2 2 2 2 2 7 2" xfId="22681" xr:uid="{00000000-0005-0000-0000-00003F130000}"/>
    <cellStyle name="Assumption Heading. 2 2 2 2 2 2 8" xfId="2691" xr:uid="{00000000-0005-0000-0000-000040130000}"/>
    <cellStyle name="Assumption Heading. 2 2 2 2 2 2 8 2" xfId="22682" xr:uid="{00000000-0005-0000-0000-000041130000}"/>
    <cellStyle name="Assumption Heading. 2 2 2 2 2 2 9" xfId="2692" xr:uid="{00000000-0005-0000-0000-000042130000}"/>
    <cellStyle name="Assumption Heading. 2 2 2 2 2 2 9 2" xfId="22683" xr:uid="{00000000-0005-0000-0000-000043130000}"/>
    <cellStyle name="Assumption Heading. 2 2 2 2 2 3" xfId="2693" xr:uid="{00000000-0005-0000-0000-000044130000}"/>
    <cellStyle name="Assumption Heading. 2 2 2 2 2 3 2" xfId="22684" xr:uid="{00000000-0005-0000-0000-000045130000}"/>
    <cellStyle name="Assumption Heading. 2 2 2 2 2 4" xfId="2694" xr:uid="{00000000-0005-0000-0000-000046130000}"/>
    <cellStyle name="Assumption Heading. 2 2 2 2 2 4 2" xfId="22685" xr:uid="{00000000-0005-0000-0000-000047130000}"/>
    <cellStyle name="Assumption Heading. 2 2 2 2 2 5" xfId="2695" xr:uid="{00000000-0005-0000-0000-000048130000}"/>
    <cellStyle name="Assumption Heading. 2 2 2 2 2 5 2" xfId="22686" xr:uid="{00000000-0005-0000-0000-000049130000}"/>
    <cellStyle name="Assumption Heading. 2 2 2 2 2 6" xfId="2696" xr:uid="{00000000-0005-0000-0000-00004A130000}"/>
    <cellStyle name="Assumption Heading. 2 2 2 2 2 6 2" xfId="22687" xr:uid="{00000000-0005-0000-0000-00004B130000}"/>
    <cellStyle name="Assumption Heading. 2 2 2 2 2 7" xfId="2697" xr:uid="{00000000-0005-0000-0000-00004C130000}"/>
    <cellStyle name="Assumption Heading. 2 2 2 2 2 7 2" xfId="22688" xr:uid="{00000000-0005-0000-0000-00004D130000}"/>
    <cellStyle name="Assumption Heading. 2 2 2 2 2 8" xfId="2698" xr:uid="{00000000-0005-0000-0000-00004E130000}"/>
    <cellStyle name="Assumption Heading. 2 2 2 2 2 8 2" xfId="22689" xr:uid="{00000000-0005-0000-0000-00004F130000}"/>
    <cellStyle name="Assumption Heading. 2 2 2 2 2 9" xfId="2699" xr:uid="{00000000-0005-0000-0000-000050130000}"/>
    <cellStyle name="Assumption Heading. 2 2 2 2 2 9 2" xfId="22690" xr:uid="{00000000-0005-0000-0000-000051130000}"/>
    <cellStyle name="Assumption Heading. 2 2 2 2 3" xfId="2700" xr:uid="{00000000-0005-0000-0000-000052130000}"/>
    <cellStyle name="Assumption Heading. 2 2 2 2 3 10" xfId="2701" xr:uid="{00000000-0005-0000-0000-000053130000}"/>
    <cellStyle name="Assumption Heading. 2 2 2 2 3 10 2" xfId="22692" xr:uid="{00000000-0005-0000-0000-000054130000}"/>
    <cellStyle name="Assumption Heading. 2 2 2 2 3 11" xfId="2702" xr:uid="{00000000-0005-0000-0000-000055130000}"/>
    <cellStyle name="Assumption Heading. 2 2 2 2 3 11 2" xfId="22693" xr:uid="{00000000-0005-0000-0000-000056130000}"/>
    <cellStyle name="Assumption Heading. 2 2 2 2 3 12" xfId="22691" xr:uid="{00000000-0005-0000-0000-000057130000}"/>
    <cellStyle name="Assumption Heading. 2 2 2 2 3 2" xfId="2703" xr:uid="{00000000-0005-0000-0000-000058130000}"/>
    <cellStyle name="Assumption Heading. 2 2 2 2 3 2 2" xfId="22694" xr:uid="{00000000-0005-0000-0000-000059130000}"/>
    <cellStyle name="Assumption Heading. 2 2 2 2 3 3" xfId="2704" xr:uid="{00000000-0005-0000-0000-00005A130000}"/>
    <cellStyle name="Assumption Heading. 2 2 2 2 3 3 2" xfId="22695" xr:uid="{00000000-0005-0000-0000-00005B130000}"/>
    <cellStyle name="Assumption Heading. 2 2 2 2 3 4" xfId="2705" xr:uid="{00000000-0005-0000-0000-00005C130000}"/>
    <cellStyle name="Assumption Heading. 2 2 2 2 3 4 2" xfId="22696" xr:uid="{00000000-0005-0000-0000-00005D130000}"/>
    <cellStyle name="Assumption Heading. 2 2 2 2 3 5" xfId="2706" xr:uid="{00000000-0005-0000-0000-00005E130000}"/>
    <cellStyle name="Assumption Heading. 2 2 2 2 3 5 2" xfId="22697" xr:uid="{00000000-0005-0000-0000-00005F130000}"/>
    <cellStyle name="Assumption Heading. 2 2 2 2 3 6" xfId="2707" xr:uid="{00000000-0005-0000-0000-000060130000}"/>
    <cellStyle name="Assumption Heading. 2 2 2 2 3 6 2" xfId="22698" xr:uid="{00000000-0005-0000-0000-000061130000}"/>
    <cellStyle name="Assumption Heading. 2 2 2 2 3 7" xfId="2708" xr:uid="{00000000-0005-0000-0000-000062130000}"/>
    <cellStyle name="Assumption Heading. 2 2 2 2 3 7 2" xfId="22699" xr:uid="{00000000-0005-0000-0000-000063130000}"/>
    <cellStyle name="Assumption Heading. 2 2 2 2 3 8" xfId="2709" xr:uid="{00000000-0005-0000-0000-000064130000}"/>
    <cellStyle name="Assumption Heading. 2 2 2 2 3 8 2" xfId="22700" xr:uid="{00000000-0005-0000-0000-000065130000}"/>
    <cellStyle name="Assumption Heading. 2 2 2 2 3 9" xfId="2710" xr:uid="{00000000-0005-0000-0000-000066130000}"/>
    <cellStyle name="Assumption Heading. 2 2 2 2 3 9 2" xfId="22701" xr:uid="{00000000-0005-0000-0000-000067130000}"/>
    <cellStyle name="Assumption Heading. 2 2 2 2 4" xfId="2711" xr:uid="{00000000-0005-0000-0000-000068130000}"/>
    <cellStyle name="Assumption Heading. 2 2 2 2 4 2" xfId="22702" xr:uid="{00000000-0005-0000-0000-000069130000}"/>
    <cellStyle name="Assumption Heading. 2 2 2 2 5" xfId="2712" xr:uid="{00000000-0005-0000-0000-00006A130000}"/>
    <cellStyle name="Assumption Heading. 2 2 2 2 5 2" xfId="22703" xr:uid="{00000000-0005-0000-0000-00006B130000}"/>
    <cellStyle name="Assumption Heading. 2 2 2 2 6" xfId="2713" xr:uid="{00000000-0005-0000-0000-00006C130000}"/>
    <cellStyle name="Assumption Heading. 2 2 2 2 6 2" xfId="22704" xr:uid="{00000000-0005-0000-0000-00006D130000}"/>
    <cellStyle name="Assumption Heading. 2 2 2 2 7" xfId="2714" xr:uid="{00000000-0005-0000-0000-00006E130000}"/>
    <cellStyle name="Assumption Heading. 2 2 2 2 7 2" xfId="22705" xr:uid="{00000000-0005-0000-0000-00006F130000}"/>
    <cellStyle name="Assumption Heading. 2 2 2 2 8" xfId="2715" xr:uid="{00000000-0005-0000-0000-000070130000}"/>
    <cellStyle name="Assumption Heading. 2 2 2 2 8 2" xfId="22706" xr:uid="{00000000-0005-0000-0000-000071130000}"/>
    <cellStyle name="Assumption Heading. 2 2 2 2 9" xfId="2716" xr:uid="{00000000-0005-0000-0000-000072130000}"/>
    <cellStyle name="Assumption Heading. 2 2 2 2 9 2" xfId="22707" xr:uid="{00000000-0005-0000-0000-000073130000}"/>
    <cellStyle name="Assumption Heading. 2 2 2 3" xfId="2717" xr:uid="{00000000-0005-0000-0000-000074130000}"/>
    <cellStyle name="Assumption Heading. 2 2 2 3 10" xfId="2718" xr:uid="{00000000-0005-0000-0000-000075130000}"/>
    <cellStyle name="Assumption Heading. 2 2 2 3 10 2" xfId="22709" xr:uid="{00000000-0005-0000-0000-000076130000}"/>
    <cellStyle name="Assumption Heading. 2 2 2 3 11" xfId="2719" xr:uid="{00000000-0005-0000-0000-000077130000}"/>
    <cellStyle name="Assumption Heading. 2 2 2 3 11 2" xfId="22710" xr:uid="{00000000-0005-0000-0000-000078130000}"/>
    <cellStyle name="Assumption Heading. 2 2 2 3 12" xfId="22708" xr:uid="{00000000-0005-0000-0000-000079130000}"/>
    <cellStyle name="Assumption Heading. 2 2 2 3 2" xfId="2720" xr:uid="{00000000-0005-0000-0000-00007A130000}"/>
    <cellStyle name="Assumption Heading. 2 2 2 3 2 10" xfId="2721" xr:uid="{00000000-0005-0000-0000-00007B130000}"/>
    <cellStyle name="Assumption Heading. 2 2 2 3 2 10 2" xfId="22712" xr:uid="{00000000-0005-0000-0000-00007C130000}"/>
    <cellStyle name="Assumption Heading. 2 2 2 3 2 11" xfId="2722" xr:uid="{00000000-0005-0000-0000-00007D130000}"/>
    <cellStyle name="Assumption Heading. 2 2 2 3 2 11 2" xfId="22713" xr:uid="{00000000-0005-0000-0000-00007E130000}"/>
    <cellStyle name="Assumption Heading. 2 2 2 3 2 12" xfId="22711" xr:uid="{00000000-0005-0000-0000-00007F130000}"/>
    <cellStyle name="Assumption Heading. 2 2 2 3 2 2" xfId="2723" xr:uid="{00000000-0005-0000-0000-000080130000}"/>
    <cellStyle name="Assumption Heading. 2 2 2 3 2 2 2" xfId="22714" xr:uid="{00000000-0005-0000-0000-000081130000}"/>
    <cellStyle name="Assumption Heading. 2 2 2 3 2 3" xfId="2724" xr:uid="{00000000-0005-0000-0000-000082130000}"/>
    <cellStyle name="Assumption Heading. 2 2 2 3 2 3 2" xfId="22715" xr:uid="{00000000-0005-0000-0000-000083130000}"/>
    <cellStyle name="Assumption Heading. 2 2 2 3 2 4" xfId="2725" xr:uid="{00000000-0005-0000-0000-000084130000}"/>
    <cellStyle name="Assumption Heading. 2 2 2 3 2 4 2" xfId="22716" xr:uid="{00000000-0005-0000-0000-000085130000}"/>
    <cellStyle name="Assumption Heading. 2 2 2 3 2 5" xfId="2726" xr:uid="{00000000-0005-0000-0000-000086130000}"/>
    <cellStyle name="Assumption Heading. 2 2 2 3 2 5 2" xfId="22717" xr:uid="{00000000-0005-0000-0000-000087130000}"/>
    <cellStyle name="Assumption Heading. 2 2 2 3 2 6" xfId="2727" xr:uid="{00000000-0005-0000-0000-000088130000}"/>
    <cellStyle name="Assumption Heading. 2 2 2 3 2 6 2" xfId="22718" xr:uid="{00000000-0005-0000-0000-000089130000}"/>
    <cellStyle name="Assumption Heading. 2 2 2 3 2 7" xfId="2728" xr:uid="{00000000-0005-0000-0000-00008A130000}"/>
    <cellStyle name="Assumption Heading. 2 2 2 3 2 7 2" xfId="22719" xr:uid="{00000000-0005-0000-0000-00008B130000}"/>
    <cellStyle name="Assumption Heading. 2 2 2 3 2 8" xfId="2729" xr:uid="{00000000-0005-0000-0000-00008C130000}"/>
    <cellStyle name="Assumption Heading. 2 2 2 3 2 8 2" xfId="22720" xr:uid="{00000000-0005-0000-0000-00008D130000}"/>
    <cellStyle name="Assumption Heading. 2 2 2 3 2 9" xfId="2730" xr:uid="{00000000-0005-0000-0000-00008E130000}"/>
    <cellStyle name="Assumption Heading. 2 2 2 3 2 9 2" xfId="22721" xr:uid="{00000000-0005-0000-0000-00008F130000}"/>
    <cellStyle name="Assumption Heading. 2 2 2 3 3" xfId="2731" xr:uid="{00000000-0005-0000-0000-000090130000}"/>
    <cellStyle name="Assumption Heading. 2 2 2 3 3 2" xfId="22722" xr:uid="{00000000-0005-0000-0000-000091130000}"/>
    <cellStyle name="Assumption Heading. 2 2 2 3 4" xfId="2732" xr:uid="{00000000-0005-0000-0000-000092130000}"/>
    <cellStyle name="Assumption Heading. 2 2 2 3 4 2" xfId="22723" xr:uid="{00000000-0005-0000-0000-000093130000}"/>
    <cellStyle name="Assumption Heading. 2 2 2 3 5" xfId="2733" xr:uid="{00000000-0005-0000-0000-000094130000}"/>
    <cellStyle name="Assumption Heading. 2 2 2 3 5 2" xfId="22724" xr:uid="{00000000-0005-0000-0000-000095130000}"/>
    <cellStyle name="Assumption Heading. 2 2 2 3 6" xfId="2734" xr:uid="{00000000-0005-0000-0000-000096130000}"/>
    <cellStyle name="Assumption Heading. 2 2 2 3 6 2" xfId="22725" xr:uid="{00000000-0005-0000-0000-000097130000}"/>
    <cellStyle name="Assumption Heading. 2 2 2 3 7" xfId="2735" xr:uid="{00000000-0005-0000-0000-000098130000}"/>
    <cellStyle name="Assumption Heading. 2 2 2 3 7 2" xfId="22726" xr:uid="{00000000-0005-0000-0000-000099130000}"/>
    <cellStyle name="Assumption Heading. 2 2 2 3 8" xfId="2736" xr:uid="{00000000-0005-0000-0000-00009A130000}"/>
    <cellStyle name="Assumption Heading. 2 2 2 3 8 2" xfId="22727" xr:uid="{00000000-0005-0000-0000-00009B130000}"/>
    <cellStyle name="Assumption Heading. 2 2 2 3 9" xfId="2737" xr:uid="{00000000-0005-0000-0000-00009C130000}"/>
    <cellStyle name="Assumption Heading. 2 2 2 3 9 2" xfId="22728" xr:uid="{00000000-0005-0000-0000-00009D130000}"/>
    <cellStyle name="Assumption Heading. 2 2 2 4" xfId="2738" xr:uid="{00000000-0005-0000-0000-00009E130000}"/>
    <cellStyle name="Assumption Heading. 2 2 2 4 10" xfId="2739" xr:uid="{00000000-0005-0000-0000-00009F130000}"/>
    <cellStyle name="Assumption Heading. 2 2 2 4 10 2" xfId="22730" xr:uid="{00000000-0005-0000-0000-0000A0130000}"/>
    <cellStyle name="Assumption Heading. 2 2 2 4 11" xfId="2740" xr:uid="{00000000-0005-0000-0000-0000A1130000}"/>
    <cellStyle name="Assumption Heading. 2 2 2 4 11 2" xfId="22731" xr:uid="{00000000-0005-0000-0000-0000A2130000}"/>
    <cellStyle name="Assumption Heading. 2 2 2 4 12" xfId="22729" xr:uid="{00000000-0005-0000-0000-0000A3130000}"/>
    <cellStyle name="Assumption Heading. 2 2 2 4 2" xfId="2741" xr:uid="{00000000-0005-0000-0000-0000A4130000}"/>
    <cellStyle name="Assumption Heading. 2 2 2 4 2 2" xfId="22732" xr:uid="{00000000-0005-0000-0000-0000A5130000}"/>
    <cellStyle name="Assumption Heading. 2 2 2 4 3" xfId="2742" xr:uid="{00000000-0005-0000-0000-0000A6130000}"/>
    <cellStyle name="Assumption Heading. 2 2 2 4 3 2" xfId="22733" xr:uid="{00000000-0005-0000-0000-0000A7130000}"/>
    <cellStyle name="Assumption Heading. 2 2 2 4 4" xfId="2743" xr:uid="{00000000-0005-0000-0000-0000A8130000}"/>
    <cellStyle name="Assumption Heading. 2 2 2 4 4 2" xfId="22734" xr:uid="{00000000-0005-0000-0000-0000A9130000}"/>
    <cellStyle name="Assumption Heading. 2 2 2 4 5" xfId="2744" xr:uid="{00000000-0005-0000-0000-0000AA130000}"/>
    <cellStyle name="Assumption Heading. 2 2 2 4 5 2" xfId="22735" xr:uid="{00000000-0005-0000-0000-0000AB130000}"/>
    <cellStyle name="Assumption Heading. 2 2 2 4 6" xfId="2745" xr:uid="{00000000-0005-0000-0000-0000AC130000}"/>
    <cellStyle name="Assumption Heading. 2 2 2 4 6 2" xfId="22736" xr:uid="{00000000-0005-0000-0000-0000AD130000}"/>
    <cellStyle name="Assumption Heading. 2 2 2 4 7" xfId="2746" xr:uid="{00000000-0005-0000-0000-0000AE130000}"/>
    <cellStyle name="Assumption Heading. 2 2 2 4 7 2" xfId="22737" xr:uid="{00000000-0005-0000-0000-0000AF130000}"/>
    <cellStyle name="Assumption Heading. 2 2 2 4 8" xfId="2747" xr:uid="{00000000-0005-0000-0000-0000B0130000}"/>
    <cellStyle name="Assumption Heading. 2 2 2 4 8 2" xfId="22738" xr:uid="{00000000-0005-0000-0000-0000B1130000}"/>
    <cellStyle name="Assumption Heading. 2 2 2 4 9" xfId="2748" xr:uid="{00000000-0005-0000-0000-0000B2130000}"/>
    <cellStyle name="Assumption Heading. 2 2 2 4 9 2" xfId="22739" xr:uid="{00000000-0005-0000-0000-0000B3130000}"/>
    <cellStyle name="Assumption Heading. 2 2 2 5" xfId="2749" xr:uid="{00000000-0005-0000-0000-0000B4130000}"/>
    <cellStyle name="Assumption Heading. 2 2 2 5 2" xfId="22740" xr:uid="{00000000-0005-0000-0000-0000B5130000}"/>
    <cellStyle name="Assumption Heading. 2 2 2 6" xfId="2750" xr:uid="{00000000-0005-0000-0000-0000B6130000}"/>
    <cellStyle name="Assumption Heading. 2 2 2 6 2" xfId="22741" xr:uid="{00000000-0005-0000-0000-0000B7130000}"/>
    <cellStyle name="Assumption Heading. 2 2 2 7" xfId="2751" xr:uid="{00000000-0005-0000-0000-0000B8130000}"/>
    <cellStyle name="Assumption Heading. 2 2 2 7 2" xfId="22742" xr:uid="{00000000-0005-0000-0000-0000B9130000}"/>
    <cellStyle name="Assumption Heading. 2 2 2 8" xfId="2752" xr:uid="{00000000-0005-0000-0000-0000BA130000}"/>
    <cellStyle name="Assumption Heading. 2 2 2 8 2" xfId="22743" xr:uid="{00000000-0005-0000-0000-0000BB130000}"/>
    <cellStyle name="Assumption Heading. 2 2 2 9" xfId="2753" xr:uid="{00000000-0005-0000-0000-0000BC130000}"/>
    <cellStyle name="Assumption Heading. 2 2 2 9 2" xfId="22744" xr:uid="{00000000-0005-0000-0000-0000BD130000}"/>
    <cellStyle name="Assumption Heading. 2 2 20" xfId="2754" xr:uid="{00000000-0005-0000-0000-0000BE130000}"/>
    <cellStyle name="Assumption Heading. 2 2 20 2" xfId="22745" xr:uid="{00000000-0005-0000-0000-0000BF130000}"/>
    <cellStyle name="Assumption Heading. 2 2 21" xfId="2755" xr:uid="{00000000-0005-0000-0000-0000C0130000}"/>
    <cellStyle name="Assumption Heading. 2 2 21 2" xfId="22746" xr:uid="{00000000-0005-0000-0000-0000C1130000}"/>
    <cellStyle name="Assumption Heading. 2 2 22" xfId="22650" xr:uid="{00000000-0005-0000-0000-0000C2130000}"/>
    <cellStyle name="Assumption Heading. 2 2 3" xfId="2756" xr:uid="{00000000-0005-0000-0000-0000C3130000}"/>
    <cellStyle name="Assumption Heading. 2 2 3 10" xfId="2757" xr:uid="{00000000-0005-0000-0000-0000C4130000}"/>
    <cellStyle name="Assumption Heading. 2 2 3 10 2" xfId="22748" xr:uid="{00000000-0005-0000-0000-0000C5130000}"/>
    <cellStyle name="Assumption Heading. 2 2 3 11" xfId="2758" xr:uid="{00000000-0005-0000-0000-0000C6130000}"/>
    <cellStyle name="Assumption Heading. 2 2 3 11 2" xfId="22749" xr:uid="{00000000-0005-0000-0000-0000C7130000}"/>
    <cellStyle name="Assumption Heading. 2 2 3 12" xfId="2759" xr:uid="{00000000-0005-0000-0000-0000C8130000}"/>
    <cellStyle name="Assumption Heading. 2 2 3 12 2" xfId="22750" xr:uid="{00000000-0005-0000-0000-0000C9130000}"/>
    <cellStyle name="Assumption Heading. 2 2 3 13" xfId="22747" xr:uid="{00000000-0005-0000-0000-0000CA130000}"/>
    <cellStyle name="Assumption Heading. 2 2 3 2" xfId="2760" xr:uid="{00000000-0005-0000-0000-0000CB130000}"/>
    <cellStyle name="Assumption Heading. 2 2 3 2 10" xfId="2761" xr:uid="{00000000-0005-0000-0000-0000CC130000}"/>
    <cellStyle name="Assumption Heading. 2 2 3 2 10 2" xfId="22752" xr:uid="{00000000-0005-0000-0000-0000CD130000}"/>
    <cellStyle name="Assumption Heading. 2 2 3 2 11" xfId="2762" xr:uid="{00000000-0005-0000-0000-0000CE130000}"/>
    <cellStyle name="Assumption Heading. 2 2 3 2 11 2" xfId="22753" xr:uid="{00000000-0005-0000-0000-0000CF130000}"/>
    <cellStyle name="Assumption Heading. 2 2 3 2 12" xfId="22751" xr:uid="{00000000-0005-0000-0000-0000D0130000}"/>
    <cellStyle name="Assumption Heading. 2 2 3 2 2" xfId="2763" xr:uid="{00000000-0005-0000-0000-0000D1130000}"/>
    <cellStyle name="Assumption Heading. 2 2 3 2 2 10" xfId="2764" xr:uid="{00000000-0005-0000-0000-0000D2130000}"/>
    <cellStyle name="Assumption Heading. 2 2 3 2 2 10 2" xfId="22755" xr:uid="{00000000-0005-0000-0000-0000D3130000}"/>
    <cellStyle name="Assumption Heading. 2 2 3 2 2 11" xfId="2765" xr:uid="{00000000-0005-0000-0000-0000D4130000}"/>
    <cellStyle name="Assumption Heading. 2 2 3 2 2 11 2" xfId="22756" xr:uid="{00000000-0005-0000-0000-0000D5130000}"/>
    <cellStyle name="Assumption Heading. 2 2 3 2 2 12" xfId="22754" xr:uid="{00000000-0005-0000-0000-0000D6130000}"/>
    <cellStyle name="Assumption Heading. 2 2 3 2 2 2" xfId="2766" xr:uid="{00000000-0005-0000-0000-0000D7130000}"/>
    <cellStyle name="Assumption Heading. 2 2 3 2 2 2 2" xfId="22757" xr:uid="{00000000-0005-0000-0000-0000D8130000}"/>
    <cellStyle name="Assumption Heading. 2 2 3 2 2 3" xfId="2767" xr:uid="{00000000-0005-0000-0000-0000D9130000}"/>
    <cellStyle name="Assumption Heading. 2 2 3 2 2 3 2" xfId="22758" xr:uid="{00000000-0005-0000-0000-0000DA130000}"/>
    <cellStyle name="Assumption Heading. 2 2 3 2 2 4" xfId="2768" xr:uid="{00000000-0005-0000-0000-0000DB130000}"/>
    <cellStyle name="Assumption Heading. 2 2 3 2 2 4 2" xfId="22759" xr:uid="{00000000-0005-0000-0000-0000DC130000}"/>
    <cellStyle name="Assumption Heading. 2 2 3 2 2 5" xfId="2769" xr:uid="{00000000-0005-0000-0000-0000DD130000}"/>
    <cellStyle name="Assumption Heading. 2 2 3 2 2 5 2" xfId="22760" xr:uid="{00000000-0005-0000-0000-0000DE130000}"/>
    <cellStyle name="Assumption Heading. 2 2 3 2 2 6" xfId="2770" xr:uid="{00000000-0005-0000-0000-0000DF130000}"/>
    <cellStyle name="Assumption Heading. 2 2 3 2 2 6 2" xfId="22761" xr:uid="{00000000-0005-0000-0000-0000E0130000}"/>
    <cellStyle name="Assumption Heading. 2 2 3 2 2 7" xfId="2771" xr:uid="{00000000-0005-0000-0000-0000E1130000}"/>
    <cellStyle name="Assumption Heading. 2 2 3 2 2 7 2" xfId="22762" xr:uid="{00000000-0005-0000-0000-0000E2130000}"/>
    <cellStyle name="Assumption Heading. 2 2 3 2 2 8" xfId="2772" xr:uid="{00000000-0005-0000-0000-0000E3130000}"/>
    <cellStyle name="Assumption Heading. 2 2 3 2 2 8 2" xfId="22763" xr:uid="{00000000-0005-0000-0000-0000E4130000}"/>
    <cellStyle name="Assumption Heading. 2 2 3 2 2 9" xfId="2773" xr:uid="{00000000-0005-0000-0000-0000E5130000}"/>
    <cellStyle name="Assumption Heading. 2 2 3 2 2 9 2" xfId="22764" xr:uid="{00000000-0005-0000-0000-0000E6130000}"/>
    <cellStyle name="Assumption Heading. 2 2 3 2 3" xfId="2774" xr:uid="{00000000-0005-0000-0000-0000E7130000}"/>
    <cellStyle name="Assumption Heading. 2 2 3 2 3 2" xfId="22765" xr:uid="{00000000-0005-0000-0000-0000E8130000}"/>
    <cellStyle name="Assumption Heading. 2 2 3 2 4" xfId="2775" xr:uid="{00000000-0005-0000-0000-0000E9130000}"/>
    <cellStyle name="Assumption Heading. 2 2 3 2 4 2" xfId="22766" xr:uid="{00000000-0005-0000-0000-0000EA130000}"/>
    <cellStyle name="Assumption Heading. 2 2 3 2 5" xfId="2776" xr:uid="{00000000-0005-0000-0000-0000EB130000}"/>
    <cellStyle name="Assumption Heading. 2 2 3 2 5 2" xfId="22767" xr:uid="{00000000-0005-0000-0000-0000EC130000}"/>
    <cellStyle name="Assumption Heading. 2 2 3 2 6" xfId="2777" xr:uid="{00000000-0005-0000-0000-0000ED130000}"/>
    <cellStyle name="Assumption Heading. 2 2 3 2 6 2" xfId="22768" xr:uid="{00000000-0005-0000-0000-0000EE130000}"/>
    <cellStyle name="Assumption Heading. 2 2 3 2 7" xfId="2778" xr:uid="{00000000-0005-0000-0000-0000EF130000}"/>
    <cellStyle name="Assumption Heading. 2 2 3 2 7 2" xfId="22769" xr:uid="{00000000-0005-0000-0000-0000F0130000}"/>
    <cellStyle name="Assumption Heading. 2 2 3 2 8" xfId="2779" xr:uid="{00000000-0005-0000-0000-0000F1130000}"/>
    <cellStyle name="Assumption Heading. 2 2 3 2 8 2" xfId="22770" xr:uid="{00000000-0005-0000-0000-0000F2130000}"/>
    <cellStyle name="Assumption Heading. 2 2 3 2 9" xfId="2780" xr:uid="{00000000-0005-0000-0000-0000F3130000}"/>
    <cellStyle name="Assumption Heading. 2 2 3 2 9 2" xfId="22771" xr:uid="{00000000-0005-0000-0000-0000F4130000}"/>
    <cellStyle name="Assumption Heading. 2 2 3 3" xfId="2781" xr:uid="{00000000-0005-0000-0000-0000F5130000}"/>
    <cellStyle name="Assumption Heading. 2 2 3 3 10" xfId="2782" xr:uid="{00000000-0005-0000-0000-0000F6130000}"/>
    <cellStyle name="Assumption Heading. 2 2 3 3 10 2" xfId="22773" xr:uid="{00000000-0005-0000-0000-0000F7130000}"/>
    <cellStyle name="Assumption Heading. 2 2 3 3 11" xfId="2783" xr:uid="{00000000-0005-0000-0000-0000F8130000}"/>
    <cellStyle name="Assumption Heading. 2 2 3 3 11 2" xfId="22774" xr:uid="{00000000-0005-0000-0000-0000F9130000}"/>
    <cellStyle name="Assumption Heading. 2 2 3 3 12" xfId="22772" xr:uid="{00000000-0005-0000-0000-0000FA130000}"/>
    <cellStyle name="Assumption Heading. 2 2 3 3 2" xfId="2784" xr:uid="{00000000-0005-0000-0000-0000FB130000}"/>
    <cellStyle name="Assumption Heading. 2 2 3 3 2 2" xfId="22775" xr:uid="{00000000-0005-0000-0000-0000FC130000}"/>
    <cellStyle name="Assumption Heading. 2 2 3 3 3" xfId="2785" xr:uid="{00000000-0005-0000-0000-0000FD130000}"/>
    <cellStyle name="Assumption Heading. 2 2 3 3 3 2" xfId="22776" xr:uid="{00000000-0005-0000-0000-0000FE130000}"/>
    <cellStyle name="Assumption Heading. 2 2 3 3 4" xfId="2786" xr:uid="{00000000-0005-0000-0000-0000FF130000}"/>
    <cellStyle name="Assumption Heading. 2 2 3 3 4 2" xfId="22777" xr:uid="{00000000-0005-0000-0000-000000140000}"/>
    <cellStyle name="Assumption Heading. 2 2 3 3 5" xfId="2787" xr:uid="{00000000-0005-0000-0000-000001140000}"/>
    <cellStyle name="Assumption Heading. 2 2 3 3 5 2" xfId="22778" xr:uid="{00000000-0005-0000-0000-000002140000}"/>
    <cellStyle name="Assumption Heading. 2 2 3 3 6" xfId="2788" xr:uid="{00000000-0005-0000-0000-000003140000}"/>
    <cellStyle name="Assumption Heading. 2 2 3 3 6 2" xfId="22779" xr:uid="{00000000-0005-0000-0000-000004140000}"/>
    <cellStyle name="Assumption Heading. 2 2 3 3 7" xfId="2789" xr:uid="{00000000-0005-0000-0000-000005140000}"/>
    <cellStyle name="Assumption Heading. 2 2 3 3 7 2" xfId="22780" xr:uid="{00000000-0005-0000-0000-000006140000}"/>
    <cellStyle name="Assumption Heading. 2 2 3 3 8" xfId="2790" xr:uid="{00000000-0005-0000-0000-000007140000}"/>
    <cellStyle name="Assumption Heading. 2 2 3 3 8 2" xfId="22781" xr:uid="{00000000-0005-0000-0000-000008140000}"/>
    <cellStyle name="Assumption Heading. 2 2 3 3 9" xfId="2791" xr:uid="{00000000-0005-0000-0000-000009140000}"/>
    <cellStyle name="Assumption Heading. 2 2 3 3 9 2" xfId="22782" xr:uid="{00000000-0005-0000-0000-00000A140000}"/>
    <cellStyle name="Assumption Heading. 2 2 3 4" xfId="2792" xr:uid="{00000000-0005-0000-0000-00000B140000}"/>
    <cellStyle name="Assumption Heading. 2 2 3 4 2" xfId="22783" xr:uid="{00000000-0005-0000-0000-00000C140000}"/>
    <cellStyle name="Assumption Heading. 2 2 3 5" xfId="2793" xr:uid="{00000000-0005-0000-0000-00000D140000}"/>
    <cellStyle name="Assumption Heading. 2 2 3 5 2" xfId="22784" xr:uid="{00000000-0005-0000-0000-00000E140000}"/>
    <cellStyle name="Assumption Heading. 2 2 3 6" xfId="2794" xr:uid="{00000000-0005-0000-0000-00000F140000}"/>
    <cellStyle name="Assumption Heading. 2 2 3 6 2" xfId="22785" xr:uid="{00000000-0005-0000-0000-000010140000}"/>
    <cellStyle name="Assumption Heading. 2 2 3 7" xfId="2795" xr:uid="{00000000-0005-0000-0000-000011140000}"/>
    <cellStyle name="Assumption Heading. 2 2 3 7 2" xfId="22786" xr:uid="{00000000-0005-0000-0000-000012140000}"/>
    <cellStyle name="Assumption Heading. 2 2 3 8" xfId="2796" xr:uid="{00000000-0005-0000-0000-000013140000}"/>
    <cellStyle name="Assumption Heading. 2 2 3 8 2" xfId="22787" xr:uid="{00000000-0005-0000-0000-000014140000}"/>
    <cellStyle name="Assumption Heading. 2 2 3 9" xfId="2797" xr:uid="{00000000-0005-0000-0000-000015140000}"/>
    <cellStyle name="Assumption Heading. 2 2 3 9 2" xfId="22788" xr:uid="{00000000-0005-0000-0000-000016140000}"/>
    <cellStyle name="Assumption Heading. 2 2 4" xfId="2798" xr:uid="{00000000-0005-0000-0000-000017140000}"/>
    <cellStyle name="Assumption Heading. 2 2 4 10" xfId="2799" xr:uid="{00000000-0005-0000-0000-000018140000}"/>
    <cellStyle name="Assumption Heading. 2 2 4 10 2" xfId="22790" xr:uid="{00000000-0005-0000-0000-000019140000}"/>
    <cellStyle name="Assumption Heading. 2 2 4 11" xfId="2800" xr:uid="{00000000-0005-0000-0000-00001A140000}"/>
    <cellStyle name="Assumption Heading. 2 2 4 11 2" xfId="22791" xr:uid="{00000000-0005-0000-0000-00001B140000}"/>
    <cellStyle name="Assumption Heading. 2 2 4 12" xfId="2801" xr:uid="{00000000-0005-0000-0000-00001C140000}"/>
    <cellStyle name="Assumption Heading. 2 2 4 12 2" xfId="22792" xr:uid="{00000000-0005-0000-0000-00001D140000}"/>
    <cellStyle name="Assumption Heading. 2 2 4 13" xfId="22789" xr:uid="{00000000-0005-0000-0000-00001E140000}"/>
    <cellStyle name="Assumption Heading. 2 2 4 2" xfId="2802" xr:uid="{00000000-0005-0000-0000-00001F140000}"/>
    <cellStyle name="Assumption Heading. 2 2 4 2 10" xfId="2803" xr:uid="{00000000-0005-0000-0000-000020140000}"/>
    <cellStyle name="Assumption Heading. 2 2 4 2 10 2" xfId="22794" xr:uid="{00000000-0005-0000-0000-000021140000}"/>
    <cellStyle name="Assumption Heading. 2 2 4 2 11" xfId="2804" xr:uid="{00000000-0005-0000-0000-000022140000}"/>
    <cellStyle name="Assumption Heading. 2 2 4 2 11 2" xfId="22795" xr:uid="{00000000-0005-0000-0000-000023140000}"/>
    <cellStyle name="Assumption Heading. 2 2 4 2 12" xfId="22793" xr:uid="{00000000-0005-0000-0000-000024140000}"/>
    <cellStyle name="Assumption Heading. 2 2 4 2 2" xfId="2805" xr:uid="{00000000-0005-0000-0000-000025140000}"/>
    <cellStyle name="Assumption Heading. 2 2 4 2 2 10" xfId="2806" xr:uid="{00000000-0005-0000-0000-000026140000}"/>
    <cellStyle name="Assumption Heading. 2 2 4 2 2 10 2" xfId="22797" xr:uid="{00000000-0005-0000-0000-000027140000}"/>
    <cellStyle name="Assumption Heading. 2 2 4 2 2 11" xfId="2807" xr:uid="{00000000-0005-0000-0000-000028140000}"/>
    <cellStyle name="Assumption Heading. 2 2 4 2 2 11 2" xfId="22798" xr:uid="{00000000-0005-0000-0000-000029140000}"/>
    <cellStyle name="Assumption Heading. 2 2 4 2 2 12" xfId="22796" xr:uid="{00000000-0005-0000-0000-00002A140000}"/>
    <cellStyle name="Assumption Heading. 2 2 4 2 2 2" xfId="2808" xr:uid="{00000000-0005-0000-0000-00002B140000}"/>
    <cellStyle name="Assumption Heading. 2 2 4 2 2 2 2" xfId="22799" xr:uid="{00000000-0005-0000-0000-00002C140000}"/>
    <cellStyle name="Assumption Heading. 2 2 4 2 2 3" xfId="2809" xr:uid="{00000000-0005-0000-0000-00002D140000}"/>
    <cellStyle name="Assumption Heading. 2 2 4 2 2 3 2" xfId="22800" xr:uid="{00000000-0005-0000-0000-00002E140000}"/>
    <cellStyle name="Assumption Heading. 2 2 4 2 2 4" xfId="2810" xr:uid="{00000000-0005-0000-0000-00002F140000}"/>
    <cellStyle name="Assumption Heading. 2 2 4 2 2 4 2" xfId="22801" xr:uid="{00000000-0005-0000-0000-000030140000}"/>
    <cellStyle name="Assumption Heading. 2 2 4 2 2 5" xfId="2811" xr:uid="{00000000-0005-0000-0000-000031140000}"/>
    <cellStyle name="Assumption Heading. 2 2 4 2 2 5 2" xfId="22802" xr:uid="{00000000-0005-0000-0000-000032140000}"/>
    <cellStyle name="Assumption Heading. 2 2 4 2 2 6" xfId="2812" xr:uid="{00000000-0005-0000-0000-000033140000}"/>
    <cellStyle name="Assumption Heading. 2 2 4 2 2 6 2" xfId="22803" xr:uid="{00000000-0005-0000-0000-000034140000}"/>
    <cellStyle name="Assumption Heading. 2 2 4 2 2 7" xfId="2813" xr:uid="{00000000-0005-0000-0000-000035140000}"/>
    <cellStyle name="Assumption Heading. 2 2 4 2 2 7 2" xfId="22804" xr:uid="{00000000-0005-0000-0000-000036140000}"/>
    <cellStyle name="Assumption Heading. 2 2 4 2 2 8" xfId="2814" xr:uid="{00000000-0005-0000-0000-000037140000}"/>
    <cellStyle name="Assumption Heading. 2 2 4 2 2 8 2" xfId="22805" xr:uid="{00000000-0005-0000-0000-000038140000}"/>
    <cellStyle name="Assumption Heading. 2 2 4 2 2 9" xfId="2815" xr:uid="{00000000-0005-0000-0000-000039140000}"/>
    <cellStyle name="Assumption Heading. 2 2 4 2 2 9 2" xfId="22806" xr:uid="{00000000-0005-0000-0000-00003A140000}"/>
    <cellStyle name="Assumption Heading. 2 2 4 2 3" xfId="2816" xr:uid="{00000000-0005-0000-0000-00003B140000}"/>
    <cellStyle name="Assumption Heading. 2 2 4 2 3 2" xfId="22807" xr:uid="{00000000-0005-0000-0000-00003C140000}"/>
    <cellStyle name="Assumption Heading. 2 2 4 2 4" xfId="2817" xr:uid="{00000000-0005-0000-0000-00003D140000}"/>
    <cellStyle name="Assumption Heading. 2 2 4 2 4 2" xfId="22808" xr:uid="{00000000-0005-0000-0000-00003E140000}"/>
    <cellStyle name="Assumption Heading. 2 2 4 2 5" xfId="2818" xr:uid="{00000000-0005-0000-0000-00003F140000}"/>
    <cellStyle name="Assumption Heading. 2 2 4 2 5 2" xfId="22809" xr:uid="{00000000-0005-0000-0000-000040140000}"/>
    <cellStyle name="Assumption Heading. 2 2 4 2 6" xfId="2819" xr:uid="{00000000-0005-0000-0000-000041140000}"/>
    <cellStyle name="Assumption Heading. 2 2 4 2 6 2" xfId="22810" xr:uid="{00000000-0005-0000-0000-000042140000}"/>
    <cellStyle name="Assumption Heading. 2 2 4 2 7" xfId="2820" xr:uid="{00000000-0005-0000-0000-000043140000}"/>
    <cellStyle name="Assumption Heading. 2 2 4 2 7 2" xfId="22811" xr:uid="{00000000-0005-0000-0000-000044140000}"/>
    <cellStyle name="Assumption Heading. 2 2 4 2 8" xfId="2821" xr:uid="{00000000-0005-0000-0000-000045140000}"/>
    <cellStyle name="Assumption Heading. 2 2 4 2 8 2" xfId="22812" xr:uid="{00000000-0005-0000-0000-000046140000}"/>
    <cellStyle name="Assumption Heading. 2 2 4 2 9" xfId="2822" xr:uid="{00000000-0005-0000-0000-000047140000}"/>
    <cellStyle name="Assumption Heading. 2 2 4 2 9 2" xfId="22813" xr:uid="{00000000-0005-0000-0000-000048140000}"/>
    <cellStyle name="Assumption Heading. 2 2 4 3" xfId="2823" xr:uid="{00000000-0005-0000-0000-000049140000}"/>
    <cellStyle name="Assumption Heading. 2 2 4 3 10" xfId="2824" xr:uid="{00000000-0005-0000-0000-00004A140000}"/>
    <cellStyle name="Assumption Heading. 2 2 4 3 10 2" xfId="22815" xr:uid="{00000000-0005-0000-0000-00004B140000}"/>
    <cellStyle name="Assumption Heading. 2 2 4 3 11" xfId="2825" xr:uid="{00000000-0005-0000-0000-00004C140000}"/>
    <cellStyle name="Assumption Heading. 2 2 4 3 11 2" xfId="22816" xr:uid="{00000000-0005-0000-0000-00004D140000}"/>
    <cellStyle name="Assumption Heading. 2 2 4 3 12" xfId="22814" xr:uid="{00000000-0005-0000-0000-00004E140000}"/>
    <cellStyle name="Assumption Heading. 2 2 4 3 2" xfId="2826" xr:uid="{00000000-0005-0000-0000-00004F140000}"/>
    <cellStyle name="Assumption Heading. 2 2 4 3 2 2" xfId="22817" xr:uid="{00000000-0005-0000-0000-000050140000}"/>
    <cellStyle name="Assumption Heading. 2 2 4 3 3" xfId="2827" xr:uid="{00000000-0005-0000-0000-000051140000}"/>
    <cellStyle name="Assumption Heading. 2 2 4 3 3 2" xfId="22818" xr:uid="{00000000-0005-0000-0000-000052140000}"/>
    <cellStyle name="Assumption Heading. 2 2 4 3 4" xfId="2828" xr:uid="{00000000-0005-0000-0000-000053140000}"/>
    <cellStyle name="Assumption Heading. 2 2 4 3 4 2" xfId="22819" xr:uid="{00000000-0005-0000-0000-000054140000}"/>
    <cellStyle name="Assumption Heading. 2 2 4 3 5" xfId="2829" xr:uid="{00000000-0005-0000-0000-000055140000}"/>
    <cellStyle name="Assumption Heading. 2 2 4 3 5 2" xfId="22820" xr:uid="{00000000-0005-0000-0000-000056140000}"/>
    <cellStyle name="Assumption Heading. 2 2 4 3 6" xfId="2830" xr:uid="{00000000-0005-0000-0000-000057140000}"/>
    <cellStyle name="Assumption Heading. 2 2 4 3 6 2" xfId="22821" xr:uid="{00000000-0005-0000-0000-000058140000}"/>
    <cellStyle name="Assumption Heading. 2 2 4 3 7" xfId="2831" xr:uid="{00000000-0005-0000-0000-000059140000}"/>
    <cellStyle name="Assumption Heading. 2 2 4 3 7 2" xfId="22822" xr:uid="{00000000-0005-0000-0000-00005A140000}"/>
    <cellStyle name="Assumption Heading. 2 2 4 3 8" xfId="2832" xr:uid="{00000000-0005-0000-0000-00005B140000}"/>
    <cellStyle name="Assumption Heading. 2 2 4 3 8 2" xfId="22823" xr:uid="{00000000-0005-0000-0000-00005C140000}"/>
    <cellStyle name="Assumption Heading. 2 2 4 3 9" xfId="2833" xr:uid="{00000000-0005-0000-0000-00005D140000}"/>
    <cellStyle name="Assumption Heading. 2 2 4 3 9 2" xfId="22824" xr:uid="{00000000-0005-0000-0000-00005E140000}"/>
    <cellStyle name="Assumption Heading. 2 2 4 4" xfId="2834" xr:uid="{00000000-0005-0000-0000-00005F140000}"/>
    <cellStyle name="Assumption Heading. 2 2 4 4 2" xfId="22825" xr:uid="{00000000-0005-0000-0000-000060140000}"/>
    <cellStyle name="Assumption Heading. 2 2 4 5" xfId="2835" xr:uid="{00000000-0005-0000-0000-000061140000}"/>
    <cellStyle name="Assumption Heading. 2 2 4 5 2" xfId="22826" xr:uid="{00000000-0005-0000-0000-000062140000}"/>
    <cellStyle name="Assumption Heading. 2 2 4 6" xfId="2836" xr:uid="{00000000-0005-0000-0000-000063140000}"/>
    <cellStyle name="Assumption Heading. 2 2 4 6 2" xfId="22827" xr:uid="{00000000-0005-0000-0000-000064140000}"/>
    <cellStyle name="Assumption Heading. 2 2 4 7" xfId="2837" xr:uid="{00000000-0005-0000-0000-000065140000}"/>
    <cellStyle name="Assumption Heading. 2 2 4 7 2" xfId="22828" xr:uid="{00000000-0005-0000-0000-000066140000}"/>
    <cellStyle name="Assumption Heading. 2 2 4 8" xfId="2838" xr:uid="{00000000-0005-0000-0000-000067140000}"/>
    <cellStyle name="Assumption Heading. 2 2 4 8 2" xfId="22829" xr:uid="{00000000-0005-0000-0000-000068140000}"/>
    <cellStyle name="Assumption Heading. 2 2 4 9" xfId="2839" xr:uid="{00000000-0005-0000-0000-000069140000}"/>
    <cellStyle name="Assumption Heading. 2 2 4 9 2" xfId="22830" xr:uid="{00000000-0005-0000-0000-00006A140000}"/>
    <cellStyle name="Assumption Heading. 2 2 5" xfId="2840" xr:uid="{00000000-0005-0000-0000-00006B140000}"/>
    <cellStyle name="Assumption Heading. 2 2 5 10" xfId="2841" xr:uid="{00000000-0005-0000-0000-00006C140000}"/>
    <cellStyle name="Assumption Heading. 2 2 5 10 2" xfId="22832" xr:uid="{00000000-0005-0000-0000-00006D140000}"/>
    <cellStyle name="Assumption Heading. 2 2 5 11" xfId="2842" xr:uid="{00000000-0005-0000-0000-00006E140000}"/>
    <cellStyle name="Assumption Heading. 2 2 5 11 2" xfId="22833" xr:uid="{00000000-0005-0000-0000-00006F140000}"/>
    <cellStyle name="Assumption Heading. 2 2 5 12" xfId="22831" xr:uid="{00000000-0005-0000-0000-000070140000}"/>
    <cellStyle name="Assumption Heading. 2 2 5 2" xfId="2843" xr:uid="{00000000-0005-0000-0000-000071140000}"/>
    <cellStyle name="Assumption Heading. 2 2 5 2 10" xfId="2844" xr:uid="{00000000-0005-0000-0000-000072140000}"/>
    <cellStyle name="Assumption Heading. 2 2 5 2 10 2" xfId="22835" xr:uid="{00000000-0005-0000-0000-000073140000}"/>
    <cellStyle name="Assumption Heading. 2 2 5 2 11" xfId="2845" xr:uid="{00000000-0005-0000-0000-000074140000}"/>
    <cellStyle name="Assumption Heading. 2 2 5 2 11 2" xfId="22836" xr:uid="{00000000-0005-0000-0000-000075140000}"/>
    <cellStyle name="Assumption Heading. 2 2 5 2 12" xfId="22834" xr:uid="{00000000-0005-0000-0000-000076140000}"/>
    <cellStyle name="Assumption Heading. 2 2 5 2 2" xfId="2846" xr:uid="{00000000-0005-0000-0000-000077140000}"/>
    <cellStyle name="Assumption Heading. 2 2 5 2 2 2" xfId="22837" xr:uid="{00000000-0005-0000-0000-000078140000}"/>
    <cellStyle name="Assumption Heading. 2 2 5 2 3" xfId="2847" xr:uid="{00000000-0005-0000-0000-000079140000}"/>
    <cellStyle name="Assumption Heading. 2 2 5 2 3 2" xfId="22838" xr:uid="{00000000-0005-0000-0000-00007A140000}"/>
    <cellStyle name="Assumption Heading. 2 2 5 2 4" xfId="2848" xr:uid="{00000000-0005-0000-0000-00007B140000}"/>
    <cellStyle name="Assumption Heading. 2 2 5 2 4 2" xfId="22839" xr:uid="{00000000-0005-0000-0000-00007C140000}"/>
    <cellStyle name="Assumption Heading. 2 2 5 2 5" xfId="2849" xr:uid="{00000000-0005-0000-0000-00007D140000}"/>
    <cellStyle name="Assumption Heading. 2 2 5 2 5 2" xfId="22840" xr:uid="{00000000-0005-0000-0000-00007E140000}"/>
    <cellStyle name="Assumption Heading. 2 2 5 2 6" xfId="2850" xr:uid="{00000000-0005-0000-0000-00007F140000}"/>
    <cellStyle name="Assumption Heading. 2 2 5 2 6 2" xfId="22841" xr:uid="{00000000-0005-0000-0000-000080140000}"/>
    <cellStyle name="Assumption Heading. 2 2 5 2 7" xfId="2851" xr:uid="{00000000-0005-0000-0000-000081140000}"/>
    <cellStyle name="Assumption Heading. 2 2 5 2 7 2" xfId="22842" xr:uid="{00000000-0005-0000-0000-000082140000}"/>
    <cellStyle name="Assumption Heading. 2 2 5 2 8" xfId="2852" xr:uid="{00000000-0005-0000-0000-000083140000}"/>
    <cellStyle name="Assumption Heading. 2 2 5 2 8 2" xfId="22843" xr:uid="{00000000-0005-0000-0000-000084140000}"/>
    <cellStyle name="Assumption Heading. 2 2 5 2 9" xfId="2853" xr:uid="{00000000-0005-0000-0000-000085140000}"/>
    <cellStyle name="Assumption Heading. 2 2 5 2 9 2" xfId="22844" xr:uid="{00000000-0005-0000-0000-000086140000}"/>
    <cellStyle name="Assumption Heading. 2 2 5 3" xfId="2854" xr:uid="{00000000-0005-0000-0000-000087140000}"/>
    <cellStyle name="Assumption Heading. 2 2 5 3 2" xfId="22845" xr:uid="{00000000-0005-0000-0000-000088140000}"/>
    <cellStyle name="Assumption Heading. 2 2 5 4" xfId="2855" xr:uid="{00000000-0005-0000-0000-000089140000}"/>
    <cellStyle name="Assumption Heading. 2 2 5 4 2" xfId="22846" xr:uid="{00000000-0005-0000-0000-00008A140000}"/>
    <cellStyle name="Assumption Heading. 2 2 5 5" xfId="2856" xr:uid="{00000000-0005-0000-0000-00008B140000}"/>
    <cellStyle name="Assumption Heading. 2 2 5 5 2" xfId="22847" xr:uid="{00000000-0005-0000-0000-00008C140000}"/>
    <cellStyle name="Assumption Heading. 2 2 5 6" xfId="2857" xr:uid="{00000000-0005-0000-0000-00008D140000}"/>
    <cellStyle name="Assumption Heading. 2 2 5 6 2" xfId="22848" xr:uid="{00000000-0005-0000-0000-00008E140000}"/>
    <cellStyle name="Assumption Heading. 2 2 5 7" xfId="2858" xr:uid="{00000000-0005-0000-0000-00008F140000}"/>
    <cellStyle name="Assumption Heading. 2 2 5 7 2" xfId="22849" xr:uid="{00000000-0005-0000-0000-000090140000}"/>
    <cellStyle name="Assumption Heading. 2 2 5 8" xfId="2859" xr:uid="{00000000-0005-0000-0000-000091140000}"/>
    <cellStyle name="Assumption Heading. 2 2 5 8 2" xfId="22850" xr:uid="{00000000-0005-0000-0000-000092140000}"/>
    <cellStyle name="Assumption Heading. 2 2 5 9" xfId="2860" xr:uid="{00000000-0005-0000-0000-000093140000}"/>
    <cellStyle name="Assumption Heading. 2 2 5 9 2" xfId="22851" xr:uid="{00000000-0005-0000-0000-000094140000}"/>
    <cellStyle name="Assumption Heading. 2 2 6" xfId="2861" xr:uid="{00000000-0005-0000-0000-000095140000}"/>
    <cellStyle name="Assumption Heading. 2 2 6 10" xfId="2862" xr:uid="{00000000-0005-0000-0000-000096140000}"/>
    <cellStyle name="Assumption Heading. 2 2 6 10 2" xfId="22853" xr:uid="{00000000-0005-0000-0000-000097140000}"/>
    <cellStyle name="Assumption Heading. 2 2 6 11" xfId="2863" xr:uid="{00000000-0005-0000-0000-000098140000}"/>
    <cellStyle name="Assumption Heading. 2 2 6 11 2" xfId="22854" xr:uid="{00000000-0005-0000-0000-000099140000}"/>
    <cellStyle name="Assumption Heading. 2 2 6 12" xfId="22852" xr:uid="{00000000-0005-0000-0000-00009A140000}"/>
    <cellStyle name="Assumption Heading. 2 2 6 2" xfId="2864" xr:uid="{00000000-0005-0000-0000-00009B140000}"/>
    <cellStyle name="Assumption Heading. 2 2 6 2 10" xfId="2865" xr:uid="{00000000-0005-0000-0000-00009C140000}"/>
    <cellStyle name="Assumption Heading. 2 2 6 2 10 2" xfId="22856" xr:uid="{00000000-0005-0000-0000-00009D140000}"/>
    <cellStyle name="Assumption Heading. 2 2 6 2 11" xfId="2866" xr:uid="{00000000-0005-0000-0000-00009E140000}"/>
    <cellStyle name="Assumption Heading. 2 2 6 2 11 2" xfId="22857" xr:uid="{00000000-0005-0000-0000-00009F140000}"/>
    <cellStyle name="Assumption Heading. 2 2 6 2 12" xfId="22855" xr:uid="{00000000-0005-0000-0000-0000A0140000}"/>
    <cellStyle name="Assumption Heading. 2 2 6 2 2" xfId="2867" xr:uid="{00000000-0005-0000-0000-0000A1140000}"/>
    <cellStyle name="Assumption Heading. 2 2 6 2 2 2" xfId="22858" xr:uid="{00000000-0005-0000-0000-0000A2140000}"/>
    <cellStyle name="Assumption Heading. 2 2 6 2 3" xfId="2868" xr:uid="{00000000-0005-0000-0000-0000A3140000}"/>
    <cellStyle name="Assumption Heading. 2 2 6 2 3 2" xfId="22859" xr:uid="{00000000-0005-0000-0000-0000A4140000}"/>
    <cellStyle name="Assumption Heading. 2 2 6 2 4" xfId="2869" xr:uid="{00000000-0005-0000-0000-0000A5140000}"/>
    <cellStyle name="Assumption Heading. 2 2 6 2 4 2" xfId="22860" xr:uid="{00000000-0005-0000-0000-0000A6140000}"/>
    <cellStyle name="Assumption Heading. 2 2 6 2 5" xfId="2870" xr:uid="{00000000-0005-0000-0000-0000A7140000}"/>
    <cellStyle name="Assumption Heading. 2 2 6 2 5 2" xfId="22861" xr:uid="{00000000-0005-0000-0000-0000A8140000}"/>
    <cellStyle name="Assumption Heading. 2 2 6 2 6" xfId="2871" xr:uid="{00000000-0005-0000-0000-0000A9140000}"/>
    <cellStyle name="Assumption Heading. 2 2 6 2 6 2" xfId="22862" xr:uid="{00000000-0005-0000-0000-0000AA140000}"/>
    <cellStyle name="Assumption Heading. 2 2 6 2 7" xfId="2872" xr:uid="{00000000-0005-0000-0000-0000AB140000}"/>
    <cellStyle name="Assumption Heading. 2 2 6 2 7 2" xfId="22863" xr:uid="{00000000-0005-0000-0000-0000AC140000}"/>
    <cellStyle name="Assumption Heading. 2 2 6 2 8" xfId="2873" xr:uid="{00000000-0005-0000-0000-0000AD140000}"/>
    <cellStyle name="Assumption Heading. 2 2 6 2 8 2" xfId="22864" xr:uid="{00000000-0005-0000-0000-0000AE140000}"/>
    <cellStyle name="Assumption Heading. 2 2 6 2 9" xfId="2874" xr:uid="{00000000-0005-0000-0000-0000AF140000}"/>
    <cellStyle name="Assumption Heading. 2 2 6 2 9 2" xfId="22865" xr:uid="{00000000-0005-0000-0000-0000B0140000}"/>
    <cellStyle name="Assumption Heading. 2 2 6 3" xfId="2875" xr:uid="{00000000-0005-0000-0000-0000B1140000}"/>
    <cellStyle name="Assumption Heading. 2 2 6 3 2" xfId="22866" xr:uid="{00000000-0005-0000-0000-0000B2140000}"/>
    <cellStyle name="Assumption Heading. 2 2 6 4" xfId="2876" xr:uid="{00000000-0005-0000-0000-0000B3140000}"/>
    <cellStyle name="Assumption Heading. 2 2 6 4 2" xfId="22867" xr:uid="{00000000-0005-0000-0000-0000B4140000}"/>
    <cellStyle name="Assumption Heading. 2 2 6 5" xfId="2877" xr:uid="{00000000-0005-0000-0000-0000B5140000}"/>
    <cellStyle name="Assumption Heading. 2 2 6 5 2" xfId="22868" xr:uid="{00000000-0005-0000-0000-0000B6140000}"/>
    <cellStyle name="Assumption Heading. 2 2 6 6" xfId="2878" xr:uid="{00000000-0005-0000-0000-0000B7140000}"/>
    <cellStyle name="Assumption Heading. 2 2 6 6 2" xfId="22869" xr:uid="{00000000-0005-0000-0000-0000B8140000}"/>
    <cellStyle name="Assumption Heading. 2 2 6 7" xfId="2879" xr:uid="{00000000-0005-0000-0000-0000B9140000}"/>
    <cellStyle name="Assumption Heading. 2 2 6 7 2" xfId="22870" xr:uid="{00000000-0005-0000-0000-0000BA140000}"/>
    <cellStyle name="Assumption Heading. 2 2 6 8" xfId="2880" xr:uid="{00000000-0005-0000-0000-0000BB140000}"/>
    <cellStyle name="Assumption Heading. 2 2 6 8 2" xfId="22871" xr:uid="{00000000-0005-0000-0000-0000BC140000}"/>
    <cellStyle name="Assumption Heading. 2 2 6 9" xfId="2881" xr:uid="{00000000-0005-0000-0000-0000BD140000}"/>
    <cellStyle name="Assumption Heading. 2 2 6 9 2" xfId="22872" xr:uid="{00000000-0005-0000-0000-0000BE140000}"/>
    <cellStyle name="Assumption Heading. 2 2 7" xfId="2882" xr:uid="{00000000-0005-0000-0000-0000BF140000}"/>
    <cellStyle name="Assumption Heading. 2 2 7 10" xfId="2883" xr:uid="{00000000-0005-0000-0000-0000C0140000}"/>
    <cellStyle name="Assumption Heading. 2 2 7 10 2" xfId="22874" xr:uid="{00000000-0005-0000-0000-0000C1140000}"/>
    <cellStyle name="Assumption Heading. 2 2 7 11" xfId="2884" xr:uid="{00000000-0005-0000-0000-0000C2140000}"/>
    <cellStyle name="Assumption Heading. 2 2 7 11 2" xfId="22875" xr:uid="{00000000-0005-0000-0000-0000C3140000}"/>
    <cellStyle name="Assumption Heading. 2 2 7 12" xfId="22873" xr:uid="{00000000-0005-0000-0000-0000C4140000}"/>
    <cellStyle name="Assumption Heading. 2 2 7 2" xfId="2885" xr:uid="{00000000-0005-0000-0000-0000C5140000}"/>
    <cellStyle name="Assumption Heading. 2 2 7 2 10" xfId="2886" xr:uid="{00000000-0005-0000-0000-0000C6140000}"/>
    <cellStyle name="Assumption Heading. 2 2 7 2 10 2" xfId="22877" xr:uid="{00000000-0005-0000-0000-0000C7140000}"/>
    <cellStyle name="Assumption Heading. 2 2 7 2 11" xfId="2887" xr:uid="{00000000-0005-0000-0000-0000C8140000}"/>
    <cellStyle name="Assumption Heading. 2 2 7 2 11 2" xfId="22878" xr:uid="{00000000-0005-0000-0000-0000C9140000}"/>
    <cellStyle name="Assumption Heading. 2 2 7 2 12" xfId="22876" xr:uid="{00000000-0005-0000-0000-0000CA140000}"/>
    <cellStyle name="Assumption Heading. 2 2 7 2 2" xfId="2888" xr:uid="{00000000-0005-0000-0000-0000CB140000}"/>
    <cellStyle name="Assumption Heading. 2 2 7 2 2 2" xfId="22879" xr:uid="{00000000-0005-0000-0000-0000CC140000}"/>
    <cellStyle name="Assumption Heading. 2 2 7 2 3" xfId="2889" xr:uid="{00000000-0005-0000-0000-0000CD140000}"/>
    <cellStyle name="Assumption Heading. 2 2 7 2 3 2" xfId="22880" xr:uid="{00000000-0005-0000-0000-0000CE140000}"/>
    <cellStyle name="Assumption Heading. 2 2 7 2 4" xfId="2890" xr:uid="{00000000-0005-0000-0000-0000CF140000}"/>
    <cellStyle name="Assumption Heading. 2 2 7 2 4 2" xfId="22881" xr:uid="{00000000-0005-0000-0000-0000D0140000}"/>
    <cellStyle name="Assumption Heading. 2 2 7 2 5" xfId="2891" xr:uid="{00000000-0005-0000-0000-0000D1140000}"/>
    <cellStyle name="Assumption Heading. 2 2 7 2 5 2" xfId="22882" xr:uid="{00000000-0005-0000-0000-0000D2140000}"/>
    <cellStyle name="Assumption Heading. 2 2 7 2 6" xfId="2892" xr:uid="{00000000-0005-0000-0000-0000D3140000}"/>
    <cellStyle name="Assumption Heading. 2 2 7 2 6 2" xfId="22883" xr:uid="{00000000-0005-0000-0000-0000D4140000}"/>
    <cellStyle name="Assumption Heading. 2 2 7 2 7" xfId="2893" xr:uid="{00000000-0005-0000-0000-0000D5140000}"/>
    <cellStyle name="Assumption Heading. 2 2 7 2 7 2" xfId="22884" xr:uid="{00000000-0005-0000-0000-0000D6140000}"/>
    <cellStyle name="Assumption Heading. 2 2 7 2 8" xfId="2894" xr:uid="{00000000-0005-0000-0000-0000D7140000}"/>
    <cellStyle name="Assumption Heading. 2 2 7 2 8 2" xfId="22885" xr:uid="{00000000-0005-0000-0000-0000D8140000}"/>
    <cellStyle name="Assumption Heading. 2 2 7 2 9" xfId="2895" xr:uid="{00000000-0005-0000-0000-0000D9140000}"/>
    <cellStyle name="Assumption Heading. 2 2 7 2 9 2" xfId="22886" xr:uid="{00000000-0005-0000-0000-0000DA140000}"/>
    <cellStyle name="Assumption Heading. 2 2 7 3" xfId="2896" xr:uid="{00000000-0005-0000-0000-0000DB140000}"/>
    <cellStyle name="Assumption Heading. 2 2 7 3 2" xfId="22887" xr:uid="{00000000-0005-0000-0000-0000DC140000}"/>
    <cellStyle name="Assumption Heading. 2 2 7 4" xfId="2897" xr:uid="{00000000-0005-0000-0000-0000DD140000}"/>
    <cellStyle name="Assumption Heading. 2 2 7 4 2" xfId="22888" xr:uid="{00000000-0005-0000-0000-0000DE140000}"/>
    <cellStyle name="Assumption Heading. 2 2 7 5" xfId="2898" xr:uid="{00000000-0005-0000-0000-0000DF140000}"/>
    <cellStyle name="Assumption Heading. 2 2 7 5 2" xfId="22889" xr:uid="{00000000-0005-0000-0000-0000E0140000}"/>
    <cellStyle name="Assumption Heading. 2 2 7 6" xfId="2899" xr:uid="{00000000-0005-0000-0000-0000E1140000}"/>
    <cellStyle name="Assumption Heading. 2 2 7 6 2" xfId="22890" xr:uid="{00000000-0005-0000-0000-0000E2140000}"/>
    <cellStyle name="Assumption Heading. 2 2 7 7" xfId="2900" xr:uid="{00000000-0005-0000-0000-0000E3140000}"/>
    <cellStyle name="Assumption Heading. 2 2 7 7 2" xfId="22891" xr:uid="{00000000-0005-0000-0000-0000E4140000}"/>
    <cellStyle name="Assumption Heading. 2 2 7 8" xfId="2901" xr:uid="{00000000-0005-0000-0000-0000E5140000}"/>
    <cellStyle name="Assumption Heading. 2 2 7 8 2" xfId="22892" xr:uid="{00000000-0005-0000-0000-0000E6140000}"/>
    <cellStyle name="Assumption Heading. 2 2 7 9" xfId="2902" xr:uid="{00000000-0005-0000-0000-0000E7140000}"/>
    <cellStyle name="Assumption Heading. 2 2 7 9 2" xfId="22893" xr:uid="{00000000-0005-0000-0000-0000E8140000}"/>
    <cellStyle name="Assumption Heading. 2 2 8" xfId="2903" xr:uid="{00000000-0005-0000-0000-0000E9140000}"/>
    <cellStyle name="Assumption Heading. 2 2 8 10" xfId="2904" xr:uid="{00000000-0005-0000-0000-0000EA140000}"/>
    <cellStyle name="Assumption Heading. 2 2 8 10 2" xfId="22895" xr:uid="{00000000-0005-0000-0000-0000EB140000}"/>
    <cellStyle name="Assumption Heading. 2 2 8 11" xfId="2905" xr:uid="{00000000-0005-0000-0000-0000EC140000}"/>
    <cellStyle name="Assumption Heading. 2 2 8 11 2" xfId="22896" xr:uid="{00000000-0005-0000-0000-0000ED140000}"/>
    <cellStyle name="Assumption Heading. 2 2 8 12" xfId="22894" xr:uid="{00000000-0005-0000-0000-0000EE140000}"/>
    <cellStyle name="Assumption Heading. 2 2 8 2" xfId="2906" xr:uid="{00000000-0005-0000-0000-0000EF140000}"/>
    <cellStyle name="Assumption Heading. 2 2 8 2 2" xfId="22897" xr:uid="{00000000-0005-0000-0000-0000F0140000}"/>
    <cellStyle name="Assumption Heading. 2 2 8 3" xfId="2907" xr:uid="{00000000-0005-0000-0000-0000F1140000}"/>
    <cellStyle name="Assumption Heading. 2 2 8 3 2" xfId="22898" xr:uid="{00000000-0005-0000-0000-0000F2140000}"/>
    <cellStyle name="Assumption Heading. 2 2 8 4" xfId="2908" xr:uid="{00000000-0005-0000-0000-0000F3140000}"/>
    <cellStyle name="Assumption Heading. 2 2 8 4 2" xfId="22899" xr:uid="{00000000-0005-0000-0000-0000F4140000}"/>
    <cellStyle name="Assumption Heading. 2 2 8 5" xfId="2909" xr:uid="{00000000-0005-0000-0000-0000F5140000}"/>
    <cellStyle name="Assumption Heading. 2 2 8 5 2" xfId="22900" xr:uid="{00000000-0005-0000-0000-0000F6140000}"/>
    <cellStyle name="Assumption Heading. 2 2 8 6" xfId="2910" xr:uid="{00000000-0005-0000-0000-0000F7140000}"/>
    <cellStyle name="Assumption Heading. 2 2 8 6 2" xfId="22901" xr:uid="{00000000-0005-0000-0000-0000F8140000}"/>
    <cellStyle name="Assumption Heading. 2 2 8 7" xfId="2911" xr:uid="{00000000-0005-0000-0000-0000F9140000}"/>
    <cellStyle name="Assumption Heading. 2 2 8 7 2" xfId="22902" xr:uid="{00000000-0005-0000-0000-0000FA140000}"/>
    <cellStyle name="Assumption Heading. 2 2 8 8" xfId="2912" xr:uid="{00000000-0005-0000-0000-0000FB140000}"/>
    <cellStyle name="Assumption Heading. 2 2 8 8 2" xfId="22903" xr:uid="{00000000-0005-0000-0000-0000FC140000}"/>
    <cellStyle name="Assumption Heading. 2 2 8 9" xfId="2913" xr:uid="{00000000-0005-0000-0000-0000FD140000}"/>
    <cellStyle name="Assumption Heading. 2 2 8 9 2" xfId="22904" xr:uid="{00000000-0005-0000-0000-0000FE140000}"/>
    <cellStyle name="Assumption Heading. 2 2 9" xfId="2914" xr:uid="{00000000-0005-0000-0000-0000FF140000}"/>
    <cellStyle name="Assumption Heading. 2 2 9 2" xfId="22905" xr:uid="{00000000-0005-0000-0000-000000150000}"/>
    <cellStyle name="Assumption Heading. 2 20" xfId="2915" xr:uid="{00000000-0005-0000-0000-000001150000}"/>
    <cellStyle name="Assumption Heading. 2 20 2" xfId="22906" xr:uid="{00000000-0005-0000-0000-000002150000}"/>
    <cellStyle name="Assumption Heading. 2 21" xfId="2916" xr:uid="{00000000-0005-0000-0000-000003150000}"/>
    <cellStyle name="Assumption Heading. 2 21 2" xfId="22907" xr:uid="{00000000-0005-0000-0000-000004150000}"/>
    <cellStyle name="Assumption Heading. 2 22" xfId="2917" xr:uid="{00000000-0005-0000-0000-000005150000}"/>
    <cellStyle name="Assumption Heading. 2 22 2" xfId="22908" xr:uid="{00000000-0005-0000-0000-000006150000}"/>
    <cellStyle name="Assumption Heading. 2 23" xfId="22639" xr:uid="{00000000-0005-0000-0000-000007150000}"/>
    <cellStyle name="Assumption Heading. 2 3" xfId="2918" xr:uid="{00000000-0005-0000-0000-000008150000}"/>
    <cellStyle name="Assumption Heading. 2 3 10" xfId="2919" xr:uid="{00000000-0005-0000-0000-000009150000}"/>
    <cellStyle name="Assumption Heading. 2 3 10 2" xfId="22910" xr:uid="{00000000-0005-0000-0000-00000A150000}"/>
    <cellStyle name="Assumption Heading. 2 3 11" xfId="2920" xr:uid="{00000000-0005-0000-0000-00000B150000}"/>
    <cellStyle name="Assumption Heading. 2 3 11 2" xfId="22911" xr:uid="{00000000-0005-0000-0000-00000C150000}"/>
    <cellStyle name="Assumption Heading. 2 3 12" xfId="2921" xr:uid="{00000000-0005-0000-0000-00000D150000}"/>
    <cellStyle name="Assumption Heading. 2 3 12 2" xfId="22912" xr:uid="{00000000-0005-0000-0000-00000E150000}"/>
    <cellStyle name="Assumption Heading. 2 3 13" xfId="2922" xr:uid="{00000000-0005-0000-0000-00000F150000}"/>
    <cellStyle name="Assumption Heading. 2 3 13 2" xfId="22913" xr:uid="{00000000-0005-0000-0000-000010150000}"/>
    <cellStyle name="Assumption Heading. 2 3 14" xfId="22909" xr:uid="{00000000-0005-0000-0000-000011150000}"/>
    <cellStyle name="Assumption Heading. 2 3 2" xfId="2923" xr:uid="{00000000-0005-0000-0000-000012150000}"/>
    <cellStyle name="Assumption Heading. 2 3 2 10" xfId="2924" xr:uid="{00000000-0005-0000-0000-000013150000}"/>
    <cellStyle name="Assumption Heading. 2 3 2 10 2" xfId="22915" xr:uid="{00000000-0005-0000-0000-000014150000}"/>
    <cellStyle name="Assumption Heading. 2 3 2 11" xfId="2925" xr:uid="{00000000-0005-0000-0000-000015150000}"/>
    <cellStyle name="Assumption Heading. 2 3 2 11 2" xfId="22916" xr:uid="{00000000-0005-0000-0000-000016150000}"/>
    <cellStyle name="Assumption Heading. 2 3 2 12" xfId="2926" xr:uid="{00000000-0005-0000-0000-000017150000}"/>
    <cellStyle name="Assumption Heading. 2 3 2 12 2" xfId="22917" xr:uid="{00000000-0005-0000-0000-000018150000}"/>
    <cellStyle name="Assumption Heading. 2 3 2 13" xfId="22914" xr:uid="{00000000-0005-0000-0000-000019150000}"/>
    <cellStyle name="Assumption Heading. 2 3 2 2" xfId="2927" xr:uid="{00000000-0005-0000-0000-00001A150000}"/>
    <cellStyle name="Assumption Heading. 2 3 2 2 10" xfId="2928" xr:uid="{00000000-0005-0000-0000-00001B150000}"/>
    <cellStyle name="Assumption Heading. 2 3 2 2 10 2" xfId="22919" xr:uid="{00000000-0005-0000-0000-00001C150000}"/>
    <cellStyle name="Assumption Heading. 2 3 2 2 11" xfId="2929" xr:uid="{00000000-0005-0000-0000-00001D150000}"/>
    <cellStyle name="Assumption Heading. 2 3 2 2 11 2" xfId="22920" xr:uid="{00000000-0005-0000-0000-00001E150000}"/>
    <cellStyle name="Assumption Heading. 2 3 2 2 12" xfId="22918" xr:uid="{00000000-0005-0000-0000-00001F150000}"/>
    <cellStyle name="Assumption Heading. 2 3 2 2 2" xfId="2930" xr:uid="{00000000-0005-0000-0000-000020150000}"/>
    <cellStyle name="Assumption Heading. 2 3 2 2 2 10" xfId="2931" xr:uid="{00000000-0005-0000-0000-000021150000}"/>
    <cellStyle name="Assumption Heading. 2 3 2 2 2 10 2" xfId="22922" xr:uid="{00000000-0005-0000-0000-000022150000}"/>
    <cellStyle name="Assumption Heading. 2 3 2 2 2 11" xfId="2932" xr:uid="{00000000-0005-0000-0000-000023150000}"/>
    <cellStyle name="Assumption Heading. 2 3 2 2 2 11 2" xfId="22923" xr:uid="{00000000-0005-0000-0000-000024150000}"/>
    <cellStyle name="Assumption Heading. 2 3 2 2 2 12" xfId="22921" xr:uid="{00000000-0005-0000-0000-000025150000}"/>
    <cellStyle name="Assumption Heading. 2 3 2 2 2 2" xfId="2933" xr:uid="{00000000-0005-0000-0000-000026150000}"/>
    <cellStyle name="Assumption Heading. 2 3 2 2 2 2 2" xfId="22924" xr:uid="{00000000-0005-0000-0000-000027150000}"/>
    <cellStyle name="Assumption Heading. 2 3 2 2 2 3" xfId="2934" xr:uid="{00000000-0005-0000-0000-000028150000}"/>
    <cellStyle name="Assumption Heading. 2 3 2 2 2 3 2" xfId="22925" xr:uid="{00000000-0005-0000-0000-000029150000}"/>
    <cellStyle name="Assumption Heading. 2 3 2 2 2 4" xfId="2935" xr:uid="{00000000-0005-0000-0000-00002A150000}"/>
    <cellStyle name="Assumption Heading. 2 3 2 2 2 4 2" xfId="22926" xr:uid="{00000000-0005-0000-0000-00002B150000}"/>
    <cellStyle name="Assumption Heading. 2 3 2 2 2 5" xfId="2936" xr:uid="{00000000-0005-0000-0000-00002C150000}"/>
    <cellStyle name="Assumption Heading. 2 3 2 2 2 5 2" xfId="22927" xr:uid="{00000000-0005-0000-0000-00002D150000}"/>
    <cellStyle name="Assumption Heading. 2 3 2 2 2 6" xfId="2937" xr:uid="{00000000-0005-0000-0000-00002E150000}"/>
    <cellStyle name="Assumption Heading. 2 3 2 2 2 6 2" xfId="22928" xr:uid="{00000000-0005-0000-0000-00002F150000}"/>
    <cellStyle name="Assumption Heading. 2 3 2 2 2 7" xfId="2938" xr:uid="{00000000-0005-0000-0000-000030150000}"/>
    <cellStyle name="Assumption Heading. 2 3 2 2 2 7 2" xfId="22929" xr:uid="{00000000-0005-0000-0000-000031150000}"/>
    <cellStyle name="Assumption Heading. 2 3 2 2 2 8" xfId="2939" xr:uid="{00000000-0005-0000-0000-000032150000}"/>
    <cellStyle name="Assumption Heading. 2 3 2 2 2 8 2" xfId="22930" xr:uid="{00000000-0005-0000-0000-000033150000}"/>
    <cellStyle name="Assumption Heading. 2 3 2 2 2 9" xfId="2940" xr:uid="{00000000-0005-0000-0000-000034150000}"/>
    <cellStyle name="Assumption Heading. 2 3 2 2 2 9 2" xfId="22931" xr:uid="{00000000-0005-0000-0000-000035150000}"/>
    <cellStyle name="Assumption Heading. 2 3 2 2 3" xfId="2941" xr:uid="{00000000-0005-0000-0000-000036150000}"/>
    <cellStyle name="Assumption Heading. 2 3 2 2 3 2" xfId="22932" xr:uid="{00000000-0005-0000-0000-000037150000}"/>
    <cellStyle name="Assumption Heading. 2 3 2 2 4" xfId="2942" xr:uid="{00000000-0005-0000-0000-000038150000}"/>
    <cellStyle name="Assumption Heading. 2 3 2 2 4 2" xfId="22933" xr:uid="{00000000-0005-0000-0000-000039150000}"/>
    <cellStyle name="Assumption Heading. 2 3 2 2 5" xfId="2943" xr:uid="{00000000-0005-0000-0000-00003A150000}"/>
    <cellStyle name="Assumption Heading. 2 3 2 2 5 2" xfId="22934" xr:uid="{00000000-0005-0000-0000-00003B150000}"/>
    <cellStyle name="Assumption Heading. 2 3 2 2 6" xfId="2944" xr:uid="{00000000-0005-0000-0000-00003C150000}"/>
    <cellStyle name="Assumption Heading. 2 3 2 2 6 2" xfId="22935" xr:uid="{00000000-0005-0000-0000-00003D150000}"/>
    <cellStyle name="Assumption Heading. 2 3 2 2 7" xfId="2945" xr:uid="{00000000-0005-0000-0000-00003E150000}"/>
    <cellStyle name="Assumption Heading. 2 3 2 2 7 2" xfId="22936" xr:uid="{00000000-0005-0000-0000-00003F150000}"/>
    <cellStyle name="Assumption Heading. 2 3 2 2 8" xfId="2946" xr:uid="{00000000-0005-0000-0000-000040150000}"/>
    <cellStyle name="Assumption Heading. 2 3 2 2 8 2" xfId="22937" xr:uid="{00000000-0005-0000-0000-000041150000}"/>
    <cellStyle name="Assumption Heading. 2 3 2 2 9" xfId="2947" xr:uid="{00000000-0005-0000-0000-000042150000}"/>
    <cellStyle name="Assumption Heading. 2 3 2 2 9 2" xfId="22938" xr:uid="{00000000-0005-0000-0000-000043150000}"/>
    <cellStyle name="Assumption Heading. 2 3 2 3" xfId="2948" xr:uid="{00000000-0005-0000-0000-000044150000}"/>
    <cellStyle name="Assumption Heading. 2 3 2 3 10" xfId="2949" xr:uid="{00000000-0005-0000-0000-000045150000}"/>
    <cellStyle name="Assumption Heading. 2 3 2 3 10 2" xfId="22940" xr:uid="{00000000-0005-0000-0000-000046150000}"/>
    <cellStyle name="Assumption Heading. 2 3 2 3 11" xfId="2950" xr:uid="{00000000-0005-0000-0000-000047150000}"/>
    <cellStyle name="Assumption Heading. 2 3 2 3 11 2" xfId="22941" xr:uid="{00000000-0005-0000-0000-000048150000}"/>
    <cellStyle name="Assumption Heading. 2 3 2 3 12" xfId="22939" xr:uid="{00000000-0005-0000-0000-000049150000}"/>
    <cellStyle name="Assumption Heading. 2 3 2 3 2" xfId="2951" xr:uid="{00000000-0005-0000-0000-00004A150000}"/>
    <cellStyle name="Assumption Heading. 2 3 2 3 2 2" xfId="22942" xr:uid="{00000000-0005-0000-0000-00004B150000}"/>
    <cellStyle name="Assumption Heading. 2 3 2 3 3" xfId="2952" xr:uid="{00000000-0005-0000-0000-00004C150000}"/>
    <cellStyle name="Assumption Heading. 2 3 2 3 3 2" xfId="22943" xr:uid="{00000000-0005-0000-0000-00004D150000}"/>
    <cellStyle name="Assumption Heading. 2 3 2 3 4" xfId="2953" xr:uid="{00000000-0005-0000-0000-00004E150000}"/>
    <cellStyle name="Assumption Heading. 2 3 2 3 4 2" xfId="22944" xr:uid="{00000000-0005-0000-0000-00004F150000}"/>
    <cellStyle name="Assumption Heading. 2 3 2 3 5" xfId="2954" xr:uid="{00000000-0005-0000-0000-000050150000}"/>
    <cellStyle name="Assumption Heading. 2 3 2 3 5 2" xfId="22945" xr:uid="{00000000-0005-0000-0000-000051150000}"/>
    <cellStyle name="Assumption Heading. 2 3 2 3 6" xfId="2955" xr:uid="{00000000-0005-0000-0000-000052150000}"/>
    <cellStyle name="Assumption Heading. 2 3 2 3 6 2" xfId="22946" xr:uid="{00000000-0005-0000-0000-000053150000}"/>
    <cellStyle name="Assumption Heading. 2 3 2 3 7" xfId="2956" xr:uid="{00000000-0005-0000-0000-000054150000}"/>
    <cellStyle name="Assumption Heading. 2 3 2 3 7 2" xfId="22947" xr:uid="{00000000-0005-0000-0000-000055150000}"/>
    <cellStyle name="Assumption Heading. 2 3 2 3 8" xfId="2957" xr:uid="{00000000-0005-0000-0000-000056150000}"/>
    <cellStyle name="Assumption Heading. 2 3 2 3 8 2" xfId="22948" xr:uid="{00000000-0005-0000-0000-000057150000}"/>
    <cellStyle name="Assumption Heading. 2 3 2 3 9" xfId="2958" xr:uid="{00000000-0005-0000-0000-000058150000}"/>
    <cellStyle name="Assumption Heading. 2 3 2 3 9 2" xfId="22949" xr:uid="{00000000-0005-0000-0000-000059150000}"/>
    <cellStyle name="Assumption Heading. 2 3 2 4" xfId="2959" xr:uid="{00000000-0005-0000-0000-00005A150000}"/>
    <cellStyle name="Assumption Heading. 2 3 2 4 2" xfId="22950" xr:uid="{00000000-0005-0000-0000-00005B150000}"/>
    <cellStyle name="Assumption Heading. 2 3 2 5" xfId="2960" xr:uid="{00000000-0005-0000-0000-00005C150000}"/>
    <cellStyle name="Assumption Heading. 2 3 2 5 2" xfId="22951" xr:uid="{00000000-0005-0000-0000-00005D150000}"/>
    <cellStyle name="Assumption Heading. 2 3 2 6" xfId="2961" xr:uid="{00000000-0005-0000-0000-00005E150000}"/>
    <cellStyle name="Assumption Heading. 2 3 2 6 2" xfId="22952" xr:uid="{00000000-0005-0000-0000-00005F150000}"/>
    <cellStyle name="Assumption Heading. 2 3 2 7" xfId="2962" xr:uid="{00000000-0005-0000-0000-000060150000}"/>
    <cellStyle name="Assumption Heading. 2 3 2 7 2" xfId="22953" xr:uid="{00000000-0005-0000-0000-000061150000}"/>
    <cellStyle name="Assumption Heading. 2 3 2 8" xfId="2963" xr:uid="{00000000-0005-0000-0000-000062150000}"/>
    <cellStyle name="Assumption Heading. 2 3 2 8 2" xfId="22954" xr:uid="{00000000-0005-0000-0000-000063150000}"/>
    <cellStyle name="Assumption Heading. 2 3 2 9" xfId="2964" xr:uid="{00000000-0005-0000-0000-000064150000}"/>
    <cellStyle name="Assumption Heading. 2 3 2 9 2" xfId="22955" xr:uid="{00000000-0005-0000-0000-000065150000}"/>
    <cellStyle name="Assumption Heading. 2 3 3" xfId="2965" xr:uid="{00000000-0005-0000-0000-000066150000}"/>
    <cellStyle name="Assumption Heading. 2 3 3 10" xfId="2966" xr:uid="{00000000-0005-0000-0000-000067150000}"/>
    <cellStyle name="Assumption Heading. 2 3 3 10 2" xfId="22957" xr:uid="{00000000-0005-0000-0000-000068150000}"/>
    <cellStyle name="Assumption Heading. 2 3 3 11" xfId="2967" xr:uid="{00000000-0005-0000-0000-000069150000}"/>
    <cellStyle name="Assumption Heading. 2 3 3 11 2" xfId="22958" xr:uid="{00000000-0005-0000-0000-00006A150000}"/>
    <cellStyle name="Assumption Heading. 2 3 3 12" xfId="22956" xr:uid="{00000000-0005-0000-0000-00006B150000}"/>
    <cellStyle name="Assumption Heading. 2 3 3 2" xfId="2968" xr:uid="{00000000-0005-0000-0000-00006C150000}"/>
    <cellStyle name="Assumption Heading. 2 3 3 2 10" xfId="2969" xr:uid="{00000000-0005-0000-0000-00006D150000}"/>
    <cellStyle name="Assumption Heading. 2 3 3 2 10 2" xfId="22960" xr:uid="{00000000-0005-0000-0000-00006E150000}"/>
    <cellStyle name="Assumption Heading. 2 3 3 2 11" xfId="2970" xr:uid="{00000000-0005-0000-0000-00006F150000}"/>
    <cellStyle name="Assumption Heading. 2 3 3 2 11 2" xfId="22961" xr:uid="{00000000-0005-0000-0000-000070150000}"/>
    <cellStyle name="Assumption Heading. 2 3 3 2 12" xfId="22959" xr:uid="{00000000-0005-0000-0000-000071150000}"/>
    <cellStyle name="Assumption Heading. 2 3 3 2 2" xfId="2971" xr:uid="{00000000-0005-0000-0000-000072150000}"/>
    <cellStyle name="Assumption Heading. 2 3 3 2 2 2" xfId="22962" xr:uid="{00000000-0005-0000-0000-000073150000}"/>
    <cellStyle name="Assumption Heading. 2 3 3 2 3" xfId="2972" xr:uid="{00000000-0005-0000-0000-000074150000}"/>
    <cellStyle name="Assumption Heading. 2 3 3 2 3 2" xfId="22963" xr:uid="{00000000-0005-0000-0000-000075150000}"/>
    <cellStyle name="Assumption Heading. 2 3 3 2 4" xfId="2973" xr:uid="{00000000-0005-0000-0000-000076150000}"/>
    <cellStyle name="Assumption Heading. 2 3 3 2 4 2" xfId="22964" xr:uid="{00000000-0005-0000-0000-000077150000}"/>
    <cellStyle name="Assumption Heading. 2 3 3 2 5" xfId="2974" xr:uid="{00000000-0005-0000-0000-000078150000}"/>
    <cellStyle name="Assumption Heading. 2 3 3 2 5 2" xfId="22965" xr:uid="{00000000-0005-0000-0000-000079150000}"/>
    <cellStyle name="Assumption Heading. 2 3 3 2 6" xfId="2975" xr:uid="{00000000-0005-0000-0000-00007A150000}"/>
    <cellStyle name="Assumption Heading. 2 3 3 2 6 2" xfId="22966" xr:uid="{00000000-0005-0000-0000-00007B150000}"/>
    <cellStyle name="Assumption Heading. 2 3 3 2 7" xfId="2976" xr:uid="{00000000-0005-0000-0000-00007C150000}"/>
    <cellStyle name="Assumption Heading. 2 3 3 2 7 2" xfId="22967" xr:uid="{00000000-0005-0000-0000-00007D150000}"/>
    <cellStyle name="Assumption Heading. 2 3 3 2 8" xfId="2977" xr:uid="{00000000-0005-0000-0000-00007E150000}"/>
    <cellStyle name="Assumption Heading. 2 3 3 2 8 2" xfId="22968" xr:uid="{00000000-0005-0000-0000-00007F150000}"/>
    <cellStyle name="Assumption Heading. 2 3 3 2 9" xfId="2978" xr:uid="{00000000-0005-0000-0000-000080150000}"/>
    <cellStyle name="Assumption Heading. 2 3 3 2 9 2" xfId="22969" xr:uid="{00000000-0005-0000-0000-000081150000}"/>
    <cellStyle name="Assumption Heading. 2 3 3 3" xfId="2979" xr:uid="{00000000-0005-0000-0000-000082150000}"/>
    <cellStyle name="Assumption Heading. 2 3 3 3 2" xfId="22970" xr:uid="{00000000-0005-0000-0000-000083150000}"/>
    <cellStyle name="Assumption Heading. 2 3 3 4" xfId="2980" xr:uid="{00000000-0005-0000-0000-000084150000}"/>
    <cellStyle name="Assumption Heading. 2 3 3 4 2" xfId="22971" xr:uid="{00000000-0005-0000-0000-000085150000}"/>
    <cellStyle name="Assumption Heading. 2 3 3 5" xfId="2981" xr:uid="{00000000-0005-0000-0000-000086150000}"/>
    <cellStyle name="Assumption Heading. 2 3 3 5 2" xfId="22972" xr:uid="{00000000-0005-0000-0000-000087150000}"/>
    <cellStyle name="Assumption Heading. 2 3 3 6" xfId="2982" xr:uid="{00000000-0005-0000-0000-000088150000}"/>
    <cellStyle name="Assumption Heading. 2 3 3 6 2" xfId="22973" xr:uid="{00000000-0005-0000-0000-000089150000}"/>
    <cellStyle name="Assumption Heading. 2 3 3 7" xfId="2983" xr:uid="{00000000-0005-0000-0000-00008A150000}"/>
    <cellStyle name="Assumption Heading. 2 3 3 7 2" xfId="22974" xr:uid="{00000000-0005-0000-0000-00008B150000}"/>
    <cellStyle name="Assumption Heading. 2 3 3 8" xfId="2984" xr:uid="{00000000-0005-0000-0000-00008C150000}"/>
    <cellStyle name="Assumption Heading. 2 3 3 8 2" xfId="22975" xr:uid="{00000000-0005-0000-0000-00008D150000}"/>
    <cellStyle name="Assumption Heading. 2 3 3 9" xfId="2985" xr:uid="{00000000-0005-0000-0000-00008E150000}"/>
    <cellStyle name="Assumption Heading. 2 3 3 9 2" xfId="22976" xr:uid="{00000000-0005-0000-0000-00008F150000}"/>
    <cellStyle name="Assumption Heading. 2 3 4" xfId="2986" xr:uid="{00000000-0005-0000-0000-000090150000}"/>
    <cellStyle name="Assumption Heading. 2 3 4 10" xfId="2987" xr:uid="{00000000-0005-0000-0000-000091150000}"/>
    <cellStyle name="Assumption Heading. 2 3 4 10 2" xfId="22978" xr:uid="{00000000-0005-0000-0000-000092150000}"/>
    <cellStyle name="Assumption Heading. 2 3 4 11" xfId="2988" xr:uid="{00000000-0005-0000-0000-000093150000}"/>
    <cellStyle name="Assumption Heading. 2 3 4 11 2" xfId="22979" xr:uid="{00000000-0005-0000-0000-000094150000}"/>
    <cellStyle name="Assumption Heading. 2 3 4 12" xfId="22977" xr:uid="{00000000-0005-0000-0000-000095150000}"/>
    <cellStyle name="Assumption Heading. 2 3 4 2" xfId="2989" xr:uid="{00000000-0005-0000-0000-000096150000}"/>
    <cellStyle name="Assumption Heading. 2 3 4 2 2" xfId="22980" xr:uid="{00000000-0005-0000-0000-000097150000}"/>
    <cellStyle name="Assumption Heading. 2 3 4 3" xfId="2990" xr:uid="{00000000-0005-0000-0000-000098150000}"/>
    <cellStyle name="Assumption Heading. 2 3 4 3 2" xfId="22981" xr:uid="{00000000-0005-0000-0000-000099150000}"/>
    <cellStyle name="Assumption Heading. 2 3 4 4" xfId="2991" xr:uid="{00000000-0005-0000-0000-00009A150000}"/>
    <cellStyle name="Assumption Heading. 2 3 4 4 2" xfId="22982" xr:uid="{00000000-0005-0000-0000-00009B150000}"/>
    <cellStyle name="Assumption Heading. 2 3 4 5" xfId="2992" xr:uid="{00000000-0005-0000-0000-00009C150000}"/>
    <cellStyle name="Assumption Heading. 2 3 4 5 2" xfId="22983" xr:uid="{00000000-0005-0000-0000-00009D150000}"/>
    <cellStyle name="Assumption Heading. 2 3 4 6" xfId="2993" xr:uid="{00000000-0005-0000-0000-00009E150000}"/>
    <cellStyle name="Assumption Heading. 2 3 4 6 2" xfId="22984" xr:uid="{00000000-0005-0000-0000-00009F150000}"/>
    <cellStyle name="Assumption Heading. 2 3 4 7" xfId="2994" xr:uid="{00000000-0005-0000-0000-0000A0150000}"/>
    <cellStyle name="Assumption Heading. 2 3 4 7 2" xfId="22985" xr:uid="{00000000-0005-0000-0000-0000A1150000}"/>
    <cellStyle name="Assumption Heading. 2 3 4 8" xfId="2995" xr:uid="{00000000-0005-0000-0000-0000A2150000}"/>
    <cellStyle name="Assumption Heading. 2 3 4 8 2" xfId="22986" xr:uid="{00000000-0005-0000-0000-0000A3150000}"/>
    <cellStyle name="Assumption Heading. 2 3 4 9" xfId="2996" xr:uid="{00000000-0005-0000-0000-0000A4150000}"/>
    <cellStyle name="Assumption Heading. 2 3 4 9 2" xfId="22987" xr:uid="{00000000-0005-0000-0000-0000A5150000}"/>
    <cellStyle name="Assumption Heading. 2 3 5" xfId="2997" xr:uid="{00000000-0005-0000-0000-0000A6150000}"/>
    <cellStyle name="Assumption Heading. 2 3 5 2" xfId="22988" xr:uid="{00000000-0005-0000-0000-0000A7150000}"/>
    <cellStyle name="Assumption Heading. 2 3 6" xfId="2998" xr:uid="{00000000-0005-0000-0000-0000A8150000}"/>
    <cellStyle name="Assumption Heading. 2 3 6 2" xfId="22989" xr:uid="{00000000-0005-0000-0000-0000A9150000}"/>
    <cellStyle name="Assumption Heading. 2 3 7" xfId="2999" xr:uid="{00000000-0005-0000-0000-0000AA150000}"/>
    <cellStyle name="Assumption Heading. 2 3 7 2" xfId="22990" xr:uid="{00000000-0005-0000-0000-0000AB150000}"/>
    <cellStyle name="Assumption Heading. 2 3 8" xfId="3000" xr:uid="{00000000-0005-0000-0000-0000AC150000}"/>
    <cellStyle name="Assumption Heading. 2 3 8 2" xfId="22991" xr:uid="{00000000-0005-0000-0000-0000AD150000}"/>
    <cellStyle name="Assumption Heading. 2 3 9" xfId="3001" xr:uid="{00000000-0005-0000-0000-0000AE150000}"/>
    <cellStyle name="Assumption Heading. 2 3 9 2" xfId="22992" xr:uid="{00000000-0005-0000-0000-0000AF150000}"/>
    <cellStyle name="Assumption Heading. 2 4" xfId="3002" xr:uid="{00000000-0005-0000-0000-0000B0150000}"/>
    <cellStyle name="Assumption Heading. 2 4 10" xfId="3003" xr:uid="{00000000-0005-0000-0000-0000B1150000}"/>
    <cellStyle name="Assumption Heading. 2 4 10 2" xfId="22994" xr:uid="{00000000-0005-0000-0000-0000B2150000}"/>
    <cellStyle name="Assumption Heading. 2 4 11" xfId="3004" xr:uid="{00000000-0005-0000-0000-0000B3150000}"/>
    <cellStyle name="Assumption Heading. 2 4 11 2" xfId="22995" xr:uid="{00000000-0005-0000-0000-0000B4150000}"/>
    <cellStyle name="Assumption Heading. 2 4 12" xfId="3005" xr:uid="{00000000-0005-0000-0000-0000B5150000}"/>
    <cellStyle name="Assumption Heading. 2 4 12 2" xfId="22996" xr:uid="{00000000-0005-0000-0000-0000B6150000}"/>
    <cellStyle name="Assumption Heading. 2 4 13" xfId="22993" xr:uid="{00000000-0005-0000-0000-0000B7150000}"/>
    <cellStyle name="Assumption Heading. 2 4 2" xfId="3006" xr:uid="{00000000-0005-0000-0000-0000B8150000}"/>
    <cellStyle name="Assumption Heading. 2 4 2 10" xfId="3007" xr:uid="{00000000-0005-0000-0000-0000B9150000}"/>
    <cellStyle name="Assumption Heading. 2 4 2 10 2" xfId="22998" xr:uid="{00000000-0005-0000-0000-0000BA150000}"/>
    <cellStyle name="Assumption Heading. 2 4 2 11" xfId="3008" xr:uid="{00000000-0005-0000-0000-0000BB150000}"/>
    <cellStyle name="Assumption Heading. 2 4 2 11 2" xfId="22999" xr:uid="{00000000-0005-0000-0000-0000BC150000}"/>
    <cellStyle name="Assumption Heading. 2 4 2 12" xfId="22997" xr:uid="{00000000-0005-0000-0000-0000BD150000}"/>
    <cellStyle name="Assumption Heading. 2 4 2 2" xfId="3009" xr:uid="{00000000-0005-0000-0000-0000BE150000}"/>
    <cellStyle name="Assumption Heading. 2 4 2 2 10" xfId="3010" xr:uid="{00000000-0005-0000-0000-0000BF150000}"/>
    <cellStyle name="Assumption Heading. 2 4 2 2 10 2" xfId="23001" xr:uid="{00000000-0005-0000-0000-0000C0150000}"/>
    <cellStyle name="Assumption Heading. 2 4 2 2 11" xfId="3011" xr:uid="{00000000-0005-0000-0000-0000C1150000}"/>
    <cellStyle name="Assumption Heading. 2 4 2 2 11 2" xfId="23002" xr:uid="{00000000-0005-0000-0000-0000C2150000}"/>
    <cellStyle name="Assumption Heading. 2 4 2 2 12" xfId="23000" xr:uid="{00000000-0005-0000-0000-0000C3150000}"/>
    <cellStyle name="Assumption Heading. 2 4 2 2 2" xfId="3012" xr:uid="{00000000-0005-0000-0000-0000C4150000}"/>
    <cellStyle name="Assumption Heading. 2 4 2 2 2 2" xfId="23003" xr:uid="{00000000-0005-0000-0000-0000C5150000}"/>
    <cellStyle name="Assumption Heading. 2 4 2 2 3" xfId="3013" xr:uid="{00000000-0005-0000-0000-0000C6150000}"/>
    <cellStyle name="Assumption Heading. 2 4 2 2 3 2" xfId="23004" xr:uid="{00000000-0005-0000-0000-0000C7150000}"/>
    <cellStyle name="Assumption Heading. 2 4 2 2 4" xfId="3014" xr:uid="{00000000-0005-0000-0000-0000C8150000}"/>
    <cellStyle name="Assumption Heading. 2 4 2 2 4 2" xfId="23005" xr:uid="{00000000-0005-0000-0000-0000C9150000}"/>
    <cellStyle name="Assumption Heading. 2 4 2 2 5" xfId="3015" xr:uid="{00000000-0005-0000-0000-0000CA150000}"/>
    <cellStyle name="Assumption Heading. 2 4 2 2 5 2" xfId="23006" xr:uid="{00000000-0005-0000-0000-0000CB150000}"/>
    <cellStyle name="Assumption Heading. 2 4 2 2 6" xfId="3016" xr:uid="{00000000-0005-0000-0000-0000CC150000}"/>
    <cellStyle name="Assumption Heading. 2 4 2 2 6 2" xfId="23007" xr:uid="{00000000-0005-0000-0000-0000CD150000}"/>
    <cellStyle name="Assumption Heading. 2 4 2 2 7" xfId="3017" xr:uid="{00000000-0005-0000-0000-0000CE150000}"/>
    <cellStyle name="Assumption Heading. 2 4 2 2 7 2" xfId="23008" xr:uid="{00000000-0005-0000-0000-0000CF150000}"/>
    <cellStyle name="Assumption Heading. 2 4 2 2 8" xfId="3018" xr:uid="{00000000-0005-0000-0000-0000D0150000}"/>
    <cellStyle name="Assumption Heading. 2 4 2 2 8 2" xfId="23009" xr:uid="{00000000-0005-0000-0000-0000D1150000}"/>
    <cellStyle name="Assumption Heading. 2 4 2 2 9" xfId="3019" xr:uid="{00000000-0005-0000-0000-0000D2150000}"/>
    <cellStyle name="Assumption Heading. 2 4 2 2 9 2" xfId="23010" xr:uid="{00000000-0005-0000-0000-0000D3150000}"/>
    <cellStyle name="Assumption Heading. 2 4 2 3" xfId="3020" xr:uid="{00000000-0005-0000-0000-0000D4150000}"/>
    <cellStyle name="Assumption Heading. 2 4 2 3 2" xfId="23011" xr:uid="{00000000-0005-0000-0000-0000D5150000}"/>
    <cellStyle name="Assumption Heading. 2 4 2 4" xfId="3021" xr:uid="{00000000-0005-0000-0000-0000D6150000}"/>
    <cellStyle name="Assumption Heading. 2 4 2 4 2" xfId="23012" xr:uid="{00000000-0005-0000-0000-0000D7150000}"/>
    <cellStyle name="Assumption Heading. 2 4 2 5" xfId="3022" xr:uid="{00000000-0005-0000-0000-0000D8150000}"/>
    <cellStyle name="Assumption Heading. 2 4 2 5 2" xfId="23013" xr:uid="{00000000-0005-0000-0000-0000D9150000}"/>
    <cellStyle name="Assumption Heading. 2 4 2 6" xfId="3023" xr:uid="{00000000-0005-0000-0000-0000DA150000}"/>
    <cellStyle name="Assumption Heading. 2 4 2 6 2" xfId="23014" xr:uid="{00000000-0005-0000-0000-0000DB150000}"/>
    <cellStyle name="Assumption Heading. 2 4 2 7" xfId="3024" xr:uid="{00000000-0005-0000-0000-0000DC150000}"/>
    <cellStyle name="Assumption Heading. 2 4 2 7 2" xfId="23015" xr:uid="{00000000-0005-0000-0000-0000DD150000}"/>
    <cellStyle name="Assumption Heading. 2 4 2 8" xfId="3025" xr:uid="{00000000-0005-0000-0000-0000DE150000}"/>
    <cellStyle name="Assumption Heading. 2 4 2 8 2" xfId="23016" xr:uid="{00000000-0005-0000-0000-0000DF150000}"/>
    <cellStyle name="Assumption Heading. 2 4 2 9" xfId="3026" xr:uid="{00000000-0005-0000-0000-0000E0150000}"/>
    <cellStyle name="Assumption Heading. 2 4 2 9 2" xfId="23017" xr:uid="{00000000-0005-0000-0000-0000E1150000}"/>
    <cellStyle name="Assumption Heading. 2 4 3" xfId="3027" xr:uid="{00000000-0005-0000-0000-0000E2150000}"/>
    <cellStyle name="Assumption Heading. 2 4 3 10" xfId="3028" xr:uid="{00000000-0005-0000-0000-0000E3150000}"/>
    <cellStyle name="Assumption Heading. 2 4 3 10 2" xfId="23019" xr:uid="{00000000-0005-0000-0000-0000E4150000}"/>
    <cellStyle name="Assumption Heading. 2 4 3 11" xfId="3029" xr:uid="{00000000-0005-0000-0000-0000E5150000}"/>
    <cellStyle name="Assumption Heading. 2 4 3 11 2" xfId="23020" xr:uid="{00000000-0005-0000-0000-0000E6150000}"/>
    <cellStyle name="Assumption Heading. 2 4 3 12" xfId="23018" xr:uid="{00000000-0005-0000-0000-0000E7150000}"/>
    <cellStyle name="Assumption Heading. 2 4 3 2" xfId="3030" xr:uid="{00000000-0005-0000-0000-0000E8150000}"/>
    <cellStyle name="Assumption Heading. 2 4 3 2 2" xfId="23021" xr:uid="{00000000-0005-0000-0000-0000E9150000}"/>
    <cellStyle name="Assumption Heading. 2 4 3 3" xfId="3031" xr:uid="{00000000-0005-0000-0000-0000EA150000}"/>
    <cellStyle name="Assumption Heading. 2 4 3 3 2" xfId="23022" xr:uid="{00000000-0005-0000-0000-0000EB150000}"/>
    <cellStyle name="Assumption Heading. 2 4 3 4" xfId="3032" xr:uid="{00000000-0005-0000-0000-0000EC150000}"/>
    <cellStyle name="Assumption Heading. 2 4 3 4 2" xfId="23023" xr:uid="{00000000-0005-0000-0000-0000ED150000}"/>
    <cellStyle name="Assumption Heading. 2 4 3 5" xfId="3033" xr:uid="{00000000-0005-0000-0000-0000EE150000}"/>
    <cellStyle name="Assumption Heading. 2 4 3 5 2" xfId="23024" xr:uid="{00000000-0005-0000-0000-0000EF150000}"/>
    <cellStyle name="Assumption Heading. 2 4 3 6" xfId="3034" xr:uid="{00000000-0005-0000-0000-0000F0150000}"/>
    <cellStyle name="Assumption Heading. 2 4 3 6 2" xfId="23025" xr:uid="{00000000-0005-0000-0000-0000F1150000}"/>
    <cellStyle name="Assumption Heading. 2 4 3 7" xfId="3035" xr:uid="{00000000-0005-0000-0000-0000F2150000}"/>
    <cellStyle name="Assumption Heading. 2 4 3 7 2" xfId="23026" xr:uid="{00000000-0005-0000-0000-0000F3150000}"/>
    <cellStyle name="Assumption Heading. 2 4 3 8" xfId="3036" xr:uid="{00000000-0005-0000-0000-0000F4150000}"/>
    <cellStyle name="Assumption Heading. 2 4 3 8 2" xfId="23027" xr:uid="{00000000-0005-0000-0000-0000F5150000}"/>
    <cellStyle name="Assumption Heading. 2 4 3 9" xfId="3037" xr:uid="{00000000-0005-0000-0000-0000F6150000}"/>
    <cellStyle name="Assumption Heading. 2 4 3 9 2" xfId="23028" xr:uid="{00000000-0005-0000-0000-0000F7150000}"/>
    <cellStyle name="Assumption Heading. 2 4 4" xfId="3038" xr:uid="{00000000-0005-0000-0000-0000F8150000}"/>
    <cellStyle name="Assumption Heading. 2 4 4 2" xfId="23029" xr:uid="{00000000-0005-0000-0000-0000F9150000}"/>
    <cellStyle name="Assumption Heading. 2 4 5" xfId="3039" xr:uid="{00000000-0005-0000-0000-0000FA150000}"/>
    <cellStyle name="Assumption Heading. 2 4 5 2" xfId="23030" xr:uid="{00000000-0005-0000-0000-0000FB150000}"/>
    <cellStyle name="Assumption Heading. 2 4 6" xfId="3040" xr:uid="{00000000-0005-0000-0000-0000FC150000}"/>
    <cellStyle name="Assumption Heading. 2 4 6 2" xfId="23031" xr:uid="{00000000-0005-0000-0000-0000FD150000}"/>
    <cellStyle name="Assumption Heading. 2 4 7" xfId="3041" xr:uid="{00000000-0005-0000-0000-0000FE150000}"/>
    <cellStyle name="Assumption Heading. 2 4 7 2" xfId="23032" xr:uid="{00000000-0005-0000-0000-0000FF150000}"/>
    <cellStyle name="Assumption Heading. 2 4 8" xfId="3042" xr:uid="{00000000-0005-0000-0000-000000160000}"/>
    <cellStyle name="Assumption Heading. 2 4 8 2" xfId="23033" xr:uid="{00000000-0005-0000-0000-000001160000}"/>
    <cellStyle name="Assumption Heading. 2 4 9" xfId="3043" xr:uid="{00000000-0005-0000-0000-000002160000}"/>
    <cellStyle name="Assumption Heading. 2 4 9 2" xfId="23034" xr:uid="{00000000-0005-0000-0000-000003160000}"/>
    <cellStyle name="Assumption Heading. 2 5" xfId="3044" xr:uid="{00000000-0005-0000-0000-000004160000}"/>
    <cellStyle name="Assumption Heading. 2 5 10" xfId="3045" xr:uid="{00000000-0005-0000-0000-000005160000}"/>
    <cellStyle name="Assumption Heading. 2 5 10 2" xfId="23036" xr:uid="{00000000-0005-0000-0000-000006160000}"/>
    <cellStyle name="Assumption Heading. 2 5 11" xfId="3046" xr:uid="{00000000-0005-0000-0000-000007160000}"/>
    <cellStyle name="Assumption Heading. 2 5 11 2" xfId="23037" xr:uid="{00000000-0005-0000-0000-000008160000}"/>
    <cellStyle name="Assumption Heading. 2 5 12" xfId="3047" xr:uid="{00000000-0005-0000-0000-000009160000}"/>
    <cellStyle name="Assumption Heading. 2 5 12 2" xfId="23038" xr:uid="{00000000-0005-0000-0000-00000A160000}"/>
    <cellStyle name="Assumption Heading. 2 5 13" xfId="23035" xr:uid="{00000000-0005-0000-0000-00000B160000}"/>
    <cellStyle name="Assumption Heading. 2 5 2" xfId="3048" xr:uid="{00000000-0005-0000-0000-00000C160000}"/>
    <cellStyle name="Assumption Heading. 2 5 2 10" xfId="3049" xr:uid="{00000000-0005-0000-0000-00000D160000}"/>
    <cellStyle name="Assumption Heading. 2 5 2 10 2" xfId="23040" xr:uid="{00000000-0005-0000-0000-00000E160000}"/>
    <cellStyle name="Assumption Heading. 2 5 2 11" xfId="3050" xr:uid="{00000000-0005-0000-0000-00000F160000}"/>
    <cellStyle name="Assumption Heading. 2 5 2 11 2" xfId="23041" xr:uid="{00000000-0005-0000-0000-000010160000}"/>
    <cellStyle name="Assumption Heading. 2 5 2 12" xfId="23039" xr:uid="{00000000-0005-0000-0000-000011160000}"/>
    <cellStyle name="Assumption Heading. 2 5 2 2" xfId="3051" xr:uid="{00000000-0005-0000-0000-000012160000}"/>
    <cellStyle name="Assumption Heading. 2 5 2 2 10" xfId="3052" xr:uid="{00000000-0005-0000-0000-000013160000}"/>
    <cellStyle name="Assumption Heading. 2 5 2 2 10 2" xfId="23043" xr:uid="{00000000-0005-0000-0000-000014160000}"/>
    <cellStyle name="Assumption Heading. 2 5 2 2 11" xfId="3053" xr:uid="{00000000-0005-0000-0000-000015160000}"/>
    <cellStyle name="Assumption Heading. 2 5 2 2 11 2" xfId="23044" xr:uid="{00000000-0005-0000-0000-000016160000}"/>
    <cellStyle name="Assumption Heading. 2 5 2 2 12" xfId="23042" xr:uid="{00000000-0005-0000-0000-000017160000}"/>
    <cellStyle name="Assumption Heading. 2 5 2 2 2" xfId="3054" xr:uid="{00000000-0005-0000-0000-000018160000}"/>
    <cellStyle name="Assumption Heading. 2 5 2 2 2 2" xfId="23045" xr:uid="{00000000-0005-0000-0000-000019160000}"/>
    <cellStyle name="Assumption Heading. 2 5 2 2 3" xfId="3055" xr:uid="{00000000-0005-0000-0000-00001A160000}"/>
    <cellStyle name="Assumption Heading. 2 5 2 2 3 2" xfId="23046" xr:uid="{00000000-0005-0000-0000-00001B160000}"/>
    <cellStyle name="Assumption Heading. 2 5 2 2 4" xfId="3056" xr:uid="{00000000-0005-0000-0000-00001C160000}"/>
    <cellStyle name="Assumption Heading. 2 5 2 2 4 2" xfId="23047" xr:uid="{00000000-0005-0000-0000-00001D160000}"/>
    <cellStyle name="Assumption Heading. 2 5 2 2 5" xfId="3057" xr:uid="{00000000-0005-0000-0000-00001E160000}"/>
    <cellStyle name="Assumption Heading. 2 5 2 2 5 2" xfId="23048" xr:uid="{00000000-0005-0000-0000-00001F160000}"/>
    <cellStyle name="Assumption Heading. 2 5 2 2 6" xfId="3058" xr:uid="{00000000-0005-0000-0000-000020160000}"/>
    <cellStyle name="Assumption Heading. 2 5 2 2 6 2" xfId="23049" xr:uid="{00000000-0005-0000-0000-000021160000}"/>
    <cellStyle name="Assumption Heading. 2 5 2 2 7" xfId="3059" xr:uid="{00000000-0005-0000-0000-000022160000}"/>
    <cellStyle name="Assumption Heading. 2 5 2 2 7 2" xfId="23050" xr:uid="{00000000-0005-0000-0000-000023160000}"/>
    <cellStyle name="Assumption Heading. 2 5 2 2 8" xfId="3060" xr:uid="{00000000-0005-0000-0000-000024160000}"/>
    <cellStyle name="Assumption Heading. 2 5 2 2 8 2" xfId="23051" xr:uid="{00000000-0005-0000-0000-000025160000}"/>
    <cellStyle name="Assumption Heading. 2 5 2 2 9" xfId="3061" xr:uid="{00000000-0005-0000-0000-000026160000}"/>
    <cellStyle name="Assumption Heading. 2 5 2 2 9 2" xfId="23052" xr:uid="{00000000-0005-0000-0000-000027160000}"/>
    <cellStyle name="Assumption Heading. 2 5 2 3" xfId="3062" xr:uid="{00000000-0005-0000-0000-000028160000}"/>
    <cellStyle name="Assumption Heading. 2 5 2 3 2" xfId="23053" xr:uid="{00000000-0005-0000-0000-000029160000}"/>
    <cellStyle name="Assumption Heading. 2 5 2 4" xfId="3063" xr:uid="{00000000-0005-0000-0000-00002A160000}"/>
    <cellStyle name="Assumption Heading. 2 5 2 4 2" xfId="23054" xr:uid="{00000000-0005-0000-0000-00002B160000}"/>
    <cellStyle name="Assumption Heading. 2 5 2 5" xfId="3064" xr:uid="{00000000-0005-0000-0000-00002C160000}"/>
    <cellStyle name="Assumption Heading. 2 5 2 5 2" xfId="23055" xr:uid="{00000000-0005-0000-0000-00002D160000}"/>
    <cellStyle name="Assumption Heading. 2 5 2 6" xfId="3065" xr:uid="{00000000-0005-0000-0000-00002E160000}"/>
    <cellStyle name="Assumption Heading. 2 5 2 6 2" xfId="23056" xr:uid="{00000000-0005-0000-0000-00002F160000}"/>
    <cellStyle name="Assumption Heading. 2 5 2 7" xfId="3066" xr:uid="{00000000-0005-0000-0000-000030160000}"/>
    <cellStyle name="Assumption Heading. 2 5 2 7 2" xfId="23057" xr:uid="{00000000-0005-0000-0000-000031160000}"/>
    <cellStyle name="Assumption Heading. 2 5 2 8" xfId="3067" xr:uid="{00000000-0005-0000-0000-000032160000}"/>
    <cellStyle name="Assumption Heading. 2 5 2 8 2" xfId="23058" xr:uid="{00000000-0005-0000-0000-000033160000}"/>
    <cellStyle name="Assumption Heading. 2 5 2 9" xfId="3068" xr:uid="{00000000-0005-0000-0000-000034160000}"/>
    <cellStyle name="Assumption Heading. 2 5 2 9 2" xfId="23059" xr:uid="{00000000-0005-0000-0000-000035160000}"/>
    <cellStyle name="Assumption Heading. 2 5 3" xfId="3069" xr:uid="{00000000-0005-0000-0000-000036160000}"/>
    <cellStyle name="Assumption Heading. 2 5 3 10" xfId="3070" xr:uid="{00000000-0005-0000-0000-000037160000}"/>
    <cellStyle name="Assumption Heading. 2 5 3 10 2" xfId="23061" xr:uid="{00000000-0005-0000-0000-000038160000}"/>
    <cellStyle name="Assumption Heading. 2 5 3 11" xfId="3071" xr:uid="{00000000-0005-0000-0000-000039160000}"/>
    <cellStyle name="Assumption Heading. 2 5 3 11 2" xfId="23062" xr:uid="{00000000-0005-0000-0000-00003A160000}"/>
    <cellStyle name="Assumption Heading. 2 5 3 12" xfId="23060" xr:uid="{00000000-0005-0000-0000-00003B160000}"/>
    <cellStyle name="Assumption Heading. 2 5 3 2" xfId="3072" xr:uid="{00000000-0005-0000-0000-00003C160000}"/>
    <cellStyle name="Assumption Heading. 2 5 3 2 2" xfId="23063" xr:uid="{00000000-0005-0000-0000-00003D160000}"/>
    <cellStyle name="Assumption Heading. 2 5 3 3" xfId="3073" xr:uid="{00000000-0005-0000-0000-00003E160000}"/>
    <cellStyle name="Assumption Heading. 2 5 3 3 2" xfId="23064" xr:uid="{00000000-0005-0000-0000-00003F160000}"/>
    <cellStyle name="Assumption Heading. 2 5 3 4" xfId="3074" xr:uid="{00000000-0005-0000-0000-000040160000}"/>
    <cellStyle name="Assumption Heading. 2 5 3 4 2" xfId="23065" xr:uid="{00000000-0005-0000-0000-000041160000}"/>
    <cellStyle name="Assumption Heading. 2 5 3 5" xfId="3075" xr:uid="{00000000-0005-0000-0000-000042160000}"/>
    <cellStyle name="Assumption Heading. 2 5 3 5 2" xfId="23066" xr:uid="{00000000-0005-0000-0000-000043160000}"/>
    <cellStyle name="Assumption Heading. 2 5 3 6" xfId="3076" xr:uid="{00000000-0005-0000-0000-000044160000}"/>
    <cellStyle name="Assumption Heading. 2 5 3 6 2" xfId="23067" xr:uid="{00000000-0005-0000-0000-000045160000}"/>
    <cellStyle name="Assumption Heading. 2 5 3 7" xfId="3077" xr:uid="{00000000-0005-0000-0000-000046160000}"/>
    <cellStyle name="Assumption Heading. 2 5 3 7 2" xfId="23068" xr:uid="{00000000-0005-0000-0000-000047160000}"/>
    <cellStyle name="Assumption Heading. 2 5 3 8" xfId="3078" xr:uid="{00000000-0005-0000-0000-000048160000}"/>
    <cellStyle name="Assumption Heading. 2 5 3 8 2" xfId="23069" xr:uid="{00000000-0005-0000-0000-000049160000}"/>
    <cellStyle name="Assumption Heading. 2 5 3 9" xfId="3079" xr:uid="{00000000-0005-0000-0000-00004A160000}"/>
    <cellStyle name="Assumption Heading. 2 5 3 9 2" xfId="23070" xr:uid="{00000000-0005-0000-0000-00004B160000}"/>
    <cellStyle name="Assumption Heading. 2 5 4" xfId="3080" xr:uid="{00000000-0005-0000-0000-00004C160000}"/>
    <cellStyle name="Assumption Heading. 2 5 4 2" xfId="23071" xr:uid="{00000000-0005-0000-0000-00004D160000}"/>
    <cellStyle name="Assumption Heading. 2 5 5" xfId="3081" xr:uid="{00000000-0005-0000-0000-00004E160000}"/>
    <cellStyle name="Assumption Heading. 2 5 5 2" xfId="23072" xr:uid="{00000000-0005-0000-0000-00004F160000}"/>
    <cellStyle name="Assumption Heading. 2 5 6" xfId="3082" xr:uid="{00000000-0005-0000-0000-000050160000}"/>
    <cellStyle name="Assumption Heading. 2 5 6 2" xfId="23073" xr:uid="{00000000-0005-0000-0000-000051160000}"/>
    <cellStyle name="Assumption Heading. 2 5 7" xfId="3083" xr:uid="{00000000-0005-0000-0000-000052160000}"/>
    <cellStyle name="Assumption Heading. 2 5 7 2" xfId="23074" xr:uid="{00000000-0005-0000-0000-000053160000}"/>
    <cellStyle name="Assumption Heading. 2 5 8" xfId="3084" xr:uid="{00000000-0005-0000-0000-000054160000}"/>
    <cellStyle name="Assumption Heading. 2 5 8 2" xfId="23075" xr:uid="{00000000-0005-0000-0000-000055160000}"/>
    <cellStyle name="Assumption Heading. 2 5 9" xfId="3085" xr:uid="{00000000-0005-0000-0000-000056160000}"/>
    <cellStyle name="Assumption Heading. 2 5 9 2" xfId="23076" xr:uid="{00000000-0005-0000-0000-000057160000}"/>
    <cellStyle name="Assumption Heading. 2 6" xfId="3086" xr:uid="{00000000-0005-0000-0000-000058160000}"/>
    <cellStyle name="Assumption Heading. 2 6 10" xfId="3087" xr:uid="{00000000-0005-0000-0000-000059160000}"/>
    <cellStyle name="Assumption Heading. 2 6 10 2" xfId="23078" xr:uid="{00000000-0005-0000-0000-00005A160000}"/>
    <cellStyle name="Assumption Heading. 2 6 11" xfId="3088" xr:uid="{00000000-0005-0000-0000-00005B160000}"/>
    <cellStyle name="Assumption Heading. 2 6 11 2" xfId="23079" xr:uid="{00000000-0005-0000-0000-00005C160000}"/>
    <cellStyle name="Assumption Heading. 2 6 12" xfId="23077" xr:uid="{00000000-0005-0000-0000-00005D160000}"/>
    <cellStyle name="Assumption Heading. 2 6 2" xfId="3089" xr:uid="{00000000-0005-0000-0000-00005E160000}"/>
    <cellStyle name="Assumption Heading. 2 6 2 10" xfId="3090" xr:uid="{00000000-0005-0000-0000-00005F160000}"/>
    <cellStyle name="Assumption Heading. 2 6 2 10 2" xfId="23081" xr:uid="{00000000-0005-0000-0000-000060160000}"/>
    <cellStyle name="Assumption Heading. 2 6 2 11" xfId="3091" xr:uid="{00000000-0005-0000-0000-000061160000}"/>
    <cellStyle name="Assumption Heading. 2 6 2 11 2" xfId="23082" xr:uid="{00000000-0005-0000-0000-000062160000}"/>
    <cellStyle name="Assumption Heading. 2 6 2 12" xfId="23080" xr:uid="{00000000-0005-0000-0000-000063160000}"/>
    <cellStyle name="Assumption Heading. 2 6 2 2" xfId="3092" xr:uid="{00000000-0005-0000-0000-000064160000}"/>
    <cellStyle name="Assumption Heading. 2 6 2 2 2" xfId="23083" xr:uid="{00000000-0005-0000-0000-000065160000}"/>
    <cellStyle name="Assumption Heading. 2 6 2 3" xfId="3093" xr:uid="{00000000-0005-0000-0000-000066160000}"/>
    <cellStyle name="Assumption Heading. 2 6 2 3 2" xfId="23084" xr:uid="{00000000-0005-0000-0000-000067160000}"/>
    <cellStyle name="Assumption Heading. 2 6 2 4" xfId="3094" xr:uid="{00000000-0005-0000-0000-000068160000}"/>
    <cellStyle name="Assumption Heading. 2 6 2 4 2" xfId="23085" xr:uid="{00000000-0005-0000-0000-000069160000}"/>
    <cellStyle name="Assumption Heading. 2 6 2 5" xfId="3095" xr:uid="{00000000-0005-0000-0000-00006A160000}"/>
    <cellStyle name="Assumption Heading. 2 6 2 5 2" xfId="23086" xr:uid="{00000000-0005-0000-0000-00006B160000}"/>
    <cellStyle name="Assumption Heading. 2 6 2 6" xfId="3096" xr:uid="{00000000-0005-0000-0000-00006C160000}"/>
    <cellStyle name="Assumption Heading. 2 6 2 6 2" xfId="23087" xr:uid="{00000000-0005-0000-0000-00006D160000}"/>
    <cellStyle name="Assumption Heading. 2 6 2 7" xfId="3097" xr:uid="{00000000-0005-0000-0000-00006E160000}"/>
    <cellStyle name="Assumption Heading. 2 6 2 7 2" xfId="23088" xr:uid="{00000000-0005-0000-0000-00006F160000}"/>
    <cellStyle name="Assumption Heading. 2 6 2 8" xfId="3098" xr:uid="{00000000-0005-0000-0000-000070160000}"/>
    <cellStyle name="Assumption Heading. 2 6 2 8 2" xfId="23089" xr:uid="{00000000-0005-0000-0000-000071160000}"/>
    <cellStyle name="Assumption Heading. 2 6 2 9" xfId="3099" xr:uid="{00000000-0005-0000-0000-000072160000}"/>
    <cellStyle name="Assumption Heading. 2 6 2 9 2" xfId="23090" xr:uid="{00000000-0005-0000-0000-000073160000}"/>
    <cellStyle name="Assumption Heading. 2 6 3" xfId="3100" xr:uid="{00000000-0005-0000-0000-000074160000}"/>
    <cellStyle name="Assumption Heading. 2 6 3 2" xfId="23091" xr:uid="{00000000-0005-0000-0000-000075160000}"/>
    <cellStyle name="Assumption Heading. 2 6 4" xfId="3101" xr:uid="{00000000-0005-0000-0000-000076160000}"/>
    <cellStyle name="Assumption Heading. 2 6 4 2" xfId="23092" xr:uid="{00000000-0005-0000-0000-000077160000}"/>
    <cellStyle name="Assumption Heading. 2 6 5" xfId="3102" xr:uid="{00000000-0005-0000-0000-000078160000}"/>
    <cellStyle name="Assumption Heading. 2 6 5 2" xfId="23093" xr:uid="{00000000-0005-0000-0000-000079160000}"/>
    <cellStyle name="Assumption Heading. 2 6 6" xfId="3103" xr:uid="{00000000-0005-0000-0000-00007A160000}"/>
    <cellStyle name="Assumption Heading. 2 6 6 2" xfId="23094" xr:uid="{00000000-0005-0000-0000-00007B160000}"/>
    <cellStyle name="Assumption Heading. 2 6 7" xfId="3104" xr:uid="{00000000-0005-0000-0000-00007C160000}"/>
    <cellStyle name="Assumption Heading. 2 6 7 2" xfId="23095" xr:uid="{00000000-0005-0000-0000-00007D160000}"/>
    <cellStyle name="Assumption Heading. 2 6 8" xfId="3105" xr:uid="{00000000-0005-0000-0000-00007E160000}"/>
    <cellStyle name="Assumption Heading. 2 6 8 2" xfId="23096" xr:uid="{00000000-0005-0000-0000-00007F160000}"/>
    <cellStyle name="Assumption Heading. 2 6 9" xfId="3106" xr:uid="{00000000-0005-0000-0000-000080160000}"/>
    <cellStyle name="Assumption Heading. 2 6 9 2" xfId="23097" xr:uid="{00000000-0005-0000-0000-000081160000}"/>
    <cellStyle name="Assumption Heading. 2 7" xfId="3107" xr:uid="{00000000-0005-0000-0000-000082160000}"/>
    <cellStyle name="Assumption Heading. 2 7 10" xfId="3108" xr:uid="{00000000-0005-0000-0000-000083160000}"/>
    <cellStyle name="Assumption Heading. 2 7 10 2" xfId="23099" xr:uid="{00000000-0005-0000-0000-000084160000}"/>
    <cellStyle name="Assumption Heading. 2 7 11" xfId="3109" xr:uid="{00000000-0005-0000-0000-000085160000}"/>
    <cellStyle name="Assumption Heading. 2 7 11 2" xfId="23100" xr:uid="{00000000-0005-0000-0000-000086160000}"/>
    <cellStyle name="Assumption Heading. 2 7 12" xfId="23098" xr:uid="{00000000-0005-0000-0000-000087160000}"/>
    <cellStyle name="Assumption Heading. 2 7 2" xfId="3110" xr:uid="{00000000-0005-0000-0000-000088160000}"/>
    <cellStyle name="Assumption Heading. 2 7 2 10" xfId="3111" xr:uid="{00000000-0005-0000-0000-000089160000}"/>
    <cellStyle name="Assumption Heading. 2 7 2 10 2" xfId="23102" xr:uid="{00000000-0005-0000-0000-00008A160000}"/>
    <cellStyle name="Assumption Heading. 2 7 2 11" xfId="3112" xr:uid="{00000000-0005-0000-0000-00008B160000}"/>
    <cellStyle name="Assumption Heading. 2 7 2 11 2" xfId="23103" xr:uid="{00000000-0005-0000-0000-00008C160000}"/>
    <cellStyle name="Assumption Heading. 2 7 2 12" xfId="23101" xr:uid="{00000000-0005-0000-0000-00008D160000}"/>
    <cellStyle name="Assumption Heading. 2 7 2 2" xfId="3113" xr:uid="{00000000-0005-0000-0000-00008E160000}"/>
    <cellStyle name="Assumption Heading. 2 7 2 2 2" xfId="23104" xr:uid="{00000000-0005-0000-0000-00008F160000}"/>
    <cellStyle name="Assumption Heading. 2 7 2 3" xfId="3114" xr:uid="{00000000-0005-0000-0000-000090160000}"/>
    <cellStyle name="Assumption Heading. 2 7 2 3 2" xfId="23105" xr:uid="{00000000-0005-0000-0000-000091160000}"/>
    <cellStyle name="Assumption Heading. 2 7 2 4" xfId="3115" xr:uid="{00000000-0005-0000-0000-000092160000}"/>
    <cellStyle name="Assumption Heading. 2 7 2 4 2" xfId="23106" xr:uid="{00000000-0005-0000-0000-000093160000}"/>
    <cellStyle name="Assumption Heading. 2 7 2 5" xfId="3116" xr:uid="{00000000-0005-0000-0000-000094160000}"/>
    <cellStyle name="Assumption Heading. 2 7 2 5 2" xfId="23107" xr:uid="{00000000-0005-0000-0000-000095160000}"/>
    <cellStyle name="Assumption Heading. 2 7 2 6" xfId="3117" xr:uid="{00000000-0005-0000-0000-000096160000}"/>
    <cellStyle name="Assumption Heading. 2 7 2 6 2" xfId="23108" xr:uid="{00000000-0005-0000-0000-000097160000}"/>
    <cellStyle name="Assumption Heading. 2 7 2 7" xfId="3118" xr:uid="{00000000-0005-0000-0000-000098160000}"/>
    <cellStyle name="Assumption Heading. 2 7 2 7 2" xfId="23109" xr:uid="{00000000-0005-0000-0000-000099160000}"/>
    <cellStyle name="Assumption Heading. 2 7 2 8" xfId="3119" xr:uid="{00000000-0005-0000-0000-00009A160000}"/>
    <cellStyle name="Assumption Heading. 2 7 2 8 2" xfId="23110" xr:uid="{00000000-0005-0000-0000-00009B160000}"/>
    <cellStyle name="Assumption Heading. 2 7 2 9" xfId="3120" xr:uid="{00000000-0005-0000-0000-00009C160000}"/>
    <cellStyle name="Assumption Heading. 2 7 2 9 2" xfId="23111" xr:uid="{00000000-0005-0000-0000-00009D160000}"/>
    <cellStyle name="Assumption Heading. 2 7 3" xfId="3121" xr:uid="{00000000-0005-0000-0000-00009E160000}"/>
    <cellStyle name="Assumption Heading. 2 7 3 2" xfId="23112" xr:uid="{00000000-0005-0000-0000-00009F160000}"/>
    <cellStyle name="Assumption Heading. 2 7 4" xfId="3122" xr:uid="{00000000-0005-0000-0000-0000A0160000}"/>
    <cellStyle name="Assumption Heading. 2 7 4 2" xfId="23113" xr:uid="{00000000-0005-0000-0000-0000A1160000}"/>
    <cellStyle name="Assumption Heading. 2 7 5" xfId="3123" xr:uid="{00000000-0005-0000-0000-0000A2160000}"/>
    <cellStyle name="Assumption Heading. 2 7 5 2" xfId="23114" xr:uid="{00000000-0005-0000-0000-0000A3160000}"/>
    <cellStyle name="Assumption Heading. 2 7 6" xfId="3124" xr:uid="{00000000-0005-0000-0000-0000A4160000}"/>
    <cellStyle name="Assumption Heading. 2 7 6 2" xfId="23115" xr:uid="{00000000-0005-0000-0000-0000A5160000}"/>
    <cellStyle name="Assumption Heading. 2 7 7" xfId="3125" xr:uid="{00000000-0005-0000-0000-0000A6160000}"/>
    <cellStyle name="Assumption Heading. 2 7 7 2" xfId="23116" xr:uid="{00000000-0005-0000-0000-0000A7160000}"/>
    <cellStyle name="Assumption Heading. 2 7 8" xfId="3126" xr:uid="{00000000-0005-0000-0000-0000A8160000}"/>
    <cellStyle name="Assumption Heading. 2 7 8 2" xfId="23117" xr:uid="{00000000-0005-0000-0000-0000A9160000}"/>
    <cellStyle name="Assumption Heading. 2 7 9" xfId="3127" xr:uid="{00000000-0005-0000-0000-0000AA160000}"/>
    <cellStyle name="Assumption Heading. 2 7 9 2" xfId="23118" xr:uid="{00000000-0005-0000-0000-0000AB160000}"/>
    <cellStyle name="Assumption Heading. 2 8" xfId="3128" xr:uid="{00000000-0005-0000-0000-0000AC160000}"/>
    <cellStyle name="Assumption Heading. 2 8 10" xfId="3129" xr:uid="{00000000-0005-0000-0000-0000AD160000}"/>
    <cellStyle name="Assumption Heading. 2 8 10 2" xfId="23120" xr:uid="{00000000-0005-0000-0000-0000AE160000}"/>
    <cellStyle name="Assumption Heading. 2 8 11" xfId="3130" xr:uid="{00000000-0005-0000-0000-0000AF160000}"/>
    <cellStyle name="Assumption Heading. 2 8 11 2" xfId="23121" xr:uid="{00000000-0005-0000-0000-0000B0160000}"/>
    <cellStyle name="Assumption Heading. 2 8 12" xfId="23119" xr:uid="{00000000-0005-0000-0000-0000B1160000}"/>
    <cellStyle name="Assumption Heading. 2 8 2" xfId="3131" xr:uid="{00000000-0005-0000-0000-0000B2160000}"/>
    <cellStyle name="Assumption Heading. 2 8 2 10" xfId="3132" xr:uid="{00000000-0005-0000-0000-0000B3160000}"/>
    <cellStyle name="Assumption Heading. 2 8 2 10 2" xfId="23123" xr:uid="{00000000-0005-0000-0000-0000B4160000}"/>
    <cellStyle name="Assumption Heading. 2 8 2 11" xfId="3133" xr:uid="{00000000-0005-0000-0000-0000B5160000}"/>
    <cellStyle name="Assumption Heading. 2 8 2 11 2" xfId="23124" xr:uid="{00000000-0005-0000-0000-0000B6160000}"/>
    <cellStyle name="Assumption Heading. 2 8 2 12" xfId="23122" xr:uid="{00000000-0005-0000-0000-0000B7160000}"/>
    <cellStyle name="Assumption Heading. 2 8 2 2" xfId="3134" xr:uid="{00000000-0005-0000-0000-0000B8160000}"/>
    <cellStyle name="Assumption Heading. 2 8 2 2 2" xfId="23125" xr:uid="{00000000-0005-0000-0000-0000B9160000}"/>
    <cellStyle name="Assumption Heading. 2 8 2 3" xfId="3135" xr:uid="{00000000-0005-0000-0000-0000BA160000}"/>
    <cellStyle name="Assumption Heading. 2 8 2 3 2" xfId="23126" xr:uid="{00000000-0005-0000-0000-0000BB160000}"/>
    <cellStyle name="Assumption Heading. 2 8 2 4" xfId="3136" xr:uid="{00000000-0005-0000-0000-0000BC160000}"/>
    <cellStyle name="Assumption Heading. 2 8 2 4 2" xfId="23127" xr:uid="{00000000-0005-0000-0000-0000BD160000}"/>
    <cellStyle name="Assumption Heading. 2 8 2 5" xfId="3137" xr:uid="{00000000-0005-0000-0000-0000BE160000}"/>
    <cellStyle name="Assumption Heading. 2 8 2 5 2" xfId="23128" xr:uid="{00000000-0005-0000-0000-0000BF160000}"/>
    <cellStyle name="Assumption Heading. 2 8 2 6" xfId="3138" xr:uid="{00000000-0005-0000-0000-0000C0160000}"/>
    <cellStyle name="Assumption Heading. 2 8 2 6 2" xfId="23129" xr:uid="{00000000-0005-0000-0000-0000C1160000}"/>
    <cellStyle name="Assumption Heading. 2 8 2 7" xfId="3139" xr:uid="{00000000-0005-0000-0000-0000C2160000}"/>
    <cellStyle name="Assumption Heading. 2 8 2 7 2" xfId="23130" xr:uid="{00000000-0005-0000-0000-0000C3160000}"/>
    <cellStyle name="Assumption Heading. 2 8 2 8" xfId="3140" xr:uid="{00000000-0005-0000-0000-0000C4160000}"/>
    <cellStyle name="Assumption Heading. 2 8 2 8 2" xfId="23131" xr:uid="{00000000-0005-0000-0000-0000C5160000}"/>
    <cellStyle name="Assumption Heading. 2 8 2 9" xfId="3141" xr:uid="{00000000-0005-0000-0000-0000C6160000}"/>
    <cellStyle name="Assumption Heading. 2 8 2 9 2" xfId="23132" xr:uid="{00000000-0005-0000-0000-0000C7160000}"/>
    <cellStyle name="Assumption Heading. 2 8 3" xfId="3142" xr:uid="{00000000-0005-0000-0000-0000C8160000}"/>
    <cellStyle name="Assumption Heading. 2 8 3 2" xfId="23133" xr:uid="{00000000-0005-0000-0000-0000C9160000}"/>
    <cellStyle name="Assumption Heading. 2 8 4" xfId="3143" xr:uid="{00000000-0005-0000-0000-0000CA160000}"/>
    <cellStyle name="Assumption Heading. 2 8 4 2" xfId="23134" xr:uid="{00000000-0005-0000-0000-0000CB160000}"/>
    <cellStyle name="Assumption Heading. 2 8 5" xfId="3144" xr:uid="{00000000-0005-0000-0000-0000CC160000}"/>
    <cellStyle name="Assumption Heading. 2 8 5 2" xfId="23135" xr:uid="{00000000-0005-0000-0000-0000CD160000}"/>
    <cellStyle name="Assumption Heading. 2 8 6" xfId="3145" xr:uid="{00000000-0005-0000-0000-0000CE160000}"/>
    <cellStyle name="Assumption Heading. 2 8 6 2" xfId="23136" xr:uid="{00000000-0005-0000-0000-0000CF160000}"/>
    <cellStyle name="Assumption Heading. 2 8 7" xfId="3146" xr:uid="{00000000-0005-0000-0000-0000D0160000}"/>
    <cellStyle name="Assumption Heading. 2 8 7 2" xfId="23137" xr:uid="{00000000-0005-0000-0000-0000D1160000}"/>
    <cellStyle name="Assumption Heading. 2 8 8" xfId="3147" xr:uid="{00000000-0005-0000-0000-0000D2160000}"/>
    <cellStyle name="Assumption Heading. 2 8 8 2" xfId="23138" xr:uid="{00000000-0005-0000-0000-0000D3160000}"/>
    <cellStyle name="Assumption Heading. 2 8 9" xfId="3148" xr:uid="{00000000-0005-0000-0000-0000D4160000}"/>
    <cellStyle name="Assumption Heading. 2 8 9 2" xfId="23139" xr:uid="{00000000-0005-0000-0000-0000D5160000}"/>
    <cellStyle name="Assumption Heading. 2 9" xfId="3149" xr:uid="{00000000-0005-0000-0000-0000D6160000}"/>
    <cellStyle name="Assumption Heading. 2 9 10" xfId="3150" xr:uid="{00000000-0005-0000-0000-0000D7160000}"/>
    <cellStyle name="Assumption Heading. 2 9 10 2" xfId="23141" xr:uid="{00000000-0005-0000-0000-0000D8160000}"/>
    <cellStyle name="Assumption Heading. 2 9 11" xfId="3151" xr:uid="{00000000-0005-0000-0000-0000D9160000}"/>
    <cellStyle name="Assumption Heading. 2 9 11 2" xfId="23142" xr:uid="{00000000-0005-0000-0000-0000DA160000}"/>
    <cellStyle name="Assumption Heading. 2 9 12" xfId="23140" xr:uid="{00000000-0005-0000-0000-0000DB160000}"/>
    <cellStyle name="Assumption Heading. 2 9 2" xfId="3152" xr:uid="{00000000-0005-0000-0000-0000DC160000}"/>
    <cellStyle name="Assumption Heading. 2 9 2 2" xfId="23143" xr:uid="{00000000-0005-0000-0000-0000DD160000}"/>
    <cellStyle name="Assumption Heading. 2 9 3" xfId="3153" xr:uid="{00000000-0005-0000-0000-0000DE160000}"/>
    <cellStyle name="Assumption Heading. 2 9 3 2" xfId="23144" xr:uid="{00000000-0005-0000-0000-0000DF160000}"/>
    <cellStyle name="Assumption Heading. 2 9 4" xfId="3154" xr:uid="{00000000-0005-0000-0000-0000E0160000}"/>
    <cellStyle name="Assumption Heading. 2 9 4 2" xfId="23145" xr:uid="{00000000-0005-0000-0000-0000E1160000}"/>
    <cellStyle name="Assumption Heading. 2 9 5" xfId="3155" xr:uid="{00000000-0005-0000-0000-0000E2160000}"/>
    <cellStyle name="Assumption Heading. 2 9 5 2" xfId="23146" xr:uid="{00000000-0005-0000-0000-0000E3160000}"/>
    <cellStyle name="Assumption Heading. 2 9 6" xfId="3156" xr:uid="{00000000-0005-0000-0000-0000E4160000}"/>
    <cellStyle name="Assumption Heading. 2 9 6 2" xfId="23147" xr:uid="{00000000-0005-0000-0000-0000E5160000}"/>
    <cellStyle name="Assumption Heading. 2 9 7" xfId="3157" xr:uid="{00000000-0005-0000-0000-0000E6160000}"/>
    <cellStyle name="Assumption Heading. 2 9 7 2" xfId="23148" xr:uid="{00000000-0005-0000-0000-0000E7160000}"/>
    <cellStyle name="Assumption Heading. 2 9 8" xfId="3158" xr:uid="{00000000-0005-0000-0000-0000E8160000}"/>
    <cellStyle name="Assumption Heading. 2 9 8 2" xfId="23149" xr:uid="{00000000-0005-0000-0000-0000E9160000}"/>
    <cellStyle name="Assumption Heading. 2 9 9" xfId="3159" xr:uid="{00000000-0005-0000-0000-0000EA160000}"/>
    <cellStyle name="Assumption Heading. 2 9 9 2" xfId="23150" xr:uid="{00000000-0005-0000-0000-0000EB160000}"/>
    <cellStyle name="Assumption Heading. 3" xfId="3160" xr:uid="{00000000-0005-0000-0000-0000EC160000}"/>
    <cellStyle name="Assumption Heading. 3 10" xfId="3161" xr:uid="{00000000-0005-0000-0000-0000ED160000}"/>
    <cellStyle name="Assumption Heading. 3 10 2" xfId="23152" xr:uid="{00000000-0005-0000-0000-0000EE160000}"/>
    <cellStyle name="Assumption Heading. 3 11" xfId="3162" xr:uid="{00000000-0005-0000-0000-0000EF160000}"/>
    <cellStyle name="Assumption Heading. 3 11 2" xfId="23153" xr:uid="{00000000-0005-0000-0000-0000F0160000}"/>
    <cellStyle name="Assumption Heading. 3 12" xfId="3163" xr:uid="{00000000-0005-0000-0000-0000F1160000}"/>
    <cellStyle name="Assumption Heading. 3 12 2" xfId="23154" xr:uid="{00000000-0005-0000-0000-0000F2160000}"/>
    <cellStyle name="Assumption Heading. 3 13" xfId="3164" xr:uid="{00000000-0005-0000-0000-0000F3160000}"/>
    <cellStyle name="Assumption Heading. 3 13 2" xfId="23155" xr:uid="{00000000-0005-0000-0000-0000F4160000}"/>
    <cellStyle name="Assumption Heading. 3 14" xfId="3165" xr:uid="{00000000-0005-0000-0000-0000F5160000}"/>
    <cellStyle name="Assumption Heading. 3 14 2" xfId="23156" xr:uid="{00000000-0005-0000-0000-0000F6160000}"/>
    <cellStyle name="Assumption Heading. 3 15" xfId="3166" xr:uid="{00000000-0005-0000-0000-0000F7160000}"/>
    <cellStyle name="Assumption Heading. 3 15 2" xfId="23157" xr:uid="{00000000-0005-0000-0000-0000F8160000}"/>
    <cellStyle name="Assumption Heading. 3 16" xfId="3167" xr:uid="{00000000-0005-0000-0000-0000F9160000}"/>
    <cellStyle name="Assumption Heading. 3 16 2" xfId="23158" xr:uid="{00000000-0005-0000-0000-0000FA160000}"/>
    <cellStyle name="Assumption Heading. 3 17" xfId="3168" xr:uid="{00000000-0005-0000-0000-0000FB160000}"/>
    <cellStyle name="Assumption Heading. 3 17 2" xfId="23159" xr:uid="{00000000-0005-0000-0000-0000FC160000}"/>
    <cellStyle name="Assumption Heading. 3 18" xfId="3169" xr:uid="{00000000-0005-0000-0000-0000FD160000}"/>
    <cellStyle name="Assumption Heading. 3 18 2" xfId="23160" xr:uid="{00000000-0005-0000-0000-0000FE160000}"/>
    <cellStyle name="Assumption Heading. 3 19" xfId="3170" xr:uid="{00000000-0005-0000-0000-0000FF160000}"/>
    <cellStyle name="Assumption Heading. 3 19 2" xfId="23161" xr:uid="{00000000-0005-0000-0000-000000170000}"/>
    <cellStyle name="Assumption Heading. 3 2" xfId="3171" xr:uid="{00000000-0005-0000-0000-000001170000}"/>
    <cellStyle name="Assumption Heading. 3 2 10" xfId="3172" xr:uid="{00000000-0005-0000-0000-000002170000}"/>
    <cellStyle name="Assumption Heading. 3 2 10 2" xfId="23163" xr:uid="{00000000-0005-0000-0000-000003170000}"/>
    <cellStyle name="Assumption Heading. 3 2 11" xfId="3173" xr:uid="{00000000-0005-0000-0000-000004170000}"/>
    <cellStyle name="Assumption Heading. 3 2 11 2" xfId="23164" xr:uid="{00000000-0005-0000-0000-000005170000}"/>
    <cellStyle name="Assumption Heading. 3 2 12" xfId="3174" xr:uid="{00000000-0005-0000-0000-000006170000}"/>
    <cellStyle name="Assumption Heading. 3 2 12 2" xfId="23165" xr:uid="{00000000-0005-0000-0000-000007170000}"/>
    <cellStyle name="Assumption Heading. 3 2 13" xfId="3175" xr:uid="{00000000-0005-0000-0000-000008170000}"/>
    <cellStyle name="Assumption Heading. 3 2 13 2" xfId="23166" xr:uid="{00000000-0005-0000-0000-000009170000}"/>
    <cellStyle name="Assumption Heading. 3 2 14" xfId="23162" xr:uid="{00000000-0005-0000-0000-00000A170000}"/>
    <cellStyle name="Assumption Heading. 3 2 2" xfId="3176" xr:uid="{00000000-0005-0000-0000-00000B170000}"/>
    <cellStyle name="Assumption Heading. 3 2 2 10" xfId="3177" xr:uid="{00000000-0005-0000-0000-00000C170000}"/>
    <cellStyle name="Assumption Heading. 3 2 2 10 2" xfId="23168" xr:uid="{00000000-0005-0000-0000-00000D170000}"/>
    <cellStyle name="Assumption Heading. 3 2 2 11" xfId="3178" xr:uid="{00000000-0005-0000-0000-00000E170000}"/>
    <cellStyle name="Assumption Heading. 3 2 2 11 2" xfId="23169" xr:uid="{00000000-0005-0000-0000-00000F170000}"/>
    <cellStyle name="Assumption Heading. 3 2 2 12" xfId="3179" xr:uid="{00000000-0005-0000-0000-000010170000}"/>
    <cellStyle name="Assumption Heading. 3 2 2 12 2" xfId="23170" xr:uid="{00000000-0005-0000-0000-000011170000}"/>
    <cellStyle name="Assumption Heading. 3 2 2 13" xfId="23167" xr:uid="{00000000-0005-0000-0000-000012170000}"/>
    <cellStyle name="Assumption Heading. 3 2 2 2" xfId="3180" xr:uid="{00000000-0005-0000-0000-000013170000}"/>
    <cellStyle name="Assumption Heading. 3 2 2 2 10" xfId="3181" xr:uid="{00000000-0005-0000-0000-000014170000}"/>
    <cellStyle name="Assumption Heading. 3 2 2 2 10 2" xfId="23172" xr:uid="{00000000-0005-0000-0000-000015170000}"/>
    <cellStyle name="Assumption Heading. 3 2 2 2 11" xfId="3182" xr:uid="{00000000-0005-0000-0000-000016170000}"/>
    <cellStyle name="Assumption Heading. 3 2 2 2 11 2" xfId="23173" xr:uid="{00000000-0005-0000-0000-000017170000}"/>
    <cellStyle name="Assumption Heading. 3 2 2 2 12" xfId="23171" xr:uid="{00000000-0005-0000-0000-000018170000}"/>
    <cellStyle name="Assumption Heading. 3 2 2 2 2" xfId="3183" xr:uid="{00000000-0005-0000-0000-000019170000}"/>
    <cellStyle name="Assumption Heading. 3 2 2 2 2 10" xfId="3184" xr:uid="{00000000-0005-0000-0000-00001A170000}"/>
    <cellStyle name="Assumption Heading. 3 2 2 2 2 10 2" xfId="23175" xr:uid="{00000000-0005-0000-0000-00001B170000}"/>
    <cellStyle name="Assumption Heading. 3 2 2 2 2 11" xfId="3185" xr:uid="{00000000-0005-0000-0000-00001C170000}"/>
    <cellStyle name="Assumption Heading. 3 2 2 2 2 11 2" xfId="23176" xr:uid="{00000000-0005-0000-0000-00001D170000}"/>
    <cellStyle name="Assumption Heading. 3 2 2 2 2 12" xfId="23174" xr:uid="{00000000-0005-0000-0000-00001E170000}"/>
    <cellStyle name="Assumption Heading. 3 2 2 2 2 2" xfId="3186" xr:uid="{00000000-0005-0000-0000-00001F170000}"/>
    <cellStyle name="Assumption Heading. 3 2 2 2 2 2 2" xfId="23177" xr:uid="{00000000-0005-0000-0000-000020170000}"/>
    <cellStyle name="Assumption Heading. 3 2 2 2 2 3" xfId="3187" xr:uid="{00000000-0005-0000-0000-000021170000}"/>
    <cellStyle name="Assumption Heading. 3 2 2 2 2 3 2" xfId="23178" xr:uid="{00000000-0005-0000-0000-000022170000}"/>
    <cellStyle name="Assumption Heading. 3 2 2 2 2 4" xfId="3188" xr:uid="{00000000-0005-0000-0000-000023170000}"/>
    <cellStyle name="Assumption Heading. 3 2 2 2 2 4 2" xfId="23179" xr:uid="{00000000-0005-0000-0000-000024170000}"/>
    <cellStyle name="Assumption Heading. 3 2 2 2 2 5" xfId="3189" xr:uid="{00000000-0005-0000-0000-000025170000}"/>
    <cellStyle name="Assumption Heading. 3 2 2 2 2 5 2" xfId="23180" xr:uid="{00000000-0005-0000-0000-000026170000}"/>
    <cellStyle name="Assumption Heading. 3 2 2 2 2 6" xfId="3190" xr:uid="{00000000-0005-0000-0000-000027170000}"/>
    <cellStyle name="Assumption Heading. 3 2 2 2 2 6 2" xfId="23181" xr:uid="{00000000-0005-0000-0000-000028170000}"/>
    <cellStyle name="Assumption Heading. 3 2 2 2 2 7" xfId="3191" xr:uid="{00000000-0005-0000-0000-000029170000}"/>
    <cellStyle name="Assumption Heading. 3 2 2 2 2 7 2" xfId="23182" xr:uid="{00000000-0005-0000-0000-00002A170000}"/>
    <cellStyle name="Assumption Heading. 3 2 2 2 2 8" xfId="3192" xr:uid="{00000000-0005-0000-0000-00002B170000}"/>
    <cellStyle name="Assumption Heading. 3 2 2 2 2 8 2" xfId="23183" xr:uid="{00000000-0005-0000-0000-00002C170000}"/>
    <cellStyle name="Assumption Heading. 3 2 2 2 2 9" xfId="3193" xr:uid="{00000000-0005-0000-0000-00002D170000}"/>
    <cellStyle name="Assumption Heading. 3 2 2 2 2 9 2" xfId="23184" xr:uid="{00000000-0005-0000-0000-00002E170000}"/>
    <cellStyle name="Assumption Heading. 3 2 2 2 3" xfId="3194" xr:uid="{00000000-0005-0000-0000-00002F170000}"/>
    <cellStyle name="Assumption Heading. 3 2 2 2 3 2" xfId="23185" xr:uid="{00000000-0005-0000-0000-000030170000}"/>
    <cellStyle name="Assumption Heading. 3 2 2 2 4" xfId="3195" xr:uid="{00000000-0005-0000-0000-000031170000}"/>
    <cellStyle name="Assumption Heading. 3 2 2 2 4 2" xfId="23186" xr:uid="{00000000-0005-0000-0000-000032170000}"/>
    <cellStyle name="Assumption Heading. 3 2 2 2 5" xfId="3196" xr:uid="{00000000-0005-0000-0000-000033170000}"/>
    <cellStyle name="Assumption Heading. 3 2 2 2 5 2" xfId="23187" xr:uid="{00000000-0005-0000-0000-000034170000}"/>
    <cellStyle name="Assumption Heading. 3 2 2 2 6" xfId="3197" xr:uid="{00000000-0005-0000-0000-000035170000}"/>
    <cellStyle name="Assumption Heading. 3 2 2 2 6 2" xfId="23188" xr:uid="{00000000-0005-0000-0000-000036170000}"/>
    <cellStyle name="Assumption Heading. 3 2 2 2 7" xfId="3198" xr:uid="{00000000-0005-0000-0000-000037170000}"/>
    <cellStyle name="Assumption Heading. 3 2 2 2 7 2" xfId="23189" xr:uid="{00000000-0005-0000-0000-000038170000}"/>
    <cellStyle name="Assumption Heading. 3 2 2 2 8" xfId="3199" xr:uid="{00000000-0005-0000-0000-000039170000}"/>
    <cellStyle name="Assumption Heading. 3 2 2 2 8 2" xfId="23190" xr:uid="{00000000-0005-0000-0000-00003A170000}"/>
    <cellStyle name="Assumption Heading. 3 2 2 2 9" xfId="3200" xr:uid="{00000000-0005-0000-0000-00003B170000}"/>
    <cellStyle name="Assumption Heading. 3 2 2 2 9 2" xfId="23191" xr:uid="{00000000-0005-0000-0000-00003C170000}"/>
    <cellStyle name="Assumption Heading. 3 2 2 3" xfId="3201" xr:uid="{00000000-0005-0000-0000-00003D170000}"/>
    <cellStyle name="Assumption Heading. 3 2 2 3 10" xfId="3202" xr:uid="{00000000-0005-0000-0000-00003E170000}"/>
    <cellStyle name="Assumption Heading. 3 2 2 3 10 2" xfId="23193" xr:uid="{00000000-0005-0000-0000-00003F170000}"/>
    <cellStyle name="Assumption Heading. 3 2 2 3 11" xfId="3203" xr:uid="{00000000-0005-0000-0000-000040170000}"/>
    <cellStyle name="Assumption Heading. 3 2 2 3 11 2" xfId="23194" xr:uid="{00000000-0005-0000-0000-000041170000}"/>
    <cellStyle name="Assumption Heading. 3 2 2 3 12" xfId="23192" xr:uid="{00000000-0005-0000-0000-000042170000}"/>
    <cellStyle name="Assumption Heading. 3 2 2 3 2" xfId="3204" xr:uid="{00000000-0005-0000-0000-000043170000}"/>
    <cellStyle name="Assumption Heading. 3 2 2 3 2 2" xfId="23195" xr:uid="{00000000-0005-0000-0000-000044170000}"/>
    <cellStyle name="Assumption Heading. 3 2 2 3 3" xfId="3205" xr:uid="{00000000-0005-0000-0000-000045170000}"/>
    <cellStyle name="Assumption Heading. 3 2 2 3 3 2" xfId="23196" xr:uid="{00000000-0005-0000-0000-000046170000}"/>
    <cellStyle name="Assumption Heading. 3 2 2 3 4" xfId="3206" xr:uid="{00000000-0005-0000-0000-000047170000}"/>
    <cellStyle name="Assumption Heading. 3 2 2 3 4 2" xfId="23197" xr:uid="{00000000-0005-0000-0000-000048170000}"/>
    <cellStyle name="Assumption Heading. 3 2 2 3 5" xfId="3207" xr:uid="{00000000-0005-0000-0000-000049170000}"/>
    <cellStyle name="Assumption Heading. 3 2 2 3 5 2" xfId="23198" xr:uid="{00000000-0005-0000-0000-00004A170000}"/>
    <cellStyle name="Assumption Heading. 3 2 2 3 6" xfId="3208" xr:uid="{00000000-0005-0000-0000-00004B170000}"/>
    <cellStyle name="Assumption Heading. 3 2 2 3 6 2" xfId="23199" xr:uid="{00000000-0005-0000-0000-00004C170000}"/>
    <cellStyle name="Assumption Heading. 3 2 2 3 7" xfId="3209" xr:uid="{00000000-0005-0000-0000-00004D170000}"/>
    <cellStyle name="Assumption Heading. 3 2 2 3 7 2" xfId="23200" xr:uid="{00000000-0005-0000-0000-00004E170000}"/>
    <cellStyle name="Assumption Heading. 3 2 2 3 8" xfId="3210" xr:uid="{00000000-0005-0000-0000-00004F170000}"/>
    <cellStyle name="Assumption Heading. 3 2 2 3 8 2" xfId="23201" xr:uid="{00000000-0005-0000-0000-000050170000}"/>
    <cellStyle name="Assumption Heading. 3 2 2 3 9" xfId="3211" xr:uid="{00000000-0005-0000-0000-000051170000}"/>
    <cellStyle name="Assumption Heading. 3 2 2 3 9 2" xfId="23202" xr:uid="{00000000-0005-0000-0000-000052170000}"/>
    <cellStyle name="Assumption Heading. 3 2 2 4" xfId="3212" xr:uid="{00000000-0005-0000-0000-000053170000}"/>
    <cellStyle name="Assumption Heading. 3 2 2 4 2" xfId="23203" xr:uid="{00000000-0005-0000-0000-000054170000}"/>
    <cellStyle name="Assumption Heading. 3 2 2 5" xfId="3213" xr:uid="{00000000-0005-0000-0000-000055170000}"/>
    <cellStyle name="Assumption Heading. 3 2 2 5 2" xfId="23204" xr:uid="{00000000-0005-0000-0000-000056170000}"/>
    <cellStyle name="Assumption Heading. 3 2 2 6" xfId="3214" xr:uid="{00000000-0005-0000-0000-000057170000}"/>
    <cellStyle name="Assumption Heading. 3 2 2 6 2" xfId="23205" xr:uid="{00000000-0005-0000-0000-000058170000}"/>
    <cellStyle name="Assumption Heading. 3 2 2 7" xfId="3215" xr:uid="{00000000-0005-0000-0000-000059170000}"/>
    <cellStyle name="Assumption Heading. 3 2 2 7 2" xfId="23206" xr:uid="{00000000-0005-0000-0000-00005A170000}"/>
    <cellStyle name="Assumption Heading. 3 2 2 8" xfId="3216" xr:uid="{00000000-0005-0000-0000-00005B170000}"/>
    <cellStyle name="Assumption Heading. 3 2 2 8 2" xfId="23207" xr:uid="{00000000-0005-0000-0000-00005C170000}"/>
    <cellStyle name="Assumption Heading. 3 2 2 9" xfId="3217" xr:uid="{00000000-0005-0000-0000-00005D170000}"/>
    <cellStyle name="Assumption Heading. 3 2 2 9 2" xfId="23208" xr:uid="{00000000-0005-0000-0000-00005E170000}"/>
    <cellStyle name="Assumption Heading. 3 2 3" xfId="3218" xr:uid="{00000000-0005-0000-0000-00005F170000}"/>
    <cellStyle name="Assumption Heading. 3 2 3 10" xfId="3219" xr:uid="{00000000-0005-0000-0000-000060170000}"/>
    <cellStyle name="Assumption Heading. 3 2 3 10 2" xfId="23210" xr:uid="{00000000-0005-0000-0000-000061170000}"/>
    <cellStyle name="Assumption Heading. 3 2 3 11" xfId="3220" xr:uid="{00000000-0005-0000-0000-000062170000}"/>
    <cellStyle name="Assumption Heading. 3 2 3 11 2" xfId="23211" xr:uid="{00000000-0005-0000-0000-000063170000}"/>
    <cellStyle name="Assumption Heading. 3 2 3 12" xfId="23209" xr:uid="{00000000-0005-0000-0000-000064170000}"/>
    <cellStyle name="Assumption Heading. 3 2 3 2" xfId="3221" xr:uid="{00000000-0005-0000-0000-000065170000}"/>
    <cellStyle name="Assumption Heading. 3 2 3 2 10" xfId="3222" xr:uid="{00000000-0005-0000-0000-000066170000}"/>
    <cellStyle name="Assumption Heading. 3 2 3 2 10 2" xfId="23213" xr:uid="{00000000-0005-0000-0000-000067170000}"/>
    <cellStyle name="Assumption Heading. 3 2 3 2 11" xfId="3223" xr:uid="{00000000-0005-0000-0000-000068170000}"/>
    <cellStyle name="Assumption Heading. 3 2 3 2 11 2" xfId="23214" xr:uid="{00000000-0005-0000-0000-000069170000}"/>
    <cellStyle name="Assumption Heading. 3 2 3 2 12" xfId="23212" xr:uid="{00000000-0005-0000-0000-00006A170000}"/>
    <cellStyle name="Assumption Heading. 3 2 3 2 2" xfId="3224" xr:uid="{00000000-0005-0000-0000-00006B170000}"/>
    <cellStyle name="Assumption Heading. 3 2 3 2 2 2" xfId="23215" xr:uid="{00000000-0005-0000-0000-00006C170000}"/>
    <cellStyle name="Assumption Heading. 3 2 3 2 3" xfId="3225" xr:uid="{00000000-0005-0000-0000-00006D170000}"/>
    <cellStyle name="Assumption Heading. 3 2 3 2 3 2" xfId="23216" xr:uid="{00000000-0005-0000-0000-00006E170000}"/>
    <cellStyle name="Assumption Heading. 3 2 3 2 4" xfId="3226" xr:uid="{00000000-0005-0000-0000-00006F170000}"/>
    <cellStyle name="Assumption Heading. 3 2 3 2 4 2" xfId="23217" xr:uid="{00000000-0005-0000-0000-000070170000}"/>
    <cellStyle name="Assumption Heading. 3 2 3 2 5" xfId="3227" xr:uid="{00000000-0005-0000-0000-000071170000}"/>
    <cellStyle name="Assumption Heading. 3 2 3 2 5 2" xfId="23218" xr:uid="{00000000-0005-0000-0000-000072170000}"/>
    <cellStyle name="Assumption Heading. 3 2 3 2 6" xfId="3228" xr:uid="{00000000-0005-0000-0000-000073170000}"/>
    <cellStyle name="Assumption Heading. 3 2 3 2 6 2" xfId="23219" xr:uid="{00000000-0005-0000-0000-000074170000}"/>
    <cellStyle name="Assumption Heading. 3 2 3 2 7" xfId="3229" xr:uid="{00000000-0005-0000-0000-000075170000}"/>
    <cellStyle name="Assumption Heading. 3 2 3 2 7 2" xfId="23220" xr:uid="{00000000-0005-0000-0000-000076170000}"/>
    <cellStyle name="Assumption Heading. 3 2 3 2 8" xfId="3230" xr:uid="{00000000-0005-0000-0000-000077170000}"/>
    <cellStyle name="Assumption Heading. 3 2 3 2 8 2" xfId="23221" xr:uid="{00000000-0005-0000-0000-000078170000}"/>
    <cellStyle name="Assumption Heading. 3 2 3 2 9" xfId="3231" xr:uid="{00000000-0005-0000-0000-000079170000}"/>
    <cellStyle name="Assumption Heading. 3 2 3 2 9 2" xfId="23222" xr:uid="{00000000-0005-0000-0000-00007A170000}"/>
    <cellStyle name="Assumption Heading. 3 2 3 3" xfId="3232" xr:uid="{00000000-0005-0000-0000-00007B170000}"/>
    <cellStyle name="Assumption Heading. 3 2 3 3 2" xfId="23223" xr:uid="{00000000-0005-0000-0000-00007C170000}"/>
    <cellStyle name="Assumption Heading. 3 2 3 4" xfId="3233" xr:uid="{00000000-0005-0000-0000-00007D170000}"/>
    <cellStyle name="Assumption Heading. 3 2 3 4 2" xfId="23224" xr:uid="{00000000-0005-0000-0000-00007E170000}"/>
    <cellStyle name="Assumption Heading. 3 2 3 5" xfId="3234" xr:uid="{00000000-0005-0000-0000-00007F170000}"/>
    <cellStyle name="Assumption Heading. 3 2 3 5 2" xfId="23225" xr:uid="{00000000-0005-0000-0000-000080170000}"/>
    <cellStyle name="Assumption Heading. 3 2 3 6" xfId="3235" xr:uid="{00000000-0005-0000-0000-000081170000}"/>
    <cellStyle name="Assumption Heading. 3 2 3 6 2" xfId="23226" xr:uid="{00000000-0005-0000-0000-000082170000}"/>
    <cellStyle name="Assumption Heading. 3 2 3 7" xfId="3236" xr:uid="{00000000-0005-0000-0000-000083170000}"/>
    <cellStyle name="Assumption Heading. 3 2 3 7 2" xfId="23227" xr:uid="{00000000-0005-0000-0000-000084170000}"/>
    <cellStyle name="Assumption Heading. 3 2 3 8" xfId="3237" xr:uid="{00000000-0005-0000-0000-000085170000}"/>
    <cellStyle name="Assumption Heading. 3 2 3 8 2" xfId="23228" xr:uid="{00000000-0005-0000-0000-000086170000}"/>
    <cellStyle name="Assumption Heading. 3 2 3 9" xfId="3238" xr:uid="{00000000-0005-0000-0000-000087170000}"/>
    <cellStyle name="Assumption Heading. 3 2 3 9 2" xfId="23229" xr:uid="{00000000-0005-0000-0000-000088170000}"/>
    <cellStyle name="Assumption Heading. 3 2 4" xfId="3239" xr:uid="{00000000-0005-0000-0000-000089170000}"/>
    <cellStyle name="Assumption Heading. 3 2 4 10" xfId="3240" xr:uid="{00000000-0005-0000-0000-00008A170000}"/>
    <cellStyle name="Assumption Heading. 3 2 4 10 2" xfId="23231" xr:uid="{00000000-0005-0000-0000-00008B170000}"/>
    <cellStyle name="Assumption Heading. 3 2 4 11" xfId="3241" xr:uid="{00000000-0005-0000-0000-00008C170000}"/>
    <cellStyle name="Assumption Heading. 3 2 4 11 2" xfId="23232" xr:uid="{00000000-0005-0000-0000-00008D170000}"/>
    <cellStyle name="Assumption Heading. 3 2 4 12" xfId="23230" xr:uid="{00000000-0005-0000-0000-00008E170000}"/>
    <cellStyle name="Assumption Heading. 3 2 4 2" xfId="3242" xr:uid="{00000000-0005-0000-0000-00008F170000}"/>
    <cellStyle name="Assumption Heading. 3 2 4 2 2" xfId="23233" xr:uid="{00000000-0005-0000-0000-000090170000}"/>
    <cellStyle name="Assumption Heading. 3 2 4 3" xfId="3243" xr:uid="{00000000-0005-0000-0000-000091170000}"/>
    <cellStyle name="Assumption Heading. 3 2 4 3 2" xfId="23234" xr:uid="{00000000-0005-0000-0000-000092170000}"/>
    <cellStyle name="Assumption Heading. 3 2 4 4" xfId="3244" xr:uid="{00000000-0005-0000-0000-000093170000}"/>
    <cellStyle name="Assumption Heading. 3 2 4 4 2" xfId="23235" xr:uid="{00000000-0005-0000-0000-000094170000}"/>
    <cellStyle name="Assumption Heading. 3 2 4 5" xfId="3245" xr:uid="{00000000-0005-0000-0000-000095170000}"/>
    <cellStyle name="Assumption Heading. 3 2 4 5 2" xfId="23236" xr:uid="{00000000-0005-0000-0000-000096170000}"/>
    <cellStyle name="Assumption Heading. 3 2 4 6" xfId="3246" xr:uid="{00000000-0005-0000-0000-000097170000}"/>
    <cellStyle name="Assumption Heading. 3 2 4 6 2" xfId="23237" xr:uid="{00000000-0005-0000-0000-000098170000}"/>
    <cellStyle name="Assumption Heading. 3 2 4 7" xfId="3247" xr:uid="{00000000-0005-0000-0000-000099170000}"/>
    <cellStyle name="Assumption Heading. 3 2 4 7 2" xfId="23238" xr:uid="{00000000-0005-0000-0000-00009A170000}"/>
    <cellStyle name="Assumption Heading. 3 2 4 8" xfId="3248" xr:uid="{00000000-0005-0000-0000-00009B170000}"/>
    <cellStyle name="Assumption Heading. 3 2 4 8 2" xfId="23239" xr:uid="{00000000-0005-0000-0000-00009C170000}"/>
    <cellStyle name="Assumption Heading. 3 2 4 9" xfId="3249" xr:uid="{00000000-0005-0000-0000-00009D170000}"/>
    <cellStyle name="Assumption Heading. 3 2 4 9 2" xfId="23240" xr:uid="{00000000-0005-0000-0000-00009E170000}"/>
    <cellStyle name="Assumption Heading. 3 2 5" xfId="3250" xr:uid="{00000000-0005-0000-0000-00009F170000}"/>
    <cellStyle name="Assumption Heading. 3 2 5 2" xfId="23241" xr:uid="{00000000-0005-0000-0000-0000A0170000}"/>
    <cellStyle name="Assumption Heading. 3 2 6" xfId="3251" xr:uid="{00000000-0005-0000-0000-0000A1170000}"/>
    <cellStyle name="Assumption Heading. 3 2 6 2" xfId="23242" xr:uid="{00000000-0005-0000-0000-0000A2170000}"/>
    <cellStyle name="Assumption Heading. 3 2 7" xfId="3252" xr:uid="{00000000-0005-0000-0000-0000A3170000}"/>
    <cellStyle name="Assumption Heading. 3 2 7 2" xfId="23243" xr:uid="{00000000-0005-0000-0000-0000A4170000}"/>
    <cellStyle name="Assumption Heading. 3 2 8" xfId="3253" xr:uid="{00000000-0005-0000-0000-0000A5170000}"/>
    <cellStyle name="Assumption Heading. 3 2 8 2" xfId="23244" xr:uid="{00000000-0005-0000-0000-0000A6170000}"/>
    <cellStyle name="Assumption Heading. 3 2 9" xfId="3254" xr:uid="{00000000-0005-0000-0000-0000A7170000}"/>
    <cellStyle name="Assumption Heading. 3 2 9 2" xfId="23245" xr:uid="{00000000-0005-0000-0000-0000A8170000}"/>
    <cellStyle name="Assumption Heading. 3 20" xfId="23151" xr:uid="{00000000-0005-0000-0000-0000A9170000}"/>
    <cellStyle name="Assumption Heading. 3 3" xfId="3255" xr:uid="{00000000-0005-0000-0000-0000AA170000}"/>
    <cellStyle name="Assumption Heading. 3 3 10" xfId="3256" xr:uid="{00000000-0005-0000-0000-0000AB170000}"/>
    <cellStyle name="Assumption Heading. 3 3 10 2" xfId="23247" xr:uid="{00000000-0005-0000-0000-0000AC170000}"/>
    <cellStyle name="Assumption Heading. 3 3 11" xfId="3257" xr:uid="{00000000-0005-0000-0000-0000AD170000}"/>
    <cellStyle name="Assumption Heading. 3 3 11 2" xfId="23248" xr:uid="{00000000-0005-0000-0000-0000AE170000}"/>
    <cellStyle name="Assumption Heading. 3 3 12" xfId="3258" xr:uid="{00000000-0005-0000-0000-0000AF170000}"/>
    <cellStyle name="Assumption Heading. 3 3 12 2" xfId="23249" xr:uid="{00000000-0005-0000-0000-0000B0170000}"/>
    <cellStyle name="Assumption Heading. 3 3 13" xfId="23246" xr:uid="{00000000-0005-0000-0000-0000B1170000}"/>
    <cellStyle name="Assumption Heading. 3 3 2" xfId="3259" xr:uid="{00000000-0005-0000-0000-0000B2170000}"/>
    <cellStyle name="Assumption Heading. 3 3 2 10" xfId="3260" xr:uid="{00000000-0005-0000-0000-0000B3170000}"/>
    <cellStyle name="Assumption Heading. 3 3 2 10 2" xfId="23251" xr:uid="{00000000-0005-0000-0000-0000B4170000}"/>
    <cellStyle name="Assumption Heading. 3 3 2 11" xfId="3261" xr:uid="{00000000-0005-0000-0000-0000B5170000}"/>
    <cellStyle name="Assumption Heading. 3 3 2 11 2" xfId="23252" xr:uid="{00000000-0005-0000-0000-0000B6170000}"/>
    <cellStyle name="Assumption Heading. 3 3 2 12" xfId="23250" xr:uid="{00000000-0005-0000-0000-0000B7170000}"/>
    <cellStyle name="Assumption Heading. 3 3 2 2" xfId="3262" xr:uid="{00000000-0005-0000-0000-0000B8170000}"/>
    <cellStyle name="Assumption Heading. 3 3 2 2 10" xfId="3263" xr:uid="{00000000-0005-0000-0000-0000B9170000}"/>
    <cellStyle name="Assumption Heading. 3 3 2 2 10 2" xfId="23254" xr:uid="{00000000-0005-0000-0000-0000BA170000}"/>
    <cellStyle name="Assumption Heading. 3 3 2 2 11" xfId="3264" xr:uid="{00000000-0005-0000-0000-0000BB170000}"/>
    <cellStyle name="Assumption Heading. 3 3 2 2 11 2" xfId="23255" xr:uid="{00000000-0005-0000-0000-0000BC170000}"/>
    <cellStyle name="Assumption Heading. 3 3 2 2 12" xfId="23253" xr:uid="{00000000-0005-0000-0000-0000BD170000}"/>
    <cellStyle name="Assumption Heading. 3 3 2 2 2" xfId="3265" xr:uid="{00000000-0005-0000-0000-0000BE170000}"/>
    <cellStyle name="Assumption Heading. 3 3 2 2 2 2" xfId="23256" xr:uid="{00000000-0005-0000-0000-0000BF170000}"/>
    <cellStyle name="Assumption Heading. 3 3 2 2 3" xfId="3266" xr:uid="{00000000-0005-0000-0000-0000C0170000}"/>
    <cellStyle name="Assumption Heading. 3 3 2 2 3 2" xfId="23257" xr:uid="{00000000-0005-0000-0000-0000C1170000}"/>
    <cellStyle name="Assumption Heading. 3 3 2 2 4" xfId="3267" xr:uid="{00000000-0005-0000-0000-0000C2170000}"/>
    <cellStyle name="Assumption Heading. 3 3 2 2 4 2" xfId="23258" xr:uid="{00000000-0005-0000-0000-0000C3170000}"/>
    <cellStyle name="Assumption Heading. 3 3 2 2 5" xfId="3268" xr:uid="{00000000-0005-0000-0000-0000C4170000}"/>
    <cellStyle name="Assumption Heading. 3 3 2 2 5 2" xfId="23259" xr:uid="{00000000-0005-0000-0000-0000C5170000}"/>
    <cellStyle name="Assumption Heading. 3 3 2 2 6" xfId="3269" xr:uid="{00000000-0005-0000-0000-0000C6170000}"/>
    <cellStyle name="Assumption Heading. 3 3 2 2 6 2" xfId="23260" xr:uid="{00000000-0005-0000-0000-0000C7170000}"/>
    <cellStyle name="Assumption Heading. 3 3 2 2 7" xfId="3270" xr:uid="{00000000-0005-0000-0000-0000C8170000}"/>
    <cellStyle name="Assumption Heading. 3 3 2 2 7 2" xfId="23261" xr:uid="{00000000-0005-0000-0000-0000C9170000}"/>
    <cellStyle name="Assumption Heading. 3 3 2 2 8" xfId="3271" xr:uid="{00000000-0005-0000-0000-0000CA170000}"/>
    <cellStyle name="Assumption Heading. 3 3 2 2 8 2" xfId="23262" xr:uid="{00000000-0005-0000-0000-0000CB170000}"/>
    <cellStyle name="Assumption Heading. 3 3 2 2 9" xfId="3272" xr:uid="{00000000-0005-0000-0000-0000CC170000}"/>
    <cellStyle name="Assumption Heading. 3 3 2 2 9 2" xfId="23263" xr:uid="{00000000-0005-0000-0000-0000CD170000}"/>
    <cellStyle name="Assumption Heading. 3 3 2 3" xfId="3273" xr:uid="{00000000-0005-0000-0000-0000CE170000}"/>
    <cellStyle name="Assumption Heading. 3 3 2 3 2" xfId="23264" xr:uid="{00000000-0005-0000-0000-0000CF170000}"/>
    <cellStyle name="Assumption Heading. 3 3 2 4" xfId="3274" xr:uid="{00000000-0005-0000-0000-0000D0170000}"/>
    <cellStyle name="Assumption Heading. 3 3 2 4 2" xfId="23265" xr:uid="{00000000-0005-0000-0000-0000D1170000}"/>
    <cellStyle name="Assumption Heading. 3 3 2 5" xfId="3275" xr:uid="{00000000-0005-0000-0000-0000D2170000}"/>
    <cellStyle name="Assumption Heading. 3 3 2 5 2" xfId="23266" xr:uid="{00000000-0005-0000-0000-0000D3170000}"/>
    <cellStyle name="Assumption Heading. 3 3 2 6" xfId="3276" xr:uid="{00000000-0005-0000-0000-0000D4170000}"/>
    <cellStyle name="Assumption Heading. 3 3 2 6 2" xfId="23267" xr:uid="{00000000-0005-0000-0000-0000D5170000}"/>
    <cellStyle name="Assumption Heading. 3 3 2 7" xfId="3277" xr:uid="{00000000-0005-0000-0000-0000D6170000}"/>
    <cellStyle name="Assumption Heading. 3 3 2 7 2" xfId="23268" xr:uid="{00000000-0005-0000-0000-0000D7170000}"/>
    <cellStyle name="Assumption Heading. 3 3 2 8" xfId="3278" xr:uid="{00000000-0005-0000-0000-0000D8170000}"/>
    <cellStyle name="Assumption Heading. 3 3 2 8 2" xfId="23269" xr:uid="{00000000-0005-0000-0000-0000D9170000}"/>
    <cellStyle name="Assumption Heading. 3 3 2 9" xfId="3279" xr:uid="{00000000-0005-0000-0000-0000DA170000}"/>
    <cellStyle name="Assumption Heading. 3 3 2 9 2" xfId="23270" xr:uid="{00000000-0005-0000-0000-0000DB170000}"/>
    <cellStyle name="Assumption Heading. 3 3 3" xfId="3280" xr:uid="{00000000-0005-0000-0000-0000DC170000}"/>
    <cellStyle name="Assumption Heading. 3 3 3 10" xfId="3281" xr:uid="{00000000-0005-0000-0000-0000DD170000}"/>
    <cellStyle name="Assumption Heading. 3 3 3 10 2" xfId="23272" xr:uid="{00000000-0005-0000-0000-0000DE170000}"/>
    <cellStyle name="Assumption Heading. 3 3 3 11" xfId="3282" xr:uid="{00000000-0005-0000-0000-0000DF170000}"/>
    <cellStyle name="Assumption Heading. 3 3 3 11 2" xfId="23273" xr:uid="{00000000-0005-0000-0000-0000E0170000}"/>
    <cellStyle name="Assumption Heading. 3 3 3 12" xfId="23271" xr:uid="{00000000-0005-0000-0000-0000E1170000}"/>
    <cellStyle name="Assumption Heading. 3 3 3 2" xfId="3283" xr:uid="{00000000-0005-0000-0000-0000E2170000}"/>
    <cellStyle name="Assumption Heading. 3 3 3 2 2" xfId="23274" xr:uid="{00000000-0005-0000-0000-0000E3170000}"/>
    <cellStyle name="Assumption Heading. 3 3 3 3" xfId="3284" xr:uid="{00000000-0005-0000-0000-0000E4170000}"/>
    <cellStyle name="Assumption Heading. 3 3 3 3 2" xfId="23275" xr:uid="{00000000-0005-0000-0000-0000E5170000}"/>
    <cellStyle name="Assumption Heading. 3 3 3 4" xfId="3285" xr:uid="{00000000-0005-0000-0000-0000E6170000}"/>
    <cellStyle name="Assumption Heading. 3 3 3 4 2" xfId="23276" xr:uid="{00000000-0005-0000-0000-0000E7170000}"/>
    <cellStyle name="Assumption Heading. 3 3 3 5" xfId="3286" xr:uid="{00000000-0005-0000-0000-0000E8170000}"/>
    <cellStyle name="Assumption Heading. 3 3 3 5 2" xfId="23277" xr:uid="{00000000-0005-0000-0000-0000E9170000}"/>
    <cellStyle name="Assumption Heading. 3 3 3 6" xfId="3287" xr:uid="{00000000-0005-0000-0000-0000EA170000}"/>
    <cellStyle name="Assumption Heading. 3 3 3 6 2" xfId="23278" xr:uid="{00000000-0005-0000-0000-0000EB170000}"/>
    <cellStyle name="Assumption Heading. 3 3 3 7" xfId="3288" xr:uid="{00000000-0005-0000-0000-0000EC170000}"/>
    <cellStyle name="Assumption Heading. 3 3 3 7 2" xfId="23279" xr:uid="{00000000-0005-0000-0000-0000ED170000}"/>
    <cellStyle name="Assumption Heading. 3 3 3 8" xfId="3289" xr:uid="{00000000-0005-0000-0000-0000EE170000}"/>
    <cellStyle name="Assumption Heading. 3 3 3 8 2" xfId="23280" xr:uid="{00000000-0005-0000-0000-0000EF170000}"/>
    <cellStyle name="Assumption Heading. 3 3 3 9" xfId="3290" xr:uid="{00000000-0005-0000-0000-0000F0170000}"/>
    <cellStyle name="Assumption Heading. 3 3 3 9 2" xfId="23281" xr:uid="{00000000-0005-0000-0000-0000F1170000}"/>
    <cellStyle name="Assumption Heading. 3 3 4" xfId="3291" xr:uid="{00000000-0005-0000-0000-0000F2170000}"/>
    <cellStyle name="Assumption Heading. 3 3 4 2" xfId="23282" xr:uid="{00000000-0005-0000-0000-0000F3170000}"/>
    <cellStyle name="Assumption Heading. 3 3 5" xfId="3292" xr:uid="{00000000-0005-0000-0000-0000F4170000}"/>
    <cellStyle name="Assumption Heading. 3 3 5 2" xfId="23283" xr:uid="{00000000-0005-0000-0000-0000F5170000}"/>
    <cellStyle name="Assumption Heading. 3 3 6" xfId="3293" xr:uid="{00000000-0005-0000-0000-0000F6170000}"/>
    <cellStyle name="Assumption Heading. 3 3 6 2" xfId="23284" xr:uid="{00000000-0005-0000-0000-0000F7170000}"/>
    <cellStyle name="Assumption Heading. 3 3 7" xfId="3294" xr:uid="{00000000-0005-0000-0000-0000F8170000}"/>
    <cellStyle name="Assumption Heading. 3 3 7 2" xfId="23285" xr:uid="{00000000-0005-0000-0000-0000F9170000}"/>
    <cellStyle name="Assumption Heading. 3 3 8" xfId="3295" xr:uid="{00000000-0005-0000-0000-0000FA170000}"/>
    <cellStyle name="Assumption Heading. 3 3 8 2" xfId="23286" xr:uid="{00000000-0005-0000-0000-0000FB170000}"/>
    <cellStyle name="Assumption Heading. 3 3 9" xfId="3296" xr:uid="{00000000-0005-0000-0000-0000FC170000}"/>
    <cellStyle name="Assumption Heading. 3 3 9 2" xfId="23287" xr:uid="{00000000-0005-0000-0000-0000FD170000}"/>
    <cellStyle name="Assumption Heading. 3 4" xfId="3297" xr:uid="{00000000-0005-0000-0000-0000FE170000}"/>
    <cellStyle name="Assumption Heading. 3 4 10" xfId="3298" xr:uid="{00000000-0005-0000-0000-0000FF170000}"/>
    <cellStyle name="Assumption Heading. 3 4 10 2" xfId="23289" xr:uid="{00000000-0005-0000-0000-000000180000}"/>
    <cellStyle name="Assumption Heading. 3 4 11" xfId="3299" xr:uid="{00000000-0005-0000-0000-000001180000}"/>
    <cellStyle name="Assumption Heading. 3 4 11 2" xfId="23290" xr:uid="{00000000-0005-0000-0000-000002180000}"/>
    <cellStyle name="Assumption Heading. 3 4 12" xfId="23288" xr:uid="{00000000-0005-0000-0000-000003180000}"/>
    <cellStyle name="Assumption Heading. 3 4 2" xfId="3300" xr:uid="{00000000-0005-0000-0000-000004180000}"/>
    <cellStyle name="Assumption Heading. 3 4 2 10" xfId="3301" xr:uid="{00000000-0005-0000-0000-000005180000}"/>
    <cellStyle name="Assumption Heading. 3 4 2 10 2" xfId="23292" xr:uid="{00000000-0005-0000-0000-000006180000}"/>
    <cellStyle name="Assumption Heading. 3 4 2 11" xfId="3302" xr:uid="{00000000-0005-0000-0000-000007180000}"/>
    <cellStyle name="Assumption Heading. 3 4 2 11 2" xfId="23293" xr:uid="{00000000-0005-0000-0000-000008180000}"/>
    <cellStyle name="Assumption Heading. 3 4 2 12" xfId="23291" xr:uid="{00000000-0005-0000-0000-000009180000}"/>
    <cellStyle name="Assumption Heading. 3 4 2 2" xfId="3303" xr:uid="{00000000-0005-0000-0000-00000A180000}"/>
    <cellStyle name="Assumption Heading. 3 4 2 2 2" xfId="23294" xr:uid="{00000000-0005-0000-0000-00000B180000}"/>
    <cellStyle name="Assumption Heading. 3 4 2 3" xfId="3304" xr:uid="{00000000-0005-0000-0000-00000C180000}"/>
    <cellStyle name="Assumption Heading. 3 4 2 3 2" xfId="23295" xr:uid="{00000000-0005-0000-0000-00000D180000}"/>
    <cellStyle name="Assumption Heading. 3 4 2 4" xfId="3305" xr:uid="{00000000-0005-0000-0000-00000E180000}"/>
    <cellStyle name="Assumption Heading. 3 4 2 4 2" xfId="23296" xr:uid="{00000000-0005-0000-0000-00000F180000}"/>
    <cellStyle name="Assumption Heading. 3 4 2 5" xfId="3306" xr:uid="{00000000-0005-0000-0000-000010180000}"/>
    <cellStyle name="Assumption Heading. 3 4 2 5 2" xfId="23297" xr:uid="{00000000-0005-0000-0000-000011180000}"/>
    <cellStyle name="Assumption Heading. 3 4 2 6" xfId="3307" xr:uid="{00000000-0005-0000-0000-000012180000}"/>
    <cellStyle name="Assumption Heading. 3 4 2 6 2" xfId="23298" xr:uid="{00000000-0005-0000-0000-000013180000}"/>
    <cellStyle name="Assumption Heading. 3 4 2 7" xfId="3308" xr:uid="{00000000-0005-0000-0000-000014180000}"/>
    <cellStyle name="Assumption Heading. 3 4 2 7 2" xfId="23299" xr:uid="{00000000-0005-0000-0000-000015180000}"/>
    <cellStyle name="Assumption Heading. 3 4 2 8" xfId="3309" xr:uid="{00000000-0005-0000-0000-000016180000}"/>
    <cellStyle name="Assumption Heading. 3 4 2 8 2" xfId="23300" xr:uid="{00000000-0005-0000-0000-000017180000}"/>
    <cellStyle name="Assumption Heading. 3 4 2 9" xfId="3310" xr:uid="{00000000-0005-0000-0000-000018180000}"/>
    <cellStyle name="Assumption Heading. 3 4 2 9 2" xfId="23301" xr:uid="{00000000-0005-0000-0000-000019180000}"/>
    <cellStyle name="Assumption Heading. 3 4 3" xfId="3311" xr:uid="{00000000-0005-0000-0000-00001A180000}"/>
    <cellStyle name="Assumption Heading. 3 4 3 2" xfId="23302" xr:uid="{00000000-0005-0000-0000-00001B180000}"/>
    <cellStyle name="Assumption Heading. 3 4 4" xfId="3312" xr:uid="{00000000-0005-0000-0000-00001C180000}"/>
    <cellStyle name="Assumption Heading. 3 4 4 2" xfId="23303" xr:uid="{00000000-0005-0000-0000-00001D180000}"/>
    <cellStyle name="Assumption Heading. 3 4 5" xfId="3313" xr:uid="{00000000-0005-0000-0000-00001E180000}"/>
    <cellStyle name="Assumption Heading. 3 4 5 2" xfId="23304" xr:uid="{00000000-0005-0000-0000-00001F180000}"/>
    <cellStyle name="Assumption Heading. 3 4 6" xfId="3314" xr:uid="{00000000-0005-0000-0000-000020180000}"/>
    <cellStyle name="Assumption Heading. 3 4 6 2" xfId="23305" xr:uid="{00000000-0005-0000-0000-000021180000}"/>
    <cellStyle name="Assumption Heading. 3 4 7" xfId="3315" xr:uid="{00000000-0005-0000-0000-000022180000}"/>
    <cellStyle name="Assumption Heading. 3 4 7 2" xfId="23306" xr:uid="{00000000-0005-0000-0000-000023180000}"/>
    <cellStyle name="Assumption Heading. 3 4 8" xfId="3316" xr:uid="{00000000-0005-0000-0000-000024180000}"/>
    <cellStyle name="Assumption Heading. 3 4 8 2" xfId="23307" xr:uid="{00000000-0005-0000-0000-000025180000}"/>
    <cellStyle name="Assumption Heading. 3 4 9" xfId="3317" xr:uid="{00000000-0005-0000-0000-000026180000}"/>
    <cellStyle name="Assumption Heading. 3 4 9 2" xfId="23308" xr:uid="{00000000-0005-0000-0000-000027180000}"/>
    <cellStyle name="Assumption Heading. 3 5" xfId="3318" xr:uid="{00000000-0005-0000-0000-000028180000}"/>
    <cellStyle name="Assumption Heading. 3 5 10" xfId="3319" xr:uid="{00000000-0005-0000-0000-000029180000}"/>
    <cellStyle name="Assumption Heading. 3 5 10 2" xfId="23310" xr:uid="{00000000-0005-0000-0000-00002A180000}"/>
    <cellStyle name="Assumption Heading. 3 5 11" xfId="3320" xr:uid="{00000000-0005-0000-0000-00002B180000}"/>
    <cellStyle name="Assumption Heading. 3 5 11 2" xfId="23311" xr:uid="{00000000-0005-0000-0000-00002C180000}"/>
    <cellStyle name="Assumption Heading. 3 5 12" xfId="23309" xr:uid="{00000000-0005-0000-0000-00002D180000}"/>
    <cellStyle name="Assumption Heading. 3 5 2" xfId="3321" xr:uid="{00000000-0005-0000-0000-00002E180000}"/>
    <cellStyle name="Assumption Heading. 3 5 2 10" xfId="3322" xr:uid="{00000000-0005-0000-0000-00002F180000}"/>
    <cellStyle name="Assumption Heading. 3 5 2 10 2" xfId="23313" xr:uid="{00000000-0005-0000-0000-000030180000}"/>
    <cellStyle name="Assumption Heading. 3 5 2 11" xfId="3323" xr:uid="{00000000-0005-0000-0000-000031180000}"/>
    <cellStyle name="Assumption Heading. 3 5 2 11 2" xfId="23314" xr:uid="{00000000-0005-0000-0000-000032180000}"/>
    <cellStyle name="Assumption Heading. 3 5 2 12" xfId="23312" xr:uid="{00000000-0005-0000-0000-000033180000}"/>
    <cellStyle name="Assumption Heading. 3 5 2 2" xfId="3324" xr:uid="{00000000-0005-0000-0000-000034180000}"/>
    <cellStyle name="Assumption Heading. 3 5 2 2 2" xfId="23315" xr:uid="{00000000-0005-0000-0000-000035180000}"/>
    <cellStyle name="Assumption Heading. 3 5 2 3" xfId="3325" xr:uid="{00000000-0005-0000-0000-000036180000}"/>
    <cellStyle name="Assumption Heading. 3 5 2 3 2" xfId="23316" xr:uid="{00000000-0005-0000-0000-000037180000}"/>
    <cellStyle name="Assumption Heading. 3 5 2 4" xfId="3326" xr:uid="{00000000-0005-0000-0000-000038180000}"/>
    <cellStyle name="Assumption Heading. 3 5 2 4 2" xfId="23317" xr:uid="{00000000-0005-0000-0000-000039180000}"/>
    <cellStyle name="Assumption Heading. 3 5 2 5" xfId="3327" xr:uid="{00000000-0005-0000-0000-00003A180000}"/>
    <cellStyle name="Assumption Heading. 3 5 2 5 2" xfId="23318" xr:uid="{00000000-0005-0000-0000-00003B180000}"/>
    <cellStyle name="Assumption Heading. 3 5 2 6" xfId="3328" xr:uid="{00000000-0005-0000-0000-00003C180000}"/>
    <cellStyle name="Assumption Heading. 3 5 2 6 2" xfId="23319" xr:uid="{00000000-0005-0000-0000-00003D180000}"/>
    <cellStyle name="Assumption Heading. 3 5 2 7" xfId="3329" xr:uid="{00000000-0005-0000-0000-00003E180000}"/>
    <cellStyle name="Assumption Heading. 3 5 2 7 2" xfId="23320" xr:uid="{00000000-0005-0000-0000-00003F180000}"/>
    <cellStyle name="Assumption Heading. 3 5 2 8" xfId="3330" xr:uid="{00000000-0005-0000-0000-000040180000}"/>
    <cellStyle name="Assumption Heading. 3 5 2 8 2" xfId="23321" xr:uid="{00000000-0005-0000-0000-000041180000}"/>
    <cellStyle name="Assumption Heading. 3 5 2 9" xfId="3331" xr:uid="{00000000-0005-0000-0000-000042180000}"/>
    <cellStyle name="Assumption Heading. 3 5 2 9 2" xfId="23322" xr:uid="{00000000-0005-0000-0000-000043180000}"/>
    <cellStyle name="Assumption Heading. 3 5 3" xfId="3332" xr:uid="{00000000-0005-0000-0000-000044180000}"/>
    <cellStyle name="Assumption Heading. 3 5 3 2" xfId="23323" xr:uid="{00000000-0005-0000-0000-000045180000}"/>
    <cellStyle name="Assumption Heading. 3 5 4" xfId="3333" xr:uid="{00000000-0005-0000-0000-000046180000}"/>
    <cellStyle name="Assumption Heading. 3 5 4 2" xfId="23324" xr:uid="{00000000-0005-0000-0000-000047180000}"/>
    <cellStyle name="Assumption Heading. 3 5 5" xfId="3334" xr:uid="{00000000-0005-0000-0000-000048180000}"/>
    <cellStyle name="Assumption Heading. 3 5 5 2" xfId="23325" xr:uid="{00000000-0005-0000-0000-000049180000}"/>
    <cellStyle name="Assumption Heading. 3 5 6" xfId="3335" xr:uid="{00000000-0005-0000-0000-00004A180000}"/>
    <cellStyle name="Assumption Heading. 3 5 6 2" xfId="23326" xr:uid="{00000000-0005-0000-0000-00004B180000}"/>
    <cellStyle name="Assumption Heading. 3 5 7" xfId="3336" xr:uid="{00000000-0005-0000-0000-00004C180000}"/>
    <cellStyle name="Assumption Heading. 3 5 7 2" xfId="23327" xr:uid="{00000000-0005-0000-0000-00004D180000}"/>
    <cellStyle name="Assumption Heading. 3 5 8" xfId="3337" xr:uid="{00000000-0005-0000-0000-00004E180000}"/>
    <cellStyle name="Assumption Heading. 3 5 8 2" xfId="23328" xr:uid="{00000000-0005-0000-0000-00004F180000}"/>
    <cellStyle name="Assumption Heading. 3 5 9" xfId="3338" xr:uid="{00000000-0005-0000-0000-000050180000}"/>
    <cellStyle name="Assumption Heading. 3 5 9 2" xfId="23329" xr:uid="{00000000-0005-0000-0000-000051180000}"/>
    <cellStyle name="Assumption Heading. 3 6" xfId="3339" xr:uid="{00000000-0005-0000-0000-000052180000}"/>
    <cellStyle name="Assumption Heading. 3 6 10" xfId="3340" xr:uid="{00000000-0005-0000-0000-000053180000}"/>
    <cellStyle name="Assumption Heading. 3 6 10 2" xfId="23331" xr:uid="{00000000-0005-0000-0000-000054180000}"/>
    <cellStyle name="Assumption Heading. 3 6 11" xfId="3341" xr:uid="{00000000-0005-0000-0000-000055180000}"/>
    <cellStyle name="Assumption Heading. 3 6 11 2" xfId="23332" xr:uid="{00000000-0005-0000-0000-000056180000}"/>
    <cellStyle name="Assumption Heading. 3 6 12" xfId="23330" xr:uid="{00000000-0005-0000-0000-000057180000}"/>
    <cellStyle name="Assumption Heading. 3 6 2" xfId="3342" xr:uid="{00000000-0005-0000-0000-000058180000}"/>
    <cellStyle name="Assumption Heading. 3 6 2 2" xfId="23333" xr:uid="{00000000-0005-0000-0000-000059180000}"/>
    <cellStyle name="Assumption Heading. 3 6 3" xfId="3343" xr:uid="{00000000-0005-0000-0000-00005A180000}"/>
    <cellStyle name="Assumption Heading. 3 6 3 2" xfId="23334" xr:uid="{00000000-0005-0000-0000-00005B180000}"/>
    <cellStyle name="Assumption Heading. 3 6 4" xfId="3344" xr:uid="{00000000-0005-0000-0000-00005C180000}"/>
    <cellStyle name="Assumption Heading. 3 6 4 2" xfId="23335" xr:uid="{00000000-0005-0000-0000-00005D180000}"/>
    <cellStyle name="Assumption Heading. 3 6 5" xfId="3345" xr:uid="{00000000-0005-0000-0000-00005E180000}"/>
    <cellStyle name="Assumption Heading. 3 6 5 2" xfId="23336" xr:uid="{00000000-0005-0000-0000-00005F180000}"/>
    <cellStyle name="Assumption Heading. 3 6 6" xfId="3346" xr:uid="{00000000-0005-0000-0000-000060180000}"/>
    <cellStyle name="Assumption Heading. 3 6 6 2" xfId="23337" xr:uid="{00000000-0005-0000-0000-000061180000}"/>
    <cellStyle name="Assumption Heading. 3 6 7" xfId="3347" xr:uid="{00000000-0005-0000-0000-000062180000}"/>
    <cellStyle name="Assumption Heading. 3 6 7 2" xfId="23338" xr:uid="{00000000-0005-0000-0000-000063180000}"/>
    <cellStyle name="Assumption Heading. 3 6 8" xfId="3348" xr:uid="{00000000-0005-0000-0000-000064180000}"/>
    <cellStyle name="Assumption Heading. 3 6 8 2" xfId="23339" xr:uid="{00000000-0005-0000-0000-000065180000}"/>
    <cellStyle name="Assumption Heading. 3 6 9" xfId="3349" xr:uid="{00000000-0005-0000-0000-000066180000}"/>
    <cellStyle name="Assumption Heading. 3 6 9 2" xfId="23340" xr:uid="{00000000-0005-0000-0000-000067180000}"/>
    <cellStyle name="Assumption Heading. 3 7" xfId="3350" xr:uid="{00000000-0005-0000-0000-000068180000}"/>
    <cellStyle name="Assumption Heading. 3 7 2" xfId="23341" xr:uid="{00000000-0005-0000-0000-000069180000}"/>
    <cellStyle name="Assumption Heading. 3 8" xfId="3351" xr:uid="{00000000-0005-0000-0000-00006A180000}"/>
    <cellStyle name="Assumption Heading. 3 8 2" xfId="23342" xr:uid="{00000000-0005-0000-0000-00006B180000}"/>
    <cellStyle name="Assumption Heading. 3 9" xfId="3352" xr:uid="{00000000-0005-0000-0000-00006C180000}"/>
    <cellStyle name="Assumption Heading. 3 9 2" xfId="23343" xr:uid="{00000000-0005-0000-0000-00006D180000}"/>
    <cellStyle name="Assumption Heading. 4" xfId="3353" xr:uid="{00000000-0005-0000-0000-00006E180000}"/>
    <cellStyle name="Assumption Heading. 4 10" xfId="3354" xr:uid="{00000000-0005-0000-0000-00006F180000}"/>
    <cellStyle name="Assumption Heading. 4 10 2" xfId="23345" xr:uid="{00000000-0005-0000-0000-000070180000}"/>
    <cellStyle name="Assumption Heading. 4 11" xfId="3355" xr:uid="{00000000-0005-0000-0000-000071180000}"/>
    <cellStyle name="Assumption Heading. 4 11 2" xfId="23346" xr:uid="{00000000-0005-0000-0000-000072180000}"/>
    <cellStyle name="Assumption Heading. 4 12" xfId="3356" xr:uid="{00000000-0005-0000-0000-000073180000}"/>
    <cellStyle name="Assumption Heading. 4 12 2" xfId="23347" xr:uid="{00000000-0005-0000-0000-000074180000}"/>
    <cellStyle name="Assumption Heading. 4 13" xfId="23344" xr:uid="{00000000-0005-0000-0000-000075180000}"/>
    <cellStyle name="Assumption Heading. 4 2" xfId="3357" xr:uid="{00000000-0005-0000-0000-000076180000}"/>
    <cellStyle name="Assumption Heading. 4 2 10" xfId="3358" xr:uid="{00000000-0005-0000-0000-000077180000}"/>
    <cellStyle name="Assumption Heading. 4 2 10 2" xfId="23349" xr:uid="{00000000-0005-0000-0000-000078180000}"/>
    <cellStyle name="Assumption Heading. 4 2 11" xfId="3359" xr:uid="{00000000-0005-0000-0000-000079180000}"/>
    <cellStyle name="Assumption Heading. 4 2 11 2" xfId="23350" xr:uid="{00000000-0005-0000-0000-00007A180000}"/>
    <cellStyle name="Assumption Heading. 4 2 12" xfId="23348" xr:uid="{00000000-0005-0000-0000-00007B180000}"/>
    <cellStyle name="Assumption Heading. 4 2 2" xfId="3360" xr:uid="{00000000-0005-0000-0000-00007C180000}"/>
    <cellStyle name="Assumption Heading. 4 2 2 10" xfId="3361" xr:uid="{00000000-0005-0000-0000-00007D180000}"/>
    <cellStyle name="Assumption Heading. 4 2 2 10 2" xfId="23352" xr:uid="{00000000-0005-0000-0000-00007E180000}"/>
    <cellStyle name="Assumption Heading. 4 2 2 11" xfId="3362" xr:uid="{00000000-0005-0000-0000-00007F180000}"/>
    <cellStyle name="Assumption Heading. 4 2 2 11 2" xfId="23353" xr:uid="{00000000-0005-0000-0000-000080180000}"/>
    <cellStyle name="Assumption Heading. 4 2 2 12" xfId="23351" xr:uid="{00000000-0005-0000-0000-000081180000}"/>
    <cellStyle name="Assumption Heading. 4 2 2 2" xfId="3363" xr:uid="{00000000-0005-0000-0000-000082180000}"/>
    <cellStyle name="Assumption Heading. 4 2 2 2 2" xfId="23354" xr:uid="{00000000-0005-0000-0000-000083180000}"/>
    <cellStyle name="Assumption Heading. 4 2 2 3" xfId="3364" xr:uid="{00000000-0005-0000-0000-000084180000}"/>
    <cellStyle name="Assumption Heading. 4 2 2 3 2" xfId="23355" xr:uid="{00000000-0005-0000-0000-000085180000}"/>
    <cellStyle name="Assumption Heading. 4 2 2 4" xfId="3365" xr:uid="{00000000-0005-0000-0000-000086180000}"/>
    <cellStyle name="Assumption Heading. 4 2 2 4 2" xfId="23356" xr:uid="{00000000-0005-0000-0000-000087180000}"/>
    <cellStyle name="Assumption Heading. 4 2 2 5" xfId="3366" xr:uid="{00000000-0005-0000-0000-000088180000}"/>
    <cellStyle name="Assumption Heading. 4 2 2 5 2" xfId="23357" xr:uid="{00000000-0005-0000-0000-000089180000}"/>
    <cellStyle name="Assumption Heading. 4 2 2 6" xfId="3367" xr:uid="{00000000-0005-0000-0000-00008A180000}"/>
    <cellStyle name="Assumption Heading. 4 2 2 6 2" xfId="23358" xr:uid="{00000000-0005-0000-0000-00008B180000}"/>
    <cellStyle name="Assumption Heading. 4 2 2 7" xfId="3368" xr:uid="{00000000-0005-0000-0000-00008C180000}"/>
    <cellStyle name="Assumption Heading. 4 2 2 7 2" xfId="23359" xr:uid="{00000000-0005-0000-0000-00008D180000}"/>
    <cellStyle name="Assumption Heading. 4 2 2 8" xfId="3369" xr:uid="{00000000-0005-0000-0000-00008E180000}"/>
    <cellStyle name="Assumption Heading. 4 2 2 8 2" xfId="23360" xr:uid="{00000000-0005-0000-0000-00008F180000}"/>
    <cellStyle name="Assumption Heading. 4 2 2 9" xfId="3370" xr:uid="{00000000-0005-0000-0000-000090180000}"/>
    <cellStyle name="Assumption Heading. 4 2 2 9 2" xfId="23361" xr:uid="{00000000-0005-0000-0000-000091180000}"/>
    <cellStyle name="Assumption Heading. 4 2 3" xfId="3371" xr:uid="{00000000-0005-0000-0000-000092180000}"/>
    <cellStyle name="Assumption Heading. 4 2 3 2" xfId="23362" xr:uid="{00000000-0005-0000-0000-000093180000}"/>
    <cellStyle name="Assumption Heading. 4 2 4" xfId="3372" xr:uid="{00000000-0005-0000-0000-000094180000}"/>
    <cellStyle name="Assumption Heading. 4 2 4 2" xfId="23363" xr:uid="{00000000-0005-0000-0000-000095180000}"/>
    <cellStyle name="Assumption Heading. 4 2 5" xfId="3373" xr:uid="{00000000-0005-0000-0000-000096180000}"/>
    <cellStyle name="Assumption Heading. 4 2 5 2" xfId="23364" xr:uid="{00000000-0005-0000-0000-000097180000}"/>
    <cellStyle name="Assumption Heading. 4 2 6" xfId="3374" xr:uid="{00000000-0005-0000-0000-000098180000}"/>
    <cellStyle name="Assumption Heading. 4 2 6 2" xfId="23365" xr:uid="{00000000-0005-0000-0000-000099180000}"/>
    <cellStyle name="Assumption Heading. 4 2 7" xfId="3375" xr:uid="{00000000-0005-0000-0000-00009A180000}"/>
    <cellStyle name="Assumption Heading. 4 2 7 2" xfId="23366" xr:uid="{00000000-0005-0000-0000-00009B180000}"/>
    <cellStyle name="Assumption Heading. 4 2 8" xfId="3376" xr:uid="{00000000-0005-0000-0000-00009C180000}"/>
    <cellStyle name="Assumption Heading. 4 2 8 2" xfId="23367" xr:uid="{00000000-0005-0000-0000-00009D180000}"/>
    <cellStyle name="Assumption Heading. 4 2 9" xfId="3377" xr:uid="{00000000-0005-0000-0000-00009E180000}"/>
    <cellStyle name="Assumption Heading. 4 2 9 2" xfId="23368" xr:uid="{00000000-0005-0000-0000-00009F180000}"/>
    <cellStyle name="Assumption Heading. 4 3" xfId="3378" xr:uid="{00000000-0005-0000-0000-0000A0180000}"/>
    <cellStyle name="Assumption Heading. 4 3 10" xfId="3379" xr:uid="{00000000-0005-0000-0000-0000A1180000}"/>
    <cellStyle name="Assumption Heading. 4 3 10 2" xfId="23370" xr:uid="{00000000-0005-0000-0000-0000A2180000}"/>
    <cellStyle name="Assumption Heading. 4 3 11" xfId="3380" xr:uid="{00000000-0005-0000-0000-0000A3180000}"/>
    <cellStyle name="Assumption Heading. 4 3 11 2" xfId="23371" xr:uid="{00000000-0005-0000-0000-0000A4180000}"/>
    <cellStyle name="Assumption Heading. 4 3 12" xfId="23369" xr:uid="{00000000-0005-0000-0000-0000A5180000}"/>
    <cellStyle name="Assumption Heading. 4 3 2" xfId="3381" xr:uid="{00000000-0005-0000-0000-0000A6180000}"/>
    <cellStyle name="Assumption Heading. 4 3 2 2" xfId="23372" xr:uid="{00000000-0005-0000-0000-0000A7180000}"/>
    <cellStyle name="Assumption Heading. 4 3 3" xfId="3382" xr:uid="{00000000-0005-0000-0000-0000A8180000}"/>
    <cellStyle name="Assumption Heading. 4 3 3 2" xfId="23373" xr:uid="{00000000-0005-0000-0000-0000A9180000}"/>
    <cellStyle name="Assumption Heading. 4 3 4" xfId="3383" xr:uid="{00000000-0005-0000-0000-0000AA180000}"/>
    <cellStyle name="Assumption Heading. 4 3 4 2" xfId="23374" xr:uid="{00000000-0005-0000-0000-0000AB180000}"/>
    <cellStyle name="Assumption Heading. 4 3 5" xfId="3384" xr:uid="{00000000-0005-0000-0000-0000AC180000}"/>
    <cellStyle name="Assumption Heading. 4 3 5 2" xfId="23375" xr:uid="{00000000-0005-0000-0000-0000AD180000}"/>
    <cellStyle name="Assumption Heading. 4 3 6" xfId="3385" xr:uid="{00000000-0005-0000-0000-0000AE180000}"/>
    <cellStyle name="Assumption Heading. 4 3 6 2" xfId="23376" xr:uid="{00000000-0005-0000-0000-0000AF180000}"/>
    <cellStyle name="Assumption Heading. 4 3 7" xfId="3386" xr:uid="{00000000-0005-0000-0000-0000B0180000}"/>
    <cellStyle name="Assumption Heading. 4 3 7 2" xfId="23377" xr:uid="{00000000-0005-0000-0000-0000B1180000}"/>
    <cellStyle name="Assumption Heading. 4 3 8" xfId="3387" xr:uid="{00000000-0005-0000-0000-0000B2180000}"/>
    <cellStyle name="Assumption Heading. 4 3 8 2" xfId="23378" xr:uid="{00000000-0005-0000-0000-0000B3180000}"/>
    <cellStyle name="Assumption Heading. 4 3 9" xfId="3388" xr:uid="{00000000-0005-0000-0000-0000B4180000}"/>
    <cellStyle name="Assumption Heading. 4 3 9 2" xfId="23379" xr:uid="{00000000-0005-0000-0000-0000B5180000}"/>
    <cellStyle name="Assumption Heading. 4 4" xfId="3389" xr:uid="{00000000-0005-0000-0000-0000B6180000}"/>
    <cellStyle name="Assumption Heading. 4 4 2" xfId="23380" xr:uid="{00000000-0005-0000-0000-0000B7180000}"/>
    <cellStyle name="Assumption Heading. 4 5" xfId="3390" xr:uid="{00000000-0005-0000-0000-0000B8180000}"/>
    <cellStyle name="Assumption Heading. 4 5 2" xfId="23381" xr:uid="{00000000-0005-0000-0000-0000B9180000}"/>
    <cellStyle name="Assumption Heading. 4 6" xfId="3391" xr:uid="{00000000-0005-0000-0000-0000BA180000}"/>
    <cellStyle name="Assumption Heading. 4 6 2" xfId="23382" xr:uid="{00000000-0005-0000-0000-0000BB180000}"/>
    <cellStyle name="Assumption Heading. 4 7" xfId="3392" xr:uid="{00000000-0005-0000-0000-0000BC180000}"/>
    <cellStyle name="Assumption Heading. 4 7 2" xfId="23383" xr:uid="{00000000-0005-0000-0000-0000BD180000}"/>
    <cellStyle name="Assumption Heading. 4 8" xfId="3393" xr:uid="{00000000-0005-0000-0000-0000BE180000}"/>
    <cellStyle name="Assumption Heading. 4 8 2" xfId="23384" xr:uid="{00000000-0005-0000-0000-0000BF180000}"/>
    <cellStyle name="Assumption Heading. 4 9" xfId="3394" xr:uid="{00000000-0005-0000-0000-0000C0180000}"/>
    <cellStyle name="Assumption Heading. 4 9 2" xfId="23385" xr:uid="{00000000-0005-0000-0000-0000C1180000}"/>
    <cellStyle name="Assumption Heading. 5" xfId="3395" xr:uid="{00000000-0005-0000-0000-0000C2180000}"/>
    <cellStyle name="Assumption Heading. 5 10" xfId="3396" xr:uid="{00000000-0005-0000-0000-0000C3180000}"/>
    <cellStyle name="Assumption Heading. 5 10 2" xfId="23387" xr:uid="{00000000-0005-0000-0000-0000C4180000}"/>
    <cellStyle name="Assumption Heading. 5 11" xfId="3397" xr:uid="{00000000-0005-0000-0000-0000C5180000}"/>
    <cellStyle name="Assumption Heading. 5 11 2" xfId="23388" xr:uid="{00000000-0005-0000-0000-0000C6180000}"/>
    <cellStyle name="Assumption Heading. 5 12" xfId="3398" xr:uid="{00000000-0005-0000-0000-0000C7180000}"/>
    <cellStyle name="Assumption Heading. 5 12 2" xfId="23389" xr:uid="{00000000-0005-0000-0000-0000C8180000}"/>
    <cellStyle name="Assumption Heading. 5 13" xfId="23386" xr:uid="{00000000-0005-0000-0000-0000C9180000}"/>
    <cellStyle name="Assumption Heading. 5 2" xfId="3399" xr:uid="{00000000-0005-0000-0000-0000CA180000}"/>
    <cellStyle name="Assumption Heading. 5 2 10" xfId="3400" xr:uid="{00000000-0005-0000-0000-0000CB180000}"/>
    <cellStyle name="Assumption Heading. 5 2 10 2" xfId="23391" xr:uid="{00000000-0005-0000-0000-0000CC180000}"/>
    <cellStyle name="Assumption Heading. 5 2 11" xfId="3401" xr:uid="{00000000-0005-0000-0000-0000CD180000}"/>
    <cellStyle name="Assumption Heading. 5 2 11 2" xfId="23392" xr:uid="{00000000-0005-0000-0000-0000CE180000}"/>
    <cellStyle name="Assumption Heading. 5 2 12" xfId="23390" xr:uid="{00000000-0005-0000-0000-0000CF180000}"/>
    <cellStyle name="Assumption Heading. 5 2 2" xfId="3402" xr:uid="{00000000-0005-0000-0000-0000D0180000}"/>
    <cellStyle name="Assumption Heading. 5 2 2 10" xfId="3403" xr:uid="{00000000-0005-0000-0000-0000D1180000}"/>
    <cellStyle name="Assumption Heading. 5 2 2 10 2" xfId="23394" xr:uid="{00000000-0005-0000-0000-0000D2180000}"/>
    <cellStyle name="Assumption Heading. 5 2 2 11" xfId="3404" xr:uid="{00000000-0005-0000-0000-0000D3180000}"/>
    <cellStyle name="Assumption Heading. 5 2 2 11 2" xfId="23395" xr:uid="{00000000-0005-0000-0000-0000D4180000}"/>
    <cellStyle name="Assumption Heading. 5 2 2 12" xfId="23393" xr:uid="{00000000-0005-0000-0000-0000D5180000}"/>
    <cellStyle name="Assumption Heading. 5 2 2 2" xfId="3405" xr:uid="{00000000-0005-0000-0000-0000D6180000}"/>
    <cellStyle name="Assumption Heading. 5 2 2 2 2" xfId="23396" xr:uid="{00000000-0005-0000-0000-0000D7180000}"/>
    <cellStyle name="Assumption Heading. 5 2 2 3" xfId="3406" xr:uid="{00000000-0005-0000-0000-0000D8180000}"/>
    <cellStyle name="Assumption Heading. 5 2 2 3 2" xfId="23397" xr:uid="{00000000-0005-0000-0000-0000D9180000}"/>
    <cellStyle name="Assumption Heading. 5 2 2 4" xfId="3407" xr:uid="{00000000-0005-0000-0000-0000DA180000}"/>
    <cellStyle name="Assumption Heading. 5 2 2 4 2" xfId="23398" xr:uid="{00000000-0005-0000-0000-0000DB180000}"/>
    <cellStyle name="Assumption Heading. 5 2 2 5" xfId="3408" xr:uid="{00000000-0005-0000-0000-0000DC180000}"/>
    <cellStyle name="Assumption Heading. 5 2 2 5 2" xfId="23399" xr:uid="{00000000-0005-0000-0000-0000DD180000}"/>
    <cellStyle name="Assumption Heading. 5 2 2 6" xfId="3409" xr:uid="{00000000-0005-0000-0000-0000DE180000}"/>
    <cellStyle name="Assumption Heading. 5 2 2 6 2" xfId="23400" xr:uid="{00000000-0005-0000-0000-0000DF180000}"/>
    <cellStyle name="Assumption Heading. 5 2 2 7" xfId="3410" xr:uid="{00000000-0005-0000-0000-0000E0180000}"/>
    <cellStyle name="Assumption Heading. 5 2 2 7 2" xfId="23401" xr:uid="{00000000-0005-0000-0000-0000E1180000}"/>
    <cellStyle name="Assumption Heading. 5 2 2 8" xfId="3411" xr:uid="{00000000-0005-0000-0000-0000E2180000}"/>
    <cellStyle name="Assumption Heading. 5 2 2 8 2" xfId="23402" xr:uid="{00000000-0005-0000-0000-0000E3180000}"/>
    <cellStyle name="Assumption Heading. 5 2 2 9" xfId="3412" xr:uid="{00000000-0005-0000-0000-0000E4180000}"/>
    <cellStyle name="Assumption Heading. 5 2 2 9 2" xfId="23403" xr:uid="{00000000-0005-0000-0000-0000E5180000}"/>
    <cellStyle name="Assumption Heading. 5 2 3" xfId="3413" xr:uid="{00000000-0005-0000-0000-0000E6180000}"/>
    <cellStyle name="Assumption Heading. 5 2 3 2" xfId="23404" xr:uid="{00000000-0005-0000-0000-0000E7180000}"/>
    <cellStyle name="Assumption Heading. 5 2 4" xfId="3414" xr:uid="{00000000-0005-0000-0000-0000E8180000}"/>
    <cellStyle name="Assumption Heading. 5 2 4 2" xfId="23405" xr:uid="{00000000-0005-0000-0000-0000E9180000}"/>
    <cellStyle name="Assumption Heading. 5 2 5" xfId="3415" xr:uid="{00000000-0005-0000-0000-0000EA180000}"/>
    <cellStyle name="Assumption Heading. 5 2 5 2" xfId="23406" xr:uid="{00000000-0005-0000-0000-0000EB180000}"/>
    <cellStyle name="Assumption Heading. 5 2 6" xfId="3416" xr:uid="{00000000-0005-0000-0000-0000EC180000}"/>
    <cellStyle name="Assumption Heading. 5 2 6 2" xfId="23407" xr:uid="{00000000-0005-0000-0000-0000ED180000}"/>
    <cellStyle name="Assumption Heading. 5 2 7" xfId="3417" xr:uid="{00000000-0005-0000-0000-0000EE180000}"/>
    <cellStyle name="Assumption Heading. 5 2 7 2" xfId="23408" xr:uid="{00000000-0005-0000-0000-0000EF180000}"/>
    <cellStyle name="Assumption Heading. 5 2 8" xfId="3418" xr:uid="{00000000-0005-0000-0000-0000F0180000}"/>
    <cellStyle name="Assumption Heading. 5 2 8 2" xfId="23409" xr:uid="{00000000-0005-0000-0000-0000F1180000}"/>
    <cellStyle name="Assumption Heading. 5 2 9" xfId="3419" xr:uid="{00000000-0005-0000-0000-0000F2180000}"/>
    <cellStyle name="Assumption Heading. 5 2 9 2" xfId="23410" xr:uid="{00000000-0005-0000-0000-0000F3180000}"/>
    <cellStyle name="Assumption Heading. 5 3" xfId="3420" xr:uid="{00000000-0005-0000-0000-0000F4180000}"/>
    <cellStyle name="Assumption Heading. 5 3 10" xfId="3421" xr:uid="{00000000-0005-0000-0000-0000F5180000}"/>
    <cellStyle name="Assumption Heading. 5 3 10 2" xfId="23412" xr:uid="{00000000-0005-0000-0000-0000F6180000}"/>
    <cellStyle name="Assumption Heading. 5 3 11" xfId="3422" xr:uid="{00000000-0005-0000-0000-0000F7180000}"/>
    <cellStyle name="Assumption Heading. 5 3 11 2" xfId="23413" xr:uid="{00000000-0005-0000-0000-0000F8180000}"/>
    <cellStyle name="Assumption Heading. 5 3 12" xfId="23411" xr:uid="{00000000-0005-0000-0000-0000F9180000}"/>
    <cellStyle name="Assumption Heading. 5 3 2" xfId="3423" xr:uid="{00000000-0005-0000-0000-0000FA180000}"/>
    <cellStyle name="Assumption Heading. 5 3 2 2" xfId="23414" xr:uid="{00000000-0005-0000-0000-0000FB180000}"/>
    <cellStyle name="Assumption Heading. 5 3 3" xfId="3424" xr:uid="{00000000-0005-0000-0000-0000FC180000}"/>
    <cellStyle name="Assumption Heading. 5 3 3 2" xfId="23415" xr:uid="{00000000-0005-0000-0000-0000FD180000}"/>
    <cellStyle name="Assumption Heading. 5 3 4" xfId="3425" xr:uid="{00000000-0005-0000-0000-0000FE180000}"/>
    <cellStyle name="Assumption Heading. 5 3 4 2" xfId="23416" xr:uid="{00000000-0005-0000-0000-0000FF180000}"/>
    <cellStyle name="Assumption Heading. 5 3 5" xfId="3426" xr:uid="{00000000-0005-0000-0000-000000190000}"/>
    <cellStyle name="Assumption Heading. 5 3 5 2" xfId="23417" xr:uid="{00000000-0005-0000-0000-000001190000}"/>
    <cellStyle name="Assumption Heading. 5 3 6" xfId="3427" xr:uid="{00000000-0005-0000-0000-000002190000}"/>
    <cellStyle name="Assumption Heading. 5 3 6 2" xfId="23418" xr:uid="{00000000-0005-0000-0000-000003190000}"/>
    <cellStyle name="Assumption Heading. 5 3 7" xfId="3428" xr:uid="{00000000-0005-0000-0000-000004190000}"/>
    <cellStyle name="Assumption Heading. 5 3 7 2" xfId="23419" xr:uid="{00000000-0005-0000-0000-000005190000}"/>
    <cellStyle name="Assumption Heading. 5 3 8" xfId="3429" xr:uid="{00000000-0005-0000-0000-000006190000}"/>
    <cellStyle name="Assumption Heading. 5 3 8 2" xfId="23420" xr:uid="{00000000-0005-0000-0000-000007190000}"/>
    <cellStyle name="Assumption Heading. 5 3 9" xfId="3430" xr:uid="{00000000-0005-0000-0000-000008190000}"/>
    <cellStyle name="Assumption Heading. 5 3 9 2" xfId="23421" xr:uid="{00000000-0005-0000-0000-000009190000}"/>
    <cellStyle name="Assumption Heading. 5 4" xfId="3431" xr:uid="{00000000-0005-0000-0000-00000A190000}"/>
    <cellStyle name="Assumption Heading. 5 4 2" xfId="23422" xr:uid="{00000000-0005-0000-0000-00000B190000}"/>
    <cellStyle name="Assumption Heading. 5 5" xfId="3432" xr:uid="{00000000-0005-0000-0000-00000C190000}"/>
    <cellStyle name="Assumption Heading. 5 5 2" xfId="23423" xr:uid="{00000000-0005-0000-0000-00000D190000}"/>
    <cellStyle name="Assumption Heading. 5 6" xfId="3433" xr:uid="{00000000-0005-0000-0000-00000E190000}"/>
    <cellStyle name="Assumption Heading. 5 6 2" xfId="23424" xr:uid="{00000000-0005-0000-0000-00000F190000}"/>
    <cellStyle name="Assumption Heading. 5 7" xfId="3434" xr:uid="{00000000-0005-0000-0000-000010190000}"/>
    <cellStyle name="Assumption Heading. 5 7 2" xfId="23425" xr:uid="{00000000-0005-0000-0000-000011190000}"/>
    <cellStyle name="Assumption Heading. 5 8" xfId="3435" xr:uid="{00000000-0005-0000-0000-000012190000}"/>
    <cellStyle name="Assumption Heading. 5 8 2" xfId="23426" xr:uid="{00000000-0005-0000-0000-000013190000}"/>
    <cellStyle name="Assumption Heading. 5 9" xfId="3436" xr:uid="{00000000-0005-0000-0000-000014190000}"/>
    <cellStyle name="Assumption Heading. 5 9 2" xfId="23427" xr:uid="{00000000-0005-0000-0000-000015190000}"/>
    <cellStyle name="Assumption Heading. 6" xfId="3437" xr:uid="{00000000-0005-0000-0000-000016190000}"/>
    <cellStyle name="Assumption Heading. 6 10" xfId="3438" xr:uid="{00000000-0005-0000-0000-000017190000}"/>
    <cellStyle name="Assumption Heading. 6 10 2" xfId="23429" xr:uid="{00000000-0005-0000-0000-000018190000}"/>
    <cellStyle name="Assumption Heading. 6 11" xfId="3439" xr:uid="{00000000-0005-0000-0000-000019190000}"/>
    <cellStyle name="Assumption Heading. 6 11 2" xfId="23430" xr:uid="{00000000-0005-0000-0000-00001A190000}"/>
    <cellStyle name="Assumption Heading. 6 12" xfId="3440" xr:uid="{00000000-0005-0000-0000-00001B190000}"/>
    <cellStyle name="Assumption Heading. 6 12 2" xfId="23431" xr:uid="{00000000-0005-0000-0000-00001C190000}"/>
    <cellStyle name="Assumption Heading. 6 13" xfId="23428" xr:uid="{00000000-0005-0000-0000-00001D190000}"/>
    <cellStyle name="Assumption Heading. 6 2" xfId="3441" xr:uid="{00000000-0005-0000-0000-00001E190000}"/>
    <cellStyle name="Assumption Heading. 6 2 10" xfId="3442" xr:uid="{00000000-0005-0000-0000-00001F190000}"/>
    <cellStyle name="Assumption Heading. 6 2 10 2" xfId="23433" xr:uid="{00000000-0005-0000-0000-000020190000}"/>
    <cellStyle name="Assumption Heading. 6 2 11" xfId="3443" xr:uid="{00000000-0005-0000-0000-000021190000}"/>
    <cellStyle name="Assumption Heading. 6 2 11 2" xfId="23434" xr:uid="{00000000-0005-0000-0000-000022190000}"/>
    <cellStyle name="Assumption Heading. 6 2 12" xfId="23432" xr:uid="{00000000-0005-0000-0000-000023190000}"/>
    <cellStyle name="Assumption Heading. 6 2 2" xfId="3444" xr:uid="{00000000-0005-0000-0000-000024190000}"/>
    <cellStyle name="Assumption Heading. 6 2 2 10" xfId="3445" xr:uid="{00000000-0005-0000-0000-000025190000}"/>
    <cellStyle name="Assumption Heading. 6 2 2 10 2" xfId="23436" xr:uid="{00000000-0005-0000-0000-000026190000}"/>
    <cellStyle name="Assumption Heading. 6 2 2 11" xfId="3446" xr:uid="{00000000-0005-0000-0000-000027190000}"/>
    <cellStyle name="Assumption Heading. 6 2 2 11 2" xfId="23437" xr:uid="{00000000-0005-0000-0000-000028190000}"/>
    <cellStyle name="Assumption Heading. 6 2 2 12" xfId="23435" xr:uid="{00000000-0005-0000-0000-000029190000}"/>
    <cellStyle name="Assumption Heading. 6 2 2 2" xfId="3447" xr:uid="{00000000-0005-0000-0000-00002A190000}"/>
    <cellStyle name="Assumption Heading. 6 2 2 2 2" xfId="23438" xr:uid="{00000000-0005-0000-0000-00002B190000}"/>
    <cellStyle name="Assumption Heading. 6 2 2 3" xfId="3448" xr:uid="{00000000-0005-0000-0000-00002C190000}"/>
    <cellStyle name="Assumption Heading. 6 2 2 3 2" xfId="23439" xr:uid="{00000000-0005-0000-0000-00002D190000}"/>
    <cellStyle name="Assumption Heading. 6 2 2 4" xfId="3449" xr:uid="{00000000-0005-0000-0000-00002E190000}"/>
    <cellStyle name="Assumption Heading. 6 2 2 4 2" xfId="23440" xr:uid="{00000000-0005-0000-0000-00002F190000}"/>
    <cellStyle name="Assumption Heading. 6 2 2 5" xfId="3450" xr:uid="{00000000-0005-0000-0000-000030190000}"/>
    <cellStyle name="Assumption Heading. 6 2 2 5 2" xfId="23441" xr:uid="{00000000-0005-0000-0000-000031190000}"/>
    <cellStyle name="Assumption Heading. 6 2 2 6" xfId="3451" xr:uid="{00000000-0005-0000-0000-000032190000}"/>
    <cellStyle name="Assumption Heading. 6 2 2 6 2" xfId="23442" xr:uid="{00000000-0005-0000-0000-000033190000}"/>
    <cellStyle name="Assumption Heading. 6 2 2 7" xfId="3452" xr:uid="{00000000-0005-0000-0000-000034190000}"/>
    <cellStyle name="Assumption Heading. 6 2 2 7 2" xfId="23443" xr:uid="{00000000-0005-0000-0000-000035190000}"/>
    <cellStyle name="Assumption Heading. 6 2 2 8" xfId="3453" xr:uid="{00000000-0005-0000-0000-000036190000}"/>
    <cellStyle name="Assumption Heading. 6 2 2 8 2" xfId="23444" xr:uid="{00000000-0005-0000-0000-000037190000}"/>
    <cellStyle name="Assumption Heading. 6 2 2 9" xfId="3454" xr:uid="{00000000-0005-0000-0000-000038190000}"/>
    <cellStyle name="Assumption Heading. 6 2 2 9 2" xfId="23445" xr:uid="{00000000-0005-0000-0000-000039190000}"/>
    <cellStyle name="Assumption Heading. 6 2 3" xfId="3455" xr:uid="{00000000-0005-0000-0000-00003A190000}"/>
    <cellStyle name="Assumption Heading. 6 2 3 2" xfId="23446" xr:uid="{00000000-0005-0000-0000-00003B190000}"/>
    <cellStyle name="Assumption Heading. 6 2 4" xfId="3456" xr:uid="{00000000-0005-0000-0000-00003C190000}"/>
    <cellStyle name="Assumption Heading. 6 2 4 2" xfId="23447" xr:uid="{00000000-0005-0000-0000-00003D190000}"/>
    <cellStyle name="Assumption Heading. 6 2 5" xfId="3457" xr:uid="{00000000-0005-0000-0000-00003E190000}"/>
    <cellStyle name="Assumption Heading. 6 2 5 2" xfId="23448" xr:uid="{00000000-0005-0000-0000-00003F190000}"/>
    <cellStyle name="Assumption Heading. 6 2 6" xfId="3458" xr:uid="{00000000-0005-0000-0000-000040190000}"/>
    <cellStyle name="Assumption Heading. 6 2 6 2" xfId="23449" xr:uid="{00000000-0005-0000-0000-000041190000}"/>
    <cellStyle name="Assumption Heading. 6 2 7" xfId="3459" xr:uid="{00000000-0005-0000-0000-000042190000}"/>
    <cellStyle name="Assumption Heading. 6 2 7 2" xfId="23450" xr:uid="{00000000-0005-0000-0000-000043190000}"/>
    <cellStyle name="Assumption Heading. 6 2 8" xfId="3460" xr:uid="{00000000-0005-0000-0000-000044190000}"/>
    <cellStyle name="Assumption Heading. 6 2 8 2" xfId="23451" xr:uid="{00000000-0005-0000-0000-000045190000}"/>
    <cellStyle name="Assumption Heading. 6 2 9" xfId="3461" xr:uid="{00000000-0005-0000-0000-000046190000}"/>
    <cellStyle name="Assumption Heading. 6 2 9 2" xfId="23452" xr:uid="{00000000-0005-0000-0000-000047190000}"/>
    <cellStyle name="Assumption Heading. 6 3" xfId="3462" xr:uid="{00000000-0005-0000-0000-000048190000}"/>
    <cellStyle name="Assumption Heading. 6 3 10" xfId="3463" xr:uid="{00000000-0005-0000-0000-000049190000}"/>
    <cellStyle name="Assumption Heading. 6 3 10 2" xfId="23454" xr:uid="{00000000-0005-0000-0000-00004A190000}"/>
    <cellStyle name="Assumption Heading. 6 3 11" xfId="3464" xr:uid="{00000000-0005-0000-0000-00004B190000}"/>
    <cellStyle name="Assumption Heading. 6 3 11 2" xfId="23455" xr:uid="{00000000-0005-0000-0000-00004C190000}"/>
    <cellStyle name="Assumption Heading. 6 3 12" xfId="23453" xr:uid="{00000000-0005-0000-0000-00004D190000}"/>
    <cellStyle name="Assumption Heading. 6 3 2" xfId="3465" xr:uid="{00000000-0005-0000-0000-00004E190000}"/>
    <cellStyle name="Assumption Heading. 6 3 2 2" xfId="23456" xr:uid="{00000000-0005-0000-0000-00004F190000}"/>
    <cellStyle name="Assumption Heading. 6 3 3" xfId="3466" xr:uid="{00000000-0005-0000-0000-000050190000}"/>
    <cellStyle name="Assumption Heading. 6 3 3 2" xfId="23457" xr:uid="{00000000-0005-0000-0000-000051190000}"/>
    <cellStyle name="Assumption Heading. 6 3 4" xfId="3467" xr:uid="{00000000-0005-0000-0000-000052190000}"/>
    <cellStyle name="Assumption Heading. 6 3 4 2" xfId="23458" xr:uid="{00000000-0005-0000-0000-000053190000}"/>
    <cellStyle name="Assumption Heading. 6 3 5" xfId="3468" xr:uid="{00000000-0005-0000-0000-000054190000}"/>
    <cellStyle name="Assumption Heading. 6 3 5 2" xfId="23459" xr:uid="{00000000-0005-0000-0000-000055190000}"/>
    <cellStyle name="Assumption Heading. 6 3 6" xfId="3469" xr:uid="{00000000-0005-0000-0000-000056190000}"/>
    <cellStyle name="Assumption Heading. 6 3 6 2" xfId="23460" xr:uid="{00000000-0005-0000-0000-000057190000}"/>
    <cellStyle name="Assumption Heading. 6 3 7" xfId="3470" xr:uid="{00000000-0005-0000-0000-000058190000}"/>
    <cellStyle name="Assumption Heading. 6 3 7 2" xfId="23461" xr:uid="{00000000-0005-0000-0000-000059190000}"/>
    <cellStyle name="Assumption Heading. 6 3 8" xfId="3471" xr:uid="{00000000-0005-0000-0000-00005A190000}"/>
    <cellStyle name="Assumption Heading. 6 3 8 2" xfId="23462" xr:uid="{00000000-0005-0000-0000-00005B190000}"/>
    <cellStyle name="Assumption Heading. 6 3 9" xfId="3472" xr:uid="{00000000-0005-0000-0000-00005C190000}"/>
    <cellStyle name="Assumption Heading. 6 3 9 2" xfId="23463" xr:uid="{00000000-0005-0000-0000-00005D190000}"/>
    <cellStyle name="Assumption Heading. 6 4" xfId="3473" xr:uid="{00000000-0005-0000-0000-00005E190000}"/>
    <cellStyle name="Assumption Heading. 6 4 2" xfId="23464" xr:uid="{00000000-0005-0000-0000-00005F190000}"/>
    <cellStyle name="Assumption Heading. 6 5" xfId="3474" xr:uid="{00000000-0005-0000-0000-000060190000}"/>
    <cellStyle name="Assumption Heading. 6 5 2" xfId="23465" xr:uid="{00000000-0005-0000-0000-000061190000}"/>
    <cellStyle name="Assumption Heading. 6 6" xfId="3475" xr:uid="{00000000-0005-0000-0000-000062190000}"/>
    <cellStyle name="Assumption Heading. 6 6 2" xfId="23466" xr:uid="{00000000-0005-0000-0000-000063190000}"/>
    <cellStyle name="Assumption Heading. 6 7" xfId="3476" xr:uid="{00000000-0005-0000-0000-000064190000}"/>
    <cellStyle name="Assumption Heading. 6 7 2" xfId="23467" xr:uid="{00000000-0005-0000-0000-000065190000}"/>
    <cellStyle name="Assumption Heading. 6 8" xfId="3477" xr:uid="{00000000-0005-0000-0000-000066190000}"/>
    <cellStyle name="Assumption Heading. 6 8 2" xfId="23468" xr:uid="{00000000-0005-0000-0000-000067190000}"/>
    <cellStyle name="Assumption Heading. 6 9" xfId="3478" xr:uid="{00000000-0005-0000-0000-000068190000}"/>
    <cellStyle name="Assumption Heading. 6 9 2" xfId="23469" xr:uid="{00000000-0005-0000-0000-000069190000}"/>
    <cellStyle name="Assumption Heading. 7" xfId="3479" xr:uid="{00000000-0005-0000-0000-00006A190000}"/>
    <cellStyle name="Assumption Heading. 7 10" xfId="3480" xr:uid="{00000000-0005-0000-0000-00006B190000}"/>
    <cellStyle name="Assumption Heading. 7 10 2" xfId="23471" xr:uid="{00000000-0005-0000-0000-00006C190000}"/>
    <cellStyle name="Assumption Heading. 7 11" xfId="3481" xr:uid="{00000000-0005-0000-0000-00006D190000}"/>
    <cellStyle name="Assumption Heading. 7 11 2" xfId="23472" xr:uid="{00000000-0005-0000-0000-00006E190000}"/>
    <cellStyle name="Assumption Heading. 7 12" xfId="3482" xr:uid="{00000000-0005-0000-0000-00006F190000}"/>
    <cellStyle name="Assumption Heading. 7 12 2" xfId="23473" xr:uid="{00000000-0005-0000-0000-000070190000}"/>
    <cellStyle name="Assumption Heading. 7 13" xfId="23470" xr:uid="{00000000-0005-0000-0000-000071190000}"/>
    <cellStyle name="Assumption Heading. 7 2" xfId="3483" xr:uid="{00000000-0005-0000-0000-000072190000}"/>
    <cellStyle name="Assumption Heading. 7 2 10" xfId="3484" xr:uid="{00000000-0005-0000-0000-000073190000}"/>
    <cellStyle name="Assumption Heading. 7 2 10 2" xfId="23475" xr:uid="{00000000-0005-0000-0000-000074190000}"/>
    <cellStyle name="Assumption Heading. 7 2 11" xfId="3485" xr:uid="{00000000-0005-0000-0000-000075190000}"/>
    <cellStyle name="Assumption Heading. 7 2 11 2" xfId="23476" xr:uid="{00000000-0005-0000-0000-000076190000}"/>
    <cellStyle name="Assumption Heading. 7 2 12" xfId="23474" xr:uid="{00000000-0005-0000-0000-000077190000}"/>
    <cellStyle name="Assumption Heading. 7 2 2" xfId="3486" xr:uid="{00000000-0005-0000-0000-000078190000}"/>
    <cellStyle name="Assumption Heading. 7 2 2 10" xfId="3487" xr:uid="{00000000-0005-0000-0000-000079190000}"/>
    <cellStyle name="Assumption Heading. 7 2 2 10 2" xfId="23478" xr:uid="{00000000-0005-0000-0000-00007A190000}"/>
    <cellStyle name="Assumption Heading. 7 2 2 11" xfId="3488" xr:uid="{00000000-0005-0000-0000-00007B190000}"/>
    <cellStyle name="Assumption Heading. 7 2 2 11 2" xfId="23479" xr:uid="{00000000-0005-0000-0000-00007C190000}"/>
    <cellStyle name="Assumption Heading. 7 2 2 12" xfId="23477" xr:uid="{00000000-0005-0000-0000-00007D190000}"/>
    <cellStyle name="Assumption Heading. 7 2 2 2" xfId="3489" xr:uid="{00000000-0005-0000-0000-00007E190000}"/>
    <cellStyle name="Assumption Heading. 7 2 2 2 2" xfId="23480" xr:uid="{00000000-0005-0000-0000-00007F190000}"/>
    <cellStyle name="Assumption Heading. 7 2 2 3" xfId="3490" xr:uid="{00000000-0005-0000-0000-000080190000}"/>
    <cellStyle name="Assumption Heading. 7 2 2 3 2" xfId="23481" xr:uid="{00000000-0005-0000-0000-000081190000}"/>
    <cellStyle name="Assumption Heading. 7 2 2 4" xfId="3491" xr:uid="{00000000-0005-0000-0000-000082190000}"/>
    <cellStyle name="Assumption Heading. 7 2 2 4 2" xfId="23482" xr:uid="{00000000-0005-0000-0000-000083190000}"/>
    <cellStyle name="Assumption Heading. 7 2 2 5" xfId="3492" xr:uid="{00000000-0005-0000-0000-000084190000}"/>
    <cellStyle name="Assumption Heading. 7 2 2 5 2" xfId="23483" xr:uid="{00000000-0005-0000-0000-000085190000}"/>
    <cellStyle name="Assumption Heading. 7 2 2 6" xfId="3493" xr:uid="{00000000-0005-0000-0000-000086190000}"/>
    <cellStyle name="Assumption Heading. 7 2 2 6 2" xfId="23484" xr:uid="{00000000-0005-0000-0000-000087190000}"/>
    <cellStyle name="Assumption Heading. 7 2 2 7" xfId="3494" xr:uid="{00000000-0005-0000-0000-000088190000}"/>
    <cellStyle name="Assumption Heading. 7 2 2 7 2" xfId="23485" xr:uid="{00000000-0005-0000-0000-000089190000}"/>
    <cellStyle name="Assumption Heading. 7 2 2 8" xfId="3495" xr:uid="{00000000-0005-0000-0000-00008A190000}"/>
    <cellStyle name="Assumption Heading. 7 2 2 8 2" xfId="23486" xr:uid="{00000000-0005-0000-0000-00008B190000}"/>
    <cellStyle name="Assumption Heading. 7 2 2 9" xfId="3496" xr:uid="{00000000-0005-0000-0000-00008C190000}"/>
    <cellStyle name="Assumption Heading. 7 2 2 9 2" xfId="23487" xr:uid="{00000000-0005-0000-0000-00008D190000}"/>
    <cellStyle name="Assumption Heading. 7 2 3" xfId="3497" xr:uid="{00000000-0005-0000-0000-00008E190000}"/>
    <cellStyle name="Assumption Heading. 7 2 3 2" xfId="23488" xr:uid="{00000000-0005-0000-0000-00008F190000}"/>
    <cellStyle name="Assumption Heading. 7 2 4" xfId="3498" xr:uid="{00000000-0005-0000-0000-000090190000}"/>
    <cellStyle name="Assumption Heading. 7 2 4 2" xfId="23489" xr:uid="{00000000-0005-0000-0000-000091190000}"/>
    <cellStyle name="Assumption Heading. 7 2 5" xfId="3499" xr:uid="{00000000-0005-0000-0000-000092190000}"/>
    <cellStyle name="Assumption Heading. 7 2 5 2" xfId="23490" xr:uid="{00000000-0005-0000-0000-000093190000}"/>
    <cellStyle name="Assumption Heading. 7 2 6" xfId="3500" xr:uid="{00000000-0005-0000-0000-000094190000}"/>
    <cellStyle name="Assumption Heading. 7 2 6 2" xfId="23491" xr:uid="{00000000-0005-0000-0000-000095190000}"/>
    <cellStyle name="Assumption Heading. 7 2 7" xfId="3501" xr:uid="{00000000-0005-0000-0000-000096190000}"/>
    <cellStyle name="Assumption Heading. 7 2 7 2" xfId="23492" xr:uid="{00000000-0005-0000-0000-000097190000}"/>
    <cellStyle name="Assumption Heading. 7 2 8" xfId="3502" xr:uid="{00000000-0005-0000-0000-000098190000}"/>
    <cellStyle name="Assumption Heading. 7 2 8 2" xfId="23493" xr:uid="{00000000-0005-0000-0000-000099190000}"/>
    <cellStyle name="Assumption Heading. 7 2 9" xfId="3503" xr:uid="{00000000-0005-0000-0000-00009A190000}"/>
    <cellStyle name="Assumption Heading. 7 2 9 2" xfId="23494" xr:uid="{00000000-0005-0000-0000-00009B190000}"/>
    <cellStyle name="Assumption Heading. 7 3" xfId="3504" xr:uid="{00000000-0005-0000-0000-00009C190000}"/>
    <cellStyle name="Assumption Heading. 7 3 10" xfId="3505" xr:uid="{00000000-0005-0000-0000-00009D190000}"/>
    <cellStyle name="Assumption Heading. 7 3 10 2" xfId="23496" xr:uid="{00000000-0005-0000-0000-00009E190000}"/>
    <cellStyle name="Assumption Heading. 7 3 11" xfId="3506" xr:uid="{00000000-0005-0000-0000-00009F190000}"/>
    <cellStyle name="Assumption Heading. 7 3 11 2" xfId="23497" xr:uid="{00000000-0005-0000-0000-0000A0190000}"/>
    <cellStyle name="Assumption Heading. 7 3 12" xfId="23495" xr:uid="{00000000-0005-0000-0000-0000A1190000}"/>
    <cellStyle name="Assumption Heading. 7 3 2" xfId="3507" xr:uid="{00000000-0005-0000-0000-0000A2190000}"/>
    <cellStyle name="Assumption Heading. 7 3 2 2" xfId="23498" xr:uid="{00000000-0005-0000-0000-0000A3190000}"/>
    <cellStyle name="Assumption Heading. 7 3 3" xfId="3508" xr:uid="{00000000-0005-0000-0000-0000A4190000}"/>
    <cellStyle name="Assumption Heading. 7 3 3 2" xfId="23499" xr:uid="{00000000-0005-0000-0000-0000A5190000}"/>
    <cellStyle name="Assumption Heading. 7 3 4" xfId="3509" xr:uid="{00000000-0005-0000-0000-0000A6190000}"/>
    <cellStyle name="Assumption Heading. 7 3 4 2" xfId="23500" xr:uid="{00000000-0005-0000-0000-0000A7190000}"/>
    <cellStyle name="Assumption Heading. 7 3 5" xfId="3510" xr:uid="{00000000-0005-0000-0000-0000A8190000}"/>
    <cellStyle name="Assumption Heading. 7 3 5 2" xfId="23501" xr:uid="{00000000-0005-0000-0000-0000A9190000}"/>
    <cellStyle name="Assumption Heading. 7 3 6" xfId="3511" xr:uid="{00000000-0005-0000-0000-0000AA190000}"/>
    <cellStyle name="Assumption Heading. 7 3 6 2" xfId="23502" xr:uid="{00000000-0005-0000-0000-0000AB190000}"/>
    <cellStyle name="Assumption Heading. 7 3 7" xfId="3512" xr:uid="{00000000-0005-0000-0000-0000AC190000}"/>
    <cellStyle name="Assumption Heading. 7 3 7 2" xfId="23503" xr:uid="{00000000-0005-0000-0000-0000AD190000}"/>
    <cellStyle name="Assumption Heading. 7 3 8" xfId="3513" xr:uid="{00000000-0005-0000-0000-0000AE190000}"/>
    <cellStyle name="Assumption Heading. 7 3 8 2" xfId="23504" xr:uid="{00000000-0005-0000-0000-0000AF190000}"/>
    <cellStyle name="Assumption Heading. 7 3 9" xfId="3514" xr:uid="{00000000-0005-0000-0000-0000B0190000}"/>
    <cellStyle name="Assumption Heading. 7 3 9 2" xfId="23505" xr:uid="{00000000-0005-0000-0000-0000B1190000}"/>
    <cellStyle name="Assumption Heading. 7 4" xfId="3515" xr:uid="{00000000-0005-0000-0000-0000B2190000}"/>
    <cellStyle name="Assumption Heading. 7 4 2" xfId="23506" xr:uid="{00000000-0005-0000-0000-0000B3190000}"/>
    <cellStyle name="Assumption Heading. 7 5" xfId="3516" xr:uid="{00000000-0005-0000-0000-0000B4190000}"/>
    <cellStyle name="Assumption Heading. 7 5 2" xfId="23507" xr:uid="{00000000-0005-0000-0000-0000B5190000}"/>
    <cellStyle name="Assumption Heading. 7 6" xfId="3517" xr:uid="{00000000-0005-0000-0000-0000B6190000}"/>
    <cellStyle name="Assumption Heading. 7 6 2" xfId="23508" xr:uid="{00000000-0005-0000-0000-0000B7190000}"/>
    <cellStyle name="Assumption Heading. 7 7" xfId="3518" xr:uid="{00000000-0005-0000-0000-0000B8190000}"/>
    <cellStyle name="Assumption Heading. 7 7 2" xfId="23509" xr:uid="{00000000-0005-0000-0000-0000B9190000}"/>
    <cellStyle name="Assumption Heading. 7 8" xfId="3519" xr:uid="{00000000-0005-0000-0000-0000BA190000}"/>
    <cellStyle name="Assumption Heading. 7 8 2" xfId="23510" xr:uid="{00000000-0005-0000-0000-0000BB190000}"/>
    <cellStyle name="Assumption Heading. 7 9" xfId="3520" xr:uid="{00000000-0005-0000-0000-0000BC190000}"/>
    <cellStyle name="Assumption Heading. 7 9 2" xfId="23511" xr:uid="{00000000-0005-0000-0000-0000BD190000}"/>
    <cellStyle name="Assumption Heading. 8" xfId="3521" xr:uid="{00000000-0005-0000-0000-0000BE190000}"/>
    <cellStyle name="Assumption Heading. 8 10" xfId="3522" xr:uid="{00000000-0005-0000-0000-0000BF190000}"/>
    <cellStyle name="Assumption Heading. 8 10 2" xfId="23513" xr:uid="{00000000-0005-0000-0000-0000C0190000}"/>
    <cellStyle name="Assumption Heading. 8 11" xfId="3523" xr:uid="{00000000-0005-0000-0000-0000C1190000}"/>
    <cellStyle name="Assumption Heading. 8 11 2" xfId="23514" xr:uid="{00000000-0005-0000-0000-0000C2190000}"/>
    <cellStyle name="Assumption Heading. 8 12" xfId="3524" xr:uid="{00000000-0005-0000-0000-0000C3190000}"/>
    <cellStyle name="Assumption Heading. 8 12 2" xfId="23515" xr:uid="{00000000-0005-0000-0000-0000C4190000}"/>
    <cellStyle name="Assumption Heading. 8 13" xfId="23512" xr:uid="{00000000-0005-0000-0000-0000C5190000}"/>
    <cellStyle name="Assumption Heading. 8 2" xfId="3525" xr:uid="{00000000-0005-0000-0000-0000C6190000}"/>
    <cellStyle name="Assumption Heading. 8 2 10" xfId="3526" xr:uid="{00000000-0005-0000-0000-0000C7190000}"/>
    <cellStyle name="Assumption Heading. 8 2 10 2" xfId="23517" xr:uid="{00000000-0005-0000-0000-0000C8190000}"/>
    <cellStyle name="Assumption Heading. 8 2 11" xfId="3527" xr:uid="{00000000-0005-0000-0000-0000C9190000}"/>
    <cellStyle name="Assumption Heading. 8 2 11 2" xfId="23518" xr:uid="{00000000-0005-0000-0000-0000CA190000}"/>
    <cellStyle name="Assumption Heading. 8 2 12" xfId="23516" xr:uid="{00000000-0005-0000-0000-0000CB190000}"/>
    <cellStyle name="Assumption Heading. 8 2 2" xfId="3528" xr:uid="{00000000-0005-0000-0000-0000CC190000}"/>
    <cellStyle name="Assumption Heading. 8 2 2 10" xfId="3529" xr:uid="{00000000-0005-0000-0000-0000CD190000}"/>
    <cellStyle name="Assumption Heading. 8 2 2 10 2" xfId="23520" xr:uid="{00000000-0005-0000-0000-0000CE190000}"/>
    <cellStyle name="Assumption Heading. 8 2 2 11" xfId="3530" xr:uid="{00000000-0005-0000-0000-0000CF190000}"/>
    <cellStyle name="Assumption Heading. 8 2 2 11 2" xfId="23521" xr:uid="{00000000-0005-0000-0000-0000D0190000}"/>
    <cellStyle name="Assumption Heading. 8 2 2 12" xfId="23519" xr:uid="{00000000-0005-0000-0000-0000D1190000}"/>
    <cellStyle name="Assumption Heading. 8 2 2 2" xfId="3531" xr:uid="{00000000-0005-0000-0000-0000D2190000}"/>
    <cellStyle name="Assumption Heading. 8 2 2 2 2" xfId="23522" xr:uid="{00000000-0005-0000-0000-0000D3190000}"/>
    <cellStyle name="Assumption Heading. 8 2 2 3" xfId="3532" xr:uid="{00000000-0005-0000-0000-0000D4190000}"/>
    <cellStyle name="Assumption Heading. 8 2 2 3 2" xfId="23523" xr:uid="{00000000-0005-0000-0000-0000D5190000}"/>
    <cellStyle name="Assumption Heading. 8 2 2 4" xfId="3533" xr:uid="{00000000-0005-0000-0000-0000D6190000}"/>
    <cellStyle name="Assumption Heading. 8 2 2 4 2" xfId="23524" xr:uid="{00000000-0005-0000-0000-0000D7190000}"/>
    <cellStyle name="Assumption Heading. 8 2 2 5" xfId="3534" xr:uid="{00000000-0005-0000-0000-0000D8190000}"/>
    <cellStyle name="Assumption Heading. 8 2 2 5 2" xfId="23525" xr:uid="{00000000-0005-0000-0000-0000D9190000}"/>
    <cellStyle name="Assumption Heading. 8 2 2 6" xfId="3535" xr:uid="{00000000-0005-0000-0000-0000DA190000}"/>
    <cellStyle name="Assumption Heading. 8 2 2 6 2" xfId="23526" xr:uid="{00000000-0005-0000-0000-0000DB190000}"/>
    <cellStyle name="Assumption Heading. 8 2 2 7" xfId="3536" xr:uid="{00000000-0005-0000-0000-0000DC190000}"/>
    <cellStyle name="Assumption Heading. 8 2 2 7 2" xfId="23527" xr:uid="{00000000-0005-0000-0000-0000DD190000}"/>
    <cellStyle name="Assumption Heading. 8 2 2 8" xfId="3537" xr:uid="{00000000-0005-0000-0000-0000DE190000}"/>
    <cellStyle name="Assumption Heading. 8 2 2 8 2" xfId="23528" xr:uid="{00000000-0005-0000-0000-0000DF190000}"/>
    <cellStyle name="Assumption Heading. 8 2 2 9" xfId="3538" xr:uid="{00000000-0005-0000-0000-0000E0190000}"/>
    <cellStyle name="Assumption Heading. 8 2 2 9 2" xfId="23529" xr:uid="{00000000-0005-0000-0000-0000E1190000}"/>
    <cellStyle name="Assumption Heading. 8 2 3" xfId="3539" xr:uid="{00000000-0005-0000-0000-0000E2190000}"/>
    <cellStyle name="Assumption Heading. 8 2 3 2" xfId="23530" xr:uid="{00000000-0005-0000-0000-0000E3190000}"/>
    <cellStyle name="Assumption Heading. 8 2 4" xfId="3540" xr:uid="{00000000-0005-0000-0000-0000E4190000}"/>
    <cellStyle name="Assumption Heading. 8 2 4 2" xfId="23531" xr:uid="{00000000-0005-0000-0000-0000E5190000}"/>
    <cellStyle name="Assumption Heading. 8 2 5" xfId="3541" xr:uid="{00000000-0005-0000-0000-0000E6190000}"/>
    <cellStyle name="Assumption Heading. 8 2 5 2" xfId="23532" xr:uid="{00000000-0005-0000-0000-0000E7190000}"/>
    <cellStyle name="Assumption Heading. 8 2 6" xfId="3542" xr:uid="{00000000-0005-0000-0000-0000E8190000}"/>
    <cellStyle name="Assumption Heading. 8 2 6 2" xfId="23533" xr:uid="{00000000-0005-0000-0000-0000E9190000}"/>
    <cellStyle name="Assumption Heading. 8 2 7" xfId="3543" xr:uid="{00000000-0005-0000-0000-0000EA190000}"/>
    <cellStyle name="Assumption Heading. 8 2 7 2" xfId="23534" xr:uid="{00000000-0005-0000-0000-0000EB190000}"/>
    <cellStyle name="Assumption Heading. 8 2 8" xfId="3544" xr:uid="{00000000-0005-0000-0000-0000EC190000}"/>
    <cellStyle name="Assumption Heading. 8 2 8 2" xfId="23535" xr:uid="{00000000-0005-0000-0000-0000ED190000}"/>
    <cellStyle name="Assumption Heading. 8 2 9" xfId="3545" xr:uid="{00000000-0005-0000-0000-0000EE190000}"/>
    <cellStyle name="Assumption Heading. 8 2 9 2" xfId="23536" xr:uid="{00000000-0005-0000-0000-0000EF190000}"/>
    <cellStyle name="Assumption Heading. 8 3" xfId="3546" xr:uid="{00000000-0005-0000-0000-0000F0190000}"/>
    <cellStyle name="Assumption Heading. 8 3 10" xfId="3547" xr:uid="{00000000-0005-0000-0000-0000F1190000}"/>
    <cellStyle name="Assumption Heading. 8 3 10 2" xfId="23538" xr:uid="{00000000-0005-0000-0000-0000F2190000}"/>
    <cellStyle name="Assumption Heading. 8 3 11" xfId="3548" xr:uid="{00000000-0005-0000-0000-0000F3190000}"/>
    <cellStyle name="Assumption Heading. 8 3 11 2" xfId="23539" xr:uid="{00000000-0005-0000-0000-0000F4190000}"/>
    <cellStyle name="Assumption Heading. 8 3 12" xfId="23537" xr:uid="{00000000-0005-0000-0000-0000F5190000}"/>
    <cellStyle name="Assumption Heading. 8 3 2" xfId="3549" xr:uid="{00000000-0005-0000-0000-0000F6190000}"/>
    <cellStyle name="Assumption Heading. 8 3 2 2" xfId="23540" xr:uid="{00000000-0005-0000-0000-0000F7190000}"/>
    <cellStyle name="Assumption Heading. 8 3 3" xfId="3550" xr:uid="{00000000-0005-0000-0000-0000F8190000}"/>
    <cellStyle name="Assumption Heading. 8 3 3 2" xfId="23541" xr:uid="{00000000-0005-0000-0000-0000F9190000}"/>
    <cellStyle name="Assumption Heading. 8 3 4" xfId="3551" xr:uid="{00000000-0005-0000-0000-0000FA190000}"/>
    <cellStyle name="Assumption Heading. 8 3 4 2" xfId="23542" xr:uid="{00000000-0005-0000-0000-0000FB190000}"/>
    <cellStyle name="Assumption Heading. 8 3 5" xfId="3552" xr:uid="{00000000-0005-0000-0000-0000FC190000}"/>
    <cellStyle name="Assumption Heading. 8 3 5 2" xfId="23543" xr:uid="{00000000-0005-0000-0000-0000FD190000}"/>
    <cellStyle name="Assumption Heading. 8 3 6" xfId="3553" xr:uid="{00000000-0005-0000-0000-0000FE190000}"/>
    <cellStyle name="Assumption Heading. 8 3 6 2" xfId="23544" xr:uid="{00000000-0005-0000-0000-0000FF190000}"/>
    <cellStyle name="Assumption Heading. 8 3 7" xfId="3554" xr:uid="{00000000-0005-0000-0000-0000001A0000}"/>
    <cellStyle name="Assumption Heading. 8 3 7 2" xfId="23545" xr:uid="{00000000-0005-0000-0000-0000011A0000}"/>
    <cellStyle name="Assumption Heading. 8 3 8" xfId="3555" xr:uid="{00000000-0005-0000-0000-0000021A0000}"/>
    <cellStyle name="Assumption Heading. 8 3 8 2" xfId="23546" xr:uid="{00000000-0005-0000-0000-0000031A0000}"/>
    <cellStyle name="Assumption Heading. 8 3 9" xfId="3556" xr:uid="{00000000-0005-0000-0000-0000041A0000}"/>
    <cellStyle name="Assumption Heading. 8 3 9 2" xfId="23547" xr:uid="{00000000-0005-0000-0000-0000051A0000}"/>
    <cellStyle name="Assumption Heading. 8 4" xfId="3557" xr:uid="{00000000-0005-0000-0000-0000061A0000}"/>
    <cellStyle name="Assumption Heading. 8 4 2" xfId="23548" xr:uid="{00000000-0005-0000-0000-0000071A0000}"/>
    <cellStyle name="Assumption Heading. 8 5" xfId="3558" xr:uid="{00000000-0005-0000-0000-0000081A0000}"/>
    <cellStyle name="Assumption Heading. 8 5 2" xfId="23549" xr:uid="{00000000-0005-0000-0000-0000091A0000}"/>
    <cellStyle name="Assumption Heading. 8 6" xfId="3559" xr:uid="{00000000-0005-0000-0000-00000A1A0000}"/>
    <cellStyle name="Assumption Heading. 8 6 2" xfId="23550" xr:uid="{00000000-0005-0000-0000-00000B1A0000}"/>
    <cellStyle name="Assumption Heading. 8 7" xfId="3560" xr:uid="{00000000-0005-0000-0000-00000C1A0000}"/>
    <cellStyle name="Assumption Heading. 8 7 2" xfId="23551" xr:uid="{00000000-0005-0000-0000-00000D1A0000}"/>
    <cellStyle name="Assumption Heading. 8 8" xfId="3561" xr:uid="{00000000-0005-0000-0000-00000E1A0000}"/>
    <cellStyle name="Assumption Heading. 8 8 2" xfId="23552" xr:uid="{00000000-0005-0000-0000-00000F1A0000}"/>
    <cellStyle name="Assumption Heading. 8 9" xfId="3562" xr:uid="{00000000-0005-0000-0000-0000101A0000}"/>
    <cellStyle name="Assumption Heading. 8 9 2" xfId="23553" xr:uid="{00000000-0005-0000-0000-0000111A0000}"/>
    <cellStyle name="Assumption Heading. 9" xfId="3563" xr:uid="{00000000-0005-0000-0000-0000121A0000}"/>
    <cellStyle name="Assumption Heading. 9 10" xfId="3564" xr:uid="{00000000-0005-0000-0000-0000131A0000}"/>
    <cellStyle name="Assumption Heading. 9 10 2" xfId="23555" xr:uid="{00000000-0005-0000-0000-0000141A0000}"/>
    <cellStyle name="Assumption Heading. 9 11" xfId="3565" xr:uid="{00000000-0005-0000-0000-0000151A0000}"/>
    <cellStyle name="Assumption Heading. 9 11 2" xfId="23556" xr:uid="{00000000-0005-0000-0000-0000161A0000}"/>
    <cellStyle name="Assumption Heading. 9 12" xfId="3566" xr:uid="{00000000-0005-0000-0000-0000171A0000}"/>
    <cellStyle name="Assumption Heading. 9 12 2" xfId="23557" xr:uid="{00000000-0005-0000-0000-0000181A0000}"/>
    <cellStyle name="Assumption Heading. 9 13" xfId="23554" xr:uid="{00000000-0005-0000-0000-0000191A0000}"/>
    <cellStyle name="Assumption Heading. 9 2" xfId="3567" xr:uid="{00000000-0005-0000-0000-00001A1A0000}"/>
    <cellStyle name="Assumption Heading. 9 2 10" xfId="3568" xr:uid="{00000000-0005-0000-0000-00001B1A0000}"/>
    <cellStyle name="Assumption Heading. 9 2 10 2" xfId="23559" xr:uid="{00000000-0005-0000-0000-00001C1A0000}"/>
    <cellStyle name="Assumption Heading. 9 2 11" xfId="3569" xr:uid="{00000000-0005-0000-0000-00001D1A0000}"/>
    <cellStyle name="Assumption Heading. 9 2 11 2" xfId="23560" xr:uid="{00000000-0005-0000-0000-00001E1A0000}"/>
    <cellStyle name="Assumption Heading. 9 2 12" xfId="23558" xr:uid="{00000000-0005-0000-0000-00001F1A0000}"/>
    <cellStyle name="Assumption Heading. 9 2 2" xfId="3570" xr:uid="{00000000-0005-0000-0000-0000201A0000}"/>
    <cellStyle name="Assumption Heading. 9 2 2 10" xfId="3571" xr:uid="{00000000-0005-0000-0000-0000211A0000}"/>
    <cellStyle name="Assumption Heading. 9 2 2 10 2" xfId="23562" xr:uid="{00000000-0005-0000-0000-0000221A0000}"/>
    <cellStyle name="Assumption Heading. 9 2 2 11" xfId="3572" xr:uid="{00000000-0005-0000-0000-0000231A0000}"/>
    <cellStyle name="Assumption Heading. 9 2 2 11 2" xfId="23563" xr:uid="{00000000-0005-0000-0000-0000241A0000}"/>
    <cellStyle name="Assumption Heading. 9 2 2 12" xfId="23561" xr:uid="{00000000-0005-0000-0000-0000251A0000}"/>
    <cellStyle name="Assumption Heading. 9 2 2 2" xfId="3573" xr:uid="{00000000-0005-0000-0000-0000261A0000}"/>
    <cellStyle name="Assumption Heading. 9 2 2 2 2" xfId="23564" xr:uid="{00000000-0005-0000-0000-0000271A0000}"/>
    <cellStyle name="Assumption Heading. 9 2 2 3" xfId="3574" xr:uid="{00000000-0005-0000-0000-0000281A0000}"/>
    <cellStyle name="Assumption Heading. 9 2 2 3 2" xfId="23565" xr:uid="{00000000-0005-0000-0000-0000291A0000}"/>
    <cellStyle name="Assumption Heading. 9 2 2 4" xfId="3575" xr:uid="{00000000-0005-0000-0000-00002A1A0000}"/>
    <cellStyle name="Assumption Heading. 9 2 2 4 2" xfId="23566" xr:uid="{00000000-0005-0000-0000-00002B1A0000}"/>
    <cellStyle name="Assumption Heading. 9 2 2 5" xfId="3576" xr:uid="{00000000-0005-0000-0000-00002C1A0000}"/>
    <cellStyle name="Assumption Heading. 9 2 2 5 2" xfId="23567" xr:uid="{00000000-0005-0000-0000-00002D1A0000}"/>
    <cellStyle name="Assumption Heading. 9 2 2 6" xfId="3577" xr:uid="{00000000-0005-0000-0000-00002E1A0000}"/>
    <cellStyle name="Assumption Heading. 9 2 2 6 2" xfId="23568" xr:uid="{00000000-0005-0000-0000-00002F1A0000}"/>
    <cellStyle name="Assumption Heading. 9 2 2 7" xfId="3578" xr:uid="{00000000-0005-0000-0000-0000301A0000}"/>
    <cellStyle name="Assumption Heading. 9 2 2 7 2" xfId="23569" xr:uid="{00000000-0005-0000-0000-0000311A0000}"/>
    <cellStyle name="Assumption Heading. 9 2 2 8" xfId="3579" xr:uid="{00000000-0005-0000-0000-0000321A0000}"/>
    <cellStyle name="Assumption Heading. 9 2 2 8 2" xfId="23570" xr:uid="{00000000-0005-0000-0000-0000331A0000}"/>
    <cellStyle name="Assumption Heading. 9 2 2 9" xfId="3580" xr:uid="{00000000-0005-0000-0000-0000341A0000}"/>
    <cellStyle name="Assumption Heading. 9 2 2 9 2" xfId="23571" xr:uid="{00000000-0005-0000-0000-0000351A0000}"/>
    <cellStyle name="Assumption Heading. 9 2 3" xfId="3581" xr:uid="{00000000-0005-0000-0000-0000361A0000}"/>
    <cellStyle name="Assumption Heading. 9 2 3 2" xfId="23572" xr:uid="{00000000-0005-0000-0000-0000371A0000}"/>
    <cellStyle name="Assumption Heading. 9 2 4" xfId="3582" xr:uid="{00000000-0005-0000-0000-0000381A0000}"/>
    <cellStyle name="Assumption Heading. 9 2 4 2" xfId="23573" xr:uid="{00000000-0005-0000-0000-0000391A0000}"/>
    <cellStyle name="Assumption Heading. 9 2 5" xfId="3583" xr:uid="{00000000-0005-0000-0000-00003A1A0000}"/>
    <cellStyle name="Assumption Heading. 9 2 5 2" xfId="23574" xr:uid="{00000000-0005-0000-0000-00003B1A0000}"/>
    <cellStyle name="Assumption Heading. 9 2 6" xfId="3584" xr:uid="{00000000-0005-0000-0000-00003C1A0000}"/>
    <cellStyle name="Assumption Heading. 9 2 6 2" xfId="23575" xr:uid="{00000000-0005-0000-0000-00003D1A0000}"/>
    <cellStyle name="Assumption Heading. 9 2 7" xfId="3585" xr:uid="{00000000-0005-0000-0000-00003E1A0000}"/>
    <cellStyle name="Assumption Heading. 9 2 7 2" xfId="23576" xr:uid="{00000000-0005-0000-0000-00003F1A0000}"/>
    <cellStyle name="Assumption Heading. 9 2 8" xfId="3586" xr:uid="{00000000-0005-0000-0000-0000401A0000}"/>
    <cellStyle name="Assumption Heading. 9 2 8 2" xfId="23577" xr:uid="{00000000-0005-0000-0000-0000411A0000}"/>
    <cellStyle name="Assumption Heading. 9 2 9" xfId="3587" xr:uid="{00000000-0005-0000-0000-0000421A0000}"/>
    <cellStyle name="Assumption Heading. 9 2 9 2" xfId="23578" xr:uid="{00000000-0005-0000-0000-0000431A0000}"/>
    <cellStyle name="Assumption Heading. 9 3" xfId="3588" xr:uid="{00000000-0005-0000-0000-0000441A0000}"/>
    <cellStyle name="Assumption Heading. 9 3 10" xfId="3589" xr:uid="{00000000-0005-0000-0000-0000451A0000}"/>
    <cellStyle name="Assumption Heading. 9 3 10 2" xfId="23580" xr:uid="{00000000-0005-0000-0000-0000461A0000}"/>
    <cellStyle name="Assumption Heading. 9 3 11" xfId="3590" xr:uid="{00000000-0005-0000-0000-0000471A0000}"/>
    <cellStyle name="Assumption Heading. 9 3 11 2" xfId="23581" xr:uid="{00000000-0005-0000-0000-0000481A0000}"/>
    <cellStyle name="Assumption Heading. 9 3 12" xfId="23579" xr:uid="{00000000-0005-0000-0000-0000491A0000}"/>
    <cellStyle name="Assumption Heading. 9 3 2" xfId="3591" xr:uid="{00000000-0005-0000-0000-00004A1A0000}"/>
    <cellStyle name="Assumption Heading. 9 3 2 2" xfId="23582" xr:uid="{00000000-0005-0000-0000-00004B1A0000}"/>
    <cellStyle name="Assumption Heading. 9 3 3" xfId="3592" xr:uid="{00000000-0005-0000-0000-00004C1A0000}"/>
    <cellStyle name="Assumption Heading. 9 3 3 2" xfId="23583" xr:uid="{00000000-0005-0000-0000-00004D1A0000}"/>
    <cellStyle name="Assumption Heading. 9 3 4" xfId="3593" xr:uid="{00000000-0005-0000-0000-00004E1A0000}"/>
    <cellStyle name="Assumption Heading. 9 3 4 2" xfId="23584" xr:uid="{00000000-0005-0000-0000-00004F1A0000}"/>
    <cellStyle name="Assumption Heading. 9 3 5" xfId="3594" xr:uid="{00000000-0005-0000-0000-0000501A0000}"/>
    <cellStyle name="Assumption Heading. 9 3 5 2" xfId="23585" xr:uid="{00000000-0005-0000-0000-0000511A0000}"/>
    <cellStyle name="Assumption Heading. 9 3 6" xfId="3595" xr:uid="{00000000-0005-0000-0000-0000521A0000}"/>
    <cellStyle name="Assumption Heading. 9 3 6 2" xfId="23586" xr:uid="{00000000-0005-0000-0000-0000531A0000}"/>
    <cellStyle name="Assumption Heading. 9 3 7" xfId="3596" xr:uid="{00000000-0005-0000-0000-0000541A0000}"/>
    <cellStyle name="Assumption Heading. 9 3 7 2" xfId="23587" xr:uid="{00000000-0005-0000-0000-0000551A0000}"/>
    <cellStyle name="Assumption Heading. 9 3 8" xfId="3597" xr:uid="{00000000-0005-0000-0000-0000561A0000}"/>
    <cellStyle name="Assumption Heading. 9 3 8 2" xfId="23588" xr:uid="{00000000-0005-0000-0000-0000571A0000}"/>
    <cellStyle name="Assumption Heading. 9 3 9" xfId="3598" xr:uid="{00000000-0005-0000-0000-0000581A0000}"/>
    <cellStyle name="Assumption Heading. 9 3 9 2" xfId="23589" xr:uid="{00000000-0005-0000-0000-0000591A0000}"/>
    <cellStyle name="Assumption Heading. 9 4" xfId="3599" xr:uid="{00000000-0005-0000-0000-00005A1A0000}"/>
    <cellStyle name="Assumption Heading. 9 4 2" xfId="23590" xr:uid="{00000000-0005-0000-0000-00005B1A0000}"/>
    <cellStyle name="Assumption Heading. 9 5" xfId="3600" xr:uid="{00000000-0005-0000-0000-00005C1A0000}"/>
    <cellStyle name="Assumption Heading. 9 5 2" xfId="23591" xr:uid="{00000000-0005-0000-0000-00005D1A0000}"/>
    <cellStyle name="Assumption Heading. 9 6" xfId="3601" xr:uid="{00000000-0005-0000-0000-00005E1A0000}"/>
    <cellStyle name="Assumption Heading. 9 6 2" xfId="23592" xr:uid="{00000000-0005-0000-0000-00005F1A0000}"/>
    <cellStyle name="Assumption Heading. 9 7" xfId="3602" xr:uid="{00000000-0005-0000-0000-0000601A0000}"/>
    <cellStyle name="Assumption Heading. 9 7 2" xfId="23593" xr:uid="{00000000-0005-0000-0000-0000611A0000}"/>
    <cellStyle name="Assumption Heading. 9 8" xfId="3603" xr:uid="{00000000-0005-0000-0000-0000621A0000}"/>
    <cellStyle name="Assumption Heading. 9 8 2" xfId="23594" xr:uid="{00000000-0005-0000-0000-0000631A0000}"/>
    <cellStyle name="Assumption Heading. 9 9" xfId="3604" xr:uid="{00000000-0005-0000-0000-0000641A0000}"/>
    <cellStyle name="Assumption Heading. 9 9 2" xfId="23595" xr:uid="{00000000-0005-0000-0000-0000651A0000}"/>
    <cellStyle name="Assumption Multiple." xfId="3605" xr:uid="{00000000-0005-0000-0000-0000661A0000}"/>
    <cellStyle name="Assumption Multiple. 10" xfId="3606" xr:uid="{00000000-0005-0000-0000-0000671A0000}"/>
    <cellStyle name="Assumption Multiple. 10 10" xfId="3607" xr:uid="{00000000-0005-0000-0000-0000681A0000}"/>
    <cellStyle name="Assumption Multiple. 10 10 2" xfId="23598" xr:uid="{00000000-0005-0000-0000-0000691A0000}"/>
    <cellStyle name="Assumption Multiple. 10 11" xfId="3608" xr:uid="{00000000-0005-0000-0000-00006A1A0000}"/>
    <cellStyle name="Assumption Multiple. 10 11 2" xfId="23599" xr:uid="{00000000-0005-0000-0000-00006B1A0000}"/>
    <cellStyle name="Assumption Multiple. 10 12" xfId="3609" xr:uid="{00000000-0005-0000-0000-00006C1A0000}"/>
    <cellStyle name="Assumption Multiple. 10 12 2" xfId="23600" xr:uid="{00000000-0005-0000-0000-00006D1A0000}"/>
    <cellStyle name="Assumption Multiple. 10 13" xfId="23597" xr:uid="{00000000-0005-0000-0000-00006E1A0000}"/>
    <cellStyle name="Assumption Multiple. 10 2" xfId="3610" xr:uid="{00000000-0005-0000-0000-00006F1A0000}"/>
    <cellStyle name="Assumption Multiple. 10 2 10" xfId="3611" xr:uid="{00000000-0005-0000-0000-0000701A0000}"/>
    <cellStyle name="Assumption Multiple. 10 2 10 2" xfId="23602" xr:uid="{00000000-0005-0000-0000-0000711A0000}"/>
    <cellStyle name="Assumption Multiple. 10 2 11" xfId="3612" xr:uid="{00000000-0005-0000-0000-0000721A0000}"/>
    <cellStyle name="Assumption Multiple. 10 2 11 2" xfId="23603" xr:uid="{00000000-0005-0000-0000-0000731A0000}"/>
    <cellStyle name="Assumption Multiple. 10 2 12" xfId="23601" xr:uid="{00000000-0005-0000-0000-0000741A0000}"/>
    <cellStyle name="Assumption Multiple. 10 2 2" xfId="3613" xr:uid="{00000000-0005-0000-0000-0000751A0000}"/>
    <cellStyle name="Assumption Multiple. 10 2 2 10" xfId="3614" xr:uid="{00000000-0005-0000-0000-0000761A0000}"/>
    <cellStyle name="Assumption Multiple. 10 2 2 10 2" xfId="23605" xr:uid="{00000000-0005-0000-0000-0000771A0000}"/>
    <cellStyle name="Assumption Multiple. 10 2 2 11" xfId="3615" xr:uid="{00000000-0005-0000-0000-0000781A0000}"/>
    <cellStyle name="Assumption Multiple. 10 2 2 11 2" xfId="23606" xr:uid="{00000000-0005-0000-0000-0000791A0000}"/>
    <cellStyle name="Assumption Multiple. 10 2 2 12" xfId="23604" xr:uid="{00000000-0005-0000-0000-00007A1A0000}"/>
    <cellStyle name="Assumption Multiple. 10 2 2 2" xfId="3616" xr:uid="{00000000-0005-0000-0000-00007B1A0000}"/>
    <cellStyle name="Assumption Multiple. 10 2 2 2 2" xfId="23607" xr:uid="{00000000-0005-0000-0000-00007C1A0000}"/>
    <cellStyle name="Assumption Multiple. 10 2 2 3" xfId="3617" xr:uid="{00000000-0005-0000-0000-00007D1A0000}"/>
    <cellStyle name="Assumption Multiple. 10 2 2 3 2" xfId="23608" xr:uid="{00000000-0005-0000-0000-00007E1A0000}"/>
    <cellStyle name="Assumption Multiple. 10 2 2 4" xfId="3618" xr:uid="{00000000-0005-0000-0000-00007F1A0000}"/>
    <cellStyle name="Assumption Multiple. 10 2 2 4 2" xfId="23609" xr:uid="{00000000-0005-0000-0000-0000801A0000}"/>
    <cellStyle name="Assumption Multiple. 10 2 2 5" xfId="3619" xr:uid="{00000000-0005-0000-0000-0000811A0000}"/>
    <cellStyle name="Assumption Multiple. 10 2 2 5 2" xfId="23610" xr:uid="{00000000-0005-0000-0000-0000821A0000}"/>
    <cellStyle name="Assumption Multiple. 10 2 2 6" xfId="3620" xr:uid="{00000000-0005-0000-0000-0000831A0000}"/>
    <cellStyle name="Assumption Multiple. 10 2 2 6 2" xfId="23611" xr:uid="{00000000-0005-0000-0000-0000841A0000}"/>
    <cellStyle name="Assumption Multiple. 10 2 2 7" xfId="3621" xr:uid="{00000000-0005-0000-0000-0000851A0000}"/>
    <cellStyle name="Assumption Multiple. 10 2 2 7 2" xfId="23612" xr:uid="{00000000-0005-0000-0000-0000861A0000}"/>
    <cellStyle name="Assumption Multiple. 10 2 2 8" xfId="3622" xr:uid="{00000000-0005-0000-0000-0000871A0000}"/>
    <cellStyle name="Assumption Multiple. 10 2 2 8 2" xfId="23613" xr:uid="{00000000-0005-0000-0000-0000881A0000}"/>
    <cellStyle name="Assumption Multiple. 10 2 2 9" xfId="3623" xr:uid="{00000000-0005-0000-0000-0000891A0000}"/>
    <cellStyle name="Assumption Multiple. 10 2 2 9 2" xfId="23614" xr:uid="{00000000-0005-0000-0000-00008A1A0000}"/>
    <cellStyle name="Assumption Multiple. 10 2 3" xfId="3624" xr:uid="{00000000-0005-0000-0000-00008B1A0000}"/>
    <cellStyle name="Assumption Multiple. 10 2 3 2" xfId="23615" xr:uid="{00000000-0005-0000-0000-00008C1A0000}"/>
    <cellStyle name="Assumption Multiple. 10 2 4" xfId="3625" xr:uid="{00000000-0005-0000-0000-00008D1A0000}"/>
    <cellStyle name="Assumption Multiple. 10 2 4 2" xfId="23616" xr:uid="{00000000-0005-0000-0000-00008E1A0000}"/>
    <cellStyle name="Assumption Multiple. 10 2 5" xfId="3626" xr:uid="{00000000-0005-0000-0000-00008F1A0000}"/>
    <cellStyle name="Assumption Multiple. 10 2 5 2" xfId="23617" xr:uid="{00000000-0005-0000-0000-0000901A0000}"/>
    <cellStyle name="Assumption Multiple. 10 2 6" xfId="3627" xr:uid="{00000000-0005-0000-0000-0000911A0000}"/>
    <cellStyle name="Assumption Multiple. 10 2 6 2" xfId="23618" xr:uid="{00000000-0005-0000-0000-0000921A0000}"/>
    <cellStyle name="Assumption Multiple. 10 2 7" xfId="3628" xr:uid="{00000000-0005-0000-0000-0000931A0000}"/>
    <cellStyle name="Assumption Multiple. 10 2 7 2" xfId="23619" xr:uid="{00000000-0005-0000-0000-0000941A0000}"/>
    <cellStyle name="Assumption Multiple. 10 2 8" xfId="3629" xr:uid="{00000000-0005-0000-0000-0000951A0000}"/>
    <cellStyle name="Assumption Multiple. 10 2 8 2" xfId="23620" xr:uid="{00000000-0005-0000-0000-0000961A0000}"/>
    <cellStyle name="Assumption Multiple. 10 2 9" xfId="3630" xr:uid="{00000000-0005-0000-0000-0000971A0000}"/>
    <cellStyle name="Assumption Multiple. 10 2 9 2" xfId="23621" xr:uid="{00000000-0005-0000-0000-0000981A0000}"/>
    <cellStyle name="Assumption Multiple. 10 3" xfId="3631" xr:uid="{00000000-0005-0000-0000-0000991A0000}"/>
    <cellStyle name="Assumption Multiple. 10 3 10" xfId="3632" xr:uid="{00000000-0005-0000-0000-00009A1A0000}"/>
    <cellStyle name="Assumption Multiple. 10 3 10 2" xfId="23623" xr:uid="{00000000-0005-0000-0000-00009B1A0000}"/>
    <cellStyle name="Assumption Multiple. 10 3 11" xfId="3633" xr:uid="{00000000-0005-0000-0000-00009C1A0000}"/>
    <cellStyle name="Assumption Multiple. 10 3 11 2" xfId="23624" xr:uid="{00000000-0005-0000-0000-00009D1A0000}"/>
    <cellStyle name="Assumption Multiple. 10 3 12" xfId="23622" xr:uid="{00000000-0005-0000-0000-00009E1A0000}"/>
    <cellStyle name="Assumption Multiple. 10 3 2" xfId="3634" xr:uid="{00000000-0005-0000-0000-00009F1A0000}"/>
    <cellStyle name="Assumption Multiple. 10 3 2 2" xfId="23625" xr:uid="{00000000-0005-0000-0000-0000A01A0000}"/>
    <cellStyle name="Assumption Multiple. 10 3 3" xfId="3635" xr:uid="{00000000-0005-0000-0000-0000A11A0000}"/>
    <cellStyle name="Assumption Multiple. 10 3 3 2" xfId="23626" xr:uid="{00000000-0005-0000-0000-0000A21A0000}"/>
    <cellStyle name="Assumption Multiple. 10 3 4" xfId="3636" xr:uid="{00000000-0005-0000-0000-0000A31A0000}"/>
    <cellStyle name="Assumption Multiple. 10 3 4 2" xfId="23627" xr:uid="{00000000-0005-0000-0000-0000A41A0000}"/>
    <cellStyle name="Assumption Multiple. 10 3 5" xfId="3637" xr:uid="{00000000-0005-0000-0000-0000A51A0000}"/>
    <cellStyle name="Assumption Multiple. 10 3 5 2" xfId="23628" xr:uid="{00000000-0005-0000-0000-0000A61A0000}"/>
    <cellStyle name="Assumption Multiple. 10 3 6" xfId="3638" xr:uid="{00000000-0005-0000-0000-0000A71A0000}"/>
    <cellStyle name="Assumption Multiple. 10 3 6 2" xfId="23629" xr:uid="{00000000-0005-0000-0000-0000A81A0000}"/>
    <cellStyle name="Assumption Multiple. 10 3 7" xfId="3639" xr:uid="{00000000-0005-0000-0000-0000A91A0000}"/>
    <cellStyle name="Assumption Multiple. 10 3 7 2" xfId="23630" xr:uid="{00000000-0005-0000-0000-0000AA1A0000}"/>
    <cellStyle name="Assumption Multiple. 10 3 8" xfId="3640" xr:uid="{00000000-0005-0000-0000-0000AB1A0000}"/>
    <cellStyle name="Assumption Multiple. 10 3 8 2" xfId="23631" xr:uid="{00000000-0005-0000-0000-0000AC1A0000}"/>
    <cellStyle name="Assumption Multiple. 10 3 9" xfId="3641" xr:uid="{00000000-0005-0000-0000-0000AD1A0000}"/>
    <cellStyle name="Assumption Multiple. 10 3 9 2" xfId="23632" xr:uid="{00000000-0005-0000-0000-0000AE1A0000}"/>
    <cellStyle name="Assumption Multiple. 10 4" xfId="3642" xr:uid="{00000000-0005-0000-0000-0000AF1A0000}"/>
    <cellStyle name="Assumption Multiple. 10 4 2" xfId="23633" xr:uid="{00000000-0005-0000-0000-0000B01A0000}"/>
    <cellStyle name="Assumption Multiple. 10 5" xfId="3643" xr:uid="{00000000-0005-0000-0000-0000B11A0000}"/>
    <cellStyle name="Assumption Multiple. 10 5 2" xfId="23634" xr:uid="{00000000-0005-0000-0000-0000B21A0000}"/>
    <cellStyle name="Assumption Multiple. 10 6" xfId="3644" xr:uid="{00000000-0005-0000-0000-0000B31A0000}"/>
    <cellStyle name="Assumption Multiple. 10 6 2" xfId="23635" xr:uid="{00000000-0005-0000-0000-0000B41A0000}"/>
    <cellStyle name="Assumption Multiple. 10 7" xfId="3645" xr:uid="{00000000-0005-0000-0000-0000B51A0000}"/>
    <cellStyle name="Assumption Multiple. 10 7 2" xfId="23636" xr:uid="{00000000-0005-0000-0000-0000B61A0000}"/>
    <cellStyle name="Assumption Multiple. 10 8" xfId="3646" xr:uid="{00000000-0005-0000-0000-0000B71A0000}"/>
    <cellStyle name="Assumption Multiple. 10 8 2" xfId="23637" xr:uid="{00000000-0005-0000-0000-0000B81A0000}"/>
    <cellStyle name="Assumption Multiple. 10 9" xfId="3647" xr:uid="{00000000-0005-0000-0000-0000B91A0000}"/>
    <cellStyle name="Assumption Multiple. 10 9 2" xfId="23638" xr:uid="{00000000-0005-0000-0000-0000BA1A0000}"/>
    <cellStyle name="Assumption Multiple. 11" xfId="3648" xr:uid="{00000000-0005-0000-0000-0000BB1A0000}"/>
    <cellStyle name="Assumption Multiple. 11 10" xfId="3649" xr:uid="{00000000-0005-0000-0000-0000BC1A0000}"/>
    <cellStyle name="Assumption Multiple. 11 10 2" xfId="23640" xr:uid="{00000000-0005-0000-0000-0000BD1A0000}"/>
    <cellStyle name="Assumption Multiple. 11 11" xfId="3650" xr:uid="{00000000-0005-0000-0000-0000BE1A0000}"/>
    <cellStyle name="Assumption Multiple. 11 11 2" xfId="23641" xr:uid="{00000000-0005-0000-0000-0000BF1A0000}"/>
    <cellStyle name="Assumption Multiple. 11 12" xfId="23639" xr:uid="{00000000-0005-0000-0000-0000C01A0000}"/>
    <cellStyle name="Assumption Multiple. 11 2" xfId="3651" xr:uid="{00000000-0005-0000-0000-0000C11A0000}"/>
    <cellStyle name="Assumption Multiple. 11 2 10" xfId="3652" xr:uid="{00000000-0005-0000-0000-0000C21A0000}"/>
    <cellStyle name="Assumption Multiple. 11 2 10 2" xfId="23643" xr:uid="{00000000-0005-0000-0000-0000C31A0000}"/>
    <cellStyle name="Assumption Multiple. 11 2 11" xfId="3653" xr:uid="{00000000-0005-0000-0000-0000C41A0000}"/>
    <cellStyle name="Assumption Multiple. 11 2 11 2" xfId="23644" xr:uid="{00000000-0005-0000-0000-0000C51A0000}"/>
    <cellStyle name="Assumption Multiple. 11 2 12" xfId="23642" xr:uid="{00000000-0005-0000-0000-0000C61A0000}"/>
    <cellStyle name="Assumption Multiple. 11 2 2" xfId="3654" xr:uid="{00000000-0005-0000-0000-0000C71A0000}"/>
    <cellStyle name="Assumption Multiple. 11 2 2 2" xfId="23645" xr:uid="{00000000-0005-0000-0000-0000C81A0000}"/>
    <cellStyle name="Assumption Multiple. 11 2 3" xfId="3655" xr:uid="{00000000-0005-0000-0000-0000C91A0000}"/>
    <cellStyle name="Assumption Multiple. 11 2 3 2" xfId="23646" xr:uid="{00000000-0005-0000-0000-0000CA1A0000}"/>
    <cellStyle name="Assumption Multiple. 11 2 4" xfId="3656" xr:uid="{00000000-0005-0000-0000-0000CB1A0000}"/>
    <cellStyle name="Assumption Multiple. 11 2 4 2" xfId="23647" xr:uid="{00000000-0005-0000-0000-0000CC1A0000}"/>
    <cellStyle name="Assumption Multiple. 11 2 5" xfId="3657" xr:uid="{00000000-0005-0000-0000-0000CD1A0000}"/>
    <cellStyle name="Assumption Multiple. 11 2 5 2" xfId="23648" xr:uid="{00000000-0005-0000-0000-0000CE1A0000}"/>
    <cellStyle name="Assumption Multiple. 11 2 6" xfId="3658" xr:uid="{00000000-0005-0000-0000-0000CF1A0000}"/>
    <cellStyle name="Assumption Multiple. 11 2 6 2" xfId="23649" xr:uid="{00000000-0005-0000-0000-0000D01A0000}"/>
    <cellStyle name="Assumption Multiple. 11 2 7" xfId="3659" xr:uid="{00000000-0005-0000-0000-0000D11A0000}"/>
    <cellStyle name="Assumption Multiple. 11 2 7 2" xfId="23650" xr:uid="{00000000-0005-0000-0000-0000D21A0000}"/>
    <cellStyle name="Assumption Multiple. 11 2 8" xfId="3660" xr:uid="{00000000-0005-0000-0000-0000D31A0000}"/>
    <cellStyle name="Assumption Multiple. 11 2 8 2" xfId="23651" xr:uid="{00000000-0005-0000-0000-0000D41A0000}"/>
    <cellStyle name="Assumption Multiple. 11 2 9" xfId="3661" xr:uid="{00000000-0005-0000-0000-0000D51A0000}"/>
    <cellStyle name="Assumption Multiple. 11 2 9 2" xfId="23652" xr:uid="{00000000-0005-0000-0000-0000D61A0000}"/>
    <cellStyle name="Assumption Multiple. 11 3" xfId="3662" xr:uid="{00000000-0005-0000-0000-0000D71A0000}"/>
    <cellStyle name="Assumption Multiple. 11 3 2" xfId="23653" xr:uid="{00000000-0005-0000-0000-0000D81A0000}"/>
    <cellStyle name="Assumption Multiple. 11 4" xfId="3663" xr:uid="{00000000-0005-0000-0000-0000D91A0000}"/>
    <cellStyle name="Assumption Multiple. 11 4 2" xfId="23654" xr:uid="{00000000-0005-0000-0000-0000DA1A0000}"/>
    <cellStyle name="Assumption Multiple. 11 5" xfId="3664" xr:uid="{00000000-0005-0000-0000-0000DB1A0000}"/>
    <cellStyle name="Assumption Multiple. 11 5 2" xfId="23655" xr:uid="{00000000-0005-0000-0000-0000DC1A0000}"/>
    <cellStyle name="Assumption Multiple. 11 6" xfId="3665" xr:uid="{00000000-0005-0000-0000-0000DD1A0000}"/>
    <cellStyle name="Assumption Multiple. 11 6 2" xfId="23656" xr:uid="{00000000-0005-0000-0000-0000DE1A0000}"/>
    <cellStyle name="Assumption Multiple. 11 7" xfId="3666" xr:uid="{00000000-0005-0000-0000-0000DF1A0000}"/>
    <cellStyle name="Assumption Multiple. 11 7 2" xfId="23657" xr:uid="{00000000-0005-0000-0000-0000E01A0000}"/>
    <cellStyle name="Assumption Multiple. 11 8" xfId="3667" xr:uid="{00000000-0005-0000-0000-0000E11A0000}"/>
    <cellStyle name="Assumption Multiple. 11 8 2" xfId="23658" xr:uid="{00000000-0005-0000-0000-0000E21A0000}"/>
    <cellStyle name="Assumption Multiple. 11 9" xfId="3668" xr:uid="{00000000-0005-0000-0000-0000E31A0000}"/>
    <cellStyle name="Assumption Multiple. 11 9 2" xfId="23659" xr:uid="{00000000-0005-0000-0000-0000E41A0000}"/>
    <cellStyle name="Assumption Multiple. 12" xfId="3669" xr:uid="{00000000-0005-0000-0000-0000E51A0000}"/>
    <cellStyle name="Assumption Multiple. 12 10" xfId="3670" xr:uid="{00000000-0005-0000-0000-0000E61A0000}"/>
    <cellStyle name="Assumption Multiple. 12 10 2" xfId="23661" xr:uid="{00000000-0005-0000-0000-0000E71A0000}"/>
    <cellStyle name="Assumption Multiple. 12 11" xfId="3671" xr:uid="{00000000-0005-0000-0000-0000E81A0000}"/>
    <cellStyle name="Assumption Multiple. 12 11 2" xfId="23662" xr:uid="{00000000-0005-0000-0000-0000E91A0000}"/>
    <cellStyle name="Assumption Multiple. 12 12" xfId="23660" xr:uid="{00000000-0005-0000-0000-0000EA1A0000}"/>
    <cellStyle name="Assumption Multiple. 12 2" xfId="3672" xr:uid="{00000000-0005-0000-0000-0000EB1A0000}"/>
    <cellStyle name="Assumption Multiple. 12 2 10" xfId="3673" xr:uid="{00000000-0005-0000-0000-0000EC1A0000}"/>
    <cellStyle name="Assumption Multiple. 12 2 10 2" xfId="23664" xr:uid="{00000000-0005-0000-0000-0000ED1A0000}"/>
    <cellStyle name="Assumption Multiple. 12 2 11" xfId="3674" xr:uid="{00000000-0005-0000-0000-0000EE1A0000}"/>
    <cellStyle name="Assumption Multiple. 12 2 11 2" xfId="23665" xr:uid="{00000000-0005-0000-0000-0000EF1A0000}"/>
    <cellStyle name="Assumption Multiple. 12 2 12" xfId="23663" xr:uid="{00000000-0005-0000-0000-0000F01A0000}"/>
    <cellStyle name="Assumption Multiple. 12 2 2" xfId="3675" xr:uid="{00000000-0005-0000-0000-0000F11A0000}"/>
    <cellStyle name="Assumption Multiple. 12 2 2 2" xfId="23666" xr:uid="{00000000-0005-0000-0000-0000F21A0000}"/>
    <cellStyle name="Assumption Multiple. 12 2 3" xfId="3676" xr:uid="{00000000-0005-0000-0000-0000F31A0000}"/>
    <cellStyle name="Assumption Multiple. 12 2 3 2" xfId="23667" xr:uid="{00000000-0005-0000-0000-0000F41A0000}"/>
    <cellStyle name="Assumption Multiple. 12 2 4" xfId="3677" xr:uid="{00000000-0005-0000-0000-0000F51A0000}"/>
    <cellStyle name="Assumption Multiple. 12 2 4 2" xfId="23668" xr:uid="{00000000-0005-0000-0000-0000F61A0000}"/>
    <cellStyle name="Assumption Multiple. 12 2 5" xfId="3678" xr:uid="{00000000-0005-0000-0000-0000F71A0000}"/>
    <cellStyle name="Assumption Multiple. 12 2 5 2" xfId="23669" xr:uid="{00000000-0005-0000-0000-0000F81A0000}"/>
    <cellStyle name="Assumption Multiple. 12 2 6" xfId="3679" xr:uid="{00000000-0005-0000-0000-0000F91A0000}"/>
    <cellStyle name="Assumption Multiple. 12 2 6 2" xfId="23670" xr:uid="{00000000-0005-0000-0000-0000FA1A0000}"/>
    <cellStyle name="Assumption Multiple. 12 2 7" xfId="3680" xr:uid="{00000000-0005-0000-0000-0000FB1A0000}"/>
    <cellStyle name="Assumption Multiple. 12 2 7 2" xfId="23671" xr:uid="{00000000-0005-0000-0000-0000FC1A0000}"/>
    <cellStyle name="Assumption Multiple. 12 2 8" xfId="3681" xr:uid="{00000000-0005-0000-0000-0000FD1A0000}"/>
    <cellStyle name="Assumption Multiple. 12 2 8 2" xfId="23672" xr:uid="{00000000-0005-0000-0000-0000FE1A0000}"/>
    <cellStyle name="Assumption Multiple. 12 2 9" xfId="3682" xr:uid="{00000000-0005-0000-0000-0000FF1A0000}"/>
    <cellStyle name="Assumption Multiple. 12 2 9 2" xfId="23673" xr:uid="{00000000-0005-0000-0000-0000001B0000}"/>
    <cellStyle name="Assumption Multiple. 12 3" xfId="3683" xr:uid="{00000000-0005-0000-0000-0000011B0000}"/>
    <cellStyle name="Assumption Multiple. 12 3 2" xfId="23674" xr:uid="{00000000-0005-0000-0000-0000021B0000}"/>
    <cellStyle name="Assumption Multiple. 12 4" xfId="3684" xr:uid="{00000000-0005-0000-0000-0000031B0000}"/>
    <cellStyle name="Assumption Multiple. 12 4 2" xfId="23675" xr:uid="{00000000-0005-0000-0000-0000041B0000}"/>
    <cellStyle name="Assumption Multiple. 12 5" xfId="3685" xr:uid="{00000000-0005-0000-0000-0000051B0000}"/>
    <cellStyle name="Assumption Multiple. 12 5 2" xfId="23676" xr:uid="{00000000-0005-0000-0000-0000061B0000}"/>
    <cellStyle name="Assumption Multiple. 12 6" xfId="3686" xr:uid="{00000000-0005-0000-0000-0000071B0000}"/>
    <cellStyle name="Assumption Multiple. 12 6 2" xfId="23677" xr:uid="{00000000-0005-0000-0000-0000081B0000}"/>
    <cellStyle name="Assumption Multiple. 12 7" xfId="3687" xr:uid="{00000000-0005-0000-0000-0000091B0000}"/>
    <cellStyle name="Assumption Multiple. 12 7 2" xfId="23678" xr:uid="{00000000-0005-0000-0000-00000A1B0000}"/>
    <cellStyle name="Assumption Multiple. 12 8" xfId="3688" xr:uid="{00000000-0005-0000-0000-00000B1B0000}"/>
    <cellStyle name="Assumption Multiple. 12 8 2" xfId="23679" xr:uid="{00000000-0005-0000-0000-00000C1B0000}"/>
    <cellStyle name="Assumption Multiple. 12 9" xfId="3689" xr:uid="{00000000-0005-0000-0000-00000D1B0000}"/>
    <cellStyle name="Assumption Multiple. 12 9 2" xfId="23680" xr:uid="{00000000-0005-0000-0000-00000E1B0000}"/>
    <cellStyle name="Assumption Multiple. 13" xfId="3690" xr:uid="{00000000-0005-0000-0000-00000F1B0000}"/>
    <cellStyle name="Assumption Multiple. 13 10" xfId="3691" xr:uid="{00000000-0005-0000-0000-0000101B0000}"/>
    <cellStyle name="Assumption Multiple. 13 10 2" xfId="23682" xr:uid="{00000000-0005-0000-0000-0000111B0000}"/>
    <cellStyle name="Assumption Multiple. 13 11" xfId="3692" xr:uid="{00000000-0005-0000-0000-0000121B0000}"/>
    <cellStyle name="Assumption Multiple. 13 11 2" xfId="23683" xr:uid="{00000000-0005-0000-0000-0000131B0000}"/>
    <cellStyle name="Assumption Multiple. 13 12" xfId="23681" xr:uid="{00000000-0005-0000-0000-0000141B0000}"/>
    <cellStyle name="Assumption Multiple. 13 2" xfId="3693" xr:uid="{00000000-0005-0000-0000-0000151B0000}"/>
    <cellStyle name="Assumption Multiple. 13 2 2" xfId="23684" xr:uid="{00000000-0005-0000-0000-0000161B0000}"/>
    <cellStyle name="Assumption Multiple. 13 3" xfId="3694" xr:uid="{00000000-0005-0000-0000-0000171B0000}"/>
    <cellStyle name="Assumption Multiple. 13 3 2" xfId="23685" xr:uid="{00000000-0005-0000-0000-0000181B0000}"/>
    <cellStyle name="Assumption Multiple. 13 4" xfId="3695" xr:uid="{00000000-0005-0000-0000-0000191B0000}"/>
    <cellStyle name="Assumption Multiple. 13 4 2" xfId="23686" xr:uid="{00000000-0005-0000-0000-00001A1B0000}"/>
    <cellStyle name="Assumption Multiple. 13 5" xfId="3696" xr:uid="{00000000-0005-0000-0000-00001B1B0000}"/>
    <cellStyle name="Assumption Multiple. 13 5 2" xfId="23687" xr:uid="{00000000-0005-0000-0000-00001C1B0000}"/>
    <cellStyle name="Assumption Multiple. 13 6" xfId="3697" xr:uid="{00000000-0005-0000-0000-00001D1B0000}"/>
    <cellStyle name="Assumption Multiple. 13 6 2" xfId="23688" xr:uid="{00000000-0005-0000-0000-00001E1B0000}"/>
    <cellStyle name="Assumption Multiple. 13 7" xfId="3698" xr:uid="{00000000-0005-0000-0000-00001F1B0000}"/>
    <cellStyle name="Assumption Multiple. 13 7 2" xfId="23689" xr:uid="{00000000-0005-0000-0000-0000201B0000}"/>
    <cellStyle name="Assumption Multiple. 13 8" xfId="3699" xr:uid="{00000000-0005-0000-0000-0000211B0000}"/>
    <cellStyle name="Assumption Multiple. 13 8 2" xfId="23690" xr:uid="{00000000-0005-0000-0000-0000221B0000}"/>
    <cellStyle name="Assumption Multiple. 13 9" xfId="3700" xr:uid="{00000000-0005-0000-0000-0000231B0000}"/>
    <cellStyle name="Assumption Multiple. 13 9 2" xfId="23691" xr:uid="{00000000-0005-0000-0000-0000241B0000}"/>
    <cellStyle name="Assumption Multiple. 14" xfId="3701" xr:uid="{00000000-0005-0000-0000-0000251B0000}"/>
    <cellStyle name="Assumption Multiple. 14 2" xfId="23692" xr:uid="{00000000-0005-0000-0000-0000261B0000}"/>
    <cellStyle name="Assumption Multiple. 15" xfId="3702" xr:uid="{00000000-0005-0000-0000-0000271B0000}"/>
    <cellStyle name="Assumption Multiple. 15 2" xfId="23693" xr:uid="{00000000-0005-0000-0000-0000281B0000}"/>
    <cellStyle name="Assumption Multiple. 16" xfId="3703" xr:uid="{00000000-0005-0000-0000-0000291B0000}"/>
    <cellStyle name="Assumption Multiple. 16 2" xfId="23694" xr:uid="{00000000-0005-0000-0000-00002A1B0000}"/>
    <cellStyle name="Assumption Multiple. 17" xfId="3704" xr:uid="{00000000-0005-0000-0000-00002B1B0000}"/>
    <cellStyle name="Assumption Multiple. 17 2" xfId="23695" xr:uid="{00000000-0005-0000-0000-00002C1B0000}"/>
    <cellStyle name="Assumption Multiple. 18" xfId="23596" xr:uid="{00000000-0005-0000-0000-00002D1B0000}"/>
    <cellStyle name="Assumption Multiple. 2" xfId="3705" xr:uid="{00000000-0005-0000-0000-00002E1B0000}"/>
    <cellStyle name="Assumption Multiple. 2 10" xfId="3706" xr:uid="{00000000-0005-0000-0000-00002F1B0000}"/>
    <cellStyle name="Assumption Multiple. 2 10 2" xfId="23697" xr:uid="{00000000-0005-0000-0000-0000301B0000}"/>
    <cellStyle name="Assumption Multiple. 2 11" xfId="3707" xr:uid="{00000000-0005-0000-0000-0000311B0000}"/>
    <cellStyle name="Assumption Multiple. 2 11 2" xfId="23698" xr:uid="{00000000-0005-0000-0000-0000321B0000}"/>
    <cellStyle name="Assumption Multiple. 2 12" xfId="3708" xr:uid="{00000000-0005-0000-0000-0000331B0000}"/>
    <cellStyle name="Assumption Multiple. 2 12 2" xfId="23699" xr:uid="{00000000-0005-0000-0000-0000341B0000}"/>
    <cellStyle name="Assumption Multiple. 2 13" xfId="3709" xr:uid="{00000000-0005-0000-0000-0000351B0000}"/>
    <cellStyle name="Assumption Multiple. 2 13 2" xfId="23700" xr:uid="{00000000-0005-0000-0000-0000361B0000}"/>
    <cellStyle name="Assumption Multiple. 2 14" xfId="3710" xr:uid="{00000000-0005-0000-0000-0000371B0000}"/>
    <cellStyle name="Assumption Multiple. 2 14 2" xfId="23701" xr:uid="{00000000-0005-0000-0000-0000381B0000}"/>
    <cellStyle name="Assumption Multiple. 2 15" xfId="3711" xr:uid="{00000000-0005-0000-0000-0000391B0000}"/>
    <cellStyle name="Assumption Multiple. 2 15 2" xfId="23702" xr:uid="{00000000-0005-0000-0000-00003A1B0000}"/>
    <cellStyle name="Assumption Multiple. 2 16" xfId="3712" xr:uid="{00000000-0005-0000-0000-00003B1B0000}"/>
    <cellStyle name="Assumption Multiple. 2 16 2" xfId="23703" xr:uid="{00000000-0005-0000-0000-00003C1B0000}"/>
    <cellStyle name="Assumption Multiple. 2 17" xfId="3713" xr:uid="{00000000-0005-0000-0000-00003D1B0000}"/>
    <cellStyle name="Assumption Multiple. 2 17 2" xfId="23704" xr:uid="{00000000-0005-0000-0000-00003E1B0000}"/>
    <cellStyle name="Assumption Multiple. 2 18" xfId="3714" xr:uid="{00000000-0005-0000-0000-00003F1B0000}"/>
    <cellStyle name="Assumption Multiple. 2 18 2" xfId="23705" xr:uid="{00000000-0005-0000-0000-0000401B0000}"/>
    <cellStyle name="Assumption Multiple. 2 19" xfId="3715" xr:uid="{00000000-0005-0000-0000-0000411B0000}"/>
    <cellStyle name="Assumption Multiple. 2 19 2" xfId="23706" xr:uid="{00000000-0005-0000-0000-0000421B0000}"/>
    <cellStyle name="Assumption Multiple. 2 2" xfId="3716" xr:uid="{00000000-0005-0000-0000-0000431B0000}"/>
    <cellStyle name="Assumption Multiple. 2 2 10" xfId="3717" xr:uid="{00000000-0005-0000-0000-0000441B0000}"/>
    <cellStyle name="Assumption Multiple. 2 2 10 2" xfId="23708" xr:uid="{00000000-0005-0000-0000-0000451B0000}"/>
    <cellStyle name="Assumption Multiple. 2 2 11" xfId="3718" xr:uid="{00000000-0005-0000-0000-0000461B0000}"/>
    <cellStyle name="Assumption Multiple. 2 2 11 2" xfId="23709" xr:uid="{00000000-0005-0000-0000-0000471B0000}"/>
    <cellStyle name="Assumption Multiple. 2 2 12" xfId="3719" xr:uid="{00000000-0005-0000-0000-0000481B0000}"/>
    <cellStyle name="Assumption Multiple. 2 2 12 2" xfId="23710" xr:uid="{00000000-0005-0000-0000-0000491B0000}"/>
    <cellStyle name="Assumption Multiple. 2 2 13" xfId="3720" xr:uid="{00000000-0005-0000-0000-00004A1B0000}"/>
    <cellStyle name="Assumption Multiple. 2 2 13 2" xfId="23711" xr:uid="{00000000-0005-0000-0000-00004B1B0000}"/>
    <cellStyle name="Assumption Multiple. 2 2 14" xfId="3721" xr:uid="{00000000-0005-0000-0000-00004C1B0000}"/>
    <cellStyle name="Assumption Multiple. 2 2 14 2" xfId="23712" xr:uid="{00000000-0005-0000-0000-00004D1B0000}"/>
    <cellStyle name="Assumption Multiple. 2 2 15" xfId="3722" xr:uid="{00000000-0005-0000-0000-00004E1B0000}"/>
    <cellStyle name="Assumption Multiple. 2 2 15 2" xfId="23713" xr:uid="{00000000-0005-0000-0000-00004F1B0000}"/>
    <cellStyle name="Assumption Multiple. 2 2 16" xfId="3723" xr:uid="{00000000-0005-0000-0000-0000501B0000}"/>
    <cellStyle name="Assumption Multiple. 2 2 16 2" xfId="23714" xr:uid="{00000000-0005-0000-0000-0000511B0000}"/>
    <cellStyle name="Assumption Multiple. 2 2 17" xfId="3724" xr:uid="{00000000-0005-0000-0000-0000521B0000}"/>
    <cellStyle name="Assumption Multiple. 2 2 17 2" xfId="23715" xr:uid="{00000000-0005-0000-0000-0000531B0000}"/>
    <cellStyle name="Assumption Multiple. 2 2 18" xfId="3725" xr:uid="{00000000-0005-0000-0000-0000541B0000}"/>
    <cellStyle name="Assumption Multiple. 2 2 18 2" xfId="23716" xr:uid="{00000000-0005-0000-0000-0000551B0000}"/>
    <cellStyle name="Assumption Multiple. 2 2 19" xfId="3726" xr:uid="{00000000-0005-0000-0000-0000561B0000}"/>
    <cellStyle name="Assumption Multiple. 2 2 19 2" xfId="23717" xr:uid="{00000000-0005-0000-0000-0000571B0000}"/>
    <cellStyle name="Assumption Multiple. 2 2 2" xfId="3727" xr:uid="{00000000-0005-0000-0000-0000581B0000}"/>
    <cellStyle name="Assumption Multiple. 2 2 2 10" xfId="3728" xr:uid="{00000000-0005-0000-0000-0000591B0000}"/>
    <cellStyle name="Assumption Multiple. 2 2 2 10 2" xfId="23719" xr:uid="{00000000-0005-0000-0000-00005A1B0000}"/>
    <cellStyle name="Assumption Multiple. 2 2 2 11" xfId="3729" xr:uid="{00000000-0005-0000-0000-00005B1B0000}"/>
    <cellStyle name="Assumption Multiple. 2 2 2 11 2" xfId="23720" xr:uid="{00000000-0005-0000-0000-00005C1B0000}"/>
    <cellStyle name="Assumption Multiple. 2 2 2 12" xfId="3730" xr:uid="{00000000-0005-0000-0000-00005D1B0000}"/>
    <cellStyle name="Assumption Multiple. 2 2 2 12 2" xfId="23721" xr:uid="{00000000-0005-0000-0000-00005E1B0000}"/>
    <cellStyle name="Assumption Multiple. 2 2 2 13" xfId="3731" xr:uid="{00000000-0005-0000-0000-00005F1B0000}"/>
    <cellStyle name="Assumption Multiple. 2 2 2 13 2" xfId="23722" xr:uid="{00000000-0005-0000-0000-0000601B0000}"/>
    <cellStyle name="Assumption Multiple. 2 2 2 14" xfId="23718" xr:uid="{00000000-0005-0000-0000-0000611B0000}"/>
    <cellStyle name="Assumption Multiple. 2 2 2 2" xfId="3732" xr:uid="{00000000-0005-0000-0000-0000621B0000}"/>
    <cellStyle name="Assumption Multiple. 2 2 2 2 10" xfId="3733" xr:uid="{00000000-0005-0000-0000-0000631B0000}"/>
    <cellStyle name="Assumption Multiple. 2 2 2 2 10 2" xfId="23724" xr:uid="{00000000-0005-0000-0000-0000641B0000}"/>
    <cellStyle name="Assumption Multiple. 2 2 2 2 11" xfId="3734" xr:uid="{00000000-0005-0000-0000-0000651B0000}"/>
    <cellStyle name="Assumption Multiple. 2 2 2 2 11 2" xfId="23725" xr:uid="{00000000-0005-0000-0000-0000661B0000}"/>
    <cellStyle name="Assumption Multiple. 2 2 2 2 12" xfId="3735" xr:uid="{00000000-0005-0000-0000-0000671B0000}"/>
    <cellStyle name="Assumption Multiple. 2 2 2 2 12 2" xfId="23726" xr:uid="{00000000-0005-0000-0000-0000681B0000}"/>
    <cellStyle name="Assumption Multiple. 2 2 2 2 13" xfId="23723" xr:uid="{00000000-0005-0000-0000-0000691B0000}"/>
    <cellStyle name="Assumption Multiple. 2 2 2 2 2" xfId="3736" xr:uid="{00000000-0005-0000-0000-00006A1B0000}"/>
    <cellStyle name="Assumption Multiple. 2 2 2 2 2 10" xfId="3737" xr:uid="{00000000-0005-0000-0000-00006B1B0000}"/>
    <cellStyle name="Assumption Multiple. 2 2 2 2 2 10 2" xfId="23728" xr:uid="{00000000-0005-0000-0000-00006C1B0000}"/>
    <cellStyle name="Assumption Multiple. 2 2 2 2 2 11" xfId="3738" xr:uid="{00000000-0005-0000-0000-00006D1B0000}"/>
    <cellStyle name="Assumption Multiple. 2 2 2 2 2 11 2" xfId="23729" xr:uid="{00000000-0005-0000-0000-00006E1B0000}"/>
    <cellStyle name="Assumption Multiple. 2 2 2 2 2 12" xfId="23727" xr:uid="{00000000-0005-0000-0000-00006F1B0000}"/>
    <cellStyle name="Assumption Multiple. 2 2 2 2 2 2" xfId="3739" xr:uid="{00000000-0005-0000-0000-0000701B0000}"/>
    <cellStyle name="Assumption Multiple. 2 2 2 2 2 2 10" xfId="3740" xr:uid="{00000000-0005-0000-0000-0000711B0000}"/>
    <cellStyle name="Assumption Multiple. 2 2 2 2 2 2 10 2" xfId="23731" xr:uid="{00000000-0005-0000-0000-0000721B0000}"/>
    <cellStyle name="Assumption Multiple. 2 2 2 2 2 2 11" xfId="3741" xr:uid="{00000000-0005-0000-0000-0000731B0000}"/>
    <cellStyle name="Assumption Multiple. 2 2 2 2 2 2 11 2" xfId="23732" xr:uid="{00000000-0005-0000-0000-0000741B0000}"/>
    <cellStyle name="Assumption Multiple. 2 2 2 2 2 2 12" xfId="23730" xr:uid="{00000000-0005-0000-0000-0000751B0000}"/>
    <cellStyle name="Assumption Multiple. 2 2 2 2 2 2 2" xfId="3742" xr:uid="{00000000-0005-0000-0000-0000761B0000}"/>
    <cellStyle name="Assumption Multiple. 2 2 2 2 2 2 2 2" xfId="23733" xr:uid="{00000000-0005-0000-0000-0000771B0000}"/>
    <cellStyle name="Assumption Multiple. 2 2 2 2 2 2 3" xfId="3743" xr:uid="{00000000-0005-0000-0000-0000781B0000}"/>
    <cellStyle name="Assumption Multiple. 2 2 2 2 2 2 3 2" xfId="23734" xr:uid="{00000000-0005-0000-0000-0000791B0000}"/>
    <cellStyle name="Assumption Multiple. 2 2 2 2 2 2 4" xfId="3744" xr:uid="{00000000-0005-0000-0000-00007A1B0000}"/>
    <cellStyle name="Assumption Multiple. 2 2 2 2 2 2 4 2" xfId="23735" xr:uid="{00000000-0005-0000-0000-00007B1B0000}"/>
    <cellStyle name="Assumption Multiple. 2 2 2 2 2 2 5" xfId="3745" xr:uid="{00000000-0005-0000-0000-00007C1B0000}"/>
    <cellStyle name="Assumption Multiple. 2 2 2 2 2 2 5 2" xfId="23736" xr:uid="{00000000-0005-0000-0000-00007D1B0000}"/>
    <cellStyle name="Assumption Multiple. 2 2 2 2 2 2 6" xfId="3746" xr:uid="{00000000-0005-0000-0000-00007E1B0000}"/>
    <cellStyle name="Assumption Multiple. 2 2 2 2 2 2 6 2" xfId="23737" xr:uid="{00000000-0005-0000-0000-00007F1B0000}"/>
    <cellStyle name="Assumption Multiple. 2 2 2 2 2 2 7" xfId="3747" xr:uid="{00000000-0005-0000-0000-0000801B0000}"/>
    <cellStyle name="Assumption Multiple. 2 2 2 2 2 2 7 2" xfId="23738" xr:uid="{00000000-0005-0000-0000-0000811B0000}"/>
    <cellStyle name="Assumption Multiple. 2 2 2 2 2 2 8" xfId="3748" xr:uid="{00000000-0005-0000-0000-0000821B0000}"/>
    <cellStyle name="Assumption Multiple. 2 2 2 2 2 2 8 2" xfId="23739" xr:uid="{00000000-0005-0000-0000-0000831B0000}"/>
    <cellStyle name="Assumption Multiple. 2 2 2 2 2 2 9" xfId="3749" xr:uid="{00000000-0005-0000-0000-0000841B0000}"/>
    <cellStyle name="Assumption Multiple. 2 2 2 2 2 2 9 2" xfId="23740" xr:uid="{00000000-0005-0000-0000-0000851B0000}"/>
    <cellStyle name="Assumption Multiple. 2 2 2 2 2 3" xfId="3750" xr:uid="{00000000-0005-0000-0000-0000861B0000}"/>
    <cellStyle name="Assumption Multiple. 2 2 2 2 2 3 2" xfId="23741" xr:uid="{00000000-0005-0000-0000-0000871B0000}"/>
    <cellStyle name="Assumption Multiple. 2 2 2 2 2 4" xfId="3751" xr:uid="{00000000-0005-0000-0000-0000881B0000}"/>
    <cellStyle name="Assumption Multiple. 2 2 2 2 2 4 2" xfId="23742" xr:uid="{00000000-0005-0000-0000-0000891B0000}"/>
    <cellStyle name="Assumption Multiple. 2 2 2 2 2 5" xfId="3752" xr:uid="{00000000-0005-0000-0000-00008A1B0000}"/>
    <cellStyle name="Assumption Multiple. 2 2 2 2 2 5 2" xfId="23743" xr:uid="{00000000-0005-0000-0000-00008B1B0000}"/>
    <cellStyle name="Assumption Multiple. 2 2 2 2 2 6" xfId="3753" xr:uid="{00000000-0005-0000-0000-00008C1B0000}"/>
    <cellStyle name="Assumption Multiple. 2 2 2 2 2 6 2" xfId="23744" xr:uid="{00000000-0005-0000-0000-00008D1B0000}"/>
    <cellStyle name="Assumption Multiple. 2 2 2 2 2 7" xfId="3754" xr:uid="{00000000-0005-0000-0000-00008E1B0000}"/>
    <cellStyle name="Assumption Multiple. 2 2 2 2 2 7 2" xfId="23745" xr:uid="{00000000-0005-0000-0000-00008F1B0000}"/>
    <cellStyle name="Assumption Multiple. 2 2 2 2 2 8" xfId="3755" xr:uid="{00000000-0005-0000-0000-0000901B0000}"/>
    <cellStyle name="Assumption Multiple. 2 2 2 2 2 8 2" xfId="23746" xr:uid="{00000000-0005-0000-0000-0000911B0000}"/>
    <cellStyle name="Assumption Multiple. 2 2 2 2 2 9" xfId="3756" xr:uid="{00000000-0005-0000-0000-0000921B0000}"/>
    <cellStyle name="Assumption Multiple. 2 2 2 2 2 9 2" xfId="23747" xr:uid="{00000000-0005-0000-0000-0000931B0000}"/>
    <cellStyle name="Assumption Multiple. 2 2 2 2 3" xfId="3757" xr:uid="{00000000-0005-0000-0000-0000941B0000}"/>
    <cellStyle name="Assumption Multiple. 2 2 2 2 3 10" xfId="3758" xr:uid="{00000000-0005-0000-0000-0000951B0000}"/>
    <cellStyle name="Assumption Multiple. 2 2 2 2 3 10 2" xfId="23749" xr:uid="{00000000-0005-0000-0000-0000961B0000}"/>
    <cellStyle name="Assumption Multiple. 2 2 2 2 3 11" xfId="3759" xr:uid="{00000000-0005-0000-0000-0000971B0000}"/>
    <cellStyle name="Assumption Multiple. 2 2 2 2 3 11 2" xfId="23750" xr:uid="{00000000-0005-0000-0000-0000981B0000}"/>
    <cellStyle name="Assumption Multiple. 2 2 2 2 3 12" xfId="23748" xr:uid="{00000000-0005-0000-0000-0000991B0000}"/>
    <cellStyle name="Assumption Multiple. 2 2 2 2 3 2" xfId="3760" xr:uid="{00000000-0005-0000-0000-00009A1B0000}"/>
    <cellStyle name="Assumption Multiple. 2 2 2 2 3 2 2" xfId="23751" xr:uid="{00000000-0005-0000-0000-00009B1B0000}"/>
    <cellStyle name="Assumption Multiple. 2 2 2 2 3 3" xfId="3761" xr:uid="{00000000-0005-0000-0000-00009C1B0000}"/>
    <cellStyle name="Assumption Multiple. 2 2 2 2 3 3 2" xfId="23752" xr:uid="{00000000-0005-0000-0000-00009D1B0000}"/>
    <cellStyle name="Assumption Multiple. 2 2 2 2 3 4" xfId="3762" xr:uid="{00000000-0005-0000-0000-00009E1B0000}"/>
    <cellStyle name="Assumption Multiple. 2 2 2 2 3 4 2" xfId="23753" xr:uid="{00000000-0005-0000-0000-00009F1B0000}"/>
    <cellStyle name="Assumption Multiple. 2 2 2 2 3 5" xfId="3763" xr:uid="{00000000-0005-0000-0000-0000A01B0000}"/>
    <cellStyle name="Assumption Multiple. 2 2 2 2 3 5 2" xfId="23754" xr:uid="{00000000-0005-0000-0000-0000A11B0000}"/>
    <cellStyle name="Assumption Multiple. 2 2 2 2 3 6" xfId="3764" xr:uid="{00000000-0005-0000-0000-0000A21B0000}"/>
    <cellStyle name="Assumption Multiple. 2 2 2 2 3 6 2" xfId="23755" xr:uid="{00000000-0005-0000-0000-0000A31B0000}"/>
    <cellStyle name="Assumption Multiple. 2 2 2 2 3 7" xfId="3765" xr:uid="{00000000-0005-0000-0000-0000A41B0000}"/>
    <cellStyle name="Assumption Multiple. 2 2 2 2 3 7 2" xfId="23756" xr:uid="{00000000-0005-0000-0000-0000A51B0000}"/>
    <cellStyle name="Assumption Multiple. 2 2 2 2 3 8" xfId="3766" xr:uid="{00000000-0005-0000-0000-0000A61B0000}"/>
    <cellStyle name="Assumption Multiple. 2 2 2 2 3 8 2" xfId="23757" xr:uid="{00000000-0005-0000-0000-0000A71B0000}"/>
    <cellStyle name="Assumption Multiple. 2 2 2 2 3 9" xfId="3767" xr:uid="{00000000-0005-0000-0000-0000A81B0000}"/>
    <cellStyle name="Assumption Multiple. 2 2 2 2 3 9 2" xfId="23758" xr:uid="{00000000-0005-0000-0000-0000A91B0000}"/>
    <cellStyle name="Assumption Multiple. 2 2 2 2 4" xfId="3768" xr:uid="{00000000-0005-0000-0000-0000AA1B0000}"/>
    <cellStyle name="Assumption Multiple. 2 2 2 2 4 2" xfId="23759" xr:uid="{00000000-0005-0000-0000-0000AB1B0000}"/>
    <cellStyle name="Assumption Multiple. 2 2 2 2 5" xfId="3769" xr:uid="{00000000-0005-0000-0000-0000AC1B0000}"/>
    <cellStyle name="Assumption Multiple. 2 2 2 2 5 2" xfId="23760" xr:uid="{00000000-0005-0000-0000-0000AD1B0000}"/>
    <cellStyle name="Assumption Multiple. 2 2 2 2 6" xfId="3770" xr:uid="{00000000-0005-0000-0000-0000AE1B0000}"/>
    <cellStyle name="Assumption Multiple. 2 2 2 2 6 2" xfId="23761" xr:uid="{00000000-0005-0000-0000-0000AF1B0000}"/>
    <cellStyle name="Assumption Multiple. 2 2 2 2 7" xfId="3771" xr:uid="{00000000-0005-0000-0000-0000B01B0000}"/>
    <cellStyle name="Assumption Multiple. 2 2 2 2 7 2" xfId="23762" xr:uid="{00000000-0005-0000-0000-0000B11B0000}"/>
    <cellStyle name="Assumption Multiple. 2 2 2 2 8" xfId="3772" xr:uid="{00000000-0005-0000-0000-0000B21B0000}"/>
    <cellStyle name="Assumption Multiple. 2 2 2 2 8 2" xfId="23763" xr:uid="{00000000-0005-0000-0000-0000B31B0000}"/>
    <cellStyle name="Assumption Multiple. 2 2 2 2 9" xfId="3773" xr:uid="{00000000-0005-0000-0000-0000B41B0000}"/>
    <cellStyle name="Assumption Multiple. 2 2 2 2 9 2" xfId="23764" xr:uid="{00000000-0005-0000-0000-0000B51B0000}"/>
    <cellStyle name="Assumption Multiple. 2 2 2 3" xfId="3774" xr:uid="{00000000-0005-0000-0000-0000B61B0000}"/>
    <cellStyle name="Assumption Multiple. 2 2 2 3 10" xfId="3775" xr:uid="{00000000-0005-0000-0000-0000B71B0000}"/>
    <cellStyle name="Assumption Multiple. 2 2 2 3 10 2" xfId="23766" xr:uid="{00000000-0005-0000-0000-0000B81B0000}"/>
    <cellStyle name="Assumption Multiple. 2 2 2 3 11" xfId="3776" xr:uid="{00000000-0005-0000-0000-0000B91B0000}"/>
    <cellStyle name="Assumption Multiple. 2 2 2 3 11 2" xfId="23767" xr:uid="{00000000-0005-0000-0000-0000BA1B0000}"/>
    <cellStyle name="Assumption Multiple. 2 2 2 3 12" xfId="23765" xr:uid="{00000000-0005-0000-0000-0000BB1B0000}"/>
    <cellStyle name="Assumption Multiple. 2 2 2 3 2" xfId="3777" xr:uid="{00000000-0005-0000-0000-0000BC1B0000}"/>
    <cellStyle name="Assumption Multiple. 2 2 2 3 2 10" xfId="3778" xr:uid="{00000000-0005-0000-0000-0000BD1B0000}"/>
    <cellStyle name="Assumption Multiple. 2 2 2 3 2 10 2" xfId="23769" xr:uid="{00000000-0005-0000-0000-0000BE1B0000}"/>
    <cellStyle name="Assumption Multiple. 2 2 2 3 2 11" xfId="3779" xr:uid="{00000000-0005-0000-0000-0000BF1B0000}"/>
    <cellStyle name="Assumption Multiple. 2 2 2 3 2 11 2" xfId="23770" xr:uid="{00000000-0005-0000-0000-0000C01B0000}"/>
    <cellStyle name="Assumption Multiple. 2 2 2 3 2 12" xfId="23768" xr:uid="{00000000-0005-0000-0000-0000C11B0000}"/>
    <cellStyle name="Assumption Multiple. 2 2 2 3 2 2" xfId="3780" xr:uid="{00000000-0005-0000-0000-0000C21B0000}"/>
    <cellStyle name="Assumption Multiple. 2 2 2 3 2 2 2" xfId="23771" xr:uid="{00000000-0005-0000-0000-0000C31B0000}"/>
    <cellStyle name="Assumption Multiple. 2 2 2 3 2 3" xfId="3781" xr:uid="{00000000-0005-0000-0000-0000C41B0000}"/>
    <cellStyle name="Assumption Multiple. 2 2 2 3 2 3 2" xfId="23772" xr:uid="{00000000-0005-0000-0000-0000C51B0000}"/>
    <cellStyle name="Assumption Multiple. 2 2 2 3 2 4" xfId="3782" xr:uid="{00000000-0005-0000-0000-0000C61B0000}"/>
    <cellStyle name="Assumption Multiple. 2 2 2 3 2 4 2" xfId="23773" xr:uid="{00000000-0005-0000-0000-0000C71B0000}"/>
    <cellStyle name="Assumption Multiple. 2 2 2 3 2 5" xfId="3783" xr:uid="{00000000-0005-0000-0000-0000C81B0000}"/>
    <cellStyle name="Assumption Multiple. 2 2 2 3 2 5 2" xfId="23774" xr:uid="{00000000-0005-0000-0000-0000C91B0000}"/>
    <cellStyle name="Assumption Multiple. 2 2 2 3 2 6" xfId="3784" xr:uid="{00000000-0005-0000-0000-0000CA1B0000}"/>
    <cellStyle name="Assumption Multiple. 2 2 2 3 2 6 2" xfId="23775" xr:uid="{00000000-0005-0000-0000-0000CB1B0000}"/>
    <cellStyle name="Assumption Multiple. 2 2 2 3 2 7" xfId="3785" xr:uid="{00000000-0005-0000-0000-0000CC1B0000}"/>
    <cellStyle name="Assumption Multiple. 2 2 2 3 2 7 2" xfId="23776" xr:uid="{00000000-0005-0000-0000-0000CD1B0000}"/>
    <cellStyle name="Assumption Multiple. 2 2 2 3 2 8" xfId="3786" xr:uid="{00000000-0005-0000-0000-0000CE1B0000}"/>
    <cellStyle name="Assumption Multiple. 2 2 2 3 2 8 2" xfId="23777" xr:uid="{00000000-0005-0000-0000-0000CF1B0000}"/>
    <cellStyle name="Assumption Multiple. 2 2 2 3 2 9" xfId="3787" xr:uid="{00000000-0005-0000-0000-0000D01B0000}"/>
    <cellStyle name="Assumption Multiple. 2 2 2 3 2 9 2" xfId="23778" xr:uid="{00000000-0005-0000-0000-0000D11B0000}"/>
    <cellStyle name="Assumption Multiple. 2 2 2 3 3" xfId="3788" xr:uid="{00000000-0005-0000-0000-0000D21B0000}"/>
    <cellStyle name="Assumption Multiple. 2 2 2 3 3 2" xfId="23779" xr:uid="{00000000-0005-0000-0000-0000D31B0000}"/>
    <cellStyle name="Assumption Multiple. 2 2 2 3 4" xfId="3789" xr:uid="{00000000-0005-0000-0000-0000D41B0000}"/>
    <cellStyle name="Assumption Multiple. 2 2 2 3 4 2" xfId="23780" xr:uid="{00000000-0005-0000-0000-0000D51B0000}"/>
    <cellStyle name="Assumption Multiple. 2 2 2 3 5" xfId="3790" xr:uid="{00000000-0005-0000-0000-0000D61B0000}"/>
    <cellStyle name="Assumption Multiple. 2 2 2 3 5 2" xfId="23781" xr:uid="{00000000-0005-0000-0000-0000D71B0000}"/>
    <cellStyle name="Assumption Multiple. 2 2 2 3 6" xfId="3791" xr:uid="{00000000-0005-0000-0000-0000D81B0000}"/>
    <cellStyle name="Assumption Multiple. 2 2 2 3 6 2" xfId="23782" xr:uid="{00000000-0005-0000-0000-0000D91B0000}"/>
    <cellStyle name="Assumption Multiple. 2 2 2 3 7" xfId="3792" xr:uid="{00000000-0005-0000-0000-0000DA1B0000}"/>
    <cellStyle name="Assumption Multiple. 2 2 2 3 7 2" xfId="23783" xr:uid="{00000000-0005-0000-0000-0000DB1B0000}"/>
    <cellStyle name="Assumption Multiple. 2 2 2 3 8" xfId="3793" xr:uid="{00000000-0005-0000-0000-0000DC1B0000}"/>
    <cellStyle name="Assumption Multiple. 2 2 2 3 8 2" xfId="23784" xr:uid="{00000000-0005-0000-0000-0000DD1B0000}"/>
    <cellStyle name="Assumption Multiple. 2 2 2 3 9" xfId="3794" xr:uid="{00000000-0005-0000-0000-0000DE1B0000}"/>
    <cellStyle name="Assumption Multiple. 2 2 2 3 9 2" xfId="23785" xr:uid="{00000000-0005-0000-0000-0000DF1B0000}"/>
    <cellStyle name="Assumption Multiple. 2 2 2 4" xfId="3795" xr:uid="{00000000-0005-0000-0000-0000E01B0000}"/>
    <cellStyle name="Assumption Multiple. 2 2 2 4 10" xfId="3796" xr:uid="{00000000-0005-0000-0000-0000E11B0000}"/>
    <cellStyle name="Assumption Multiple. 2 2 2 4 10 2" xfId="23787" xr:uid="{00000000-0005-0000-0000-0000E21B0000}"/>
    <cellStyle name="Assumption Multiple. 2 2 2 4 11" xfId="3797" xr:uid="{00000000-0005-0000-0000-0000E31B0000}"/>
    <cellStyle name="Assumption Multiple. 2 2 2 4 11 2" xfId="23788" xr:uid="{00000000-0005-0000-0000-0000E41B0000}"/>
    <cellStyle name="Assumption Multiple. 2 2 2 4 12" xfId="23786" xr:uid="{00000000-0005-0000-0000-0000E51B0000}"/>
    <cellStyle name="Assumption Multiple. 2 2 2 4 2" xfId="3798" xr:uid="{00000000-0005-0000-0000-0000E61B0000}"/>
    <cellStyle name="Assumption Multiple. 2 2 2 4 2 2" xfId="23789" xr:uid="{00000000-0005-0000-0000-0000E71B0000}"/>
    <cellStyle name="Assumption Multiple. 2 2 2 4 3" xfId="3799" xr:uid="{00000000-0005-0000-0000-0000E81B0000}"/>
    <cellStyle name="Assumption Multiple. 2 2 2 4 3 2" xfId="23790" xr:uid="{00000000-0005-0000-0000-0000E91B0000}"/>
    <cellStyle name="Assumption Multiple. 2 2 2 4 4" xfId="3800" xr:uid="{00000000-0005-0000-0000-0000EA1B0000}"/>
    <cellStyle name="Assumption Multiple. 2 2 2 4 4 2" xfId="23791" xr:uid="{00000000-0005-0000-0000-0000EB1B0000}"/>
    <cellStyle name="Assumption Multiple. 2 2 2 4 5" xfId="3801" xr:uid="{00000000-0005-0000-0000-0000EC1B0000}"/>
    <cellStyle name="Assumption Multiple. 2 2 2 4 5 2" xfId="23792" xr:uid="{00000000-0005-0000-0000-0000ED1B0000}"/>
    <cellStyle name="Assumption Multiple. 2 2 2 4 6" xfId="3802" xr:uid="{00000000-0005-0000-0000-0000EE1B0000}"/>
    <cellStyle name="Assumption Multiple. 2 2 2 4 6 2" xfId="23793" xr:uid="{00000000-0005-0000-0000-0000EF1B0000}"/>
    <cellStyle name="Assumption Multiple. 2 2 2 4 7" xfId="3803" xr:uid="{00000000-0005-0000-0000-0000F01B0000}"/>
    <cellStyle name="Assumption Multiple. 2 2 2 4 7 2" xfId="23794" xr:uid="{00000000-0005-0000-0000-0000F11B0000}"/>
    <cellStyle name="Assumption Multiple. 2 2 2 4 8" xfId="3804" xr:uid="{00000000-0005-0000-0000-0000F21B0000}"/>
    <cellStyle name="Assumption Multiple. 2 2 2 4 8 2" xfId="23795" xr:uid="{00000000-0005-0000-0000-0000F31B0000}"/>
    <cellStyle name="Assumption Multiple. 2 2 2 4 9" xfId="3805" xr:uid="{00000000-0005-0000-0000-0000F41B0000}"/>
    <cellStyle name="Assumption Multiple. 2 2 2 4 9 2" xfId="23796" xr:uid="{00000000-0005-0000-0000-0000F51B0000}"/>
    <cellStyle name="Assumption Multiple. 2 2 2 5" xfId="3806" xr:uid="{00000000-0005-0000-0000-0000F61B0000}"/>
    <cellStyle name="Assumption Multiple. 2 2 2 5 2" xfId="23797" xr:uid="{00000000-0005-0000-0000-0000F71B0000}"/>
    <cellStyle name="Assumption Multiple. 2 2 2 6" xfId="3807" xr:uid="{00000000-0005-0000-0000-0000F81B0000}"/>
    <cellStyle name="Assumption Multiple. 2 2 2 6 2" xfId="23798" xr:uid="{00000000-0005-0000-0000-0000F91B0000}"/>
    <cellStyle name="Assumption Multiple. 2 2 2 7" xfId="3808" xr:uid="{00000000-0005-0000-0000-0000FA1B0000}"/>
    <cellStyle name="Assumption Multiple. 2 2 2 7 2" xfId="23799" xr:uid="{00000000-0005-0000-0000-0000FB1B0000}"/>
    <cellStyle name="Assumption Multiple. 2 2 2 8" xfId="3809" xr:uid="{00000000-0005-0000-0000-0000FC1B0000}"/>
    <cellStyle name="Assumption Multiple. 2 2 2 8 2" xfId="23800" xr:uid="{00000000-0005-0000-0000-0000FD1B0000}"/>
    <cellStyle name="Assumption Multiple. 2 2 2 9" xfId="3810" xr:uid="{00000000-0005-0000-0000-0000FE1B0000}"/>
    <cellStyle name="Assumption Multiple. 2 2 2 9 2" xfId="23801" xr:uid="{00000000-0005-0000-0000-0000FF1B0000}"/>
    <cellStyle name="Assumption Multiple. 2 2 20" xfId="3811" xr:uid="{00000000-0005-0000-0000-0000001C0000}"/>
    <cellStyle name="Assumption Multiple. 2 2 20 2" xfId="23802" xr:uid="{00000000-0005-0000-0000-0000011C0000}"/>
    <cellStyle name="Assumption Multiple. 2 2 21" xfId="3812" xr:uid="{00000000-0005-0000-0000-0000021C0000}"/>
    <cellStyle name="Assumption Multiple. 2 2 21 2" xfId="23803" xr:uid="{00000000-0005-0000-0000-0000031C0000}"/>
    <cellStyle name="Assumption Multiple. 2 2 22" xfId="23707" xr:uid="{00000000-0005-0000-0000-0000041C0000}"/>
    <cellStyle name="Assumption Multiple. 2 2 3" xfId="3813" xr:uid="{00000000-0005-0000-0000-0000051C0000}"/>
    <cellStyle name="Assumption Multiple. 2 2 3 10" xfId="3814" xr:uid="{00000000-0005-0000-0000-0000061C0000}"/>
    <cellStyle name="Assumption Multiple. 2 2 3 10 2" xfId="23805" xr:uid="{00000000-0005-0000-0000-0000071C0000}"/>
    <cellStyle name="Assumption Multiple. 2 2 3 11" xfId="3815" xr:uid="{00000000-0005-0000-0000-0000081C0000}"/>
    <cellStyle name="Assumption Multiple. 2 2 3 11 2" xfId="23806" xr:uid="{00000000-0005-0000-0000-0000091C0000}"/>
    <cellStyle name="Assumption Multiple. 2 2 3 12" xfId="3816" xr:uid="{00000000-0005-0000-0000-00000A1C0000}"/>
    <cellStyle name="Assumption Multiple. 2 2 3 12 2" xfId="23807" xr:uid="{00000000-0005-0000-0000-00000B1C0000}"/>
    <cellStyle name="Assumption Multiple. 2 2 3 13" xfId="23804" xr:uid="{00000000-0005-0000-0000-00000C1C0000}"/>
    <cellStyle name="Assumption Multiple. 2 2 3 2" xfId="3817" xr:uid="{00000000-0005-0000-0000-00000D1C0000}"/>
    <cellStyle name="Assumption Multiple. 2 2 3 2 10" xfId="3818" xr:uid="{00000000-0005-0000-0000-00000E1C0000}"/>
    <cellStyle name="Assumption Multiple. 2 2 3 2 10 2" xfId="23809" xr:uid="{00000000-0005-0000-0000-00000F1C0000}"/>
    <cellStyle name="Assumption Multiple. 2 2 3 2 11" xfId="3819" xr:uid="{00000000-0005-0000-0000-0000101C0000}"/>
    <cellStyle name="Assumption Multiple. 2 2 3 2 11 2" xfId="23810" xr:uid="{00000000-0005-0000-0000-0000111C0000}"/>
    <cellStyle name="Assumption Multiple. 2 2 3 2 12" xfId="23808" xr:uid="{00000000-0005-0000-0000-0000121C0000}"/>
    <cellStyle name="Assumption Multiple. 2 2 3 2 2" xfId="3820" xr:uid="{00000000-0005-0000-0000-0000131C0000}"/>
    <cellStyle name="Assumption Multiple. 2 2 3 2 2 10" xfId="3821" xr:uid="{00000000-0005-0000-0000-0000141C0000}"/>
    <cellStyle name="Assumption Multiple. 2 2 3 2 2 10 2" xfId="23812" xr:uid="{00000000-0005-0000-0000-0000151C0000}"/>
    <cellStyle name="Assumption Multiple. 2 2 3 2 2 11" xfId="3822" xr:uid="{00000000-0005-0000-0000-0000161C0000}"/>
    <cellStyle name="Assumption Multiple. 2 2 3 2 2 11 2" xfId="23813" xr:uid="{00000000-0005-0000-0000-0000171C0000}"/>
    <cellStyle name="Assumption Multiple. 2 2 3 2 2 12" xfId="23811" xr:uid="{00000000-0005-0000-0000-0000181C0000}"/>
    <cellStyle name="Assumption Multiple. 2 2 3 2 2 2" xfId="3823" xr:uid="{00000000-0005-0000-0000-0000191C0000}"/>
    <cellStyle name="Assumption Multiple. 2 2 3 2 2 2 2" xfId="23814" xr:uid="{00000000-0005-0000-0000-00001A1C0000}"/>
    <cellStyle name="Assumption Multiple. 2 2 3 2 2 3" xfId="3824" xr:uid="{00000000-0005-0000-0000-00001B1C0000}"/>
    <cellStyle name="Assumption Multiple. 2 2 3 2 2 3 2" xfId="23815" xr:uid="{00000000-0005-0000-0000-00001C1C0000}"/>
    <cellStyle name="Assumption Multiple. 2 2 3 2 2 4" xfId="3825" xr:uid="{00000000-0005-0000-0000-00001D1C0000}"/>
    <cellStyle name="Assumption Multiple. 2 2 3 2 2 4 2" xfId="23816" xr:uid="{00000000-0005-0000-0000-00001E1C0000}"/>
    <cellStyle name="Assumption Multiple. 2 2 3 2 2 5" xfId="3826" xr:uid="{00000000-0005-0000-0000-00001F1C0000}"/>
    <cellStyle name="Assumption Multiple. 2 2 3 2 2 5 2" xfId="23817" xr:uid="{00000000-0005-0000-0000-0000201C0000}"/>
    <cellStyle name="Assumption Multiple. 2 2 3 2 2 6" xfId="3827" xr:uid="{00000000-0005-0000-0000-0000211C0000}"/>
    <cellStyle name="Assumption Multiple. 2 2 3 2 2 6 2" xfId="23818" xr:uid="{00000000-0005-0000-0000-0000221C0000}"/>
    <cellStyle name="Assumption Multiple. 2 2 3 2 2 7" xfId="3828" xr:uid="{00000000-0005-0000-0000-0000231C0000}"/>
    <cellStyle name="Assumption Multiple. 2 2 3 2 2 7 2" xfId="23819" xr:uid="{00000000-0005-0000-0000-0000241C0000}"/>
    <cellStyle name="Assumption Multiple. 2 2 3 2 2 8" xfId="3829" xr:uid="{00000000-0005-0000-0000-0000251C0000}"/>
    <cellStyle name="Assumption Multiple. 2 2 3 2 2 8 2" xfId="23820" xr:uid="{00000000-0005-0000-0000-0000261C0000}"/>
    <cellStyle name="Assumption Multiple. 2 2 3 2 2 9" xfId="3830" xr:uid="{00000000-0005-0000-0000-0000271C0000}"/>
    <cellStyle name="Assumption Multiple. 2 2 3 2 2 9 2" xfId="23821" xr:uid="{00000000-0005-0000-0000-0000281C0000}"/>
    <cellStyle name="Assumption Multiple. 2 2 3 2 3" xfId="3831" xr:uid="{00000000-0005-0000-0000-0000291C0000}"/>
    <cellStyle name="Assumption Multiple. 2 2 3 2 3 2" xfId="23822" xr:uid="{00000000-0005-0000-0000-00002A1C0000}"/>
    <cellStyle name="Assumption Multiple. 2 2 3 2 4" xfId="3832" xr:uid="{00000000-0005-0000-0000-00002B1C0000}"/>
    <cellStyle name="Assumption Multiple. 2 2 3 2 4 2" xfId="23823" xr:uid="{00000000-0005-0000-0000-00002C1C0000}"/>
    <cellStyle name="Assumption Multiple. 2 2 3 2 5" xfId="3833" xr:uid="{00000000-0005-0000-0000-00002D1C0000}"/>
    <cellStyle name="Assumption Multiple. 2 2 3 2 5 2" xfId="23824" xr:uid="{00000000-0005-0000-0000-00002E1C0000}"/>
    <cellStyle name="Assumption Multiple. 2 2 3 2 6" xfId="3834" xr:uid="{00000000-0005-0000-0000-00002F1C0000}"/>
    <cellStyle name="Assumption Multiple. 2 2 3 2 6 2" xfId="23825" xr:uid="{00000000-0005-0000-0000-0000301C0000}"/>
    <cellStyle name="Assumption Multiple. 2 2 3 2 7" xfId="3835" xr:uid="{00000000-0005-0000-0000-0000311C0000}"/>
    <cellStyle name="Assumption Multiple. 2 2 3 2 7 2" xfId="23826" xr:uid="{00000000-0005-0000-0000-0000321C0000}"/>
    <cellStyle name="Assumption Multiple. 2 2 3 2 8" xfId="3836" xr:uid="{00000000-0005-0000-0000-0000331C0000}"/>
    <cellStyle name="Assumption Multiple. 2 2 3 2 8 2" xfId="23827" xr:uid="{00000000-0005-0000-0000-0000341C0000}"/>
    <cellStyle name="Assumption Multiple. 2 2 3 2 9" xfId="3837" xr:uid="{00000000-0005-0000-0000-0000351C0000}"/>
    <cellStyle name="Assumption Multiple. 2 2 3 2 9 2" xfId="23828" xr:uid="{00000000-0005-0000-0000-0000361C0000}"/>
    <cellStyle name="Assumption Multiple. 2 2 3 3" xfId="3838" xr:uid="{00000000-0005-0000-0000-0000371C0000}"/>
    <cellStyle name="Assumption Multiple. 2 2 3 3 10" xfId="3839" xr:uid="{00000000-0005-0000-0000-0000381C0000}"/>
    <cellStyle name="Assumption Multiple. 2 2 3 3 10 2" xfId="23830" xr:uid="{00000000-0005-0000-0000-0000391C0000}"/>
    <cellStyle name="Assumption Multiple. 2 2 3 3 11" xfId="3840" xr:uid="{00000000-0005-0000-0000-00003A1C0000}"/>
    <cellStyle name="Assumption Multiple. 2 2 3 3 11 2" xfId="23831" xr:uid="{00000000-0005-0000-0000-00003B1C0000}"/>
    <cellStyle name="Assumption Multiple. 2 2 3 3 12" xfId="23829" xr:uid="{00000000-0005-0000-0000-00003C1C0000}"/>
    <cellStyle name="Assumption Multiple. 2 2 3 3 2" xfId="3841" xr:uid="{00000000-0005-0000-0000-00003D1C0000}"/>
    <cellStyle name="Assumption Multiple. 2 2 3 3 2 2" xfId="23832" xr:uid="{00000000-0005-0000-0000-00003E1C0000}"/>
    <cellStyle name="Assumption Multiple. 2 2 3 3 3" xfId="3842" xr:uid="{00000000-0005-0000-0000-00003F1C0000}"/>
    <cellStyle name="Assumption Multiple. 2 2 3 3 3 2" xfId="23833" xr:uid="{00000000-0005-0000-0000-0000401C0000}"/>
    <cellStyle name="Assumption Multiple. 2 2 3 3 4" xfId="3843" xr:uid="{00000000-0005-0000-0000-0000411C0000}"/>
    <cellStyle name="Assumption Multiple. 2 2 3 3 4 2" xfId="23834" xr:uid="{00000000-0005-0000-0000-0000421C0000}"/>
    <cellStyle name="Assumption Multiple. 2 2 3 3 5" xfId="3844" xr:uid="{00000000-0005-0000-0000-0000431C0000}"/>
    <cellStyle name="Assumption Multiple. 2 2 3 3 5 2" xfId="23835" xr:uid="{00000000-0005-0000-0000-0000441C0000}"/>
    <cellStyle name="Assumption Multiple. 2 2 3 3 6" xfId="3845" xr:uid="{00000000-0005-0000-0000-0000451C0000}"/>
    <cellStyle name="Assumption Multiple. 2 2 3 3 6 2" xfId="23836" xr:uid="{00000000-0005-0000-0000-0000461C0000}"/>
    <cellStyle name="Assumption Multiple. 2 2 3 3 7" xfId="3846" xr:uid="{00000000-0005-0000-0000-0000471C0000}"/>
    <cellStyle name="Assumption Multiple. 2 2 3 3 7 2" xfId="23837" xr:uid="{00000000-0005-0000-0000-0000481C0000}"/>
    <cellStyle name="Assumption Multiple. 2 2 3 3 8" xfId="3847" xr:uid="{00000000-0005-0000-0000-0000491C0000}"/>
    <cellStyle name="Assumption Multiple. 2 2 3 3 8 2" xfId="23838" xr:uid="{00000000-0005-0000-0000-00004A1C0000}"/>
    <cellStyle name="Assumption Multiple. 2 2 3 3 9" xfId="3848" xr:uid="{00000000-0005-0000-0000-00004B1C0000}"/>
    <cellStyle name="Assumption Multiple. 2 2 3 3 9 2" xfId="23839" xr:uid="{00000000-0005-0000-0000-00004C1C0000}"/>
    <cellStyle name="Assumption Multiple. 2 2 3 4" xfId="3849" xr:uid="{00000000-0005-0000-0000-00004D1C0000}"/>
    <cellStyle name="Assumption Multiple. 2 2 3 4 2" xfId="23840" xr:uid="{00000000-0005-0000-0000-00004E1C0000}"/>
    <cellStyle name="Assumption Multiple. 2 2 3 5" xfId="3850" xr:uid="{00000000-0005-0000-0000-00004F1C0000}"/>
    <cellStyle name="Assumption Multiple. 2 2 3 5 2" xfId="23841" xr:uid="{00000000-0005-0000-0000-0000501C0000}"/>
    <cellStyle name="Assumption Multiple. 2 2 3 6" xfId="3851" xr:uid="{00000000-0005-0000-0000-0000511C0000}"/>
    <cellStyle name="Assumption Multiple. 2 2 3 6 2" xfId="23842" xr:uid="{00000000-0005-0000-0000-0000521C0000}"/>
    <cellStyle name="Assumption Multiple. 2 2 3 7" xfId="3852" xr:uid="{00000000-0005-0000-0000-0000531C0000}"/>
    <cellStyle name="Assumption Multiple. 2 2 3 7 2" xfId="23843" xr:uid="{00000000-0005-0000-0000-0000541C0000}"/>
    <cellStyle name="Assumption Multiple. 2 2 3 8" xfId="3853" xr:uid="{00000000-0005-0000-0000-0000551C0000}"/>
    <cellStyle name="Assumption Multiple. 2 2 3 8 2" xfId="23844" xr:uid="{00000000-0005-0000-0000-0000561C0000}"/>
    <cellStyle name="Assumption Multiple. 2 2 3 9" xfId="3854" xr:uid="{00000000-0005-0000-0000-0000571C0000}"/>
    <cellStyle name="Assumption Multiple. 2 2 3 9 2" xfId="23845" xr:uid="{00000000-0005-0000-0000-0000581C0000}"/>
    <cellStyle name="Assumption Multiple. 2 2 4" xfId="3855" xr:uid="{00000000-0005-0000-0000-0000591C0000}"/>
    <cellStyle name="Assumption Multiple. 2 2 4 10" xfId="3856" xr:uid="{00000000-0005-0000-0000-00005A1C0000}"/>
    <cellStyle name="Assumption Multiple. 2 2 4 10 2" xfId="23847" xr:uid="{00000000-0005-0000-0000-00005B1C0000}"/>
    <cellStyle name="Assumption Multiple. 2 2 4 11" xfId="3857" xr:uid="{00000000-0005-0000-0000-00005C1C0000}"/>
    <cellStyle name="Assumption Multiple. 2 2 4 11 2" xfId="23848" xr:uid="{00000000-0005-0000-0000-00005D1C0000}"/>
    <cellStyle name="Assumption Multiple. 2 2 4 12" xfId="3858" xr:uid="{00000000-0005-0000-0000-00005E1C0000}"/>
    <cellStyle name="Assumption Multiple. 2 2 4 12 2" xfId="23849" xr:uid="{00000000-0005-0000-0000-00005F1C0000}"/>
    <cellStyle name="Assumption Multiple. 2 2 4 13" xfId="23846" xr:uid="{00000000-0005-0000-0000-0000601C0000}"/>
    <cellStyle name="Assumption Multiple. 2 2 4 2" xfId="3859" xr:uid="{00000000-0005-0000-0000-0000611C0000}"/>
    <cellStyle name="Assumption Multiple. 2 2 4 2 10" xfId="3860" xr:uid="{00000000-0005-0000-0000-0000621C0000}"/>
    <cellStyle name="Assumption Multiple. 2 2 4 2 10 2" xfId="23851" xr:uid="{00000000-0005-0000-0000-0000631C0000}"/>
    <cellStyle name="Assumption Multiple. 2 2 4 2 11" xfId="3861" xr:uid="{00000000-0005-0000-0000-0000641C0000}"/>
    <cellStyle name="Assumption Multiple. 2 2 4 2 11 2" xfId="23852" xr:uid="{00000000-0005-0000-0000-0000651C0000}"/>
    <cellStyle name="Assumption Multiple. 2 2 4 2 12" xfId="23850" xr:uid="{00000000-0005-0000-0000-0000661C0000}"/>
    <cellStyle name="Assumption Multiple. 2 2 4 2 2" xfId="3862" xr:uid="{00000000-0005-0000-0000-0000671C0000}"/>
    <cellStyle name="Assumption Multiple. 2 2 4 2 2 10" xfId="3863" xr:uid="{00000000-0005-0000-0000-0000681C0000}"/>
    <cellStyle name="Assumption Multiple. 2 2 4 2 2 10 2" xfId="23854" xr:uid="{00000000-0005-0000-0000-0000691C0000}"/>
    <cellStyle name="Assumption Multiple. 2 2 4 2 2 11" xfId="3864" xr:uid="{00000000-0005-0000-0000-00006A1C0000}"/>
    <cellStyle name="Assumption Multiple. 2 2 4 2 2 11 2" xfId="23855" xr:uid="{00000000-0005-0000-0000-00006B1C0000}"/>
    <cellStyle name="Assumption Multiple. 2 2 4 2 2 12" xfId="23853" xr:uid="{00000000-0005-0000-0000-00006C1C0000}"/>
    <cellStyle name="Assumption Multiple. 2 2 4 2 2 2" xfId="3865" xr:uid="{00000000-0005-0000-0000-00006D1C0000}"/>
    <cellStyle name="Assumption Multiple. 2 2 4 2 2 2 2" xfId="23856" xr:uid="{00000000-0005-0000-0000-00006E1C0000}"/>
    <cellStyle name="Assumption Multiple. 2 2 4 2 2 3" xfId="3866" xr:uid="{00000000-0005-0000-0000-00006F1C0000}"/>
    <cellStyle name="Assumption Multiple. 2 2 4 2 2 3 2" xfId="23857" xr:uid="{00000000-0005-0000-0000-0000701C0000}"/>
    <cellStyle name="Assumption Multiple. 2 2 4 2 2 4" xfId="3867" xr:uid="{00000000-0005-0000-0000-0000711C0000}"/>
    <cellStyle name="Assumption Multiple. 2 2 4 2 2 4 2" xfId="23858" xr:uid="{00000000-0005-0000-0000-0000721C0000}"/>
    <cellStyle name="Assumption Multiple. 2 2 4 2 2 5" xfId="3868" xr:uid="{00000000-0005-0000-0000-0000731C0000}"/>
    <cellStyle name="Assumption Multiple. 2 2 4 2 2 5 2" xfId="23859" xr:uid="{00000000-0005-0000-0000-0000741C0000}"/>
    <cellStyle name="Assumption Multiple. 2 2 4 2 2 6" xfId="3869" xr:uid="{00000000-0005-0000-0000-0000751C0000}"/>
    <cellStyle name="Assumption Multiple. 2 2 4 2 2 6 2" xfId="23860" xr:uid="{00000000-0005-0000-0000-0000761C0000}"/>
    <cellStyle name="Assumption Multiple. 2 2 4 2 2 7" xfId="3870" xr:uid="{00000000-0005-0000-0000-0000771C0000}"/>
    <cellStyle name="Assumption Multiple. 2 2 4 2 2 7 2" xfId="23861" xr:uid="{00000000-0005-0000-0000-0000781C0000}"/>
    <cellStyle name="Assumption Multiple. 2 2 4 2 2 8" xfId="3871" xr:uid="{00000000-0005-0000-0000-0000791C0000}"/>
    <cellStyle name="Assumption Multiple. 2 2 4 2 2 8 2" xfId="23862" xr:uid="{00000000-0005-0000-0000-00007A1C0000}"/>
    <cellStyle name="Assumption Multiple. 2 2 4 2 2 9" xfId="3872" xr:uid="{00000000-0005-0000-0000-00007B1C0000}"/>
    <cellStyle name="Assumption Multiple. 2 2 4 2 2 9 2" xfId="23863" xr:uid="{00000000-0005-0000-0000-00007C1C0000}"/>
    <cellStyle name="Assumption Multiple. 2 2 4 2 3" xfId="3873" xr:uid="{00000000-0005-0000-0000-00007D1C0000}"/>
    <cellStyle name="Assumption Multiple. 2 2 4 2 3 2" xfId="23864" xr:uid="{00000000-0005-0000-0000-00007E1C0000}"/>
    <cellStyle name="Assumption Multiple. 2 2 4 2 4" xfId="3874" xr:uid="{00000000-0005-0000-0000-00007F1C0000}"/>
    <cellStyle name="Assumption Multiple. 2 2 4 2 4 2" xfId="23865" xr:uid="{00000000-0005-0000-0000-0000801C0000}"/>
    <cellStyle name="Assumption Multiple. 2 2 4 2 5" xfId="3875" xr:uid="{00000000-0005-0000-0000-0000811C0000}"/>
    <cellStyle name="Assumption Multiple. 2 2 4 2 5 2" xfId="23866" xr:uid="{00000000-0005-0000-0000-0000821C0000}"/>
    <cellStyle name="Assumption Multiple. 2 2 4 2 6" xfId="3876" xr:uid="{00000000-0005-0000-0000-0000831C0000}"/>
    <cellStyle name="Assumption Multiple. 2 2 4 2 6 2" xfId="23867" xr:uid="{00000000-0005-0000-0000-0000841C0000}"/>
    <cellStyle name="Assumption Multiple. 2 2 4 2 7" xfId="3877" xr:uid="{00000000-0005-0000-0000-0000851C0000}"/>
    <cellStyle name="Assumption Multiple. 2 2 4 2 7 2" xfId="23868" xr:uid="{00000000-0005-0000-0000-0000861C0000}"/>
    <cellStyle name="Assumption Multiple. 2 2 4 2 8" xfId="3878" xr:uid="{00000000-0005-0000-0000-0000871C0000}"/>
    <cellStyle name="Assumption Multiple. 2 2 4 2 8 2" xfId="23869" xr:uid="{00000000-0005-0000-0000-0000881C0000}"/>
    <cellStyle name="Assumption Multiple. 2 2 4 2 9" xfId="3879" xr:uid="{00000000-0005-0000-0000-0000891C0000}"/>
    <cellStyle name="Assumption Multiple. 2 2 4 2 9 2" xfId="23870" xr:uid="{00000000-0005-0000-0000-00008A1C0000}"/>
    <cellStyle name="Assumption Multiple. 2 2 4 3" xfId="3880" xr:uid="{00000000-0005-0000-0000-00008B1C0000}"/>
    <cellStyle name="Assumption Multiple. 2 2 4 3 10" xfId="3881" xr:uid="{00000000-0005-0000-0000-00008C1C0000}"/>
    <cellStyle name="Assumption Multiple. 2 2 4 3 10 2" xfId="23872" xr:uid="{00000000-0005-0000-0000-00008D1C0000}"/>
    <cellStyle name="Assumption Multiple. 2 2 4 3 11" xfId="3882" xr:uid="{00000000-0005-0000-0000-00008E1C0000}"/>
    <cellStyle name="Assumption Multiple. 2 2 4 3 11 2" xfId="23873" xr:uid="{00000000-0005-0000-0000-00008F1C0000}"/>
    <cellStyle name="Assumption Multiple. 2 2 4 3 12" xfId="23871" xr:uid="{00000000-0005-0000-0000-0000901C0000}"/>
    <cellStyle name="Assumption Multiple. 2 2 4 3 2" xfId="3883" xr:uid="{00000000-0005-0000-0000-0000911C0000}"/>
    <cellStyle name="Assumption Multiple. 2 2 4 3 2 2" xfId="23874" xr:uid="{00000000-0005-0000-0000-0000921C0000}"/>
    <cellStyle name="Assumption Multiple. 2 2 4 3 3" xfId="3884" xr:uid="{00000000-0005-0000-0000-0000931C0000}"/>
    <cellStyle name="Assumption Multiple. 2 2 4 3 3 2" xfId="23875" xr:uid="{00000000-0005-0000-0000-0000941C0000}"/>
    <cellStyle name="Assumption Multiple. 2 2 4 3 4" xfId="3885" xr:uid="{00000000-0005-0000-0000-0000951C0000}"/>
    <cellStyle name="Assumption Multiple. 2 2 4 3 4 2" xfId="23876" xr:uid="{00000000-0005-0000-0000-0000961C0000}"/>
    <cellStyle name="Assumption Multiple. 2 2 4 3 5" xfId="3886" xr:uid="{00000000-0005-0000-0000-0000971C0000}"/>
    <cellStyle name="Assumption Multiple. 2 2 4 3 5 2" xfId="23877" xr:uid="{00000000-0005-0000-0000-0000981C0000}"/>
    <cellStyle name="Assumption Multiple. 2 2 4 3 6" xfId="3887" xr:uid="{00000000-0005-0000-0000-0000991C0000}"/>
    <cellStyle name="Assumption Multiple. 2 2 4 3 6 2" xfId="23878" xr:uid="{00000000-0005-0000-0000-00009A1C0000}"/>
    <cellStyle name="Assumption Multiple. 2 2 4 3 7" xfId="3888" xr:uid="{00000000-0005-0000-0000-00009B1C0000}"/>
    <cellStyle name="Assumption Multiple. 2 2 4 3 7 2" xfId="23879" xr:uid="{00000000-0005-0000-0000-00009C1C0000}"/>
    <cellStyle name="Assumption Multiple. 2 2 4 3 8" xfId="3889" xr:uid="{00000000-0005-0000-0000-00009D1C0000}"/>
    <cellStyle name="Assumption Multiple. 2 2 4 3 8 2" xfId="23880" xr:uid="{00000000-0005-0000-0000-00009E1C0000}"/>
    <cellStyle name="Assumption Multiple. 2 2 4 3 9" xfId="3890" xr:uid="{00000000-0005-0000-0000-00009F1C0000}"/>
    <cellStyle name="Assumption Multiple. 2 2 4 3 9 2" xfId="23881" xr:uid="{00000000-0005-0000-0000-0000A01C0000}"/>
    <cellStyle name="Assumption Multiple. 2 2 4 4" xfId="3891" xr:uid="{00000000-0005-0000-0000-0000A11C0000}"/>
    <cellStyle name="Assumption Multiple. 2 2 4 4 2" xfId="23882" xr:uid="{00000000-0005-0000-0000-0000A21C0000}"/>
    <cellStyle name="Assumption Multiple. 2 2 4 5" xfId="3892" xr:uid="{00000000-0005-0000-0000-0000A31C0000}"/>
    <cellStyle name="Assumption Multiple. 2 2 4 5 2" xfId="23883" xr:uid="{00000000-0005-0000-0000-0000A41C0000}"/>
    <cellStyle name="Assumption Multiple. 2 2 4 6" xfId="3893" xr:uid="{00000000-0005-0000-0000-0000A51C0000}"/>
    <cellStyle name="Assumption Multiple. 2 2 4 6 2" xfId="23884" xr:uid="{00000000-0005-0000-0000-0000A61C0000}"/>
    <cellStyle name="Assumption Multiple. 2 2 4 7" xfId="3894" xr:uid="{00000000-0005-0000-0000-0000A71C0000}"/>
    <cellStyle name="Assumption Multiple. 2 2 4 7 2" xfId="23885" xr:uid="{00000000-0005-0000-0000-0000A81C0000}"/>
    <cellStyle name="Assumption Multiple. 2 2 4 8" xfId="3895" xr:uid="{00000000-0005-0000-0000-0000A91C0000}"/>
    <cellStyle name="Assumption Multiple. 2 2 4 8 2" xfId="23886" xr:uid="{00000000-0005-0000-0000-0000AA1C0000}"/>
    <cellStyle name="Assumption Multiple. 2 2 4 9" xfId="3896" xr:uid="{00000000-0005-0000-0000-0000AB1C0000}"/>
    <cellStyle name="Assumption Multiple. 2 2 4 9 2" xfId="23887" xr:uid="{00000000-0005-0000-0000-0000AC1C0000}"/>
    <cellStyle name="Assumption Multiple. 2 2 5" xfId="3897" xr:uid="{00000000-0005-0000-0000-0000AD1C0000}"/>
    <cellStyle name="Assumption Multiple. 2 2 5 10" xfId="3898" xr:uid="{00000000-0005-0000-0000-0000AE1C0000}"/>
    <cellStyle name="Assumption Multiple. 2 2 5 10 2" xfId="23889" xr:uid="{00000000-0005-0000-0000-0000AF1C0000}"/>
    <cellStyle name="Assumption Multiple. 2 2 5 11" xfId="3899" xr:uid="{00000000-0005-0000-0000-0000B01C0000}"/>
    <cellStyle name="Assumption Multiple. 2 2 5 11 2" xfId="23890" xr:uid="{00000000-0005-0000-0000-0000B11C0000}"/>
    <cellStyle name="Assumption Multiple. 2 2 5 12" xfId="23888" xr:uid="{00000000-0005-0000-0000-0000B21C0000}"/>
    <cellStyle name="Assumption Multiple. 2 2 5 2" xfId="3900" xr:uid="{00000000-0005-0000-0000-0000B31C0000}"/>
    <cellStyle name="Assumption Multiple. 2 2 5 2 10" xfId="3901" xr:uid="{00000000-0005-0000-0000-0000B41C0000}"/>
    <cellStyle name="Assumption Multiple. 2 2 5 2 10 2" xfId="23892" xr:uid="{00000000-0005-0000-0000-0000B51C0000}"/>
    <cellStyle name="Assumption Multiple. 2 2 5 2 11" xfId="3902" xr:uid="{00000000-0005-0000-0000-0000B61C0000}"/>
    <cellStyle name="Assumption Multiple. 2 2 5 2 11 2" xfId="23893" xr:uid="{00000000-0005-0000-0000-0000B71C0000}"/>
    <cellStyle name="Assumption Multiple. 2 2 5 2 12" xfId="23891" xr:uid="{00000000-0005-0000-0000-0000B81C0000}"/>
    <cellStyle name="Assumption Multiple. 2 2 5 2 2" xfId="3903" xr:uid="{00000000-0005-0000-0000-0000B91C0000}"/>
    <cellStyle name="Assumption Multiple. 2 2 5 2 2 2" xfId="23894" xr:uid="{00000000-0005-0000-0000-0000BA1C0000}"/>
    <cellStyle name="Assumption Multiple. 2 2 5 2 3" xfId="3904" xr:uid="{00000000-0005-0000-0000-0000BB1C0000}"/>
    <cellStyle name="Assumption Multiple. 2 2 5 2 3 2" xfId="23895" xr:uid="{00000000-0005-0000-0000-0000BC1C0000}"/>
    <cellStyle name="Assumption Multiple. 2 2 5 2 4" xfId="3905" xr:uid="{00000000-0005-0000-0000-0000BD1C0000}"/>
    <cellStyle name="Assumption Multiple. 2 2 5 2 4 2" xfId="23896" xr:uid="{00000000-0005-0000-0000-0000BE1C0000}"/>
    <cellStyle name="Assumption Multiple. 2 2 5 2 5" xfId="3906" xr:uid="{00000000-0005-0000-0000-0000BF1C0000}"/>
    <cellStyle name="Assumption Multiple. 2 2 5 2 5 2" xfId="23897" xr:uid="{00000000-0005-0000-0000-0000C01C0000}"/>
    <cellStyle name="Assumption Multiple. 2 2 5 2 6" xfId="3907" xr:uid="{00000000-0005-0000-0000-0000C11C0000}"/>
    <cellStyle name="Assumption Multiple. 2 2 5 2 6 2" xfId="23898" xr:uid="{00000000-0005-0000-0000-0000C21C0000}"/>
    <cellStyle name="Assumption Multiple. 2 2 5 2 7" xfId="3908" xr:uid="{00000000-0005-0000-0000-0000C31C0000}"/>
    <cellStyle name="Assumption Multiple. 2 2 5 2 7 2" xfId="23899" xr:uid="{00000000-0005-0000-0000-0000C41C0000}"/>
    <cellStyle name="Assumption Multiple. 2 2 5 2 8" xfId="3909" xr:uid="{00000000-0005-0000-0000-0000C51C0000}"/>
    <cellStyle name="Assumption Multiple. 2 2 5 2 8 2" xfId="23900" xr:uid="{00000000-0005-0000-0000-0000C61C0000}"/>
    <cellStyle name="Assumption Multiple. 2 2 5 2 9" xfId="3910" xr:uid="{00000000-0005-0000-0000-0000C71C0000}"/>
    <cellStyle name="Assumption Multiple. 2 2 5 2 9 2" xfId="23901" xr:uid="{00000000-0005-0000-0000-0000C81C0000}"/>
    <cellStyle name="Assumption Multiple. 2 2 5 3" xfId="3911" xr:uid="{00000000-0005-0000-0000-0000C91C0000}"/>
    <cellStyle name="Assumption Multiple. 2 2 5 3 2" xfId="23902" xr:uid="{00000000-0005-0000-0000-0000CA1C0000}"/>
    <cellStyle name="Assumption Multiple. 2 2 5 4" xfId="3912" xr:uid="{00000000-0005-0000-0000-0000CB1C0000}"/>
    <cellStyle name="Assumption Multiple. 2 2 5 4 2" xfId="23903" xr:uid="{00000000-0005-0000-0000-0000CC1C0000}"/>
    <cellStyle name="Assumption Multiple. 2 2 5 5" xfId="3913" xr:uid="{00000000-0005-0000-0000-0000CD1C0000}"/>
    <cellStyle name="Assumption Multiple. 2 2 5 5 2" xfId="23904" xr:uid="{00000000-0005-0000-0000-0000CE1C0000}"/>
    <cellStyle name="Assumption Multiple. 2 2 5 6" xfId="3914" xr:uid="{00000000-0005-0000-0000-0000CF1C0000}"/>
    <cellStyle name="Assumption Multiple. 2 2 5 6 2" xfId="23905" xr:uid="{00000000-0005-0000-0000-0000D01C0000}"/>
    <cellStyle name="Assumption Multiple. 2 2 5 7" xfId="3915" xr:uid="{00000000-0005-0000-0000-0000D11C0000}"/>
    <cellStyle name="Assumption Multiple. 2 2 5 7 2" xfId="23906" xr:uid="{00000000-0005-0000-0000-0000D21C0000}"/>
    <cellStyle name="Assumption Multiple. 2 2 5 8" xfId="3916" xr:uid="{00000000-0005-0000-0000-0000D31C0000}"/>
    <cellStyle name="Assumption Multiple. 2 2 5 8 2" xfId="23907" xr:uid="{00000000-0005-0000-0000-0000D41C0000}"/>
    <cellStyle name="Assumption Multiple. 2 2 5 9" xfId="3917" xr:uid="{00000000-0005-0000-0000-0000D51C0000}"/>
    <cellStyle name="Assumption Multiple. 2 2 5 9 2" xfId="23908" xr:uid="{00000000-0005-0000-0000-0000D61C0000}"/>
    <cellStyle name="Assumption Multiple. 2 2 6" xfId="3918" xr:uid="{00000000-0005-0000-0000-0000D71C0000}"/>
    <cellStyle name="Assumption Multiple. 2 2 6 10" xfId="3919" xr:uid="{00000000-0005-0000-0000-0000D81C0000}"/>
    <cellStyle name="Assumption Multiple. 2 2 6 10 2" xfId="23910" xr:uid="{00000000-0005-0000-0000-0000D91C0000}"/>
    <cellStyle name="Assumption Multiple. 2 2 6 11" xfId="3920" xr:uid="{00000000-0005-0000-0000-0000DA1C0000}"/>
    <cellStyle name="Assumption Multiple. 2 2 6 11 2" xfId="23911" xr:uid="{00000000-0005-0000-0000-0000DB1C0000}"/>
    <cellStyle name="Assumption Multiple. 2 2 6 12" xfId="23909" xr:uid="{00000000-0005-0000-0000-0000DC1C0000}"/>
    <cellStyle name="Assumption Multiple. 2 2 6 2" xfId="3921" xr:uid="{00000000-0005-0000-0000-0000DD1C0000}"/>
    <cellStyle name="Assumption Multiple. 2 2 6 2 10" xfId="3922" xr:uid="{00000000-0005-0000-0000-0000DE1C0000}"/>
    <cellStyle name="Assumption Multiple. 2 2 6 2 10 2" xfId="23913" xr:uid="{00000000-0005-0000-0000-0000DF1C0000}"/>
    <cellStyle name="Assumption Multiple. 2 2 6 2 11" xfId="3923" xr:uid="{00000000-0005-0000-0000-0000E01C0000}"/>
    <cellStyle name="Assumption Multiple. 2 2 6 2 11 2" xfId="23914" xr:uid="{00000000-0005-0000-0000-0000E11C0000}"/>
    <cellStyle name="Assumption Multiple. 2 2 6 2 12" xfId="23912" xr:uid="{00000000-0005-0000-0000-0000E21C0000}"/>
    <cellStyle name="Assumption Multiple. 2 2 6 2 2" xfId="3924" xr:uid="{00000000-0005-0000-0000-0000E31C0000}"/>
    <cellStyle name="Assumption Multiple. 2 2 6 2 2 2" xfId="23915" xr:uid="{00000000-0005-0000-0000-0000E41C0000}"/>
    <cellStyle name="Assumption Multiple. 2 2 6 2 3" xfId="3925" xr:uid="{00000000-0005-0000-0000-0000E51C0000}"/>
    <cellStyle name="Assumption Multiple. 2 2 6 2 3 2" xfId="23916" xr:uid="{00000000-0005-0000-0000-0000E61C0000}"/>
    <cellStyle name="Assumption Multiple. 2 2 6 2 4" xfId="3926" xr:uid="{00000000-0005-0000-0000-0000E71C0000}"/>
    <cellStyle name="Assumption Multiple. 2 2 6 2 4 2" xfId="23917" xr:uid="{00000000-0005-0000-0000-0000E81C0000}"/>
    <cellStyle name="Assumption Multiple. 2 2 6 2 5" xfId="3927" xr:uid="{00000000-0005-0000-0000-0000E91C0000}"/>
    <cellStyle name="Assumption Multiple. 2 2 6 2 5 2" xfId="23918" xr:uid="{00000000-0005-0000-0000-0000EA1C0000}"/>
    <cellStyle name="Assumption Multiple. 2 2 6 2 6" xfId="3928" xr:uid="{00000000-0005-0000-0000-0000EB1C0000}"/>
    <cellStyle name="Assumption Multiple. 2 2 6 2 6 2" xfId="23919" xr:uid="{00000000-0005-0000-0000-0000EC1C0000}"/>
    <cellStyle name="Assumption Multiple. 2 2 6 2 7" xfId="3929" xr:uid="{00000000-0005-0000-0000-0000ED1C0000}"/>
    <cellStyle name="Assumption Multiple. 2 2 6 2 7 2" xfId="23920" xr:uid="{00000000-0005-0000-0000-0000EE1C0000}"/>
    <cellStyle name="Assumption Multiple. 2 2 6 2 8" xfId="3930" xr:uid="{00000000-0005-0000-0000-0000EF1C0000}"/>
    <cellStyle name="Assumption Multiple. 2 2 6 2 8 2" xfId="23921" xr:uid="{00000000-0005-0000-0000-0000F01C0000}"/>
    <cellStyle name="Assumption Multiple. 2 2 6 2 9" xfId="3931" xr:uid="{00000000-0005-0000-0000-0000F11C0000}"/>
    <cellStyle name="Assumption Multiple. 2 2 6 2 9 2" xfId="23922" xr:uid="{00000000-0005-0000-0000-0000F21C0000}"/>
    <cellStyle name="Assumption Multiple. 2 2 6 3" xfId="3932" xr:uid="{00000000-0005-0000-0000-0000F31C0000}"/>
    <cellStyle name="Assumption Multiple. 2 2 6 3 2" xfId="23923" xr:uid="{00000000-0005-0000-0000-0000F41C0000}"/>
    <cellStyle name="Assumption Multiple. 2 2 6 4" xfId="3933" xr:uid="{00000000-0005-0000-0000-0000F51C0000}"/>
    <cellStyle name="Assumption Multiple. 2 2 6 4 2" xfId="23924" xr:uid="{00000000-0005-0000-0000-0000F61C0000}"/>
    <cellStyle name="Assumption Multiple. 2 2 6 5" xfId="3934" xr:uid="{00000000-0005-0000-0000-0000F71C0000}"/>
    <cellStyle name="Assumption Multiple. 2 2 6 5 2" xfId="23925" xr:uid="{00000000-0005-0000-0000-0000F81C0000}"/>
    <cellStyle name="Assumption Multiple. 2 2 6 6" xfId="3935" xr:uid="{00000000-0005-0000-0000-0000F91C0000}"/>
    <cellStyle name="Assumption Multiple. 2 2 6 6 2" xfId="23926" xr:uid="{00000000-0005-0000-0000-0000FA1C0000}"/>
    <cellStyle name="Assumption Multiple. 2 2 6 7" xfId="3936" xr:uid="{00000000-0005-0000-0000-0000FB1C0000}"/>
    <cellStyle name="Assumption Multiple. 2 2 6 7 2" xfId="23927" xr:uid="{00000000-0005-0000-0000-0000FC1C0000}"/>
    <cellStyle name="Assumption Multiple. 2 2 6 8" xfId="3937" xr:uid="{00000000-0005-0000-0000-0000FD1C0000}"/>
    <cellStyle name="Assumption Multiple. 2 2 6 8 2" xfId="23928" xr:uid="{00000000-0005-0000-0000-0000FE1C0000}"/>
    <cellStyle name="Assumption Multiple. 2 2 6 9" xfId="3938" xr:uid="{00000000-0005-0000-0000-0000FF1C0000}"/>
    <cellStyle name="Assumption Multiple. 2 2 6 9 2" xfId="23929" xr:uid="{00000000-0005-0000-0000-0000001D0000}"/>
    <cellStyle name="Assumption Multiple. 2 2 7" xfId="3939" xr:uid="{00000000-0005-0000-0000-0000011D0000}"/>
    <cellStyle name="Assumption Multiple. 2 2 7 10" xfId="3940" xr:uid="{00000000-0005-0000-0000-0000021D0000}"/>
    <cellStyle name="Assumption Multiple. 2 2 7 10 2" xfId="23931" xr:uid="{00000000-0005-0000-0000-0000031D0000}"/>
    <cellStyle name="Assumption Multiple. 2 2 7 11" xfId="3941" xr:uid="{00000000-0005-0000-0000-0000041D0000}"/>
    <cellStyle name="Assumption Multiple. 2 2 7 11 2" xfId="23932" xr:uid="{00000000-0005-0000-0000-0000051D0000}"/>
    <cellStyle name="Assumption Multiple. 2 2 7 12" xfId="23930" xr:uid="{00000000-0005-0000-0000-0000061D0000}"/>
    <cellStyle name="Assumption Multiple. 2 2 7 2" xfId="3942" xr:uid="{00000000-0005-0000-0000-0000071D0000}"/>
    <cellStyle name="Assumption Multiple. 2 2 7 2 10" xfId="3943" xr:uid="{00000000-0005-0000-0000-0000081D0000}"/>
    <cellStyle name="Assumption Multiple. 2 2 7 2 10 2" xfId="23934" xr:uid="{00000000-0005-0000-0000-0000091D0000}"/>
    <cellStyle name="Assumption Multiple. 2 2 7 2 11" xfId="3944" xr:uid="{00000000-0005-0000-0000-00000A1D0000}"/>
    <cellStyle name="Assumption Multiple. 2 2 7 2 11 2" xfId="23935" xr:uid="{00000000-0005-0000-0000-00000B1D0000}"/>
    <cellStyle name="Assumption Multiple. 2 2 7 2 12" xfId="23933" xr:uid="{00000000-0005-0000-0000-00000C1D0000}"/>
    <cellStyle name="Assumption Multiple. 2 2 7 2 2" xfId="3945" xr:uid="{00000000-0005-0000-0000-00000D1D0000}"/>
    <cellStyle name="Assumption Multiple. 2 2 7 2 2 2" xfId="23936" xr:uid="{00000000-0005-0000-0000-00000E1D0000}"/>
    <cellStyle name="Assumption Multiple. 2 2 7 2 3" xfId="3946" xr:uid="{00000000-0005-0000-0000-00000F1D0000}"/>
    <cellStyle name="Assumption Multiple. 2 2 7 2 3 2" xfId="23937" xr:uid="{00000000-0005-0000-0000-0000101D0000}"/>
    <cellStyle name="Assumption Multiple. 2 2 7 2 4" xfId="3947" xr:uid="{00000000-0005-0000-0000-0000111D0000}"/>
    <cellStyle name="Assumption Multiple. 2 2 7 2 4 2" xfId="23938" xr:uid="{00000000-0005-0000-0000-0000121D0000}"/>
    <cellStyle name="Assumption Multiple. 2 2 7 2 5" xfId="3948" xr:uid="{00000000-0005-0000-0000-0000131D0000}"/>
    <cellStyle name="Assumption Multiple. 2 2 7 2 5 2" xfId="23939" xr:uid="{00000000-0005-0000-0000-0000141D0000}"/>
    <cellStyle name="Assumption Multiple. 2 2 7 2 6" xfId="3949" xr:uid="{00000000-0005-0000-0000-0000151D0000}"/>
    <cellStyle name="Assumption Multiple. 2 2 7 2 6 2" xfId="23940" xr:uid="{00000000-0005-0000-0000-0000161D0000}"/>
    <cellStyle name="Assumption Multiple. 2 2 7 2 7" xfId="3950" xr:uid="{00000000-0005-0000-0000-0000171D0000}"/>
    <cellStyle name="Assumption Multiple. 2 2 7 2 7 2" xfId="23941" xr:uid="{00000000-0005-0000-0000-0000181D0000}"/>
    <cellStyle name="Assumption Multiple. 2 2 7 2 8" xfId="3951" xr:uid="{00000000-0005-0000-0000-0000191D0000}"/>
    <cellStyle name="Assumption Multiple. 2 2 7 2 8 2" xfId="23942" xr:uid="{00000000-0005-0000-0000-00001A1D0000}"/>
    <cellStyle name="Assumption Multiple. 2 2 7 2 9" xfId="3952" xr:uid="{00000000-0005-0000-0000-00001B1D0000}"/>
    <cellStyle name="Assumption Multiple. 2 2 7 2 9 2" xfId="23943" xr:uid="{00000000-0005-0000-0000-00001C1D0000}"/>
    <cellStyle name="Assumption Multiple. 2 2 7 3" xfId="3953" xr:uid="{00000000-0005-0000-0000-00001D1D0000}"/>
    <cellStyle name="Assumption Multiple. 2 2 7 3 2" xfId="23944" xr:uid="{00000000-0005-0000-0000-00001E1D0000}"/>
    <cellStyle name="Assumption Multiple. 2 2 7 4" xfId="3954" xr:uid="{00000000-0005-0000-0000-00001F1D0000}"/>
    <cellStyle name="Assumption Multiple. 2 2 7 4 2" xfId="23945" xr:uid="{00000000-0005-0000-0000-0000201D0000}"/>
    <cellStyle name="Assumption Multiple. 2 2 7 5" xfId="3955" xr:uid="{00000000-0005-0000-0000-0000211D0000}"/>
    <cellStyle name="Assumption Multiple. 2 2 7 5 2" xfId="23946" xr:uid="{00000000-0005-0000-0000-0000221D0000}"/>
    <cellStyle name="Assumption Multiple. 2 2 7 6" xfId="3956" xr:uid="{00000000-0005-0000-0000-0000231D0000}"/>
    <cellStyle name="Assumption Multiple. 2 2 7 6 2" xfId="23947" xr:uid="{00000000-0005-0000-0000-0000241D0000}"/>
    <cellStyle name="Assumption Multiple. 2 2 7 7" xfId="3957" xr:uid="{00000000-0005-0000-0000-0000251D0000}"/>
    <cellStyle name="Assumption Multiple. 2 2 7 7 2" xfId="23948" xr:uid="{00000000-0005-0000-0000-0000261D0000}"/>
    <cellStyle name="Assumption Multiple. 2 2 7 8" xfId="3958" xr:uid="{00000000-0005-0000-0000-0000271D0000}"/>
    <cellStyle name="Assumption Multiple. 2 2 7 8 2" xfId="23949" xr:uid="{00000000-0005-0000-0000-0000281D0000}"/>
    <cellStyle name="Assumption Multiple. 2 2 7 9" xfId="3959" xr:uid="{00000000-0005-0000-0000-0000291D0000}"/>
    <cellStyle name="Assumption Multiple. 2 2 7 9 2" xfId="23950" xr:uid="{00000000-0005-0000-0000-00002A1D0000}"/>
    <cellStyle name="Assumption Multiple. 2 2 8" xfId="3960" xr:uid="{00000000-0005-0000-0000-00002B1D0000}"/>
    <cellStyle name="Assumption Multiple. 2 2 8 10" xfId="3961" xr:uid="{00000000-0005-0000-0000-00002C1D0000}"/>
    <cellStyle name="Assumption Multiple. 2 2 8 10 2" xfId="23952" xr:uid="{00000000-0005-0000-0000-00002D1D0000}"/>
    <cellStyle name="Assumption Multiple. 2 2 8 11" xfId="3962" xr:uid="{00000000-0005-0000-0000-00002E1D0000}"/>
    <cellStyle name="Assumption Multiple. 2 2 8 11 2" xfId="23953" xr:uid="{00000000-0005-0000-0000-00002F1D0000}"/>
    <cellStyle name="Assumption Multiple. 2 2 8 12" xfId="23951" xr:uid="{00000000-0005-0000-0000-0000301D0000}"/>
    <cellStyle name="Assumption Multiple. 2 2 8 2" xfId="3963" xr:uid="{00000000-0005-0000-0000-0000311D0000}"/>
    <cellStyle name="Assumption Multiple. 2 2 8 2 2" xfId="23954" xr:uid="{00000000-0005-0000-0000-0000321D0000}"/>
    <cellStyle name="Assumption Multiple. 2 2 8 3" xfId="3964" xr:uid="{00000000-0005-0000-0000-0000331D0000}"/>
    <cellStyle name="Assumption Multiple. 2 2 8 3 2" xfId="23955" xr:uid="{00000000-0005-0000-0000-0000341D0000}"/>
    <cellStyle name="Assumption Multiple. 2 2 8 4" xfId="3965" xr:uid="{00000000-0005-0000-0000-0000351D0000}"/>
    <cellStyle name="Assumption Multiple. 2 2 8 4 2" xfId="23956" xr:uid="{00000000-0005-0000-0000-0000361D0000}"/>
    <cellStyle name="Assumption Multiple. 2 2 8 5" xfId="3966" xr:uid="{00000000-0005-0000-0000-0000371D0000}"/>
    <cellStyle name="Assumption Multiple. 2 2 8 5 2" xfId="23957" xr:uid="{00000000-0005-0000-0000-0000381D0000}"/>
    <cellStyle name="Assumption Multiple. 2 2 8 6" xfId="3967" xr:uid="{00000000-0005-0000-0000-0000391D0000}"/>
    <cellStyle name="Assumption Multiple. 2 2 8 6 2" xfId="23958" xr:uid="{00000000-0005-0000-0000-00003A1D0000}"/>
    <cellStyle name="Assumption Multiple. 2 2 8 7" xfId="3968" xr:uid="{00000000-0005-0000-0000-00003B1D0000}"/>
    <cellStyle name="Assumption Multiple. 2 2 8 7 2" xfId="23959" xr:uid="{00000000-0005-0000-0000-00003C1D0000}"/>
    <cellStyle name="Assumption Multiple. 2 2 8 8" xfId="3969" xr:uid="{00000000-0005-0000-0000-00003D1D0000}"/>
    <cellStyle name="Assumption Multiple. 2 2 8 8 2" xfId="23960" xr:uid="{00000000-0005-0000-0000-00003E1D0000}"/>
    <cellStyle name="Assumption Multiple. 2 2 8 9" xfId="3970" xr:uid="{00000000-0005-0000-0000-00003F1D0000}"/>
    <cellStyle name="Assumption Multiple. 2 2 8 9 2" xfId="23961" xr:uid="{00000000-0005-0000-0000-0000401D0000}"/>
    <cellStyle name="Assumption Multiple. 2 2 9" xfId="3971" xr:uid="{00000000-0005-0000-0000-0000411D0000}"/>
    <cellStyle name="Assumption Multiple. 2 2 9 2" xfId="23962" xr:uid="{00000000-0005-0000-0000-0000421D0000}"/>
    <cellStyle name="Assumption Multiple. 2 20" xfId="3972" xr:uid="{00000000-0005-0000-0000-0000431D0000}"/>
    <cellStyle name="Assumption Multiple. 2 20 2" xfId="23963" xr:uid="{00000000-0005-0000-0000-0000441D0000}"/>
    <cellStyle name="Assumption Multiple. 2 21" xfId="3973" xr:uid="{00000000-0005-0000-0000-0000451D0000}"/>
    <cellStyle name="Assumption Multiple. 2 21 2" xfId="23964" xr:uid="{00000000-0005-0000-0000-0000461D0000}"/>
    <cellStyle name="Assumption Multiple. 2 22" xfId="3974" xr:uid="{00000000-0005-0000-0000-0000471D0000}"/>
    <cellStyle name="Assumption Multiple. 2 22 2" xfId="23965" xr:uid="{00000000-0005-0000-0000-0000481D0000}"/>
    <cellStyle name="Assumption Multiple. 2 23" xfId="23696" xr:uid="{00000000-0005-0000-0000-0000491D0000}"/>
    <cellStyle name="Assumption Multiple. 2 3" xfId="3975" xr:uid="{00000000-0005-0000-0000-00004A1D0000}"/>
    <cellStyle name="Assumption Multiple. 2 3 10" xfId="3976" xr:uid="{00000000-0005-0000-0000-00004B1D0000}"/>
    <cellStyle name="Assumption Multiple. 2 3 10 2" xfId="23967" xr:uid="{00000000-0005-0000-0000-00004C1D0000}"/>
    <cellStyle name="Assumption Multiple. 2 3 11" xfId="3977" xr:uid="{00000000-0005-0000-0000-00004D1D0000}"/>
    <cellStyle name="Assumption Multiple. 2 3 11 2" xfId="23968" xr:uid="{00000000-0005-0000-0000-00004E1D0000}"/>
    <cellStyle name="Assumption Multiple. 2 3 12" xfId="3978" xr:uid="{00000000-0005-0000-0000-00004F1D0000}"/>
    <cellStyle name="Assumption Multiple. 2 3 12 2" xfId="23969" xr:uid="{00000000-0005-0000-0000-0000501D0000}"/>
    <cellStyle name="Assumption Multiple. 2 3 13" xfId="3979" xr:uid="{00000000-0005-0000-0000-0000511D0000}"/>
    <cellStyle name="Assumption Multiple. 2 3 13 2" xfId="23970" xr:uid="{00000000-0005-0000-0000-0000521D0000}"/>
    <cellStyle name="Assumption Multiple. 2 3 14" xfId="23966" xr:uid="{00000000-0005-0000-0000-0000531D0000}"/>
    <cellStyle name="Assumption Multiple. 2 3 2" xfId="3980" xr:uid="{00000000-0005-0000-0000-0000541D0000}"/>
    <cellStyle name="Assumption Multiple. 2 3 2 10" xfId="3981" xr:uid="{00000000-0005-0000-0000-0000551D0000}"/>
    <cellStyle name="Assumption Multiple. 2 3 2 10 2" xfId="23972" xr:uid="{00000000-0005-0000-0000-0000561D0000}"/>
    <cellStyle name="Assumption Multiple. 2 3 2 11" xfId="3982" xr:uid="{00000000-0005-0000-0000-0000571D0000}"/>
    <cellStyle name="Assumption Multiple. 2 3 2 11 2" xfId="23973" xr:uid="{00000000-0005-0000-0000-0000581D0000}"/>
    <cellStyle name="Assumption Multiple. 2 3 2 12" xfId="3983" xr:uid="{00000000-0005-0000-0000-0000591D0000}"/>
    <cellStyle name="Assumption Multiple. 2 3 2 12 2" xfId="23974" xr:uid="{00000000-0005-0000-0000-00005A1D0000}"/>
    <cellStyle name="Assumption Multiple. 2 3 2 13" xfId="23971" xr:uid="{00000000-0005-0000-0000-00005B1D0000}"/>
    <cellStyle name="Assumption Multiple. 2 3 2 2" xfId="3984" xr:uid="{00000000-0005-0000-0000-00005C1D0000}"/>
    <cellStyle name="Assumption Multiple. 2 3 2 2 10" xfId="3985" xr:uid="{00000000-0005-0000-0000-00005D1D0000}"/>
    <cellStyle name="Assumption Multiple. 2 3 2 2 10 2" xfId="23976" xr:uid="{00000000-0005-0000-0000-00005E1D0000}"/>
    <cellStyle name="Assumption Multiple. 2 3 2 2 11" xfId="3986" xr:uid="{00000000-0005-0000-0000-00005F1D0000}"/>
    <cellStyle name="Assumption Multiple. 2 3 2 2 11 2" xfId="23977" xr:uid="{00000000-0005-0000-0000-0000601D0000}"/>
    <cellStyle name="Assumption Multiple. 2 3 2 2 12" xfId="23975" xr:uid="{00000000-0005-0000-0000-0000611D0000}"/>
    <cellStyle name="Assumption Multiple. 2 3 2 2 2" xfId="3987" xr:uid="{00000000-0005-0000-0000-0000621D0000}"/>
    <cellStyle name="Assumption Multiple. 2 3 2 2 2 10" xfId="3988" xr:uid="{00000000-0005-0000-0000-0000631D0000}"/>
    <cellStyle name="Assumption Multiple. 2 3 2 2 2 10 2" xfId="23979" xr:uid="{00000000-0005-0000-0000-0000641D0000}"/>
    <cellStyle name="Assumption Multiple. 2 3 2 2 2 11" xfId="3989" xr:uid="{00000000-0005-0000-0000-0000651D0000}"/>
    <cellStyle name="Assumption Multiple. 2 3 2 2 2 11 2" xfId="23980" xr:uid="{00000000-0005-0000-0000-0000661D0000}"/>
    <cellStyle name="Assumption Multiple. 2 3 2 2 2 12" xfId="23978" xr:uid="{00000000-0005-0000-0000-0000671D0000}"/>
    <cellStyle name="Assumption Multiple. 2 3 2 2 2 2" xfId="3990" xr:uid="{00000000-0005-0000-0000-0000681D0000}"/>
    <cellStyle name="Assumption Multiple. 2 3 2 2 2 2 2" xfId="23981" xr:uid="{00000000-0005-0000-0000-0000691D0000}"/>
    <cellStyle name="Assumption Multiple. 2 3 2 2 2 3" xfId="3991" xr:uid="{00000000-0005-0000-0000-00006A1D0000}"/>
    <cellStyle name="Assumption Multiple. 2 3 2 2 2 3 2" xfId="23982" xr:uid="{00000000-0005-0000-0000-00006B1D0000}"/>
    <cellStyle name="Assumption Multiple. 2 3 2 2 2 4" xfId="3992" xr:uid="{00000000-0005-0000-0000-00006C1D0000}"/>
    <cellStyle name="Assumption Multiple. 2 3 2 2 2 4 2" xfId="23983" xr:uid="{00000000-0005-0000-0000-00006D1D0000}"/>
    <cellStyle name="Assumption Multiple. 2 3 2 2 2 5" xfId="3993" xr:uid="{00000000-0005-0000-0000-00006E1D0000}"/>
    <cellStyle name="Assumption Multiple. 2 3 2 2 2 5 2" xfId="23984" xr:uid="{00000000-0005-0000-0000-00006F1D0000}"/>
    <cellStyle name="Assumption Multiple. 2 3 2 2 2 6" xfId="3994" xr:uid="{00000000-0005-0000-0000-0000701D0000}"/>
    <cellStyle name="Assumption Multiple. 2 3 2 2 2 6 2" xfId="23985" xr:uid="{00000000-0005-0000-0000-0000711D0000}"/>
    <cellStyle name="Assumption Multiple. 2 3 2 2 2 7" xfId="3995" xr:uid="{00000000-0005-0000-0000-0000721D0000}"/>
    <cellStyle name="Assumption Multiple. 2 3 2 2 2 7 2" xfId="23986" xr:uid="{00000000-0005-0000-0000-0000731D0000}"/>
    <cellStyle name="Assumption Multiple. 2 3 2 2 2 8" xfId="3996" xr:uid="{00000000-0005-0000-0000-0000741D0000}"/>
    <cellStyle name="Assumption Multiple. 2 3 2 2 2 8 2" xfId="23987" xr:uid="{00000000-0005-0000-0000-0000751D0000}"/>
    <cellStyle name="Assumption Multiple. 2 3 2 2 2 9" xfId="3997" xr:uid="{00000000-0005-0000-0000-0000761D0000}"/>
    <cellStyle name="Assumption Multiple. 2 3 2 2 2 9 2" xfId="23988" xr:uid="{00000000-0005-0000-0000-0000771D0000}"/>
    <cellStyle name="Assumption Multiple. 2 3 2 2 3" xfId="3998" xr:uid="{00000000-0005-0000-0000-0000781D0000}"/>
    <cellStyle name="Assumption Multiple. 2 3 2 2 3 2" xfId="23989" xr:uid="{00000000-0005-0000-0000-0000791D0000}"/>
    <cellStyle name="Assumption Multiple. 2 3 2 2 4" xfId="3999" xr:uid="{00000000-0005-0000-0000-00007A1D0000}"/>
    <cellStyle name="Assumption Multiple. 2 3 2 2 4 2" xfId="23990" xr:uid="{00000000-0005-0000-0000-00007B1D0000}"/>
    <cellStyle name="Assumption Multiple. 2 3 2 2 5" xfId="4000" xr:uid="{00000000-0005-0000-0000-00007C1D0000}"/>
    <cellStyle name="Assumption Multiple. 2 3 2 2 5 2" xfId="23991" xr:uid="{00000000-0005-0000-0000-00007D1D0000}"/>
    <cellStyle name="Assumption Multiple. 2 3 2 2 6" xfId="4001" xr:uid="{00000000-0005-0000-0000-00007E1D0000}"/>
    <cellStyle name="Assumption Multiple. 2 3 2 2 6 2" xfId="23992" xr:uid="{00000000-0005-0000-0000-00007F1D0000}"/>
    <cellStyle name="Assumption Multiple. 2 3 2 2 7" xfId="4002" xr:uid="{00000000-0005-0000-0000-0000801D0000}"/>
    <cellStyle name="Assumption Multiple. 2 3 2 2 7 2" xfId="23993" xr:uid="{00000000-0005-0000-0000-0000811D0000}"/>
    <cellStyle name="Assumption Multiple. 2 3 2 2 8" xfId="4003" xr:uid="{00000000-0005-0000-0000-0000821D0000}"/>
    <cellStyle name="Assumption Multiple. 2 3 2 2 8 2" xfId="23994" xr:uid="{00000000-0005-0000-0000-0000831D0000}"/>
    <cellStyle name="Assumption Multiple. 2 3 2 2 9" xfId="4004" xr:uid="{00000000-0005-0000-0000-0000841D0000}"/>
    <cellStyle name="Assumption Multiple. 2 3 2 2 9 2" xfId="23995" xr:uid="{00000000-0005-0000-0000-0000851D0000}"/>
    <cellStyle name="Assumption Multiple. 2 3 2 3" xfId="4005" xr:uid="{00000000-0005-0000-0000-0000861D0000}"/>
    <cellStyle name="Assumption Multiple. 2 3 2 3 10" xfId="4006" xr:uid="{00000000-0005-0000-0000-0000871D0000}"/>
    <cellStyle name="Assumption Multiple. 2 3 2 3 10 2" xfId="23997" xr:uid="{00000000-0005-0000-0000-0000881D0000}"/>
    <cellStyle name="Assumption Multiple. 2 3 2 3 11" xfId="4007" xr:uid="{00000000-0005-0000-0000-0000891D0000}"/>
    <cellStyle name="Assumption Multiple. 2 3 2 3 11 2" xfId="23998" xr:uid="{00000000-0005-0000-0000-00008A1D0000}"/>
    <cellStyle name="Assumption Multiple. 2 3 2 3 12" xfId="23996" xr:uid="{00000000-0005-0000-0000-00008B1D0000}"/>
    <cellStyle name="Assumption Multiple. 2 3 2 3 2" xfId="4008" xr:uid="{00000000-0005-0000-0000-00008C1D0000}"/>
    <cellStyle name="Assumption Multiple. 2 3 2 3 2 2" xfId="23999" xr:uid="{00000000-0005-0000-0000-00008D1D0000}"/>
    <cellStyle name="Assumption Multiple. 2 3 2 3 3" xfId="4009" xr:uid="{00000000-0005-0000-0000-00008E1D0000}"/>
    <cellStyle name="Assumption Multiple. 2 3 2 3 3 2" xfId="24000" xr:uid="{00000000-0005-0000-0000-00008F1D0000}"/>
    <cellStyle name="Assumption Multiple. 2 3 2 3 4" xfId="4010" xr:uid="{00000000-0005-0000-0000-0000901D0000}"/>
    <cellStyle name="Assumption Multiple. 2 3 2 3 4 2" xfId="24001" xr:uid="{00000000-0005-0000-0000-0000911D0000}"/>
    <cellStyle name="Assumption Multiple. 2 3 2 3 5" xfId="4011" xr:uid="{00000000-0005-0000-0000-0000921D0000}"/>
    <cellStyle name="Assumption Multiple. 2 3 2 3 5 2" xfId="24002" xr:uid="{00000000-0005-0000-0000-0000931D0000}"/>
    <cellStyle name="Assumption Multiple. 2 3 2 3 6" xfId="4012" xr:uid="{00000000-0005-0000-0000-0000941D0000}"/>
    <cellStyle name="Assumption Multiple. 2 3 2 3 6 2" xfId="24003" xr:uid="{00000000-0005-0000-0000-0000951D0000}"/>
    <cellStyle name="Assumption Multiple. 2 3 2 3 7" xfId="4013" xr:uid="{00000000-0005-0000-0000-0000961D0000}"/>
    <cellStyle name="Assumption Multiple. 2 3 2 3 7 2" xfId="24004" xr:uid="{00000000-0005-0000-0000-0000971D0000}"/>
    <cellStyle name="Assumption Multiple. 2 3 2 3 8" xfId="4014" xr:uid="{00000000-0005-0000-0000-0000981D0000}"/>
    <cellStyle name="Assumption Multiple. 2 3 2 3 8 2" xfId="24005" xr:uid="{00000000-0005-0000-0000-0000991D0000}"/>
    <cellStyle name="Assumption Multiple. 2 3 2 3 9" xfId="4015" xr:uid="{00000000-0005-0000-0000-00009A1D0000}"/>
    <cellStyle name="Assumption Multiple. 2 3 2 3 9 2" xfId="24006" xr:uid="{00000000-0005-0000-0000-00009B1D0000}"/>
    <cellStyle name="Assumption Multiple. 2 3 2 4" xfId="4016" xr:uid="{00000000-0005-0000-0000-00009C1D0000}"/>
    <cellStyle name="Assumption Multiple. 2 3 2 4 2" xfId="24007" xr:uid="{00000000-0005-0000-0000-00009D1D0000}"/>
    <cellStyle name="Assumption Multiple. 2 3 2 5" xfId="4017" xr:uid="{00000000-0005-0000-0000-00009E1D0000}"/>
    <cellStyle name="Assumption Multiple. 2 3 2 5 2" xfId="24008" xr:uid="{00000000-0005-0000-0000-00009F1D0000}"/>
    <cellStyle name="Assumption Multiple. 2 3 2 6" xfId="4018" xr:uid="{00000000-0005-0000-0000-0000A01D0000}"/>
    <cellStyle name="Assumption Multiple. 2 3 2 6 2" xfId="24009" xr:uid="{00000000-0005-0000-0000-0000A11D0000}"/>
    <cellStyle name="Assumption Multiple. 2 3 2 7" xfId="4019" xr:uid="{00000000-0005-0000-0000-0000A21D0000}"/>
    <cellStyle name="Assumption Multiple. 2 3 2 7 2" xfId="24010" xr:uid="{00000000-0005-0000-0000-0000A31D0000}"/>
    <cellStyle name="Assumption Multiple. 2 3 2 8" xfId="4020" xr:uid="{00000000-0005-0000-0000-0000A41D0000}"/>
    <cellStyle name="Assumption Multiple. 2 3 2 8 2" xfId="24011" xr:uid="{00000000-0005-0000-0000-0000A51D0000}"/>
    <cellStyle name="Assumption Multiple. 2 3 2 9" xfId="4021" xr:uid="{00000000-0005-0000-0000-0000A61D0000}"/>
    <cellStyle name="Assumption Multiple. 2 3 2 9 2" xfId="24012" xr:uid="{00000000-0005-0000-0000-0000A71D0000}"/>
    <cellStyle name="Assumption Multiple. 2 3 3" xfId="4022" xr:uid="{00000000-0005-0000-0000-0000A81D0000}"/>
    <cellStyle name="Assumption Multiple. 2 3 3 10" xfId="4023" xr:uid="{00000000-0005-0000-0000-0000A91D0000}"/>
    <cellStyle name="Assumption Multiple. 2 3 3 10 2" xfId="24014" xr:uid="{00000000-0005-0000-0000-0000AA1D0000}"/>
    <cellStyle name="Assumption Multiple. 2 3 3 11" xfId="4024" xr:uid="{00000000-0005-0000-0000-0000AB1D0000}"/>
    <cellStyle name="Assumption Multiple. 2 3 3 11 2" xfId="24015" xr:uid="{00000000-0005-0000-0000-0000AC1D0000}"/>
    <cellStyle name="Assumption Multiple. 2 3 3 12" xfId="24013" xr:uid="{00000000-0005-0000-0000-0000AD1D0000}"/>
    <cellStyle name="Assumption Multiple. 2 3 3 2" xfId="4025" xr:uid="{00000000-0005-0000-0000-0000AE1D0000}"/>
    <cellStyle name="Assumption Multiple. 2 3 3 2 10" xfId="4026" xr:uid="{00000000-0005-0000-0000-0000AF1D0000}"/>
    <cellStyle name="Assumption Multiple. 2 3 3 2 10 2" xfId="24017" xr:uid="{00000000-0005-0000-0000-0000B01D0000}"/>
    <cellStyle name="Assumption Multiple. 2 3 3 2 11" xfId="4027" xr:uid="{00000000-0005-0000-0000-0000B11D0000}"/>
    <cellStyle name="Assumption Multiple. 2 3 3 2 11 2" xfId="24018" xr:uid="{00000000-0005-0000-0000-0000B21D0000}"/>
    <cellStyle name="Assumption Multiple. 2 3 3 2 12" xfId="24016" xr:uid="{00000000-0005-0000-0000-0000B31D0000}"/>
    <cellStyle name="Assumption Multiple. 2 3 3 2 2" xfId="4028" xr:uid="{00000000-0005-0000-0000-0000B41D0000}"/>
    <cellStyle name="Assumption Multiple. 2 3 3 2 2 2" xfId="24019" xr:uid="{00000000-0005-0000-0000-0000B51D0000}"/>
    <cellStyle name="Assumption Multiple. 2 3 3 2 3" xfId="4029" xr:uid="{00000000-0005-0000-0000-0000B61D0000}"/>
    <cellStyle name="Assumption Multiple. 2 3 3 2 3 2" xfId="24020" xr:uid="{00000000-0005-0000-0000-0000B71D0000}"/>
    <cellStyle name="Assumption Multiple. 2 3 3 2 4" xfId="4030" xr:uid="{00000000-0005-0000-0000-0000B81D0000}"/>
    <cellStyle name="Assumption Multiple. 2 3 3 2 4 2" xfId="24021" xr:uid="{00000000-0005-0000-0000-0000B91D0000}"/>
    <cellStyle name="Assumption Multiple. 2 3 3 2 5" xfId="4031" xr:uid="{00000000-0005-0000-0000-0000BA1D0000}"/>
    <cellStyle name="Assumption Multiple. 2 3 3 2 5 2" xfId="24022" xr:uid="{00000000-0005-0000-0000-0000BB1D0000}"/>
    <cellStyle name="Assumption Multiple. 2 3 3 2 6" xfId="4032" xr:uid="{00000000-0005-0000-0000-0000BC1D0000}"/>
    <cellStyle name="Assumption Multiple. 2 3 3 2 6 2" xfId="24023" xr:uid="{00000000-0005-0000-0000-0000BD1D0000}"/>
    <cellStyle name="Assumption Multiple. 2 3 3 2 7" xfId="4033" xr:uid="{00000000-0005-0000-0000-0000BE1D0000}"/>
    <cellStyle name="Assumption Multiple. 2 3 3 2 7 2" xfId="24024" xr:uid="{00000000-0005-0000-0000-0000BF1D0000}"/>
    <cellStyle name="Assumption Multiple. 2 3 3 2 8" xfId="4034" xr:uid="{00000000-0005-0000-0000-0000C01D0000}"/>
    <cellStyle name="Assumption Multiple. 2 3 3 2 8 2" xfId="24025" xr:uid="{00000000-0005-0000-0000-0000C11D0000}"/>
    <cellStyle name="Assumption Multiple. 2 3 3 2 9" xfId="4035" xr:uid="{00000000-0005-0000-0000-0000C21D0000}"/>
    <cellStyle name="Assumption Multiple. 2 3 3 2 9 2" xfId="24026" xr:uid="{00000000-0005-0000-0000-0000C31D0000}"/>
    <cellStyle name="Assumption Multiple. 2 3 3 3" xfId="4036" xr:uid="{00000000-0005-0000-0000-0000C41D0000}"/>
    <cellStyle name="Assumption Multiple. 2 3 3 3 2" xfId="24027" xr:uid="{00000000-0005-0000-0000-0000C51D0000}"/>
    <cellStyle name="Assumption Multiple. 2 3 3 4" xfId="4037" xr:uid="{00000000-0005-0000-0000-0000C61D0000}"/>
    <cellStyle name="Assumption Multiple. 2 3 3 4 2" xfId="24028" xr:uid="{00000000-0005-0000-0000-0000C71D0000}"/>
    <cellStyle name="Assumption Multiple. 2 3 3 5" xfId="4038" xr:uid="{00000000-0005-0000-0000-0000C81D0000}"/>
    <cellStyle name="Assumption Multiple. 2 3 3 5 2" xfId="24029" xr:uid="{00000000-0005-0000-0000-0000C91D0000}"/>
    <cellStyle name="Assumption Multiple. 2 3 3 6" xfId="4039" xr:uid="{00000000-0005-0000-0000-0000CA1D0000}"/>
    <cellStyle name="Assumption Multiple. 2 3 3 6 2" xfId="24030" xr:uid="{00000000-0005-0000-0000-0000CB1D0000}"/>
    <cellStyle name="Assumption Multiple. 2 3 3 7" xfId="4040" xr:uid="{00000000-0005-0000-0000-0000CC1D0000}"/>
    <cellStyle name="Assumption Multiple. 2 3 3 7 2" xfId="24031" xr:uid="{00000000-0005-0000-0000-0000CD1D0000}"/>
    <cellStyle name="Assumption Multiple. 2 3 3 8" xfId="4041" xr:uid="{00000000-0005-0000-0000-0000CE1D0000}"/>
    <cellStyle name="Assumption Multiple. 2 3 3 8 2" xfId="24032" xr:uid="{00000000-0005-0000-0000-0000CF1D0000}"/>
    <cellStyle name="Assumption Multiple. 2 3 3 9" xfId="4042" xr:uid="{00000000-0005-0000-0000-0000D01D0000}"/>
    <cellStyle name="Assumption Multiple. 2 3 3 9 2" xfId="24033" xr:uid="{00000000-0005-0000-0000-0000D11D0000}"/>
    <cellStyle name="Assumption Multiple. 2 3 4" xfId="4043" xr:uid="{00000000-0005-0000-0000-0000D21D0000}"/>
    <cellStyle name="Assumption Multiple. 2 3 4 10" xfId="4044" xr:uid="{00000000-0005-0000-0000-0000D31D0000}"/>
    <cellStyle name="Assumption Multiple. 2 3 4 10 2" xfId="24035" xr:uid="{00000000-0005-0000-0000-0000D41D0000}"/>
    <cellStyle name="Assumption Multiple. 2 3 4 11" xfId="4045" xr:uid="{00000000-0005-0000-0000-0000D51D0000}"/>
    <cellStyle name="Assumption Multiple. 2 3 4 11 2" xfId="24036" xr:uid="{00000000-0005-0000-0000-0000D61D0000}"/>
    <cellStyle name="Assumption Multiple. 2 3 4 12" xfId="24034" xr:uid="{00000000-0005-0000-0000-0000D71D0000}"/>
    <cellStyle name="Assumption Multiple. 2 3 4 2" xfId="4046" xr:uid="{00000000-0005-0000-0000-0000D81D0000}"/>
    <cellStyle name="Assumption Multiple. 2 3 4 2 2" xfId="24037" xr:uid="{00000000-0005-0000-0000-0000D91D0000}"/>
    <cellStyle name="Assumption Multiple. 2 3 4 3" xfId="4047" xr:uid="{00000000-0005-0000-0000-0000DA1D0000}"/>
    <cellStyle name="Assumption Multiple. 2 3 4 3 2" xfId="24038" xr:uid="{00000000-0005-0000-0000-0000DB1D0000}"/>
    <cellStyle name="Assumption Multiple. 2 3 4 4" xfId="4048" xr:uid="{00000000-0005-0000-0000-0000DC1D0000}"/>
    <cellStyle name="Assumption Multiple. 2 3 4 4 2" xfId="24039" xr:uid="{00000000-0005-0000-0000-0000DD1D0000}"/>
    <cellStyle name="Assumption Multiple. 2 3 4 5" xfId="4049" xr:uid="{00000000-0005-0000-0000-0000DE1D0000}"/>
    <cellStyle name="Assumption Multiple. 2 3 4 5 2" xfId="24040" xr:uid="{00000000-0005-0000-0000-0000DF1D0000}"/>
    <cellStyle name="Assumption Multiple. 2 3 4 6" xfId="4050" xr:uid="{00000000-0005-0000-0000-0000E01D0000}"/>
    <cellStyle name="Assumption Multiple. 2 3 4 6 2" xfId="24041" xr:uid="{00000000-0005-0000-0000-0000E11D0000}"/>
    <cellStyle name="Assumption Multiple. 2 3 4 7" xfId="4051" xr:uid="{00000000-0005-0000-0000-0000E21D0000}"/>
    <cellStyle name="Assumption Multiple. 2 3 4 7 2" xfId="24042" xr:uid="{00000000-0005-0000-0000-0000E31D0000}"/>
    <cellStyle name="Assumption Multiple. 2 3 4 8" xfId="4052" xr:uid="{00000000-0005-0000-0000-0000E41D0000}"/>
    <cellStyle name="Assumption Multiple. 2 3 4 8 2" xfId="24043" xr:uid="{00000000-0005-0000-0000-0000E51D0000}"/>
    <cellStyle name="Assumption Multiple. 2 3 4 9" xfId="4053" xr:uid="{00000000-0005-0000-0000-0000E61D0000}"/>
    <cellStyle name="Assumption Multiple. 2 3 4 9 2" xfId="24044" xr:uid="{00000000-0005-0000-0000-0000E71D0000}"/>
    <cellStyle name="Assumption Multiple. 2 3 5" xfId="4054" xr:uid="{00000000-0005-0000-0000-0000E81D0000}"/>
    <cellStyle name="Assumption Multiple. 2 3 5 2" xfId="24045" xr:uid="{00000000-0005-0000-0000-0000E91D0000}"/>
    <cellStyle name="Assumption Multiple. 2 3 6" xfId="4055" xr:uid="{00000000-0005-0000-0000-0000EA1D0000}"/>
    <cellStyle name="Assumption Multiple. 2 3 6 2" xfId="24046" xr:uid="{00000000-0005-0000-0000-0000EB1D0000}"/>
    <cellStyle name="Assumption Multiple. 2 3 7" xfId="4056" xr:uid="{00000000-0005-0000-0000-0000EC1D0000}"/>
    <cellStyle name="Assumption Multiple. 2 3 7 2" xfId="24047" xr:uid="{00000000-0005-0000-0000-0000ED1D0000}"/>
    <cellStyle name="Assumption Multiple. 2 3 8" xfId="4057" xr:uid="{00000000-0005-0000-0000-0000EE1D0000}"/>
    <cellStyle name="Assumption Multiple. 2 3 8 2" xfId="24048" xr:uid="{00000000-0005-0000-0000-0000EF1D0000}"/>
    <cellStyle name="Assumption Multiple. 2 3 9" xfId="4058" xr:uid="{00000000-0005-0000-0000-0000F01D0000}"/>
    <cellStyle name="Assumption Multiple. 2 3 9 2" xfId="24049" xr:uid="{00000000-0005-0000-0000-0000F11D0000}"/>
    <cellStyle name="Assumption Multiple. 2 4" xfId="4059" xr:uid="{00000000-0005-0000-0000-0000F21D0000}"/>
    <cellStyle name="Assumption Multiple. 2 4 10" xfId="4060" xr:uid="{00000000-0005-0000-0000-0000F31D0000}"/>
    <cellStyle name="Assumption Multiple. 2 4 10 2" xfId="24051" xr:uid="{00000000-0005-0000-0000-0000F41D0000}"/>
    <cellStyle name="Assumption Multiple. 2 4 11" xfId="4061" xr:uid="{00000000-0005-0000-0000-0000F51D0000}"/>
    <cellStyle name="Assumption Multiple. 2 4 11 2" xfId="24052" xr:uid="{00000000-0005-0000-0000-0000F61D0000}"/>
    <cellStyle name="Assumption Multiple. 2 4 12" xfId="4062" xr:uid="{00000000-0005-0000-0000-0000F71D0000}"/>
    <cellStyle name="Assumption Multiple. 2 4 12 2" xfId="24053" xr:uid="{00000000-0005-0000-0000-0000F81D0000}"/>
    <cellStyle name="Assumption Multiple. 2 4 13" xfId="24050" xr:uid="{00000000-0005-0000-0000-0000F91D0000}"/>
    <cellStyle name="Assumption Multiple. 2 4 2" xfId="4063" xr:uid="{00000000-0005-0000-0000-0000FA1D0000}"/>
    <cellStyle name="Assumption Multiple. 2 4 2 10" xfId="4064" xr:uid="{00000000-0005-0000-0000-0000FB1D0000}"/>
    <cellStyle name="Assumption Multiple. 2 4 2 10 2" xfId="24055" xr:uid="{00000000-0005-0000-0000-0000FC1D0000}"/>
    <cellStyle name="Assumption Multiple. 2 4 2 11" xfId="4065" xr:uid="{00000000-0005-0000-0000-0000FD1D0000}"/>
    <cellStyle name="Assumption Multiple. 2 4 2 11 2" xfId="24056" xr:uid="{00000000-0005-0000-0000-0000FE1D0000}"/>
    <cellStyle name="Assumption Multiple. 2 4 2 12" xfId="24054" xr:uid="{00000000-0005-0000-0000-0000FF1D0000}"/>
    <cellStyle name="Assumption Multiple. 2 4 2 2" xfId="4066" xr:uid="{00000000-0005-0000-0000-0000001E0000}"/>
    <cellStyle name="Assumption Multiple. 2 4 2 2 10" xfId="4067" xr:uid="{00000000-0005-0000-0000-0000011E0000}"/>
    <cellStyle name="Assumption Multiple. 2 4 2 2 10 2" xfId="24058" xr:uid="{00000000-0005-0000-0000-0000021E0000}"/>
    <cellStyle name="Assumption Multiple. 2 4 2 2 11" xfId="4068" xr:uid="{00000000-0005-0000-0000-0000031E0000}"/>
    <cellStyle name="Assumption Multiple. 2 4 2 2 11 2" xfId="24059" xr:uid="{00000000-0005-0000-0000-0000041E0000}"/>
    <cellStyle name="Assumption Multiple. 2 4 2 2 12" xfId="24057" xr:uid="{00000000-0005-0000-0000-0000051E0000}"/>
    <cellStyle name="Assumption Multiple. 2 4 2 2 2" xfId="4069" xr:uid="{00000000-0005-0000-0000-0000061E0000}"/>
    <cellStyle name="Assumption Multiple. 2 4 2 2 2 2" xfId="24060" xr:uid="{00000000-0005-0000-0000-0000071E0000}"/>
    <cellStyle name="Assumption Multiple. 2 4 2 2 3" xfId="4070" xr:uid="{00000000-0005-0000-0000-0000081E0000}"/>
    <cellStyle name="Assumption Multiple. 2 4 2 2 3 2" xfId="24061" xr:uid="{00000000-0005-0000-0000-0000091E0000}"/>
    <cellStyle name="Assumption Multiple. 2 4 2 2 4" xfId="4071" xr:uid="{00000000-0005-0000-0000-00000A1E0000}"/>
    <cellStyle name="Assumption Multiple. 2 4 2 2 4 2" xfId="24062" xr:uid="{00000000-0005-0000-0000-00000B1E0000}"/>
    <cellStyle name="Assumption Multiple. 2 4 2 2 5" xfId="4072" xr:uid="{00000000-0005-0000-0000-00000C1E0000}"/>
    <cellStyle name="Assumption Multiple. 2 4 2 2 5 2" xfId="24063" xr:uid="{00000000-0005-0000-0000-00000D1E0000}"/>
    <cellStyle name="Assumption Multiple. 2 4 2 2 6" xfId="4073" xr:uid="{00000000-0005-0000-0000-00000E1E0000}"/>
    <cellStyle name="Assumption Multiple. 2 4 2 2 6 2" xfId="24064" xr:uid="{00000000-0005-0000-0000-00000F1E0000}"/>
    <cellStyle name="Assumption Multiple. 2 4 2 2 7" xfId="4074" xr:uid="{00000000-0005-0000-0000-0000101E0000}"/>
    <cellStyle name="Assumption Multiple. 2 4 2 2 7 2" xfId="24065" xr:uid="{00000000-0005-0000-0000-0000111E0000}"/>
    <cellStyle name="Assumption Multiple. 2 4 2 2 8" xfId="4075" xr:uid="{00000000-0005-0000-0000-0000121E0000}"/>
    <cellStyle name="Assumption Multiple. 2 4 2 2 8 2" xfId="24066" xr:uid="{00000000-0005-0000-0000-0000131E0000}"/>
    <cellStyle name="Assumption Multiple. 2 4 2 2 9" xfId="4076" xr:uid="{00000000-0005-0000-0000-0000141E0000}"/>
    <cellStyle name="Assumption Multiple. 2 4 2 2 9 2" xfId="24067" xr:uid="{00000000-0005-0000-0000-0000151E0000}"/>
    <cellStyle name="Assumption Multiple. 2 4 2 3" xfId="4077" xr:uid="{00000000-0005-0000-0000-0000161E0000}"/>
    <cellStyle name="Assumption Multiple. 2 4 2 3 2" xfId="24068" xr:uid="{00000000-0005-0000-0000-0000171E0000}"/>
    <cellStyle name="Assumption Multiple. 2 4 2 4" xfId="4078" xr:uid="{00000000-0005-0000-0000-0000181E0000}"/>
    <cellStyle name="Assumption Multiple. 2 4 2 4 2" xfId="24069" xr:uid="{00000000-0005-0000-0000-0000191E0000}"/>
    <cellStyle name="Assumption Multiple. 2 4 2 5" xfId="4079" xr:uid="{00000000-0005-0000-0000-00001A1E0000}"/>
    <cellStyle name="Assumption Multiple. 2 4 2 5 2" xfId="24070" xr:uid="{00000000-0005-0000-0000-00001B1E0000}"/>
    <cellStyle name="Assumption Multiple. 2 4 2 6" xfId="4080" xr:uid="{00000000-0005-0000-0000-00001C1E0000}"/>
    <cellStyle name="Assumption Multiple. 2 4 2 6 2" xfId="24071" xr:uid="{00000000-0005-0000-0000-00001D1E0000}"/>
    <cellStyle name="Assumption Multiple. 2 4 2 7" xfId="4081" xr:uid="{00000000-0005-0000-0000-00001E1E0000}"/>
    <cellStyle name="Assumption Multiple. 2 4 2 7 2" xfId="24072" xr:uid="{00000000-0005-0000-0000-00001F1E0000}"/>
    <cellStyle name="Assumption Multiple. 2 4 2 8" xfId="4082" xr:uid="{00000000-0005-0000-0000-0000201E0000}"/>
    <cellStyle name="Assumption Multiple. 2 4 2 8 2" xfId="24073" xr:uid="{00000000-0005-0000-0000-0000211E0000}"/>
    <cellStyle name="Assumption Multiple. 2 4 2 9" xfId="4083" xr:uid="{00000000-0005-0000-0000-0000221E0000}"/>
    <cellStyle name="Assumption Multiple. 2 4 2 9 2" xfId="24074" xr:uid="{00000000-0005-0000-0000-0000231E0000}"/>
    <cellStyle name="Assumption Multiple. 2 4 3" xfId="4084" xr:uid="{00000000-0005-0000-0000-0000241E0000}"/>
    <cellStyle name="Assumption Multiple. 2 4 3 10" xfId="4085" xr:uid="{00000000-0005-0000-0000-0000251E0000}"/>
    <cellStyle name="Assumption Multiple. 2 4 3 10 2" xfId="24076" xr:uid="{00000000-0005-0000-0000-0000261E0000}"/>
    <cellStyle name="Assumption Multiple. 2 4 3 11" xfId="4086" xr:uid="{00000000-0005-0000-0000-0000271E0000}"/>
    <cellStyle name="Assumption Multiple. 2 4 3 11 2" xfId="24077" xr:uid="{00000000-0005-0000-0000-0000281E0000}"/>
    <cellStyle name="Assumption Multiple. 2 4 3 12" xfId="24075" xr:uid="{00000000-0005-0000-0000-0000291E0000}"/>
    <cellStyle name="Assumption Multiple. 2 4 3 2" xfId="4087" xr:uid="{00000000-0005-0000-0000-00002A1E0000}"/>
    <cellStyle name="Assumption Multiple. 2 4 3 2 2" xfId="24078" xr:uid="{00000000-0005-0000-0000-00002B1E0000}"/>
    <cellStyle name="Assumption Multiple. 2 4 3 3" xfId="4088" xr:uid="{00000000-0005-0000-0000-00002C1E0000}"/>
    <cellStyle name="Assumption Multiple. 2 4 3 3 2" xfId="24079" xr:uid="{00000000-0005-0000-0000-00002D1E0000}"/>
    <cellStyle name="Assumption Multiple. 2 4 3 4" xfId="4089" xr:uid="{00000000-0005-0000-0000-00002E1E0000}"/>
    <cellStyle name="Assumption Multiple. 2 4 3 4 2" xfId="24080" xr:uid="{00000000-0005-0000-0000-00002F1E0000}"/>
    <cellStyle name="Assumption Multiple. 2 4 3 5" xfId="4090" xr:uid="{00000000-0005-0000-0000-0000301E0000}"/>
    <cellStyle name="Assumption Multiple. 2 4 3 5 2" xfId="24081" xr:uid="{00000000-0005-0000-0000-0000311E0000}"/>
    <cellStyle name="Assumption Multiple. 2 4 3 6" xfId="4091" xr:uid="{00000000-0005-0000-0000-0000321E0000}"/>
    <cellStyle name="Assumption Multiple. 2 4 3 6 2" xfId="24082" xr:uid="{00000000-0005-0000-0000-0000331E0000}"/>
    <cellStyle name="Assumption Multiple. 2 4 3 7" xfId="4092" xr:uid="{00000000-0005-0000-0000-0000341E0000}"/>
    <cellStyle name="Assumption Multiple. 2 4 3 7 2" xfId="24083" xr:uid="{00000000-0005-0000-0000-0000351E0000}"/>
    <cellStyle name="Assumption Multiple. 2 4 3 8" xfId="4093" xr:uid="{00000000-0005-0000-0000-0000361E0000}"/>
    <cellStyle name="Assumption Multiple. 2 4 3 8 2" xfId="24084" xr:uid="{00000000-0005-0000-0000-0000371E0000}"/>
    <cellStyle name="Assumption Multiple. 2 4 3 9" xfId="4094" xr:uid="{00000000-0005-0000-0000-0000381E0000}"/>
    <cellStyle name="Assumption Multiple. 2 4 3 9 2" xfId="24085" xr:uid="{00000000-0005-0000-0000-0000391E0000}"/>
    <cellStyle name="Assumption Multiple. 2 4 4" xfId="4095" xr:uid="{00000000-0005-0000-0000-00003A1E0000}"/>
    <cellStyle name="Assumption Multiple. 2 4 4 2" xfId="24086" xr:uid="{00000000-0005-0000-0000-00003B1E0000}"/>
    <cellStyle name="Assumption Multiple. 2 4 5" xfId="4096" xr:uid="{00000000-0005-0000-0000-00003C1E0000}"/>
    <cellStyle name="Assumption Multiple. 2 4 5 2" xfId="24087" xr:uid="{00000000-0005-0000-0000-00003D1E0000}"/>
    <cellStyle name="Assumption Multiple. 2 4 6" xfId="4097" xr:uid="{00000000-0005-0000-0000-00003E1E0000}"/>
    <cellStyle name="Assumption Multiple. 2 4 6 2" xfId="24088" xr:uid="{00000000-0005-0000-0000-00003F1E0000}"/>
    <cellStyle name="Assumption Multiple. 2 4 7" xfId="4098" xr:uid="{00000000-0005-0000-0000-0000401E0000}"/>
    <cellStyle name="Assumption Multiple. 2 4 7 2" xfId="24089" xr:uid="{00000000-0005-0000-0000-0000411E0000}"/>
    <cellStyle name="Assumption Multiple. 2 4 8" xfId="4099" xr:uid="{00000000-0005-0000-0000-0000421E0000}"/>
    <cellStyle name="Assumption Multiple. 2 4 8 2" xfId="24090" xr:uid="{00000000-0005-0000-0000-0000431E0000}"/>
    <cellStyle name="Assumption Multiple. 2 4 9" xfId="4100" xr:uid="{00000000-0005-0000-0000-0000441E0000}"/>
    <cellStyle name="Assumption Multiple. 2 4 9 2" xfId="24091" xr:uid="{00000000-0005-0000-0000-0000451E0000}"/>
    <cellStyle name="Assumption Multiple. 2 5" xfId="4101" xr:uid="{00000000-0005-0000-0000-0000461E0000}"/>
    <cellStyle name="Assumption Multiple. 2 5 10" xfId="4102" xr:uid="{00000000-0005-0000-0000-0000471E0000}"/>
    <cellStyle name="Assumption Multiple. 2 5 10 2" xfId="24093" xr:uid="{00000000-0005-0000-0000-0000481E0000}"/>
    <cellStyle name="Assumption Multiple. 2 5 11" xfId="4103" xr:uid="{00000000-0005-0000-0000-0000491E0000}"/>
    <cellStyle name="Assumption Multiple. 2 5 11 2" xfId="24094" xr:uid="{00000000-0005-0000-0000-00004A1E0000}"/>
    <cellStyle name="Assumption Multiple. 2 5 12" xfId="4104" xr:uid="{00000000-0005-0000-0000-00004B1E0000}"/>
    <cellStyle name="Assumption Multiple. 2 5 12 2" xfId="24095" xr:uid="{00000000-0005-0000-0000-00004C1E0000}"/>
    <cellStyle name="Assumption Multiple. 2 5 13" xfId="24092" xr:uid="{00000000-0005-0000-0000-00004D1E0000}"/>
    <cellStyle name="Assumption Multiple. 2 5 2" xfId="4105" xr:uid="{00000000-0005-0000-0000-00004E1E0000}"/>
    <cellStyle name="Assumption Multiple. 2 5 2 10" xfId="4106" xr:uid="{00000000-0005-0000-0000-00004F1E0000}"/>
    <cellStyle name="Assumption Multiple. 2 5 2 10 2" xfId="24097" xr:uid="{00000000-0005-0000-0000-0000501E0000}"/>
    <cellStyle name="Assumption Multiple. 2 5 2 11" xfId="4107" xr:uid="{00000000-0005-0000-0000-0000511E0000}"/>
    <cellStyle name="Assumption Multiple. 2 5 2 11 2" xfId="24098" xr:uid="{00000000-0005-0000-0000-0000521E0000}"/>
    <cellStyle name="Assumption Multiple. 2 5 2 12" xfId="24096" xr:uid="{00000000-0005-0000-0000-0000531E0000}"/>
    <cellStyle name="Assumption Multiple. 2 5 2 2" xfId="4108" xr:uid="{00000000-0005-0000-0000-0000541E0000}"/>
    <cellStyle name="Assumption Multiple. 2 5 2 2 10" xfId="4109" xr:uid="{00000000-0005-0000-0000-0000551E0000}"/>
    <cellStyle name="Assumption Multiple. 2 5 2 2 10 2" xfId="24100" xr:uid="{00000000-0005-0000-0000-0000561E0000}"/>
    <cellStyle name="Assumption Multiple. 2 5 2 2 11" xfId="4110" xr:uid="{00000000-0005-0000-0000-0000571E0000}"/>
    <cellStyle name="Assumption Multiple. 2 5 2 2 11 2" xfId="24101" xr:uid="{00000000-0005-0000-0000-0000581E0000}"/>
    <cellStyle name="Assumption Multiple. 2 5 2 2 12" xfId="24099" xr:uid="{00000000-0005-0000-0000-0000591E0000}"/>
    <cellStyle name="Assumption Multiple. 2 5 2 2 2" xfId="4111" xr:uid="{00000000-0005-0000-0000-00005A1E0000}"/>
    <cellStyle name="Assumption Multiple. 2 5 2 2 2 2" xfId="24102" xr:uid="{00000000-0005-0000-0000-00005B1E0000}"/>
    <cellStyle name="Assumption Multiple. 2 5 2 2 3" xfId="4112" xr:uid="{00000000-0005-0000-0000-00005C1E0000}"/>
    <cellStyle name="Assumption Multiple. 2 5 2 2 3 2" xfId="24103" xr:uid="{00000000-0005-0000-0000-00005D1E0000}"/>
    <cellStyle name="Assumption Multiple. 2 5 2 2 4" xfId="4113" xr:uid="{00000000-0005-0000-0000-00005E1E0000}"/>
    <cellStyle name="Assumption Multiple. 2 5 2 2 4 2" xfId="24104" xr:uid="{00000000-0005-0000-0000-00005F1E0000}"/>
    <cellStyle name="Assumption Multiple. 2 5 2 2 5" xfId="4114" xr:uid="{00000000-0005-0000-0000-0000601E0000}"/>
    <cellStyle name="Assumption Multiple. 2 5 2 2 5 2" xfId="24105" xr:uid="{00000000-0005-0000-0000-0000611E0000}"/>
    <cellStyle name="Assumption Multiple. 2 5 2 2 6" xfId="4115" xr:uid="{00000000-0005-0000-0000-0000621E0000}"/>
    <cellStyle name="Assumption Multiple. 2 5 2 2 6 2" xfId="24106" xr:uid="{00000000-0005-0000-0000-0000631E0000}"/>
    <cellStyle name="Assumption Multiple. 2 5 2 2 7" xfId="4116" xr:uid="{00000000-0005-0000-0000-0000641E0000}"/>
    <cellStyle name="Assumption Multiple. 2 5 2 2 7 2" xfId="24107" xr:uid="{00000000-0005-0000-0000-0000651E0000}"/>
    <cellStyle name="Assumption Multiple. 2 5 2 2 8" xfId="4117" xr:uid="{00000000-0005-0000-0000-0000661E0000}"/>
    <cellStyle name="Assumption Multiple. 2 5 2 2 8 2" xfId="24108" xr:uid="{00000000-0005-0000-0000-0000671E0000}"/>
    <cellStyle name="Assumption Multiple. 2 5 2 2 9" xfId="4118" xr:uid="{00000000-0005-0000-0000-0000681E0000}"/>
    <cellStyle name="Assumption Multiple. 2 5 2 2 9 2" xfId="24109" xr:uid="{00000000-0005-0000-0000-0000691E0000}"/>
    <cellStyle name="Assumption Multiple. 2 5 2 3" xfId="4119" xr:uid="{00000000-0005-0000-0000-00006A1E0000}"/>
    <cellStyle name="Assumption Multiple. 2 5 2 3 2" xfId="24110" xr:uid="{00000000-0005-0000-0000-00006B1E0000}"/>
    <cellStyle name="Assumption Multiple. 2 5 2 4" xfId="4120" xr:uid="{00000000-0005-0000-0000-00006C1E0000}"/>
    <cellStyle name="Assumption Multiple. 2 5 2 4 2" xfId="24111" xr:uid="{00000000-0005-0000-0000-00006D1E0000}"/>
    <cellStyle name="Assumption Multiple. 2 5 2 5" xfId="4121" xr:uid="{00000000-0005-0000-0000-00006E1E0000}"/>
    <cellStyle name="Assumption Multiple. 2 5 2 5 2" xfId="24112" xr:uid="{00000000-0005-0000-0000-00006F1E0000}"/>
    <cellStyle name="Assumption Multiple. 2 5 2 6" xfId="4122" xr:uid="{00000000-0005-0000-0000-0000701E0000}"/>
    <cellStyle name="Assumption Multiple. 2 5 2 6 2" xfId="24113" xr:uid="{00000000-0005-0000-0000-0000711E0000}"/>
    <cellStyle name="Assumption Multiple. 2 5 2 7" xfId="4123" xr:uid="{00000000-0005-0000-0000-0000721E0000}"/>
    <cellStyle name="Assumption Multiple. 2 5 2 7 2" xfId="24114" xr:uid="{00000000-0005-0000-0000-0000731E0000}"/>
    <cellStyle name="Assumption Multiple. 2 5 2 8" xfId="4124" xr:uid="{00000000-0005-0000-0000-0000741E0000}"/>
    <cellStyle name="Assumption Multiple. 2 5 2 8 2" xfId="24115" xr:uid="{00000000-0005-0000-0000-0000751E0000}"/>
    <cellStyle name="Assumption Multiple. 2 5 2 9" xfId="4125" xr:uid="{00000000-0005-0000-0000-0000761E0000}"/>
    <cellStyle name="Assumption Multiple. 2 5 2 9 2" xfId="24116" xr:uid="{00000000-0005-0000-0000-0000771E0000}"/>
    <cellStyle name="Assumption Multiple. 2 5 3" xfId="4126" xr:uid="{00000000-0005-0000-0000-0000781E0000}"/>
    <cellStyle name="Assumption Multiple. 2 5 3 10" xfId="4127" xr:uid="{00000000-0005-0000-0000-0000791E0000}"/>
    <cellStyle name="Assumption Multiple. 2 5 3 10 2" xfId="24118" xr:uid="{00000000-0005-0000-0000-00007A1E0000}"/>
    <cellStyle name="Assumption Multiple. 2 5 3 11" xfId="4128" xr:uid="{00000000-0005-0000-0000-00007B1E0000}"/>
    <cellStyle name="Assumption Multiple. 2 5 3 11 2" xfId="24119" xr:uid="{00000000-0005-0000-0000-00007C1E0000}"/>
    <cellStyle name="Assumption Multiple. 2 5 3 12" xfId="24117" xr:uid="{00000000-0005-0000-0000-00007D1E0000}"/>
    <cellStyle name="Assumption Multiple. 2 5 3 2" xfId="4129" xr:uid="{00000000-0005-0000-0000-00007E1E0000}"/>
    <cellStyle name="Assumption Multiple. 2 5 3 2 2" xfId="24120" xr:uid="{00000000-0005-0000-0000-00007F1E0000}"/>
    <cellStyle name="Assumption Multiple. 2 5 3 3" xfId="4130" xr:uid="{00000000-0005-0000-0000-0000801E0000}"/>
    <cellStyle name="Assumption Multiple. 2 5 3 3 2" xfId="24121" xr:uid="{00000000-0005-0000-0000-0000811E0000}"/>
    <cellStyle name="Assumption Multiple. 2 5 3 4" xfId="4131" xr:uid="{00000000-0005-0000-0000-0000821E0000}"/>
    <cellStyle name="Assumption Multiple. 2 5 3 4 2" xfId="24122" xr:uid="{00000000-0005-0000-0000-0000831E0000}"/>
    <cellStyle name="Assumption Multiple. 2 5 3 5" xfId="4132" xr:uid="{00000000-0005-0000-0000-0000841E0000}"/>
    <cellStyle name="Assumption Multiple. 2 5 3 5 2" xfId="24123" xr:uid="{00000000-0005-0000-0000-0000851E0000}"/>
    <cellStyle name="Assumption Multiple. 2 5 3 6" xfId="4133" xr:uid="{00000000-0005-0000-0000-0000861E0000}"/>
    <cellStyle name="Assumption Multiple. 2 5 3 6 2" xfId="24124" xr:uid="{00000000-0005-0000-0000-0000871E0000}"/>
    <cellStyle name="Assumption Multiple. 2 5 3 7" xfId="4134" xr:uid="{00000000-0005-0000-0000-0000881E0000}"/>
    <cellStyle name="Assumption Multiple. 2 5 3 7 2" xfId="24125" xr:uid="{00000000-0005-0000-0000-0000891E0000}"/>
    <cellStyle name="Assumption Multiple. 2 5 3 8" xfId="4135" xr:uid="{00000000-0005-0000-0000-00008A1E0000}"/>
    <cellStyle name="Assumption Multiple. 2 5 3 8 2" xfId="24126" xr:uid="{00000000-0005-0000-0000-00008B1E0000}"/>
    <cellStyle name="Assumption Multiple. 2 5 3 9" xfId="4136" xr:uid="{00000000-0005-0000-0000-00008C1E0000}"/>
    <cellStyle name="Assumption Multiple. 2 5 3 9 2" xfId="24127" xr:uid="{00000000-0005-0000-0000-00008D1E0000}"/>
    <cellStyle name="Assumption Multiple. 2 5 4" xfId="4137" xr:uid="{00000000-0005-0000-0000-00008E1E0000}"/>
    <cellStyle name="Assumption Multiple. 2 5 4 2" xfId="24128" xr:uid="{00000000-0005-0000-0000-00008F1E0000}"/>
    <cellStyle name="Assumption Multiple. 2 5 5" xfId="4138" xr:uid="{00000000-0005-0000-0000-0000901E0000}"/>
    <cellStyle name="Assumption Multiple. 2 5 5 2" xfId="24129" xr:uid="{00000000-0005-0000-0000-0000911E0000}"/>
    <cellStyle name="Assumption Multiple. 2 5 6" xfId="4139" xr:uid="{00000000-0005-0000-0000-0000921E0000}"/>
    <cellStyle name="Assumption Multiple. 2 5 6 2" xfId="24130" xr:uid="{00000000-0005-0000-0000-0000931E0000}"/>
    <cellStyle name="Assumption Multiple. 2 5 7" xfId="4140" xr:uid="{00000000-0005-0000-0000-0000941E0000}"/>
    <cellStyle name="Assumption Multiple. 2 5 7 2" xfId="24131" xr:uid="{00000000-0005-0000-0000-0000951E0000}"/>
    <cellStyle name="Assumption Multiple. 2 5 8" xfId="4141" xr:uid="{00000000-0005-0000-0000-0000961E0000}"/>
    <cellStyle name="Assumption Multiple. 2 5 8 2" xfId="24132" xr:uid="{00000000-0005-0000-0000-0000971E0000}"/>
    <cellStyle name="Assumption Multiple. 2 5 9" xfId="4142" xr:uid="{00000000-0005-0000-0000-0000981E0000}"/>
    <cellStyle name="Assumption Multiple. 2 5 9 2" xfId="24133" xr:uid="{00000000-0005-0000-0000-0000991E0000}"/>
    <cellStyle name="Assumption Multiple. 2 6" xfId="4143" xr:uid="{00000000-0005-0000-0000-00009A1E0000}"/>
    <cellStyle name="Assumption Multiple. 2 6 10" xfId="4144" xr:uid="{00000000-0005-0000-0000-00009B1E0000}"/>
    <cellStyle name="Assumption Multiple. 2 6 10 2" xfId="24135" xr:uid="{00000000-0005-0000-0000-00009C1E0000}"/>
    <cellStyle name="Assumption Multiple. 2 6 11" xfId="4145" xr:uid="{00000000-0005-0000-0000-00009D1E0000}"/>
    <cellStyle name="Assumption Multiple. 2 6 11 2" xfId="24136" xr:uid="{00000000-0005-0000-0000-00009E1E0000}"/>
    <cellStyle name="Assumption Multiple. 2 6 12" xfId="24134" xr:uid="{00000000-0005-0000-0000-00009F1E0000}"/>
    <cellStyle name="Assumption Multiple. 2 6 2" xfId="4146" xr:uid="{00000000-0005-0000-0000-0000A01E0000}"/>
    <cellStyle name="Assumption Multiple. 2 6 2 10" xfId="4147" xr:uid="{00000000-0005-0000-0000-0000A11E0000}"/>
    <cellStyle name="Assumption Multiple. 2 6 2 10 2" xfId="24138" xr:uid="{00000000-0005-0000-0000-0000A21E0000}"/>
    <cellStyle name="Assumption Multiple. 2 6 2 11" xfId="4148" xr:uid="{00000000-0005-0000-0000-0000A31E0000}"/>
    <cellStyle name="Assumption Multiple. 2 6 2 11 2" xfId="24139" xr:uid="{00000000-0005-0000-0000-0000A41E0000}"/>
    <cellStyle name="Assumption Multiple. 2 6 2 12" xfId="24137" xr:uid="{00000000-0005-0000-0000-0000A51E0000}"/>
    <cellStyle name="Assumption Multiple. 2 6 2 2" xfId="4149" xr:uid="{00000000-0005-0000-0000-0000A61E0000}"/>
    <cellStyle name="Assumption Multiple. 2 6 2 2 2" xfId="24140" xr:uid="{00000000-0005-0000-0000-0000A71E0000}"/>
    <cellStyle name="Assumption Multiple. 2 6 2 3" xfId="4150" xr:uid="{00000000-0005-0000-0000-0000A81E0000}"/>
    <cellStyle name="Assumption Multiple. 2 6 2 3 2" xfId="24141" xr:uid="{00000000-0005-0000-0000-0000A91E0000}"/>
    <cellStyle name="Assumption Multiple. 2 6 2 4" xfId="4151" xr:uid="{00000000-0005-0000-0000-0000AA1E0000}"/>
    <cellStyle name="Assumption Multiple. 2 6 2 4 2" xfId="24142" xr:uid="{00000000-0005-0000-0000-0000AB1E0000}"/>
    <cellStyle name="Assumption Multiple. 2 6 2 5" xfId="4152" xr:uid="{00000000-0005-0000-0000-0000AC1E0000}"/>
    <cellStyle name="Assumption Multiple. 2 6 2 5 2" xfId="24143" xr:uid="{00000000-0005-0000-0000-0000AD1E0000}"/>
    <cellStyle name="Assumption Multiple. 2 6 2 6" xfId="4153" xr:uid="{00000000-0005-0000-0000-0000AE1E0000}"/>
    <cellStyle name="Assumption Multiple. 2 6 2 6 2" xfId="24144" xr:uid="{00000000-0005-0000-0000-0000AF1E0000}"/>
    <cellStyle name="Assumption Multiple. 2 6 2 7" xfId="4154" xr:uid="{00000000-0005-0000-0000-0000B01E0000}"/>
    <cellStyle name="Assumption Multiple. 2 6 2 7 2" xfId="24145" xr:uid="{00000000-0005-0000-0000-0000B11E0000}"/>
    <cellStyle name="Assumption Multiple. 2 6 2 8" xfId="4155" xr:uid="{00000000-0005-0000-0000-0000B21E0000}"/>
    <cellStyle name="Assumption Multiple. 2 6 2 8 2" xfId="24146" xr:uid="{00000000-0005-0000-0000-0000B31E0000}"/>
    <cellStyle name="Assumption Multiple. 2 6 2 9" xfId="4156" xr:uid="{00000000-0005-0000-0000-0000B41E0000}"/>
    <cellStyle name="Assumption Multiple. 2 6 2 9 2" xfId="24147" xr:uid="{00000000-0005-0000-0000-0000B51E0000}"/>
    <cellStyle name="Assumption Multiple. 2 6 3" xfId="4157" xr:uid="{00000000-0005-0000-0000-0000B61E0000}"/>
    <cellStyle name="Assumption Multiple. 2 6 3 2" xfId="24148" xr:uid="{00000000-0005-0000-0000-0000B71E0000}"/>
    <cellStyle name="Assumption Multiple. 2 6 4" xfId="4158" xr:uid="{00000000-0005-0000-0000-0000B81E0000}"/>
    <cellStyle name="Assumption Multiple. 2 6 4 2" xfId="24149" xr:uid="{00000000-0005-0000-0000-0000B91E0000}"/>
    <cellStyle name="Assumption Multiple. 2 6 5" xfId="4159" xr:uid="{00000000-0005-0000-0000-0000BA1E0000}"/>
    <cellStyle name="Assumption Multiple. 2 6 5 2" xfId="24150" xr:uid="{00000000-0005-0000-0000-0000BB1E0000}"/>
    <cellStyle name="Assumption Multiple. 2 6 6" xfId="4160" xr:uid="{00000000-0005-0000-0000-0000BC1E0000}"/>
    <cellStyle name="Assumption Multiple. 2 6 6 2" xfId="24151" xr:uid="{00000000-0005-0000-0000-0000BD1E0000}"/>
    <cellStyle name="Assumption Multiple. 2 6 7" xfId="4161" xr:uid="{00000000-0005-0000-0000-0000BE1E0000}"/>
    <cellStyle name="Assumption Multiple. 2 6 7 2" xfId="24152" xr:uid="{00000000-0005-0000-0000-0000BF1E0000}"/>
    <cellStyle name="Assumption Multiple. 2 6 8" xfId="4162" xr:uid="{00000000-0005-0000-0000-0000C01E0000}"/>
    <cellStyle name="Assumption Multiple. 2 6 8 2" xfId="24153" xr:uid="{00000000-0005-0000-0000-0000C11E0000}"/>
    <cellStyle name="Assumption Multiple. 2 6 9" xfId="4163" xr:uid="{00000000-0005-0000-0000-0000C21E0000}"/>
    <cellStyle name="Assumption Multiple. 2 6 9 2" xfId="24154" xr:uid="{00000000-0005-0000-0000-0000C31E0000}"/>
    <cellStyle name="Assumption Multiple. 2 7" xfId="4164" xr:uid="{00000000-0005-0000-0000-0000C41E0000}"/>
    <cellStyle name="Assumption Multiple. 2 7 10" xfId="4165" xr:uid="{00000000-0005-0000-0000-0000C51E0000}"/>
    <cellStyle name="Assumption Multiple. 2 7 10 2" xfId="24156" xr:uid="{00000000-0005-0000-0000-0000C61E0000}"/>
    <cellStyle name="Assumption Multiple. 2 7 11" xfId="4166" xr:uid="{00000000-0005-0000-0000-0000C71E0000}"/>
    <cellStyle name="Assumption Multiple. 2 7 11 2" xfId="24157" xr:uid="{00000000-0005-0000-0000-0000C81E0000}"/>
    <cellStyle name="Assumption Multiple. 2 7 12" xfId="24155" xr:uid="{00000000-0005-0000-0000-0000C91E0000}"/>
    <cellStyle name="Assumption Multiple. 2 7 2" xfId="4167" xr:uid="{00000000-0005-0000-0000-0000CA1E0000}"/>
    <cellStyle name="Assumption Multiple. 2 7 2 10" xfId="4168" xr:uid="{00000000-0005-0000-0000-0000CB1E0000}"/>
    <cellStyle name="Assumption Multiple. 2 7 2 10 2" xfId="24159" xr:uid="{00000000-0005-0000-0000-0000CC1E0000}"/>
    <cellStyle name="Assumption Multiple. 2 7 2 11" xfId="4169" xr:uid="{00000000-0005-0000-0000-0000CD1E0000}"/>
    <cellStyle name="Assumption Multiple. 2 7 2 11 2" xfId="24160" xr:uid="{00000000-0005-0000-0000-0000CE1E0000}"/>
    <cellStyle name="Assumption Multiple. 2 7 2 12" xfId="24158" xr:uid="{00000000-0005-0000-0000-0000CF1E0000}"/>
    <cellStyle name="Assumption Multiple. 2 7 2 2" xfId="4170" xr:uid="{00000000-0005-0000-0000-0000D01E0000}"/>
    <cellStyle name="Assumption Multiple. 2 7 2 2 2" xfId="24161" xr:uid="{00000000-0005-0000-0000-0000D11E0000}"/>
    <cellStyle name="Assumption Multiple. 2 7 2 3" xfId="4171" xr:uid="{00000000-0005-0000-0000-0000D21E0000}"/>
    <cellStyle name="Assumption Multiple. 2 7 2 3 2" xfId="24162" xr:uid="{00000000-0005-0000-0000-0000D31E0000}"/>
    <cellStyle name="Assumption Multiple. 2 7 2 4" xfId="4172" xr:uid="{00000000-0005-0000-0000-0000D41E0000}"/>
    <cellStyle name="Assumption Multiple. 2 7 2 4 2" xfId="24163" xr:uid="{00000000-0005-0000-0000-0000D51E0000}"/>
    <cellStyle name="Assumption Multiple. 2 7 2 5" xfId="4173" xr:uid="{00000000-0005-0000-0000-0000D61E0000}"/>
    <cellStyle name="Assumption Multiple. 2 7 2 5 2" xfId="24164" xr:uid="{00000000-0005-0000-0000-0000D71E0000}"/>
    <cellStyle name="Assumption Multiple. 2 7 2 6" xfId="4174" xr:uid="{00000000-0005-0000-0000-0000D81E0000}"/>
    <cellStyle name="Assumption Multiple. 2 7 2 6 2" xfId="24165" xr:uid="{00000000-0005-0000-0000-0000D91E0000}"/>
    <cellStyle name="Assumption Multiple. 2 7 2 7" xfId="4175" xr:uid="{00000000-0005-0000-0000-0000DA1E0000}"/>
    <cellStyle name="Assumption Multiple. 2 7 2 7 2" xfId="24166" xr:uid="{00000000-0005-0000-0000-0000DB1E0000}"/>
    <cellStyle name="Assumption Multiple. 2 7 2 8" xfId="4176" xr:uid="{00000000-0005-0000-0000-0000DC1E0000}"/>
    <cellStyle name="Assumption Multiple. 2 7 2 8 2" xfId="24167" xr:uid="{00000000-0005-0000-0000-0000DD1E0000}"/>
    <cellStyle name="Assumption Multiple. 2 7 2 9" xfId="4177" xr:uid="{00000000-0005-0000-0000-0000DE1E0000}"/>
    <cellStyle name="Assumption Multiple. 2 7 2 9 2" xfId="24168" xr:uid="{00000000-0005-0000-0000-0000DF1E0000}"/>
    <cellStyle name="Assumption Multiple. 2 7 3" xfId="4178" xr:uid="{00000000-0005-0000-0000-0000E01E0000}"/>
    <cellStyle name="Assumption Multiple. 2 7 3 2" xfId="24169" xr:uid="{00000000-0005-0000-0000-0000E11E0000}"/>
    <cellStyle name="Assumption Multiple. 2 7 4" xfId="4179" xr:uid="{00000000-0005-0000-0000-0000E21E0000}"/>
    <cellStyle name="Assumption Multiple. 2 7 4 2" xfId="24170" xr:uid="{00000000-0005-0000-0000-0000E31E0000}"/>
    <cellStyle name="Assumption Multiple. 2 7 5" xfId="4180" xr:uid="{00000000-0005-0000-0000-0000E41E0000}"/>
    <cellStyle name="Assumption Multiple. 2 7 5 2" xfId="24171" xr:uid="{00000000-0005-0000-0000-0000E51E0000}"/>
    <cellStyle name="Assumption Multiple. 2 7 6" xfId="4181" xr:uid="{00000000-0005-0000-0000-0000E61E0000}"/>
    <cellStyle name="Assumption Multiple. 2 7 6 2" xfId="24172" xr:uid="{00000000-0005-0000-0000-0000E71E0000}"/>
    <cellStyle name="Assumption Multiple. 2 7 7" xfId="4182" xr:uid="{00000000-0005-0000-0000-0000E81E0000}"/>
    <cellStyle name="Assumption Multiple. 2 7 7 2" xfId="24173" xr:uid="{00000000-0005-0000-0000-0000E91E0000}"/>
    <cellStyle name="Assumption Multiple. 2 7 8" xfId="4183" xr:uid="{00000000-0005-0000-0000-0000EA1E0000}"/>
    <cellStyle name="Assumption Multiple. 2 7 8 2" xfId="24174" xr:uid="{00000000-0005-0000-0000-0000EB1E0000}"/>
    <cellStyle name="Assumption Multiple. 2 7 9" xfId="4184" xr:uid="{00000000-0005-0000-0000-0000EC1E0000}"/>
    <cellStyle name="Assumption Multiple. 2 7 9 2" xfId="24175" xr:uid="{00000000-0005-0000-0000-0000ED1E0000}"/>
    <cellStyle name="Assumption Multiple. 2 8" xfId="4185" xr:uid="{00000000-0005-0000-0000-0000EE1E0000}"/>
    <cellStyle name="Assumption Multiple. 2 8 10" xfId="4186" xr:uid="{00000000-0005-0000-0000-0000EF1E0000}"/>
    <cellStyle name="Assumption Multiple. 2 8 10 2" xfId="24177" xr:uid="{00000000-0005-0000-0000-0000F01E0000}"/>
    <cellStyle name="Assumption Multiple. 2 8 11" xfId="4187" xr:uid="{00000000-0005-0000-0000-0000F11E0000}"/>
    <cellStyle name="Assumption Multiple. 2 8 11 2" xfId="24178" xr:uid="{00000000-0005-0000-0000-0000F21E0000}"/>
    <cellStyle name="Assumption Multiple. 2 8 12" xfId="24176" xr:uid="{00000000-0005-0000-0000-0000F31E0000}"/>
    <cellStyle name="Assumption Multiple. 2 8 2" xfId="4188" xr:uid="{00000000-0005-0000-0000-0000F41E0000}"/>
    <cellStyle name="Assumption Multiple. 2 8 2 10" xfId="4189" xr:uid="{00000000-0005-0000-0000-0000F51E0000}"/>
    <cellStyle name="Assumption Multiple. 2 8 2 10 2" xfId="24180" xr:uid="{00000000-0005-0000-0000-0000F61E0000}"/>
    <cellStyle name="Assumption Multiple. 2 8 2 11" xfId="4190" xr:uid="{00000000-0005-0000-0000-0000F71E0000}"/>
    <cellStyle name="Assumption Multiple. 2 8 2 11 2" xfId="24181" xr:uid="{00000000-0005-0000-0000-0000F81E0000}"/>
    <cellStyle name="Assumption Multiple. 2 8 2 12" xfId="24179" xr:uid="{00000000-0005-0000-0000-0000F91E0000}"/>
    <cellStyle name="Assumption Multiple. 2 8 2 2" xfId="4191" xr:uid="{00000000-0005-0000-0000-0000FA1E0000}"/>
    <cellStyle name="Assumption Multiple. 2 8 2 2 2" xfId="24182" xr:uid="{00000000-0005-0000-0000-0000FB1E0000}"/>
    <cellStyle name="Assumption Multiple. 2 8 2 3" xfId="4192" xr:uid="{00000000-0005-0000-0000-0000FC1E0000}"/>
    <cellStyle name="Assumption Multiple. 2 8 2 3 2" xfId="24183" xr:uid="{00000000-0005-0000-0000-0000FD1E0000}"/>
    <cellStyle name="Assumption Multiple. 2 8 2 4" xfId="4193" xr:uid="{00000000-0005-0000-0000-0000FE1E0000}"/>
    <cellStyle name="Assumption Multiple. 2 8 2 4 2" xfId="24184" xr:uid="{00000000-0005-0000-0000-0000FF1E0000}"/>
    <cellStyle name="Assumption Multiple. 2 8 2 5" xfId="4194" xr:uid="{00000000-0005-0000-0000-0000001F0000}"/>
    <cellStyle name="Assumption Multiple. 2 8 2 5 2" xfId="24185" xr:uid="{00000000-0005-0000-0000-0000011F0000}"/>
    <cellStyle name="Assumption Multiple. 2 8 2 6" xfId="4195" xr:uid="{00000000-0005-0000-0000-0000021F0000}"/>
    <cellStyle name="Assumption Multiple. 2 8 2 6 2" xfId="24186" xr:uid="{00000000-0005-0000-0000-0000031F0000}"/>
    <cellStyle name="Assumption Multiple. 2 8 2 7" xfId="4196" xr:uid="{00000000-0005-0000-0000-0000041F0000}"/>
    <cellStyle name="Assumption Multiple. 2 8 2 7 2" xfId="24187" xr:uid="{00000000-0005-0000-0000-0000051F0000}"/>
    <cellStyle name="Assumption Multiple. 2 8 2 8" xfId="4197" xr:uid="{00000000-0005-0000-0000-0000061F0000}"/>
    <cellStyle name="Assumption Multiple. 2 8 2 8 2" xfId="24188" xr:uid="{00000000-0005-0000-0000-0000071F0000}"/>
    <cellStyle name="Assumption Multiple. 2 8 2 9" xfId="4198" xr:uid="{00000000-0005-0000-0000-0000081F0000}"/>
    <cellStyle name="Assumption Multiple. 2 8 2 9 2" xfId="24189" xr:uid="{00000000-0005-0000-0000-0000091F0000}"/>
    <cellStyle name="Assumption Multiple. 2 8 3" xfId="4199" xr:uid="{00000000-0005-0000-0000-00000A1F0000}"/>
    <cellStyle name="Assumption Multiple. 2 8 3 2" xfId="24190" xr:uid="{00000000-0005-0000-0000-00000B1F0000}"/>
    <cellStyle name="Assumption Multiple. 2 8 4" xfId="4200" xr:uid="{00000000-0005-0000-0000-00000C1F0000}"/>
    <cellStyle name="Assumption Multiple. 2 8 4 2" xfId="24191" xr:uid="{00000000-0005-0000-0000-00000D1F0000}"/>
    <cellStyle name="Assumption Multiple. 2 8 5" xfId="4201" xr:uid="{00000000-0005-0000-0000-00000E1F0000}"/>
    <cellStyle name="Assumption Multiple. 2 8 5 2" xfId="24192" xr:uid="{00000000-0005-0000-0000-00000F1F0000}"/>
    <cellStyle name="Assumption Multiple. 2 8 6" xfId="4202" xr:uid="{00000000-0005-0000-0000-0000101F0000}"/>
    <cellStyle name="Assumption Multiple. 2 8 6 2" xfId="24193" xr:uid="{00000000-0005-0000-0000-0000111F0000}"/>
    <cellStyle name="Assumption Multiple. 2 8 7" xfId="4203" xr:uid="{00000000-0005-0000-0000-0000121F0000}"/>
    <cellStyle name="Assumption Multiple. 2 8 7 2" xfId="24194" xr:uid="{00000000-0005-0000-0000-0000131F0000}"/>
    <cellStyle name="Assumption Multiple. 2 8 8" xfId="4204" xr:uid="{00000000-0005-0000-0000-0000141F0000}"/>
    <cellStyle name="Assumption Multiple. 2 8 8 2" xfId="24195" xr:uid="{00000000-0005-0000-0000-0000151F0000}"/>
    <cellStyle name="Assumption Multiple. 2 8 9" xfId="4205" xr:uid="{00000000-0005-0000-0000-0000161F0000}"/>
    <cellStyle name="Assumption Multiple. 2 8 9 2" xfId="24196" xr:uid="{00000000-0005-0000-0000-0000171F0000}"/>
    <cellStyle name="Assumption Multiple. 2 9" xfId="4206" xr:uid="{00000000-0005-0000-0000-0000181F0000}"/>
    <cellStyle name="Assumption Multiple. 2 9 10" xfId="4207" xr:uid="{00000000-0005-0000-0000-0000191F0000}"/>
    <cellStyle name="Assumption Multiple. 2 9 10 2" xfId="24198" xr:uid="{00000000-0005-0000-0000-00001A1F0000}"/>
    <cellStyle name="Assumption Multiple. 2 9 11" xfId="4208" xr:uid="{00000000-0005-0000-0000-00001B1F0000}"/>
    <cellStyle name="Assumption Multiple. 2 9 11 2" xfId="24199" xr:uid="{00000000-0005-0000-0000-00001C1F0000}"/>
    <cellStyle name="Assumption Multiple. 2 9 12" xfId="24197" xr:uid="{00000000-0005-0000-0000-00001D1F0000}"/>
    <cellStyle name="Assumption Multiple. 2 9 2" xfId="4209" xr:uid="{00000000-0005-0000-0000-00001E1F0000}"/>
    <cellStyle name="Assumption Multiple. 2 9 2 2" xfId="24200" xr:uid="{00000000-0005-0000-0000-00001F1F0000}"/>
    <cellStyle name="Assumption Multiple. 2 9 3" xfId="4210" xr:uid="{00000000-0005-0000-0000-0000201F0000}"/>
    <cellStyle name="Assumption Multiple. 2 9 3 2" xfId="24201" xr:uid="{00000000-0005-0000-0000-0000211F0000}"/>
    <cellStyle name="Assumption Multiple. 2 9 4" xfId="4211" xr:uid="{00000000-0005-0000-0000-0000221F0000}"/>
    <cellStyle name="Assumption Multiple. 2 9 4 2" xfId="24202" xr:uid="{00000000-0005-0000-0000-0000231F0000}"/>
    <cellStyle name="Assumption Multiple. 2 9 5" xfId="4212" xr:uid="{00000000-0005-0000-0000-0000241F0000}"/>
    <cellStyle name="Assumption Multiple. 2 9 5 2" xfId="24203" xr:uid="{00000000-0005-0000-0000-0000251F0000}"/>
    <cellStyle name="Assumption Multiple. 2 9 6" xfId="4213" xr:uid="{00000000-0005-0000-0000-0000261F0000}"/>
    <cellStyle name="Assumption Multiple. 2 9 6 2" xfId="24204" xr:uid="{00000000-0005-0000-0000-0000271F0000}"/>
    <cellStyle name="Assumption Multiple. 2 9 7" xfId="4214" xr:uid="{00000000-0005-0000-0000-0000281F0000}"/>
    <cellStyle name="Assumption Multiple. 2 9 7 2" xfId="24205" xr:uid="{00000000-0005-0000-0000-0000291F0000}"/>
    <cellStyle name="Assumption Multiple. 2 9 8" xfId="4215" xr:uid="{00000000-0005-0000-0000-00002A1F0000}"/>
    <cellStyle name="Assumption Multiple. 2 9 8 2" xfId="24206" xr:uid="{00000000-0005-0000-0000-00002B1F0000}"/>
    <cellStyle name="Assumption Multiple. 2 9 9" xfId="4216" xr:uid="{00000000-0005-0000-0000-00002C1F0000}"/>
    <cellStyle name="Assumption Multiple. 2 9 9 2" xfId="24207" xr:uid="{00000000-0005-0000-0000-00002D1F0000}"/>
    <cellStyle name="Assumption Multiple. 3" xfId="4217" xr:uid="{00000000-0005-0000-0000-00002E1F0000}"/>
    <cellStyle name="Assumption Multiple. 3 10" xfId="4218" xr:uid="{00000000-0005-0000-0000-00002F1F0000}"/>
    <cellStyle name="Assumption Multiple. 3 10 2" xfId="24209" xr:uid="{00000000-0005-0000-0000-0000301F0000}"/>
    <cellStyle name="Assumption Multiple. 3 11" xfId="4219" xr:uid="{00000000-0005-0000-0000-0000311F0000}"/>
    <cellStyle name="Assumption Multiple. 3 11 2" xfId="24210" xr:uid="{00000000-0005-0000-0000-0000321F0000}"/>
    <cellStyle name="Assumption Multiple. 3 12" xfId="4220" xr:uid="{00000000-0005-0000-0000-0000331F0000}"/>
    <cellStyle name="Assumption Multiple. 3 12 2" xfId="24211" xr:uid="{00000000-0005-0000-0000-0000341F0000}"/>
    <cellStyle name="Assumption Multiple. 3 13" xfId="4221" xr:uid="{00000000-0005-0000-0000-0000351F0000}"/>
    <cellStyle name="Assumption Multiple. 3 13 2" xfId="24212" xr:uid="{00000000-0005-0000-0000-0000361F0000}"/>
    <cellStyle name="Assumption Multiple. 3 14" xfId="4222" xr:uid="{00000000-0005-0000-0000-0000371F0000}"/>
    <cellStyle name="Assumption Multiple. 3 14 2" xfId="24213" xr:uid="{00000000-0005-0000-0000-0000381F0000}"/>
    <cellStyle name="Assumption Multiple. 3 15" xfId="4223" xr:uid="{00000000-0005-0000-0000-0000391F0000}"/>
    <cellStyle name="Assumption Multiple. 3 15 2" xfId="24214" xr:uid="{00000000-0005-0000-0000-00003A1F0000}"/>
    <cellStyle name="Assumption Multiple. 3 16" xfId="4224" xr:uid="{00000000-0005-0000-0000-00003B1F0000}"/>
    <cellStyle name="Assumption Multiple. 3 16 2" xfId="24215" xr:uid="{00000000-0005-0000-0000-00003C1F0000}"/>
    <cellStyle name="Assumption Multiple. 3 17" xfId="4225" xr:uid="{00000000-0005-0000-0000-00003D1F0000}"/>
    <cellStyle name="Assumption Multiple. 3 17 2" xfId="24216" xr:uid="{00000000-0005-0000-0000-00003E1F0000}"/>
    <cellStyle name="Assumption Multiple. 3 18" xfId="4226" xr:uid="{00000000-0005-0000-0000-00003F1F0000}"/>
    <cellStyle name="Assumption Multiple. 3 18 2" xfId="24217" xr:uid="{00000000-0005-0000-0000-0000401F0000}"/>
    <cellStyle name="Assumption Multiple. 3 19" xfId="4227" xr:uid="{00000000-0005-0000-0000-0000411F0000}"/>
    <cellStyle name="Assumption Multiple. 3 19 2" xfId="24218" xr:uid="{00000000-0005-0000-0000-0000421F0000}"/>
    <cellStyle name="Assumption Multiple. 3 2" xfId="4228" xr:uid="{00000000-0005-0000-0000-0000431F0000}"/>
    <cellStyle name="Assumption Multiple. 3 2 10" xfId="4229" xr:uid="{00000000-0005-0000-0000-0000441F0000}"/>
    <cellStyle name="Assumption Multiple. 3 2 10 2" xfId="24220" xr:uid="{00000000-0005-0000-0000-0000451F0000}"/>
    <cellStyle name="Assumption Multiple. 3 2 11" xfId="4230" xr:uid="{00000000-0005-0000-0000-0000461F0000}"/>
    <cellStyle name="Assumption Multiple. 3 2 11 2" xfId="24221" xr:uid="{00000000-0005-0000-0000-0000471F0000}"/>
    <cellStyle name="Assumption Multiple. 3 2 12" xfId="4231" xr:uid="{00000000-0005-0000-0000-0000481F0000}"/>
    <cellStyle name="Assumption Multiple. 3 2 12 2" xfId="24222" xr:uid="{00000000-0005-0000-0000-0000491F0000}"/>
    <cellStyle name="Assumption Multiple. 3 2 13" xfId="4232" xr:uid="{00000000-0005-0000-0000-00004A1F0000}"/>
    <cellStyle name="Assumption Multiple. 3 2 13 2" xfId="24223" xr:uid="{00000000-0005-0000-0000-00004B1F0000}"/>
    <cellStyle name="Assumption Multiple. 3 2 14" xfId="24219" xr:uid="{00000000-0005-0000-0000-00004C1F0000}"/>
    <cellStyle name="Assumption Multiple. 3 2 2" xfId="4233" xr:uid="{00000000-0005-0000-0000-00004D1F0000}"/>
    <cellStyle name="Assumption Multiple. 3 2 2 10" xfId="4234" xr:uid="{00000000-0005-0000-0000-00004E1F0000}"/>
    <cellStyle name="Assumption Multiple. 3 2 2 10 2" xfId="24225" xr:uid="{00000000-0005-0000-0000-00004F1F0000}"/>
    <cellStyle name="Assumption Multiple. 3 2 2 11" xfId="4235" xr:uid="{00000000-0005-0000-0000-0000501F0000}"/>
    <cellStyle name="Assumption Multiple. 3 2 2 11 2" xfId="24226" xr:uid="{00000000-0005-0000-0000-0000511F0000}"/>
    <cellStyle name="Assumption Multiple. 3 2 2 12" xfId="4236" xr:uid="{00000000-0005-0000-0000-0000521F0000}"/>
    <cellStyle name="Assumption Multiple. 3 2 2 12 2" xfId="24227" xr:uid="{00000000-0005-0000-0000-0000531F0000}"/>
    <cellStyle name="Assumption Multiple. 3 2 2 13" xfId="24224" xr:uid="{00000000-0005-0000-0000-0000541F0000}"/>
    <cellStyle name="Assumption Multiple. 3 2 2 2" xfId="4237" xr:uid="{00000000-0005-0000-0000-0000551F0000}"/>
    <cellStyle name="Assumption Multiple. 3 2 2 2 10" xfId="4238" xr:uid="{00000000-0005-0000-0000-0000561F0000}"/>
    <cellStyle name="Assumption Multiple. 3 2 2 2 10 2" xfId="24229" xr:uid="{00000000-0005-0000-0000-0000571F0000}"/>
    <cellStyle name="Assumption Multiple. 3 2 2 2 11" xfId="4239" xr:uid="{00000000-0005-0000-0000-0000581F0000}"/>
    <cellStyle name="Assumption Multiple. 3 2 2 2 11 2" xfId="24230" xr:uid="{00000000-0005-0000-0000-0000591F0000}"/>
    <cellStyle name="Assumption Multiple. 3 2 2 2 12" xfId="24228" xr:uid="{00000000-0005-0000-0000-00005A1F0000}"/>
    <cellStyle name="Assumption Multiple. 3 2 2 2 2" xfId="4240" xr:uid="{00000000-0005-0000-0000-00005B1F0000}"/>
    <cellStyle name="Assumption Multiple. 3 2 2 2 2 10" xfId="4241" xr:uid="{00000000-0005-0000-0000-00005C1F0000}"/>
    <cellStyle name="Assumption Multiple. 3 2 2 2 2 10 2" xfId="24232" xr:uid="{00000000-0005-0000-0000-00005D1F0000}"/>
    <cellStyle name="Assumption Multiple. 3 2 2 2 2 11" xfId="4242" xr:uid="{00000000-0005-0000-0000-00005E1F0000}"/>
    <cellStyle name="Assumption Multiple. 3 2 2 2 2 11 2" xfId="24233" xr:uid="{00000000-0005-0000-0000-00005F1F0000}"/>
    <cellStyle name="Assumption Multiple. 3 2 2 2 2 12" xfId="24231" xr:uid="{00000000-0005-0000-0000-0000601F0000}"/>
    <cellStyle name="Assumption Multiple. 3 2 2 2 2 2" xfId="4243" xr:uid="{00000000-0005-0000-0000-0000611F0000}"/>
    <cellStyle name="Assumption Multiple. 3 2 2 2 2 2 2" xfId="24234" xr:uid="{00000000-0005-0000-0000-0000621F0000}"/>
    <cellStyle name="Assumption Multiple. 3 2 2 2 2 3" xfId="4244" xr:uid="{00000000-0005-0000-0000-0000631F0000}"/>
    <cellStyle name="Assumption Multiple. 3 2 2 2 2 3 2" xfId="24235" xr:uid="{00000000-0005-0000-0000-0000641F0000}"/>
    <cellStyle name="Assumption Multiple. 3 2 2 2 2 4" xfId="4245" xr:uid="{00000000-0005-0000-0000-0000651F0000}"/>
    <cellStyle name="Assumption Multiple. 3 2 2 2 2 4 2" xfId="24236" xr:uid="{00000000-0005-0000-0000-0000661F0000}"/>
    <cellStyle name="Assumption Multiple. 3 2 2 2 2 5" xfId="4246" xr:uid="{00000000-0005-0000-0000-0000671F0000}"/>
    <cellStyle name="Assumption Multiple. 3 2 2 2 2 5 2" xfId="24237" xr:uid="{00000000-0005-0000-0000-0000681F0000}"/>
    <cellStyle name="Assumption Multiple. 3 2 2 2 2 6" xfId="4247" xr:uid="{00000000-0005-0000-0000-0000691F0000}"/>
    <cellStyle name="Assumption Multiple. 3 2 2 2 2 6 2" xfId="24238" xr:uid="{00000000-0005-0000-0000-00006A1F0000}"/>
    <cellStyle name="Assumption Multiple. 3 2 2 2 2 7" xfId="4248" xr:uid="{00000000-0005-0000-0000-00006B1F0000}"/>
    <cellStyle name="Assumption Multiple. 3 2 2 2 2 7 2" xfId="24239" xr:uid="{00000000-0005-0000-0000-00006C1F0000}"/>
    <cellStyle name="Assumption Multiple. 3 2 2 2 2 8" xfId="4249" xr:uid="{00000000-0005-0000-0000-00006D1F0000}"/>
    <cellStyle name="Assumption Multiple. 3 2 2 2 2 8 2" xfId="24240" xr:uid="{00000000-0005-0000-0000-00006E1F0000}"/>
    <cellStyle name="Assumption Multiple. 3 2 2 2 2 9" xfId="4250" xr:uid="{00000000-0005-0000-0000-00006F1F0000}"/>
    <cellStyle name="Assumption Multiple. 3 2 2 2 2 9 2" xfId="24241" xr:uid="{00000000-0005-0000-0000-0000701F0000}"/>
    <cellStyle name="Assumption Multiple. 3 2 2 2 3" xfId="4251" xr:uid="{00000000-0005-0000-0000-0000711F0000}"/>
    <cellStyle name="Assumption Multiple. 3 2 2 2 3 2" xfId="24242" xr:uid="{00000000-0005-0000-0000-0000721F0000}"/>
    <cellStyle name="Assumption Multiple. 3 2 2 2 4" xfId="4252" xr:uid="{00000000-0005-0000-0000-0000731F0000}"/>
    <cellStyle name="Assumption Multiple. 3 2 2 2 4 2" xfId="24243" xr:uid="{00000000-0005-0000-0000-0000741F0000}"/>
    <cellStyle name="Assumption Multiple. 3 2 2 2 5" xfId="4253" xr:uid="{00000000-0005-0000-0000-0000751F0000}"/>
    <cellStyle name="Assumption Multiple. 3 2 2 2 5 2" xfId="24244" xr:uid="{00000000-0005-0000-0000-0000761F0000}"/>
    <cellStyle name="Assumption Multiple. 3 2 2 2 6" xfId="4254" xr:uid="{00000000-0005-0000-0000-0000771F0000}"/>
    <cellStyle name="Assumption Multiple. 3 2 2 2 6 2" xfId="24245" xr:uid="{00000000-0005-0000-0000-0000781F0000}"/>
    <cellStyle name="Assumption Multiple. 3 2 2 2 7" xfId="4255" xr:uid="{00000000-0005-0000-0000-0000791F0000}"/>
    <cellStyle name="Assumption Multiple. 3 2 2 2 7 2" xfId="24246" xr:uid="{00000000-0005-0000-0000-00007A1F0000}"/>
    <cellStyle name="Assumption Multiple. 3 2 2 2 8" xfId="4256" xr:uid="{00000000-0005-0000-0000-00007B1F0000}"/>
    <cellStyle name="Assumption Multiple. 3 2 2 2 8 2" xfId="24247" xr:uid="{00000000-0005-0000-0000-00007C1F0000}"/>
    <cellStyle name="Assumption Multiple. 3 2 2 2 9" xfId="4257" xr:uid="{00000000-0005-0000-0000-00007D1F0000}"/>
    <cellStyle name="Assumption Multiple. 3 2 2 2 9 2" xfId="24248" xr:uid="{00000000-0005-0000-0000-00007E1F0000}"/>
    <cellStyle name="Assumption Multiple. 3 2 2 3" xfId="4258" xr:uid="{00000000-0005-0000-0000-00007F1F0000}"/>
    <cellStyle name="Assumption Multiple. 3 2 2 3 10" xfId="4259" xr:uid="{00000000-0005-0000-0000-0000801F0000}"/>
    <cellStyle name="Assumption Multiple. 3 2 2 3 10 2" xfId="24250" xr:uid="{00000000-0005-0000-0000-0000811F0000}"/>
    <cellStyle name="Assumption Multiple. 3 2 2 3 11" xfId="4260" xr:uid="{00000000-0005-0000-0000-0000821F0000}"/>
    <cellStyle name="Assumption Multiple. 3 2 2 3 11 2" xfId="24251" xr:uid="{00000000-0005-0000-0000-0000831F0000}"/>
    <cellStyle name="Assumption Multiple. 3 2 2 3 12" xfId="24249" xr:uid="{00000000-0005-0000-0000-0000841F0000}"/>
    <cellStyle name="Assumption Multiple. 3 2 2 3 2" xfId="4261" xr:uid="{00000000-0005-0000-0000-0000851F0000}"/>
    <cellStyle name="Assumption Multiple. 3 2 2 3 2 2" xfId="24252" xr:uid="{00000000-0005-0000-0000-0000861F0000}"/>
    <cellStyle name="Assumption Multiple. 3 2 2 3 3" xfId="4262" xr:uid="{00000000-0005-0000-0000-0000871F0000}"/>
    <cellStyle name="Assumption Multiple. 3 2 2 3 3 2" xfId="24253" xr:uid="{00000000-0005-0000-0000-0000881F0000}"/>
    <cellStyle name="Assumption Multiple. 3 2 2 3 4" xfId="4263" xr:uid="{00000000-0005-0000-0000-0000891F0000}"/>
    <cellStyle name="Assumption Multiple. 3 2 2 3 4 2" xfId="24254" xr:uid="{00000000-0005-0000-0000-00008A1F0000}"/>
    <cellStyle name="Assumption Multiple. 3 2 2 3 5" xfId="4264" xr:uid="{00000000-0005-0000-0000-00008B1F0000}"/>
    <cellStyle name="Assumption Multiple. 3 2 2 3 5 2" xfId="24255" xr:uid="{00000000-0005-0000-0000-00008C1F0000}"/>
    <cellStyle name="Assumption Multiple. 3 2 2 3 6" xfId="4265" xr:uid="{00000000-0005-0000-0000-00008D1F0000}"/>
    <cellStyle name="Assumption Multiple. 3 2 2 3 6 2" xfId="24256" xr:uid="{00000000-0005-0000-0000-00008E1F0000}"/>
    <cellStyle name="Assumption Multiple. 3 2 2 3 7" xfId="4266" xr:uid="{00000000-0005-0000-0000-00008F1F0000}"/>
    <cellStyle name="Assumption Multiple. 3 2 2 3 7 2" xfId="24257" xr:uid="{00000000-0005-0000-0000-0000901F0000}"/>
    <cellStyle name="Assumption Multiple. 3 2 2 3 8" xfId="4267" xr:uid="{00000000-0005-0000-0000-0000911F0000}"/>
    <cellStyle name="Assumption Multiple. 3 2 2 3 8 2" xfId="24258" xr:uid="{00000000-0005-0000-0000-0000921F0000}"/>
    <cellStyle name="Assumption Multiple. 3 2 2 3 9" xfId="4268" xr:uid="{00000000-0005-0000-0000-0000931F0000}"/>
    <cellStyle name="Assumption Multiple. 3 2 2 3 9 2" xfId="24259" xr:uid="{00000000-0005-0000-0000-0000941F0000}"/>
    <cellStyle name="Assumption Multiple. 3 2 2 4" xfId="4269" xr:uid="{00000000-0005-0000-0000-0000951F0000}"/>
    <cellStyle name="Assumption Multiple. 3 2 2 4 2" xfId="24260" xr:uid="{00000000-0005-0000-0000-0000961F0000}"/>
    <cellStyle name="Assumption Multiple. 3 2 2 5" xfId="4270" xr:uid="{00000000-0005-0000-0000-0000971F0000}"/>
    <cellStyle name="Assumption Multiple. 3 2 2 5 2" xfId="24261" xr:uid="{00000000-0005-0000-0000-0000981F0000}"/>
    <cellStyle name="Assumption Multiple. 3 2 2 6" xfId="4271" xr:uid="{00000000-0005-0000-0000-0000991F0000}"/>
    <cellStyle name="Assumption Multiple. 3 2 2 6 2" xfId="24262" xr:uid="{00000000-0005-0000-0000-00009A1F0000}"/>
    <cellStyle name="Assumption Multiple. 3 2 2 7" xfId="4272" xr:uid="{00000000-0005-0000-0000-00009B1F0000}"/>
    <cellStyle name="Assumption Multiple. 3 2 2 7 2" xfId="24263" xr:uid="{00000000-0005-0000-0000-00009C1F0000}"/>
    <cellStyle name="Assumption Multiple. 3 2 2 8" xfId="4273" xr:uid="{00000000-0005-0000-0000-00009D1F0000}"/>
    <cellStyle name="Assumption Multiple. 3 2 2 8 2" xfId="24264" xr:uid="{00000000-0005-0000-0000-00009E1F0000}"/>
    <cellStyle name="Assumption Multiple. 3 2 2 9" xfId="4274" xr:uid="{00000000-0005-0000-0000-00009F1F0000}"/>
    <cellStyle name="Assumption Multiple. 3 2 2 9 2" xfId="24265" xr:uid="{00000000-0005-0000-0000-0000A01F0000}"/>
    <cellStyle name="Assumption Multiple. 3 2 3" xfId="4275" xr:uid="{00000000-0005-0000-0000-0000A11F0000}"/>
    <cellStyle name="Assumption Multiple. 3 2 3 10" xfId="4276" xr:uid="{00000000-0005-0000-0000-0000A21F0000}"/>
    <cellStyle name="Assumption Multiple. 3 2 3 10 2" xfId="24267" xr:uid="{00000000-0005-0000-0000-0000A31F0000}"/>
    <cellStyle name="Assumption Multiple. 3 2 3 11" xfId="4277" xr:uid="{00000000-0005-0000-0000-0000A41F0000}"/>
    <cellStyle name="Assumption Multiple. 3 2 3 11 2" xfId="24268" xr:uid="{00000000-0005-0000-0000-0000A51F0000}"/>
    <cellStyle name="Assumption Multiple. 3 2 3 12" xfId="24266" xr:uid="{00000000-0005-0000-0000-0000A61F0000}"/>
    <cellStyle name="Assumption Multiple. 3 2 3 2" xfId="4278" xr:uid="{00000000-0005-0000-0000-0000A71F0000}"/>
    <cellStyle name="Assumption Multiple. 3 2 3 2 10" xfId="4279" xr:uid="{00000000-0005-0000-0000-0000A81F0000}"/>
    <cellStyle name="Assumption Multiple. 3 2 3 2 10 2" xfId="24270" xr:uid="{00000000-0005-0000-0000-0000A91F0000}"/>
    <cellStyle name="Assumption Multiple. 3 2 3 2 11" xfId="4280" xr:uid="{00000000-0005-0000-0000-0000AA1F0000}"/>
    <cellStyle name="Assumption Multiple. 3 2 3 2 11 2" xfId="24271" xr:uid="{00000000-0005-0000-0000-0000AB1F0000}"/>
    <cellStyle name="Assumption Multiple. 3 2 3 2 12" xfId="24269" xr:uid="{00000000-0005-0000-0000-0000AC1F0000}"/>
    <cellStyle name="Assumption Multiple. 3 2 3 2 2" xfId="4281" xr:uid="{00000000-0005-0000-0000-0000AD1F0000}"/>
    <cellStyle name="Assumption Multiple. 3 2 3 2 2 2" xfId="24272" xr:uid="{00000000-0005-0000-0000-0000AE1F0000}"/>
    <cellStyle name="Assumption Multiple. 3 2 3 2 3" xfId="4282" xr:uid="{00000000-0005-0000-0000-0000AF1F0000}"/>
    <cellStyle name="Assumption Multiple. 3 2 3 2 3 2" xfId="24273" xr:uid="{00000000-0005-0000-0000-0000B01F0000}"/>
    <cellStyle name="Assumption Multiple. 3 2 3 2 4" xfId="4283" xr:uid="{00000000-0005-0000-0000-0000B11F0000}"/>
    <cellStyle name="Assumption Multiple. 3 2 3 2 4 2" xfId="24274" xr:uid="{00000000-0005-0000-0000-0000B21F0000}"/>
    <cellStyle name="Assumption Multiple. 3 2 3 2 5" xfId="4284" xr:uid="{00000000-0005-0000-0000-0000B31F0000}"/>
    <cellStyle name="Assumption Multiple. 3 2 3 2 5 2" xfId="24275" xr:uid="{00000000-0005-0000-0000-0000B41F0000}"/>
    <cellStyle name="Assumption Multiple. 3 2 3 2 6" xfId="4285" xr:uid="{00000000-0005-0000-0000-0000B51F0000}"/>
    <cellStyle name="Assumption Multiple. 3 2 3 2 6 2" xfId="24276" xr:uid="{00000000-0005-0000-0000-0000B61F0000}"/>
    <cellStyle name="Assumption Multiple. 3 2 3 2 7" xfId="4286" xr:uid="{00000000-0005-0000-0000-0000B71F0000}"/>
    <cellStyle name="Assumption Multiple. 3 2 3 2 7 2" xfId="24277" xr:uid="{00000000-0005-0000-0000-0000B81F0000}"/>
    <cellStyle name="Assumption Multiple. 3 2 3 2 8" xfId="4287" xr:uid="{00000000-0005-0000-0000-0000B91F0000}"/>
    <cellStyle name="Assumption Multiple. 3 2 3 2 8 2" xfId="24278" xr:uid="{00000000-0005-0000-0000-0000BA1F0000}"/>
    <cellStyle name="Assumption Multiple. 3 2 3 2 9" xfId="4288" xr:uid="{00000000-0005-0000-0000-0000BB1F0000}"/>
    <cellStyle name="Assumption Multiple. 3 2 3 2 9 2" xfId="24279" xr:uid="{00000000-0005-0000-0000-0000BC1F0000}"/>
    <cellStyle name="Assumption Multiple. 3 2 3 3" xfId="4289" xr:uid="{00000000-0005-0000-0000-0000BD1F0000}"/>
    <cellStyle name="Assumption Multiple. 3 2 3 3 2" xfId="24280" xr:uid="{00000000-0005-0000-0000-0000BE1F0000}"/>
    <cellStyle name="Assumption Multiple. 3 2 3 4" xfId="4290" xr:uid="{00000000-0005-0000-0000-0000BF1F0000}"/>
    <cellStyle name="Assumption Multiple. 3 2 3 4 2" xfId="24281" xr:uid="{00000000-0005-0000-0000-0000C01F0000}"/>
    <cellStyle name="Assumption Multiple. 3 2 3 5" xfId="4291" xr:uid="{00000000-0005-0000-0000-0000C11F0000}"/>
    <cellStyle name="Assumption Multiple. 3 2 3 5 2" xfId="24282" xr:uid="{00000000-0005-0000-0000-0000C21F0000}"/>
    <cellStyle name="Assumption Multiple. 3 2 3 6" xfId="4292" xr:uid="{00000000-0005-0000-0000-0000C31F0000}"/>
    <cellStyle name="Assumption Multiple. 3 2 3 6 2" xfId="24283" xr:uid="{00000000-0005-0000-0000-0000C41F0000}"/>
    <cellStyle name="Assumption Multiple. 3 2 3 7" xfId="4293" xr:uid="{00000000-0005-0000-0000-0000C51F0000}"/>
    <cellStyle name="Assumption Multiple. 3 2 3 7 2" xfId="24284" xr:uid="{00000000-0005-0000-0000-0000C61F0000}"/>
    <cellStyle name="Assumption Multiple. 3 2 3 8" xfId="4294" xr:uid="{00000000-0005-0000-0000-0000C71F0000}"/>
    <cellStyle name="Assumption Multiple. 3 2 3 8 2" xfId="24285" xr:uid="{00000000-0005-0000-0000-0000C81F0000}"/>
    <cellStyle name="Assumption Multiple. 3 2 3 9" xfId="4295" xr:uid="{00000000-0005-0000-0000-0000C91F0000}"/>
    <cellStyle name="Assumption Multiple. 3 2 3 9 2" xfId="24286" xr:uid="{00000000-0005-0000-0000-0000CA1F0000}"/>
    <cellStyle name="Assumption Multiple. 3 2 4" xfId="4296" xr:uid="{00000000-0005-0000-0000-0000CB1F0000}"/>
    <cellStyle name="Assumption Multiple. 3 2 4 10" xfId="4297" xr:uid="{00000000-0005-0000-0000-0000CC1F0000}"/>
    <cellStyle name="Assumption Multiple. 3 2 4 10 2" xfId="24288" xr:uid="{00000000-0005-0000-0000-0000CD1F0000}"/>
    <cellStyle name="Assumption Multiple. 3 2 4 11" xfId="4298" xr:uid="{00000000-0005-0000-0000-0000CE1F0000}"/>
    <cellStyle name="Assumption Multiple. 3 2 4 11 2" xfId="24289" xr:uid="{00000000-0005-0000-0000-0000CF1F0000}"/>
    <cellStyle name="Assumption Multiple. 3 2 4 12" xfId="24287" xr:uid="{00000000-0005-0000-0000-0000D01F0000}"/>
    <cellStyle name="Assumption Multiple. 3 2 4 2" xfId="4299" xr:uid="{00000000-0005-0000-0000-0000D11F0000}"/>
    <cellStyle name="Assumption Multiple. 3 2 4 2 2" xfId="24290" xr:uid="{00000000-0005-0000-0000-0000D21F0000}"/>
    <cellStyle name="Assumption Multiple. 3 2 4 3" xfId="4300" xr:uid="{00000000-0005-0000-0000-0000D31F0000}"/>
    <cellStyle name="Assumption Multiple. 3 2 4 3 2" xfId="24291" xr:uid="{00000000-0005-0000-0000-0000D41F0000}"/>
    <cellStyle name="Assumption Multiple. 3 2 4 4" xfId="4301" xr:uid="{00000000-0005-0000-0000-0000D51F0000}"/>
    <cellStyle name="Assumption Multiple. 3 2 4 4 2" xfId="24292" xr:uid="{00000000-0005-0000-0000-0000D61F0000}"/>
    <cellStyle name="Assumption Multiple. 3 2 4 5" xfId="4302" xr:uid="{00000000-0005-0000-0000-0000D71F0000}"/>
    <cellStyle name="Assumption Multiple. 3 2 4 5 2" xfId="24293" xr:uid="{00000000-0005-0000-0000-0000D81F0000}"/>
    <cellStyle name="Assumption Multiple. 3 2 4 6" xfId="4303" xr:uid="{00000000-0005-0000-0000-0000D91F0000}"/>
    <cellStyle name="Assumption Multiple. 3 2 4 6 2" xfId="24294" xr:uid="{00000000-0005-0000-0000-0000DA1F0000}"/>
    <cellStyle name="Assumption Multiple. 3 2 4 7" xfId="4304" xr:uid="{00000000-0005-0000-0000-0000DB1F0000}"/>
    <cellStyle name="Assumption Multiple. 3 2 4 7 2" xfId="24295" xr:uid="{00000000-0005-0000-0000-0000DC1F0000}"/>
    <cellStyle name="Assumption Multiple. 3 2 4 8" xfId="4305" xr:uid="{00000000-0005-0000-0000-0000DD1F0000}"/>
    <cellStyle name="Assumption Multiple. 3 2 4 8 2" xfId="24296" xr:uid="{00000000-0005-0000-0000-0000DE1F0000}"/>
    <cellStyle name="Assumption Multiple. 3 2 4 9" xfId="4306" xr:uid="{00000000-0005-0000-0000-0000DF1F0000}"/>
    <cellStyle name="Assumption Multiple. 3 2 4 9 2" xfId="24297" xr:uid="{00000000-0005-0000-0000-0000E01F0000}"/>
    <cellStyle name="Assumption Multiple. 3 2 5" xfId="4307" xr:uid="{00000000-0005-0000-0000-0000E11F0000}"/>
    <cellStyle name="Assumption Multiple. 3 2 5 2" xfId="24298" xr:uid="{00000000-0005-0000-0000-0000E21F0000}"/>
    <cellStyle name="Assumption Multiple. 3 2 6" xfId="4308" xr:uid="{00000000-0005-0000-0000-0000E31F0000}"/>
    <cellStyle name="Assumption Multiple. 3 2 6 2" xfId="24299" xr:uid="{00000000-0005-0000-0000-0000E41F0000}"/>
    <cellStyle name="Assumption Multiple. 3 2 7" xfId="4309" xr:uid="{00000000-0005-0000-0000-0000E51F0000}"/>
    <cellStyle name="Assumption Multiple. 3 2 7 2" xfId="24300" xr:uid="{00000000-0005-0000-0000-0000E61F0000}"/>
    <cellStyle name="Assumption Multiple. 3 2 8" xfId="4310" xr:uid="{00000000-0005-0000-0000-0000E71F0000}"/>
    <cellStyle name="Assumption Multiple. 3 2 8 2" xfId="24301" xr:uid="{00000000-0005-0000-0000-0000E81F0000}"/>
    <cellStyle name="Assumption Multiple. 3 2 9" xfId="4311" xr:uid="{00000000-0005-0000-0000-0000E91F0000}"/>
    <cellStyle name="Assumption Multiple. 3 2 9 2" xfId="24302" xr:uid="{00000000-0005-0000-0000-0000EA1F0000}"/>
    <cellStyle name="Assumption Multiple. 3 20" xfId="24208" xr:uid="{00000000-0005-0000-0000-0000EB1F0000}"/>
    <cellStyle name="Assumption Multiple. 3 3" xfId="4312" xr:uid="{00000000-0005-0000-0000-0000EC1F0000}"/>
    <cellStyle name="Assumption Multiple. 3 3 10" xfId="4313" xr:uid="{00000000-0005-0000-0000-0000ED1F0000}"/>
    <cellStyle name="Assumption Multiple. 3 3 10 2" xfId="24304" xr:uid="{00000000-0005-0000-0000-0000EE1F0000}"/>
    <cellStyle name="Assumption Multiple. 3 3 11" xfId="4314" xr:uid="{00000000-0005-0000-0000-0000EF1F0000}"/>
    <cellStyle name="Assumption Multiple. 3 3 11 2" xfId="24305" xr:uid="{00000000-0005-0000-0000-0000F01F0000}"/>
    <cellStyle name="Assumption Multiple. 3 3 12" xfId="4315" xr:uid="{00000000-0005-0000-0000-0000F11F0000}"/>
    <cellStyle name="Assumption Multiple. 3 3 12 2" xfId="24306" xr:uid="{00000000-0005-0000-0000-0000F21F0000}"/>
    <cellStyle name="Assumption Multiple. 3 3 13" xfId="24303" xr:uid="{00000000-0005-0000-0000-0000F31F0000}"/>
    <cellStyle name="Assumption Multiple. 3 3 2" xfId="4316" xr:uid="{00000000-0005-0000-0000-0000F41F0000}"/>
    <cellStyle name="Assumption Multiple. 3 3 2 10" xfId="4317" xr:uid="{00000000-0005-0000-0000-0000F51F0000}"/>
    <cellStyle name="Assumption Multiple. 3 3 2 10 2" xfId="24308" xr:uid="{00000000-0005-0000-0000-0000F61F0000}"/>
    <cellStyle name="Assumption Multiple. 3 3 2 11" xfId="4318" xr:uid="{00000000-0005-0000-0000-0000F71F0000}"/>
    <cellStyle name="Assumption Multiple. 3 3 2 11 2" xfId="24309" xr:uid="{00000000-0005-0000-0000-0000F81F0000}"/>
    <cellStyle name="Assumption Multiple. 3 3 2 12" xfId="24307" xr:uid="{00000000-0005-0000-0000-0000F91F0000}"/>
    <cellStyle name="Assumption Multiple. 3 3 2 2" xfId="4319" xr:uid="{00000000-0005-0000-0000-0000FA1F0000}"/>
    <cellStyle name="Assumption Multiple. 3 3 2 2 10" xfId="4320" xr:uid="{00000000-0005-0000-0000-0000FB1F0000}"/>
    <cellStyle name="Assumption Multiple. 3 3 2 2 10 2" xfId="24311" xr:uid="{00000000-0005-0000-0000-0000FC1F0000}"/>
    <cellStyle name="Assumption Multiple. 3 3 2 2 11" xfId="4321" xr:uid="{00000000-0005-0000-0000-0000FD1F0000}"/>
    <cellStyle name="Assumption Multiple. 3 3 2 2 11 2" xfId="24312" xr:uid="{00000000-0005-0000-0000-0000FE1F0000}"/>
    <cellStyle name="Assumption Multiple. 3 3 2 2 12" xfId="24310" xr:uid="{00000000-0005-0000-0000-0000FF1F0000}"/>
    <cellStyle name="Assumption Multiple. 3 3 2 2 2" xfId="4322" xr:uid="{00000000-0005-0000-0000-000000200000}"/>
    <cellStyle name="Assumption Multiple. 3 3 2 2 2 2" xfId="24313" xr:uid="{00000000-0005-0000-0000-000001200000}"/>
    <cellStyle name="Assumption Multiple. 3 3 2 2 3" xfId="4323" xr:uid="{00000000-0005-0000-0000-000002200000}"/>
    <cellStyle name="Assumption Multiple. 3 3 2 2 3 2" xfId="24314" xr:uid="{00000000-0005-0000-0000-000003200000}"/>
    <cellStyle name="Assumption Multiple. 3 3 2 2 4" xfId="4324" xr:uid="{00000000-0005-0000-0000-000004200000}"/>
    <cellStyle name="Assumption Multiple. 3 3 2 2 4 2" xfId="24315" xr:uid="{00000000-0005-0000-0000-000005200000}"/>
    <cellStyle name="Assumption Multiple. 3 3 2 2 5" xfId="4325" xr:uid="{00000000-0005-0000-0000-000006200000}"/>
    <cellStyle name="Assumption Multiple. 3 3 2 2 5 2" xfId="24316" xr:uid="{00000000-0005-0000-0000-000007200000}"/>
    <cellStyle name="Assumption Multiple. 3 3 2 2 6" xfId="4326" xr:uid="{00000000-0005-0000-0000-000008200000}"/>
    <cellStyle name="Assumption Multiple. 3 3 2 2 6 2" xfId="24317" xr:uid="{00000000-0005-0000-0000-000009200000}"/>
    <cellStyle name="Assumption Multiple. 3 3 2 2 7" xfId="4327" xr:uid="{00000000-0005-0000-0000-00000A200000}"/>
    <cellStyle name="Assumption Multiple. 3 3 2 2 7 2" xfId="24318" xr:uid="{00000000-0005-0000-0000-00000B200000}"/>
    <cellStyle name="Assumption Multiple. 3 3 2 2 8" xfId="4328" xr:uid="{00000000-0005-0000-0000-00000C200000}"/>
    <cellStyle name="Assumption Multiple. 3 3 2 2 8 2" xfId="24319" xr:uid="{00000000-0005-0000-0000-00000D200000}"/>
    <cellStyle name="Assumption Multiple. 3 3 2 2 9" xfId="4329" xr:uid="{00000000-0005-0000-0000-00000E200000}"/>
    <cellStyle name="Assumption Multiple. 3 3 2 2 9 2" xfId="24320" xr:uid="{00000000-0005-0000-0000-00000F200000}"/>
    <cellStyle name="Assumption Multiple. 3 3 2 3" xfId="4330" xr:uid="{00000000-0005-0000-0000-000010200000}"/>
    <cellStyle name="Assumption Multiple. 3 3 2 3 2" xfId="24321" xr:uid="{00000000-0005-0000-0000-000011200000}"/>
    <cellStyle name="Assumption Multiple. 3 3 2 4" xfId="4331" xr:uid="{00000000-0005-0000-0000-000012200000}"/>
    <cellStyle name="Assumption Multiple. 3 3 2 4 2" xfId="24322" xr:uid="{00000000-0005-0000-0000-000013200000}"/>
    <cellStyle name="Assumption Multiple. 3 3 2 5" xfId="4332" xr:uid="{00000000-0005-0000-0000-000014200000}"/>
    <cellStyle name="Assumption Multiple. 3 3 2 5 2" xfId="24323" xr:uid="{00000000-0005-0000-0000-000015200000}"/>
    <cellStyle name="Assumption Multiple. 3 3 2 6" xfId="4333" xr:uid="{00000000-0005-0000-0000-000016200000}"/>
    <cellStyle name="Assumption Multiple. 3 3 2 6 2" xfId="24324" xr:uid="{00000000-0005-0000-0000-000017200000}"/>
    <cellStyle name="Assumption Multiple. 3 3 2 7" xfId="4334" xr:uid="{00000000-0005-0000-0000-000018200000}"/>
    <cellStyle name="Assumption Multiple. 3 3 2 7 2" xfId="24325" xr:uid="{00000000-0005-0000-0000-000019200000}"/>
    <cellStyle name="Assumption Multiple. 3 3 2 8" xfId="4335" xr:uid="{00000000-0005-0000-0000-00001A200000}"/>
    <cellStyle name="Assumption Multiple. 3 3 2 8 2" xfId="24326" xr:uid="{00000000-0005-0000-0000-00001B200000}"/>
    <cellStyle name="Assumption Multiple. 3 3 2 9" xfId="4336" xr:uid="{00000000-0005-0000-0000-00001C200000}"/>
    <cellStyle name="Assumption Multiple. 3 3 2 9 2" xfId="24327" xr:uid="{00000000-0005-0000-0000-00001D200000}"/>
    <cellStyle name="Assumption Multiple. 3 3 3" xfId="4337" xr:uid="{00000000-0005-0000-0000-00001E200000}"/>
    <cellStyle name="Assumption Multiple. 3 3 3 10" xfId="4338" xr:uid="{00000000-0005-0000-0000-00001F200000}"/>
    <cellStyle name="Assumption Multiple. 3 3 3 10 2" xfId="24329" xr:uid="{00000000-0005-0000-0000-000020200000}"/>
    <cellStyle name="Assumption Multiple. 3 3 3 11" xfId="4339" xr:uid="{00000000-0005-0000-0000-000021200000}"/>
    <cellStyle name="Assumption Multiple. 3 3 3 11 2" xfId="24330" xr:uid="{00000000-0005-0000-0000-000022200000}"/>
    <cellStyle name="Assumption Multiple. 3 3 3 12" xfId="24328" xr:uid="{00000000-0005-0000-0000-000023200000}"/>
    <cellStyle name="Assumption Multiple. 3 3 3 2" xfId="4340" xr:uid="{00000000-0005-0000-0000-000024200000}"/>
    <cellStyle name="Assumption Multiple. 3 3 3 2 2" xfId="24331" xr:uid="{00000000-0005-0000-0000-000025200000}"/>
    <cellStyle name="Assumption Multiple. 3 3 3 3" xfId="4341" xr:uid="{00000000-0005-0000-0000-000026200000}"/>
    <cellStyle name="Assumption Multiple. 3 3 3 3 2" xfId="24332" xr:uid="{00000000-0005-0000-0000-000027200000}"/>
    <cellStyle name="Assumption Multiple. 3 3 3 4" xfId="4342" xr:uid="{00000000-0005-0000-0000-000028200000}"/>
    <cellStyle name="Assumption Multiple. 3 3 3 4 2" xfId="24333" xr:uid="{00000000-0005-0000-0000-000029200000}"/>
    <cellStyle name="Assumption Multiple. 3 3 3 5" xfId="4343" xr:uid="{00000000-0005-0000-0000-00002A200000}"/>
    <cellStyle name="Assumption Multiple. 3 3 3 5 2" xfId="24334" xr:uid="{00000000-0005-0000-0000-00002B200000}"/>
    <cellStyle name="Assumption Multiple. 3 3 3 6" xfId="4344" xr:uid="{00000000-0005-0000-0000-00002C200000}"/>
    <cellStyle name="Assumption Multiple. 3 3 3 6 2" xfId="24335" xr:uid="{00000000-0005-0000-0000-00002D200000}"/>
    <cellStyle name="Assumption Multiple. 3 3 3 7" xfId="4345" xr:uid="{00000000-0005-0000-0000-00002E200000}"/>
    <cellStyle name="Assumption Multiple. 3 3 3 7 2" xfId="24336" xr:uid="{00000000-0005-0000-0000-00002F200000}"/>
    <cellStyle name="Assumption Multiple. 3 3 3 8" xfId="4346" xr:uid="{00000000-0005-0000-0000-000030200000}"/>
    <cellStyle name="Assumption Multiple. 3 3 3 8 2" xfId="24337" xr:uid="{00000000-0005-0000-0000-000031200000}"/>
    <cellStyle name="Assumption Multiple. 3 3 3 9" xfId="4347" xr:uid="{00000000-0005-0000-0000-000032200000}"/>
    <cellStyle name="Assumption Multiple. 3 3 3 9 2" xfId="24338" xr:uid="{00000000-0005-0000-0000-000033200000}"/>
    <cellStyle name="Assumption Multiple. 3 3 4" xfId="4348" xr:uid="{00000000-0005-0000-0000-000034200000}"/>
    <cellStyle name="Assumption Multiple. 3 3 4 2" xfId="24339" xr:uid="{00000000-0005-0000-0000-000035200000}"/>
    <cellStyle name="Assumption Multiple. 3 3 5" xfId="4349" xr:uid="{00000000-0005-0000-0000-000036200000}"/>
    <cellStyle name="Assumption Multiple. 3 3 5 2" xfId="24340" xr:uid="{00000000-0005-0000-0000-000037200000}"/>
    <cellStyle name="Assumption Multiple. 3 3 6" xfId="4350" xr:uid="{00000000-0005-0000-0000-000038200000}"/>
    <cellStyle name="Assumption Multiple. 3 3 6 2" xfId="24341" xr:uid="{00000000-0005-0000-0000-000039200000}"/>
    <cellStyle name="Assumption Multiple. 3 3 7" xfId="4351" xr:uid="{00000000-0005-0000-0000-00003A200000}"/>
    <cellStyle name="Assumption Multiple. 3 3 7 2" xfId="24342" xr:uid="{00000000-0005-0000-0000-00003B200000}"/>
    <cellStyle name="Assumption Multiple. 3 3 8" xfId="4352" xr:uid="{00000000-0005-0000-0000-00003C200000}"/>
    <cellStyle name="Assumption Multiple. 3 3 8 2" xfId="24343" xr:uid="{00000000-0005-0000-0000-00003D200000}"/>
    <cellStyle name="Assumption Multiple. 3 3 9" xfId="4353" xr:uid="{00000000-0005-0000-0000-00003E200000}"/>
    <cellStyle name="Assumption Multiple. 3 3 9 2" xfId="24344" xr:uid="{00000000-0005-0000-0000-00003F200000}"/>
    <cellStyle name="Assumption Multiple. 3 4" xfId="4354" xr:uid="{00000000-0005-0000-0000-000040200000}"/>
    <cellStyle name="Assumption Multiple. 3 4 10" xfId="4355" xr:uid="{00000000-0005-0000-0000-000041200000}"/>
    <cellStyle name="Assumption Multiple. 3 4 10 2" xfId="24346" xr:uid="{00000000-0005-0000-0000-000042200000}"/>
    <cellStyle name="Assumption Multiple. 3 4 11" xfId="4356" xr:uid="{00000000-0005-0000-0000-000043200000}"/>
    <cellStyle name="Assumption Multiple. 3 4 11 2" xfId="24347" xr:uid="{00000000-0005-0000-0000-000044200000}"/>
    <cellStyle name="Assumption Multiple. 3 4 12" xfId="24345" xr:uid="{00000000-0005-0000-0000-000045200000}"/>
    <cellStyle name="Assumption Multiple. 3 4 2" xfId="4357" xr:uid="{00000000-0005-0000-0000-000046200000}"/>
    <cellStyle name="Assumption Multiple. 3 4 2 10" xfId="4358" xr:uid="{00000000-0005-0000-0000-000047200000}"/>
    <cellStyle name="Assumption Multiple. 3 4 2 10 2" xfId="24349" xr:uid="{00000000-0005-0000-0000-000048200000}"/>
    <cellStyle name="Assumption Multiple. 3 4 2 11" xfId="4359" xr:uid="{00000000-0005-0000-0000-000049200000}"/>
    <cellStyle name="Assumption Multiple. 3 4 2 11 2" xfId="24350" xr:uid="{00000000-0005-0000-0000-00004A200000}"/>
    <cellStyle name="Assumption Multiple. 3 4 2 12" xfId="24348" xr:uid="{00000000-0005-0000-0000-00004B200000}"/>
    <cellStyle name="Assumption Multiple. 3 4 2 2" xfId="4360" xr:uid="{00000000-0005-0000-0000-00004C200000}"/>
    <cellStyle name="Assumption Multiple. 3 4 2 2 2" xfId="24351" xr:uid="{00000000-0005-0000-0000-00004D200000}"/>
    <cellStyle name="Assumption Multiple. 3 4 2 3" xfId="4361" xr:uid="{00000000-0005-0000-0000-00004E200000}"/>
    <cellStyle name="Assumption Multiple. 3 4 2 3 2" xfId="24352" xr:uid="{00000000-0005-0000-0000-00004F200000}"/>
    <cellStyle name="Assumption Multiple. 3 4 2 4" xfId="4362" xr:uid="{00000000-0005-0000-0000-000050200000}"/>
    <cellStyle name="Assumption Multiple. 3 4 2 4 2" xfId="24353" xr:uid="{00000000-0005-0000-0000-000051200000}"/>
    <cellStyle name="Assumption Multiple. 3 4 2 5" xfId="4363" xr:uid="{00000000-0005-0000-0000-000052200000}"/>
    <cellStyle name="Assumption Multiple. 3 4 2 5 2" xfId="24354" xr:uid="{00000000-0005-0000-0000-000053200000}"/>
    <cellStyle name="Assumption Multiple. 3 4 2 6" xfId="4364" xr:uid="{00000000-0005-0000-0000-000054200000}"/>
    <cellStyle name="Assumption Multiple. 3 4 2 6 2" xfId="24355" xr:uid="{00000000-0005-0000-0000-000055200000}"/>
    <cellStyle name="Assumption Multiple. 3 4 2 7" xfId="4365" xr:uid="{00000000-0005-0000-0000-000056200000}"/>
    <cellStyle name="Assumption Multiple. 3 4 2 7 2" xfId="24356" xr:uid="{00000000-0005-0000-0000-000057200000}"/>
    <cellStyle name="Assumption Multiple. 3 4 2 8" xfId="4366" xr:uid="{00000000-0005-0000-0000-000058200000}"/>
    <cellStyle name="Assumption Multiple. 3 4 2 8 2" xfId="24357" xr:uid="{00000000-0005-0000-0000-000059200000}"/>
    <cellStyle name="Assumption Multiple. 3 4 2 9" xfId="4367" xr:uid="{00000000-0005-0000-0000-00005A200000}"/>
    <cellStyle name="Assumption Multiple. 3 4 2 9 2" xfId="24358" xr:uid="{00000000-0005-0000-0000-00005B200000}"/>
    <cellStyle name="Assumption Multiple. 3 4 3" xfId="4368" xr:uid="{00000000-0005-0000-0000-00005C200000}"/>
    <cellStyle name="Assumption Multiple. 3 4 3 2" xfId="24359" xr:uid="{00000000-0005-0000-0000-00005D200000}"/>
    <cellStyle name="Assumption Multiple. 3 4 4" xfId="4369" xr:uid="{00000000-0005-0000-0000-00005E200000}"/>
    <cellStyle name="Assumption Multiple. 3 4 4 2" xfId="24360" xr:uid="{00000000-0005-0000-0000-00005F200000}"/>
    <cellStyle name="Assumption Multiple. 3 4 5" xfId="4370" xr:uid="{00000000-0005-0000-0000-000060200000}"/>
    <cellStyle name="Assumption Multiple. 3 4 5 2" xfId="24361" xr:uid="{00000000-0005-0000-0000-000061200000}"/>
    <cellStyle name="Assumption Multiple. 3 4 6" xfId="4371" xr:uid="{00000000-0005-0000-0000-000062200000}"/>
    <cellStyle name="Assumption Multiple. 3 4 6 2" xfId="24362" xr:uid="{00000000-0005-0000-0000-000063200000}"/>
    <cellStyle name="Assumption Multiple. 3 4 7" xfId="4372" xr:uid="{00000000-0005-0000-0000-000064200000}"/>
    <cellStyle name="Assumption Multiple. 3 4 7 2" xfId="24363" xr:uid="{00000000-0005-0000-0000-000065200000}"/>
    <cellStyle name="Assumption Multiple. 3 4 8" xfId="4373" xr:uid="{00000000-0005-0000-0000-000066200000}"/>
    <cellStyle name="Assumption Multiple. 3 4 8 2" xfId="24364" xr:uid="{00000000-0005-0000-0000-000067200000}"/>
    <cellStyle name="Assumption Multiple. 3 4 9" xfId="4374" xr:uid="{00000000-0005-0000-0000-000068200000}"/>
    <cellStyle name="Assumption Multiple. 3 4 9 2" xfId="24365" xr:uid="{00000000-0005-0000-0000-000069200000}"/>
    <cellStyle name="Assumption Multiple. 3 5" xfId="4375" xr:uid="{00000000-0005-0000-0000-00006A200000}"/>
    <cellStyle name="Assumption Multiple. 3 5 10" xfId="4376" xr:uid="{00000000-0005-0000-0000-00006B200000}"/>
    <cellStyle name="Assumption Multiple. 3 5 10 2" xfId="24367" xr:uid="{00000000-0005-0000-0000-00006C200000}"/>
    <cellStyle name="Assumption Multiple. 3 5 11" xfId="4377" xr:uid="{00000000-0005-0000-0000-00006D200000}"/>
    <cellStyle name="Assumption Multiple. 3 5 11 2" xfId="24368" xr:uid="{00000000-0005-0000-0000-00006E200000}"/>
    <cellStyle name="Assumption Multiple. 3 5 12" xfId="24366" xr:uid="{00000000-0005-0000-0000-00006F200000}"/>
    <cellStyle name="Assumption Multiple. 3 5 2" xfId="4378" xr:uid="{00000000-0005-0000-0000-000070200000}"/>
    <cellStyle name="Assumption Multiple. 3 5 2 10" xfId="4379" xr:uid="{00000000-0005-0000-0000-000071200000}"/>
    <cellStyle name="Assumption Multiple. 3 5 2 10 2" xfId="24370" xr:uid="{00000000-0005-0000-0000-000072200000}"/>
    <cellStyle name="Assumption Multiple. 3 5 2 11" xfId="4380" xr:uid="{00000000-0005-0000-0000-000073200000}"/>
    <cellStyle name="Assumption Multiple. 3 5 2 11 2" xfId="24371" xr:uid="{00000000-0005-0000-0000-000074200000}"/>
    <cellStyle name="Assumption Multiple. 3 5 2 12" xfId="24369" xr:uid="{00000000-0005-0000-0000-000075200000}"/>
    <cellStyle name="Assumption Multiple. 3 5 2 2" xfId="4381" xr:uid="{00000000-0005-0000-0000-000076200000}"/>
    <cellStyle name="Assumption Multiple. 3 5 2 2 2" xfId="24372" xr:uid="{00000000-0005-0000-0000-000077200000}"/>
    <cellStyle name="Assumption Multiple. 3 5 2 3" xfId="4382" xr:uid="{00000000-0005-0000-0000-000078200000}"/>
    <cellStyle name="Assumption Multiple. 3 5 2 3 2" xfId="24373" xr:uid="{00000000-0005-0000-0000-000079200000}"/>
    <cellStyle name="Assumption Multiple. 3 5 2 4" xfId="4383" xr:uid="{00000000-0005-0000-0000-00007A200000}"/>
    <cellStyle name="Assumption Multiple. 3 5 2 4 2" xfId="24374" xr:uid="{00000000-0005-0000-0000-00007B200000}"/>
    <cellStyle name="Assumption Multiple. 3 5 2 5" xfId="4384" xr:uid="{00000000-0005-0000-0000-00007C200000}"/>
    <cellStyle name="Assumption Multiple. 3 5 2 5 2" xfId="24375" xr:uid="{00000000-0005-0000-0000-00007D200000}"/>
    <cellStyle name="Assumption Multiple. 3 5 2 6" xfId="4385" xr:uid="{00000000-0005-0000-0000-00007E200000}"/>
    <cellStyle name="Assumption Multiple. 3 5 2 6 2" xfId="24376" xr:uid="{00000000-0005-0000-0000-00007F200000}"/>
    <cellStyle name="Assumption Multiple. 3 5 2 7" xfId="4386" xr:uid="{00000000-0005-0000-0000-000080200000}"/>
    <cellStyle name="Assumption Multiple. 3 5 2 7 2" xfId="24377" xr:uid="{00000000-0005-0000-0000-000081200000}"/>
    <cellStyle name="Assumption Multiple. 3 5 2 8" xfId="4387" xr:uid="{00000000-0005-0000-0000-000082200000}"/>
    <cellStyle name="Assumption Multiple. 3 5 2 8 2" xfId="24378" xr:uid="{00000000-0005-0000-0000-000083200000}"/>
    <cellStyle name="Assumption Multiple. 3 5 2 9" xfId="4388" xr:uid="{00000000-0005-0000-0000-000084200000}"/>
    <cellStyle name="Assumption Multiple. 3 5 2 9 2" xfId="24379" xr:uid="{00000000-0005-0000-0000-000085200000}"/>
    <cellStyle name="Assumption Multiple. 3 5 3" xfId="4389" xr:uid="{00000000-0005-0000-0000-000086200000}"/>
    <cellStyle name="Assumption Multiple. 3 5 3 2" xfId="24380" xr:uid="{00000000-0005-0000-0000-000087200000}"/>
    <cellStyle name="Assumption Multiple. 3 5 4" xfId="4390" xr:uid="{00000000-0005-0000-0000-000088200000}"/>
    <cellStyle name="Assumption Multiple. 3 5 4 2" xfId="24381" xr:uid="{00000000-0005-0000-0000-000089200000}"/>
    <cellStyle name="Assumption Multiple. 3 5 5" xfId="4391" xr:uid="{00000000-0005-0000-0000-00008A200000}"/>
    <cellStyle name="Assumption Multiple. 3 5 5 2" xfId="24382" xr:uid="{00000000-0005-0000-0000-00008B200000}"/>
    <cellStyle name="Assumption Multiple. 3 5 6" xfId="4392" xr:uid="{00000000-0005-0000-0000-00008C200000}"/>
    <cellStyle name="Assumption Multiple. 3 5 6 2" xfId="24383" xr:uid="{00000000-0005-0000-0000-00008D200000}"/>
    <cellStyle name="Assumption Multiple. 3 5 7" xfId="4393" xr:uid="{00000000-0005-0000-0000-00008E200000}"/>
    <cellStyle name="Assumption Multiple. 3 5 7 2" xfId="24384" xr:uid="{00000000-0005-0000-0000-00008F200000}"/>
    <cellStyle name="Assumption Multiple. 3 5 8" xfId="4394" xr:uid="{00000000-0005-0000-0000-000090200000}"/>
    <cellStyle name="Assumption Multiple. 3 5 8 2" xfId="24385" xr:uid="{00000000-0005-0000-0000-000091200000}"/>
    <cellStyle name="Assumption Multiple. 3 5 9" xfId="4395" xr:uid="{00000000-0005-0000-0000-000092200000}"/>
    <cellStyle name="Assumption Multiple. 3 5 9 2" xfId="24386" xr:uid="{00000000-0005-0000-0000-000093200000}"/>
    <cellStyle name="Assumption Multiple. 3 6" xfId="4396" xr:uid="{00000000-0005-0000-0000-000094200000}"/>
    <cellStyle name="Assumption Multiple. 3 6 10" xfId="4397" xr:uid="{00000000-0005-0000-0000-000095200000}"/>
    <cellStyle name="Assumption Multiple. 3 6 10 2" xfId="24388" xr:uid="{00000000-0005-0000-0000-000096200000}"/>
    <cellStyle name="Assumption Multiple. 3 6 11" xfId="4398" xr:uid="{00000000-0005-0000-0000-000097200000}"/>
    <cellStyle name="Assumption Multiple. 3 6 11 2" xfId="24389" xr:uid="{00000000-0005-0000-0000-000098200000}"/>
    <cellStyle name="Assumption Multiple. 3 6 12" xfId="24387" xr:uid="{00000000-0005-0000-0000-000099200000}"/>
    <cellStyle name="Assumption Multiple. 3 6 2" xfId="4399" xr:uid="{00000000-0005-0000-0000-00009A200000}"/>
    <cellStyle name="Assumption Multiple. 3 6 2 2" xfId="24390" xr:uid="{00000000-0005-0000-0000-00009B200000}"/>
    <cellStyle name="Assumption Multiple. 3 6 3" xfId="4400" xr:uid="{00000000-0005-0000-0000-00009C200000}"/>
    <cellStyle name="Assumption Multiple. 3 6 3 2" xfId="24391" xr:uid="{00000000-0005-0000-0000-00009D200000}"/>
    <cellStyle name="Assumption Multiple. 3 6 4" xfId="4401" xr:uid="{00000000-0005-0000-0000-00009E200000}"/>
    <cellStyle name="Assumption Multiple. 3 6 4 2" xfId="24392" xr:uid="{00000000-0005-0000-0000-00009F200000}"/>
    <cellStyle name="Assumption Multiple. 3 6 5" xfId="4402" xr:uid="{00000000-0005-0000-0000-0000A0200000}"/>
    <cellStyle name="Assumption Multiple. 3 6 5 2" xfId="24393" xr:uid="{00000000-0005-0000-0000-0000A1200000}"/>
    <cellStyle name="Assumption Multiple. 3 6 6" xfId="4403" xr:uid="{00000000-0005-0000-0000-0000A2200000}"/>
    <cellStyle name="Assumption Multiple. 3 6 6 2" xfId="24394" xr:uid="{00000000-0005-0000-0000-0000A3200000}"/>
    <cellStyle name="Assumption Multiple. 3 6 7" xfId="4404" xr:uid="{00000000-0005-0000-0000-0000A4200000}"/>
    <cellStyle name="Assumption Multiple. 3 6 7 2" xfId="24395" xr:uid="{00000000-0005-0000-0000-0000A5200000}"/>
    <cellStyle name="Assumption Multiple. 3 6 8" xfId="4405" xr:uid="{00000000-0005-0000-0000-0000A6200000}"/>
    <cellStyle name="Assumption Multiple. 3 6 8 2" xfId="24396" xr:uid="{00000000-0005-0000-0000-0000A7200000}"/>
    <cellStyle name="Assumption Multiple. 3 6 9" xfId="4406" xr:uid="{00000000-0005-0000-0000-0000A8200000}"/>
    <cellStyle name="Assumption Multiple. 3 6 9 2" xfId="24397" xr:uid="{00000000-0005-0000-0000-0000A9200000}"/>
    <cellStyle name="Assumption Multiple. 3 7" xfId="4407" xr:uid="{00000000-0005-0000-0000-0000AA200000}"/>
    <cellStyle name="Assumption Multiple. 3 7 2" xfId="24398" xr:uid="{00000000-0005-0000-0000-0000AB200000}"/>
    <cellStyle name="Assumption Multiple. 3 8" xfId="4408" xr:uid="{00000000-0005-0000-0000-0000AC200000}"/>
    <cellStyle name="Assumption Multiple. 3 8 2" xfId="24399" xr:uid="{00000000-0005-0000-0000-0000AD200000}"/>
    <cellStyle name="Assumption Multiple. 3 9" xfId="4409" xr:uid="{00000000-0005-0000-0000-0000AE200000}"/>
    <cellStyle name="Assumption Multiple. 3 9 2" xfId="24400" xr:uid="{00000000-0005-0000-0000-0000AF200000}"/>
    <cellStyle name="Assumption Multiple. 4" xfId="4410" xr:uid="{00000000-0005-0000-0000-0000B0200000}"/>
    <cellStyle name="Assumption Multiple. 4 10" xfId="4411" xr:uid="{00000000-0005-0000-0000-0000B1200000}"/>
    <cellStyle name="Assumption Multiple. 4 10 2" xfId="24402" xr:uid="{00000000-0005-0000-0000-0000B2200000}"/>
    <cellStyle name="Assumption Multiple. 4 11" xfId="4412" xr:uid="{00000000-0005-0000-0000-0000B3200000}"/>
    <cellStyle name="Assumption Multiple. 4 11 2" xfId="24403" xr:uid="{00000000-0005-0000-0000-0000B4200000}"/>
    <cellStyle name="Assumption Multiple. 4 12" xfId="4413" xr:uid="{00000000-0005-0000-0000-0000B5200000}"/>
    <cellStyle name="Assumption Multiple. 4 12 2" xfId="24404" xr:uid="{00000000-0005-0000-0000-0000B6200000}"/>
    <cellStyle name="Assumption Multiple. 4 13" xfId="24401" xr:uid="{00000000-0005-0000-0000-0000B7200000}"/>
    <cellStyle name="Assumption Multiple. 4 2" xfId="4414" xr:uid="{00000000-0005-0000-0000-0000B8200000}"/>
    <cellStyle name="Assumption Multiple. 4 2 10" xfId="4415" xr:uid="{00000000-0005-0000-0000-0000B9200000}"/>
    <cellStyle name="Assumption Multiple. 4 2 10 2" xfId="24406" xr:uid="{00000000-0005-0000-0000-0000BA200000}"/>
    <cellStyle name="Assumption Multiple. 4 2 11" xfId="4416" xr:uid="{00000000-0005-0000-0000-0000BB200000}"/>
    <cellStyle name="Assumption Multiple. 4 2 11 2" xfId="24407" xr:uid="{00000000-0005-0000-0000-0000BC200000}"/>
    <cellStyle name="Assumption Multiple. 4 2 12" xfId="24405" xr:uid="{00000000-0005-0000-0000-0000BD200000}"/>
    <cellStyle name="Assumption Multiple. 4 2 2" xfId="4417" xr:uid="{00000000-0005-0000-0000-0000BE200000}"/>
    <cellStyle name="Assumption Multiple. 4 2 2 10" xfId="4418" xr:uid="{00000000-0005-0000-0000-0000BF200000}"/>
    <cellStyle name="Assumption Multiple. 4 2 2 10 2" xfId="24409" xr:uid="{00000000-0005-0000-0000-0000C0200000}"/>
    <cellStyle name="Assumption Multiple. 4 2 2 11" xfId="4419" xr:uid="{00000000-0005-0000-0000-0000C1200000}"/>
    <cellStyle name="Assumption Multiple. 4 2 2 11 2" xfId="24410" xr:uid="{00000000-0005-0000-0000-0000C2200000}"/>
    <cellStyle name="Assumption Multiple. 4 2 2 12" xfId="24408" xr:uid="{00000000-0005-0000-0000-0000C3200000}"/>
    <cellStyle name="Assumption Multiple. 4 2 2 2" xfId="4420" xr:uid="{00000000-0005-0000-0000-0000C4200000}"/>
    <cellStyle name="Assumption Multiple. 4 2 2 2 2" xfId="24411" xr:uid="{00000000-0005-0000-0000-0000C5200000}"/>
    <cellStyle name="Assumption Multiple. 4 2 2 3" xfId="4421" xr:uid="{00000000-0005-0000-0000-0000C6200000}"/>
    <cellStyle name="Assumption Multiple. 4 2 2 3 2" xfId="24412" xr:uid="{00000000-0005-0000-0000-0000C7200000}"/>
    <cellStyle name="Assumption Multiple. 4 2 2 4" xfId="4422" xr:uid="{00000000-0005-0000-0000-0000C8200000}"/>
    <cellStyle name="Assumption Multiple. 4 2 2 4 2" xfId="24413" xr:uid="{00000000-0005-0000-0000-0000C9200000}"/>
    <cellStyle name="Assumption Multiple. 4 2 2 5" xfId="4423" xr:uid="{00000000-0005-0000-0000-0000CA200000}"/>
    <cellStyle name="Assumption Multiple. 4 2 2 5 2" xfId="24414" xr:uid="{00000000-0005-0000-0000-0000CB200000}"/>
    <cellStyle name="Assumption Multiple. 4 2 2 6" xfId="4424" xr:uid="{00000000-0005-0000-0000-0000CC200000}"/>
    <cellStyle name="Assumption Multiple. 4 2 2 6 2" xfId="24415" xr:uid="{00000000-0005-0000-0000-0000CD200000}"/>
    <cellStyle name="Assumption Multiple. 4 2 2 7" xfId="4425" xr:uid="{00000000-0005-0000-0000-0000CE200000}"/>
    <cellStyle name="Assumption Multiple. 4 2 2 7 2" xfId="24416" xr:uid="{00000000-0005-0000-0000-0000CF200000}"/>
    <cellStyle name="Assumption Multiple. 4 2 2 8" xfId="4426" xr:uid="{00000000-0005-0000-0000-0000D0200000}"/>
    <cellStyle name="Assumption Multiple. 4 2 2 8 2" xfId="24417" xr:uid="{00000000-0005-0000-0000-0000D1200000}"/>
    <cellStyle name="Assumption Multiple. 4 2 2 9" xfId="4427" xr:uid="{00000000-0005-0000-0000-0000D2200000}"/>
    <cellStyle name="Assumption Multiple. 4 2 2 9 2" xfId="24418" xr:uid="{00000000-0005-0000-0000-0000D3200000}"/>
    <cellStyle name="Assumption Multiple. 4 2 3" xfId="4428" xr:uid="{00000000-0005-0000-0000-0000D4200000}"/>
    <cellStyle name="Assumption Multiple. 4 2 3 2" xfId="24419" xr:uid="{00000000-0005-0000-0000-0000D5200000}"/>
    <cellStyle name="Assumption Multiple. 4 2 4" xfId="4429" xr:uid="{00000000-0005-0000-0000-0000D6200000}"/>
    <cellStyle name="Assumption Multiple. 4 2 4 2" xfId="24420" xr:uid="{00000000-0005-0000-0000-0000D7200000}"/>
    <cellStyle name="Assumption Multiple. 4 2 5" xfId="4430" xr:uid="{00000000-0005-0000-0000-0000D8200000}"/>
    <cellStyle name="Assumption Multiple. 4 2 5 2" xfId="24421" xr:uid="{00000000-0005-0000-0000-0000D9200000}"/>
    <cellStyle name="Assumption Multiple. 4 2 6" xfId="4431" xr:uid="{00000000-0005-0000-0000-0000DA200000}"/>
    <cellStyle name="Assumption Multiple. 4 2 6 2" xfId="24422" xr:uid="{00000000-0005-0000-0000-0000DB200000}"/>
    <cellStyle name="Assumption Multiple. 4 2 7" xfId="4432" xr:uid="{00000000-0005-0000-0000-0000DC200000}"/>
    <cellStyle name="Assumption Multiple. 4 2 7 2" xfId="24423" xr:uid="{00000000-0005-0000-0000-0000DD200000}"/>
    <cellStyle name="Assumption Multiple. 4 2 8" xfId="4433" xr:uid="{00000000-0005-0000-0000-0000DE200000}"/>
    <cellStyle name="Assumption Multiple. 4 2 8 2" xfId="24424" xr:uid="{00000000-0005-0000-0000-0000DF200000}"/>
    <cellStyle name="Assumption Multiple. 4 2 9" xfId="4434" xr:uid="{00000000-0005-0000-0000-0000E0200000}"/>
    <cellStyle name="Assumption Multiple. 4 2 9 2" xfId="24425" xr:uid="{00000000-0005-0000-0000-0000E1200000}"/>
    <cellStyle name="Assumption Multiple. 4 3" xfId="4435" xr:uid="{00000000-0005-0000-0000-0000E2200000}"/>
    <cellStyle name="Assumption Multiple. 4 3 10" xfId="4436" xr:uid="{00000000-0005-0000-0000-0000E3200000}"/>
    <cellStyle name="Assumption Multiple. 4 3 10 2" xfId="24427" xr:uid="{00000000-0005-0000-0000-0000E4200000}"/>
    <cellStyle name="Assumption Multiple. 4 3 11" xfId="4437" xr:uid="{00000000-0005-0000-0000-0000E5200000}"/>
    <cellStyle name="Assumption Multiple. 4 3 11 2" xfId="24428" xr:uid="{00000000-0005-0000-0000-0000E6200000}"/>
    <cellStyle name="Assumption Multiple. 4 3 12" xfId="24426" xr:uid="{00000000-0005-0000-0000-0000E7200000}"/>
    <cellStyle name="Assumption Multiple. 4 3 2" xfId="4438" xr:uid="{00000000-0005-0000-0000-0000E8200000}"/>
    <cellStyle name="Assumption Multiple. 4 3 2 2" xfId="24429" xr:uid="{00000000-0005-0000-0000-0000E9200000}"/>
    <cellStyle name="Assumption Multiple. 4 3 3" xfId="4439" xr:uid="{00000000-0005-0000-0000-0000EA200000}"/>
    <cellStyle name="Assumption Multiple. 4 3 3 2" xfId="24430" xr:uid="{00000000-0005-0000-0000-0000EB200000}"/>
    <cellStyle name="Assumption Multiple. 4 3 4" xfId="4440" xr:uid="{00000000-0005-0000-0000-0000EC200000}"/>
    <cellStyle name="Assumption Multiple. 4 3 4 2" xfId="24431" xr:uid="{00000000-0005-0000-0000-0000ED200000}"/>
    <cellStyle name="Assumption Multiple. 4 3 5" xfId="4441" xr:uid="{00000000-0005-0000-0000-0000EE200000}"/>
    <cellStyle name="Assumption Multiple. 4 3 5 2" xfId="24432" xr:uid="{00000000-0005-0000-0000-0000EF200000}"/>
    <cellStyle name="Assumption Multiple. 4 3 6" xfId="4442" xr:uid="{00000000-0005-0000-0000-0000F0200000}"/>
    <cellStyle name="Assumption Multiple. 4 3 6 2" xfId="24433" xr:uid="{00000000-0005-0000-0000-0000F1200000}"/>
    <cellStyle name="Assumption Multiple. 4 3 7" xfId="4443" xr:uid="{00000000-0005-0000-0000-0000F2200000}"/>
    <cellStyle name="Assumption Multiple. 4 3 7 2" xfId="24434" xr:uid="{00000000-0005-0000-0000-0000F3200000}"/>
    <cellStyle name="Assumption Multiple. 4 3 8" xfId="4444" xr:uid="{00000000-0005-0000-0000-0000F4200000}"/>
    <cellStyle name="Assumption Multiple. 4 3 8 2" xfId="24435" xr:uid="{00000000-0005-0000-0000-0000F5200000}"/>
    <cellStyle name="Assumption Multiple. 4 3 9" xfId="4445" xr:uid="{00000000-0005-0000-0000-0000F6200000}"/>
    <cellStyle name="Assumption Multiple. 4 3 9 2" xfId="24436" xr:uid="{00000000-0005-0000-0000-0000F7200000}"/>
    <cellStyle name="Assumption Multiple. 4 4" xfId="4446" xr:uid="{00000000-0005-0000-0000-0000F8200000}"/>
    <cellStyle name="Assumption Multiple. 4 4 2" xfId="24437" xr:uid="{00000000-0005-0000-0000-0000F9200000}"/>
    <cellStyle name="Assumption Multiple. 4 5" xfId="4447" xr:uid="{00000000-0005-0000-0000-0000FA200000}"/>
    <cellStyle name="Assumption Multiple. 4 5 2" xfId="24438" xr:uid="{00000000-0005-0000-0000-0000FB200000}"/>
    <cellStyle name="Assumption Multiple. 4 6" xfId="4448" xr:uid="{00000000-0005-0000-0000-0000FC200000}"/>
    <cellStyle name="Assumption Multiple. 4 6 2" xfId="24439" xr:uid="{00000000-0005-0000-0000-0000FD200000}"/>
    <cellStyle name="Assumption Multiple. 4 7" xfId="4449" xr:uid="{00000000-0005-0000-0000-0000FE200000}"/>
    <cellStyle name="Assumption Multiple. 4 7 2" xfId="24440" xr:uid="{00000000-0005-0000-0000-0000FF200000}"/>
    <cellStyle name="Assumption Multiple. 4 8" xfId="4450" xr:uid="{00000000-0005-0000-0000-000000210000}"/>
    <cellStyle name="Assumption Multiple. 4 8 2" xfId="24441" xr:uid="{00000000-0005-0000-0000-000001210000}"/>
    <cellStyle name="Assumption Multiple. 4 9" xfId="4451" xr:uid="{00000000-0005-0000-0000-000002210000}"/>
    <cellStyle name="Assumption Multiple. 4 9 2" xfId="24442" xr:uid="{00000000-0005-0000-0000-000003210000}"/>
    <cellStyle name="Assumption Multiple. 5" xfId="4452" xr:uid="{00000000-0005-0000-0000-000004210000}"/>
    <cellStyle name="Assumption Multiple. 5 10" xfId="4453" xr:uid="{00000000-0005-0000-0000-000005210000}"/>
    <cellStyle name="Assumption Multiple. 5 10 2" xfId="24444" xr:uid="{00000000-0005-0000-0000-000006210000}"/>
    <cellStyle name="Assumption Multiple. 5 11" xfId="4454" xr:uid="{00000000-0005-0000-0000-000007210000}"/>
    <cellStyle name="Assumption Multiple. 5 11 2" xfId="24445" xr:uid="{00000000-0005-0000-0000-000008210000}"/>
    <cellStyle name="Assumption Multiple. 5 12" xfId="4455" xr:uid="{00000000-0005-0000-0000-000009210000}"/>
    <cellStyle name="Assumption Multiple. 5 12 2" xfId="24446" xr:uid="{00000000-0005-0000-0000-00000A210000}"/>
    <cellStyle name="Assumption Multiple. 5 13" xfId="24443" xr:uid="{00000000-0005-0000-0000-00000B210000}"/>
    <cellStyle name="Assumption Multiple. 5 2" xfId="4456" xr:uid="{00000000-0005-0000-0000-00000C210000}"/>
    <cellStyle name="Assumption Multiple. 5 2 10" xfId="4457" xr:uid="{00000000-0005-0000-0000-00000D210000}"/>
    <cellStyle name="Assumption Multiple. 5 2 10 2" xfId="24448" xr:uid="{00000000-0005-0000-0000-00000E210000}"/>
    <cellStyle name="Assumption Multiple. 5 2 11" xfId="4458" xr:uid="{00000000-0005-0000-0000-00000F210000}"/>
    <cellStyle name="Assumption Multiple. 5 2 11 2" xfId="24449" xr:uid="{00000000-0005-0000-0000-000010210000}"/>
    <cellStyle name="Assumption Multiple. 5 2 12" xfId="24447" xr:uid="{00000000-0005-0000-0000-000011210000}"/>
    <cellStyle name="Assumption Multiple. 5 2 2" xfId="4459" xr:uid="{00000000-0005-0000-0000-000012210000}"/>
    <cellStyle name="Assumption Multiple. 5 2 2 10" xfId="4460" xr:uid="{00000000-0005-0000-0000-000013210000}"/>
    <cellStyle name="Assumption Multiple. 5 2 2 10 2" xfId="24451" xr:uid="{00000000-0005-0000-0000-000014210000}"/>
    <cellStyle name="Assumption Multiple. 5 2 2 11" xfId="4461" xr:uid="{00000000-0005-0000-0000-000015210000}"/>
    <cellStyle name="Assumption Multiple. 5 2 2 11 2" xfId="24452" xr:uid="{00000000-0005-0000-0000-000016210000}"/>
    <cellStyle name="Assumption Multiple. 5 2 2 12" xfId="24450" xr:uid="{00000000-0005-0000-0000-000017210000}"/>
    <cellStyle name="Assumption Multiple. 5 2 2 2" xfId="4462" xr:uid="{00000000-0005-0000-0000-000018210000}"/>
    <cellStyle name="Assumption Multiple. 5 2 2 2 2" xfId="24453" xr:uid="{00000000-0005-0000-0000-000019210000}"/>
    <cellStyle name="Assumption Multiple. 5 2 2 3" xfId="4463" xr:uid="{00000000-0005-0000-0000-00001A210000}"/>
    <cellStyle name="Assumption Multiple. 5 2 2 3 2" xfId="24454" xr:uid="{00000000-0005-0000-0000-00001B210000}"/>
    <cellStyle name="Assumption Multiple. 5 2 2 4" xfId="4464" xr:uid="{00000000-0005-0000-0000-00001C210000}"/>
    <cellStyle name="Assumption Multiple. 5 2 2 4 2" xfId="24455" xr:uid="{00000000-0005-0000-0000-00001D210000}"/>
    <cellStyle name="Assumption Multiple. 5 2 2 5" xfId="4465" xr:uid="{00000000-0005-0000-0000-00001E210000}"/>
    <cellStyle name="Assumption Multiple. 5 2 2 5 2" xfId="24456" xr:uid="{00000000-0005-0000-0000-00001F210000}"/>
    <cellStyle name="Assumption Multiple. 5 2 2 6" xfId="4466" xr:uid="{00000000-0005-0000-0000-000020210000}"/>
    <cellStyle name="Assumption Multiple. 5 2 2 6 2" xfId="24457" xr:uid="{00000000-0005-0000-0000-000021210000}"/>
    <cellStyle name="Assumption Multiple. 5 2 2 7" xfId="4467" xr:uid="{00000000-0005-0000-0000-000022210000}"/>
    <cellStyle name="Assumption Multiple. 5 2 2 7 2" xfId="24458" xr:uid="{00000000-0005-0000-0000-000023210000}"/>
    <cellStyle name="Assumption Multiple. 5 2 2 8" xfId="4468" xr:uid="{00000000-0005-0000-0000-000024210000}"/>
    <cellStyle name="Assumption Multiple. 5 2 2 8 2" xfId="24459" xr:uid="{00000000-0005-0000-0000-000025210000}"/>
    <cellStyle name="Assumption Multiple. 5 2 2 9" xfId="4469" xr:uid="{00000000-0005-0000-0000-000026210000}"/>
    <cellStyle name="Assumption Multiple. 5 2 2 9 2" xfId="24460" xr:uid="{00000000-0005-0000-0000-000027210000}"/>
    <cellStyle name="Assumption Multiple. 5 2 3" xfId="4470" xr:uid="{00000000-0005-0000-0000-000028210000}"/>
    <cellStyle name="Assumption Multiple. 5 2 3 2" xfId="24461" xr:uid="{00000000-0005-0000-0000-000029210000}"/>
    <cellStyle name="Assumption Multiple. 5 2 4" xfId="4471" xr:uid="{00000000-0005-0000-0000-00002A210000}"/>
    <cellStyle name="Assumption Multiple. 5 2 4 2" xfId="24462" xr:uid="{00000000-0005-0000-0000-00002B210000}"/>
    <cellStyle name="Assumption Multiple. 5 2 5" xfId="4472" xr:uid="{00000000-0005-0000-0000-00002C210000}"/>
    <cellStyle name="Assumption Multiple. 5 2 5 2" xfId="24463" xr:uid="{00000000-0005-0000-0000-00002D210000}"/>
    <cellStyle name="Assumption Multiple. 5 2 6" xfId="4473" xr:uid="{00000000-0005-0000-0000-00002E210000}"/>
    <cellStyle name="Assumption Multiple. 5 2 6 2" xfId="24464" xr:uid="{00000000-0005-0000-0000-00002F210000}"/>
    <cellStyle name="Assumption Multiple. 5 2 7" xfId="4474" xr:uid="{00000000-0005-0000-0000-000030210000}"/>
    <cellStyle name="Assumption Multiple. 5 2 7 2" xfId="24465" xr:uid="{00000000-0005-0000-0000-000031210000}"/>
    <cellStyle name="Assumption Multiple. 5 2 8" xfId="4475" xr:uid="{00000000-0005-0000-0000-000032210000}"/>
    <cellStyle name="Assumption Multiple. 5 2 8 2" xfId="24466" xr:uid="{00000000-0005-0000-0000-000033210000}"/>
    <cellStyle name="Assumption Multiple. 5 2 9" xfId="4476" xr:uid="{00000000-0005-0000-0000-000034210000}"/>
    <cellStyle name="Assumption Multiple. 5 2 9 2" xfId="24467" xr:uid="{00000000-0005-0000-0000-000035210000}"/>
    <cellStyle name="Assumption Multiple. 5 3" xfId="4477" xr:uid="{00000000-0005-0000-0000-000036210000}"/>
    <cellStyle name="Assumption Multiple. 5 3 10" xfId="4478" xr:uid="{00000000-0005-0000-0000-000037210000}"/>
    <cellStyle name="Assumption Multiple. 5 3 10 2" xfId="24469" xr:uid="{00000000-0005-0000-0000-000038210000}"/>
    <cellStyle name="Assumption Multiple. 5 3 11" xfId="4479" xr:uid="{00000000-0005-0000-0000-000039210000}"/>
    <cellStyle name="Assumption Multiple. 5 3 11 2" xfId="24470" xr:uid="{00000000-0005-0000-0000-00003A210000}"/>
    <cellStyle name="Assumption Multiple. 5 3 12" xfId="24468" xr:uid="{00000000-0005-0000-0000-00003B210000}"/>
    <cellStyle name="Assumption Multiple. 5 3 2" xfId="4480" xr:uid="{00000000-0005-0000-0000-00003C210000}"/>
    <cellStyle name="Assumption Multiple. 5 3 2 2" xfId="24471" xr:uid="{00000000-0005-0000-0000-00003D210000}"/>
    <cellStyle name="Assumption Multiple. 5 3 3" xfId="4481" xr:uid="{00000000-0005-0000-0000-00003E210000}"/>
    <cellStyle name="Assumption Multiple. 5 3 3 2" xfId="24472" xr:uid="{00000000-0005-0000-0000-00003F210000}"/>
    <cellStyle name="Assumption Multiple. 5 3 4" xfId="4482" xr:uid="{00000000-0005-0000-0000-000040210000}"/>
    <cellStyle name="Assumption Multiple. 5 3 4 2" xfId="24473" xr:uid="{00000000-0005-0000-0000-000041210000}"/>
    <cellStyle name="Assumption Multiple. 5 3 5" xfId="4483" xr:uid="{00000000-0005-0000-0000-000042210000}"/>
    <cellStyle name="Assumption Multiple. 5 3 5 2" xfId="24474" xr:uid="{00000000-0005-0000-0000-000043210000}"/>
    <cellStyle name="Assumption Multiple. 5 3 6" xfId="4484" xr:uid="{00000000-0005-0000-0000-000044210000}"/>
    <cellStyle name="Assumption Multiple. 5 3 6 2" xfId="24475" xr:uid="{00000000-0005-0000-0000-000045210000}"/>
    <cellStyle name="Assumption Multiple. 5 3 7" xfId="4485" xr:uid="{00000000-0005-0000-0000-000046210000}"/>
    <cellStyle name="Assumption Multiple. 5 3 7 2" xfId="24476" xr:uid="{00000000-0005-0000-0000-000047210000}"/>
    <cellStyle name="Assumption Multiple. 5 3 8" xfId="4486" xr:uid="{00000000-0005-0000-0000-000048210000}"/>
    <cellStyle name="Assumption Multiple. 5 3 8 2" xfId="24477" xr:uid="{00000000-0005-0000-0000-000049210000}"/>
    <cellStyle name="Assumption Multiple. 5 3 9" xfId="4487" xr:uid="{00000000-0005-0000-0000-00004A210000}"/>
    <cellStyle name="Assumption Multiple. 5 3 9 2" xfId="24478" xr:uid="{00000000-0005-0000-0000-00004B210000}"/>
    <cellStyle name="Assumption Multiple. 5 4" xfId="4488" xr:uid="{00000000-0005-0000-0000-00004C210000}"/>
    <cellStyle name="Assumption Multiple. 5 4 2" xfId="24479" xr:uid="{00000000-0005-0000-0000-00004D210000}"/>
    <cellStyle name="Assumption Multiple. 5 5" xfId="4489" xr:uid="{00000000-0005-0000-0000-00004E210000}"/>
    <cellStyle name="Assumption Multiple. 5 5 2" xfId="24480" xr:uid="{00000000-0005-0000-0000-00004F210000}"/>
    <cellStyle name="Assumption Multiple. 5 6" xfId="4490" xr:uid="{00000000-0005-0000-0000-000050210000}"/>
    <cellStyle name="Assumption Multiple. 5 6 2" xfId="24481" xr:uid="{00000000-0005-0000-0000-000051210000}"/>
    <cellStyle name="Assumption Multiple. 5 7" xfId="4491" xr:uid="{00000000-0005-0000-0000-000052210000}"/>
    <cellStyle name="Assumption Multiple. 5 7 2" xfId="24482" xr:uid="{00000000-0005-0000-0000-000053210000}"/>
    <cellStyle name="Assumption Multiple. 5 8" xfId="4492" xr:uid="{00000000-0005-0000-0000-000054210000}"/>
    <cellStyle name="Assumption Multiple. 5 8 2" xfId="24483" xr:uid="{00000000-0005-0000-0000-000055210000}"/>
    <cellStyle name="Assumption Multiple. 5 9" xfId="4493" xr:uid="{00000000-0005-0000-0000-000056210000}"/>
    <cellStyle name="Assumption Multiple. 5 9 2" xfId="24484" xr:uid="{00000000-0005-0000-0000-000057210000}"/>
    <cellStyle name="Assumption Multiple. 6" xfId="4494" xr:uid="{00000000-0005-0000-0000-000058210000}"/>
    <cellStyle name="Assumption Multiple. 6 10" xfId="4495" xr:uid="{00000000-0005-0000-0000-000059210000}"/>
    <cellStyle name="Assumption Multiple. 6 10 2" xfId="24486" xr:uid="{00000000-0005-0000-0000-00005A210000}"/>
    <cellStyle name="Assumption Multiple. 6 11" xfId="4496" xr:uid="{00000000-0005-0000-0000-00005B210000}"/>
    <cellStyle name="Assumption Multiple. 6 11 2" xfId="24487" xr:uid="{00000000-0005-0000-0000-00005C210000}"/>
    <cellStyle name="Assumption Multiple. 6 12" xfId="4497" xr:uid="{00000000-0005-0000-0000-00005D210000}"/>
    <cellStyle name="Assumption Multiple. 6 12 2" xfId="24488" xr:uid="{00000000-0005-0000-0000-00005E210000}"/>
    <cellStyle name="Assumption Multiple. 6 13" xfId="24485" xr:uid="{00000000-0005-0000-0000-00005F210000}"/>
    <cellStyle name="Assumption Multiple. 6 2" xfId="4498" xr:uid="{00000000-0005-0000-0000-000060210000}"/>
    <cellStyle name="Assumption Multiple. 6 2 10" xfId="4499" xr:uid="{00000000-0005-0000-0000-000061210000}"/>
    <cellStyle name="Assumption Multiple. 6 2 10 2" xfId="24490" xr:uid="{00000000-0005-0000-0000-000062210000}"/>
    <cellStyle name="Assumption Multiple. 6 2 11" xfId="4500" xr:uid="{00000000-0005-0000-0000-000063210000}"/>
    <cellStyle name="Assumption Multiple. 6 2 11 2" xfId="24491" xr:uid="{00000000-0005-0000-0000-000064210000}"/>
    <cellStyle name="Assumption Multiple. 6 2 12" xfId="24489" xr:uid="{00000000-0005-0000-0000-000065210000}"/>
    <cellStyle name="Assumption Multiple. 6 2 2" xfId="4501" xr:uid="{00000000-0005-0000-0000-000066210000}"/>
    <cellStyle name="Assumption Multiple. 6 2 2 10" xfId="4502" xr:uid="{00000000-0005-0000-0000-000067210000}"/>
    <cellStyle name="Assumption Multiple. 6 2 2 10 2" xfId="24493" xr:uid="{00000000-0005-0000-0000-000068210000}"/>
    <cellStyle name="Assumption Multiple. 6 2 2 11" xfId="4503" xr:uid="{00000000-0005-0000-0000-000069210000}"/>
    <cellStyle name="Assumption Multiple. 6 2 2 11 2" xfId="24494" xr:uid="{00000000-0005-0000-0000-00006A210000}"/>
    <cellStyle name="Assumption Multiple. 6 2 2 12" xfId="24492" xr:uid="{00000000-0005-0000-0000-00006B210000}"/>
    <cellStyle name="Assumption Multiple. 6 2 2 2" xfId="4504" xr:uid="{00000000-0005-0000-0000-00006C210000}"/>
    <cellStyle name="Assumption Multiple. 6 2 2 2 2" xfId="24495" xr:uid="{00000000-0005-0000-0000-00006D210000}"/>
    <cellStyle name="Assumption Multiple. 6 2 2 3" xfId="4505" xr:uid="{00000000-0005-0000-0000-00006E210000}"/>
    <cellStyle name="Assumption Multiple. 6 2 2 3 2" xfId="24496" xr:uid="{00000000-0005-0000-0000-00006F210000}"/>
    <cellStyle name="Assumption Multiple. 6 2 2 4" xfId="4506" xr:uid="{00000000-0005-0000-0000-000070210000}"/>
    <cellStyle name="Assumption Multiple. 6 2 2 4 2" xfId="24497" xr:uid="{00000000-0005-0000-0000-000071210000}"/>
    <cellStyle name="Assumption Multiple. 6 2 2 5" xfId="4507" xr:uid="{00000000-0005-0000-0000-000072210000}"/>
    <cellStyle name="Assumption Multiple. 6 2 2 5 2" xfId="24498" xr:uid="{00000000-0005-0000-0000-000073210000}"/>
    <cellStyle name="Assumption Multiple. 6 2 2 6" xfId="4508" xr:uid="{00000000-0005-0000-0000-000074210000}"/>
    <cellStyle name="Assumption Multiple. 6 2 2 6 2" xfId="24499" xr:uid="{00000000-0005-0000-0000-000075210000}"/>
    <cellStyle name="Assumption Multiple. 6 2 2 7" xfId="4509" xr:uid="{00000000-0005-0000-0000-000076210000}"/>
    <cellStyle name="Assumption Multiple. 6 2 2 7 2" xfId="24500" xr:uid="{00000000-0005-0000-0000-000077210000}"/>
    <cellStyle name="Assumption Multiple. 6 2 2 8" xfId="4510" xr:uid="{00000000-0005-0000-0000-000078210000}"/>
    <cellStyle name="Assumption Multiple. 6 2 2 8 2" xfId="24501" xr:uid="{00000000-0005-0000-0000-000079210000}"/>
    <cellStyle name="Assumption Multiple. 6 2 2 9" xfId="4511" xr:uid="{00000000-0005-0000-0000-00007A210000}"/>
    <cellStyle name="Assumption Multiple. 6 2 2 9 2" xfId="24502" xr:uid="{00000000-0005-0000-0000-00007B210000}"/>
    <cellStyle name="Assumption Multiple. 6 2 3" xfId="4512" xr:uid="{00000000-0005-0000-0000-00007C210000}"/>
    <cellStyle name="Assumption Multiple. 6 2 3 2" xfId="24503" xr:uid="{00000000-0005-0000-0000-00007D210000}"/>
    <cellStyle name="Assumption Multiple. 6 2 4" xfId="4513" xr:uid="{00000000-0005-0000-0000-00007E210000}"/>
    <cellStyle name="Assumption Multiple. 6 2 4 2" xfId="24504" xr:uid="{00000000-0005-0000-0000-00007F210000}"/>
    <cellStyle name="Assumption Multiple. 6 2 5" xfId="4514" xr:uid="{00000000-0005-0000-0000-000080210000}"/>
    <cellStyle name="Assumption Multiple. 6 2 5 2" xfId="24505" xr:uid="{00000000-0005-0000-0000-000081210000}"/>
    <cellStyle name="Assumption Multiple. 6 2 6" xfId="4515" xr:uid="{00000000-0005-0000-0000-000082210000}"/>
    <cellStyle name="Assumption Multiple. 6 2 6 2" xfId="24506" xr:uid="{00000000-0005-0000-0000-000083210000}"/>
    <cellStyle name="Assumption Multiple. 6 2 7" xfId="4516" xr:uid="{00000000-0005-0000-0000-000084210000}"/>
    <cellStyle name="Assumption Multiple. 6 2 7 2" xfId="24507" xr:uid="{00000000-0005-0000-0000-000085210000}"/>
    <cellStyle name="Assumption Multiple. 6 2 8" xfId="4517" xr:uid="{00000000-0005-0000-0000-000086210000}"/>
    <cellStyle name="Assumption Multiple. 6 2 8 2" xfId="24508" xr:uid="{00000000-0005-0000-0000-000087210000}"/>
    <cellStyle name="Assumption Multiple. 6 2 9" xfId="4518" xr:uid="{00000000-0005-0000-0000-000088210000}"/>
    <cellStyle name="Assumption Multiple. 6 2 9 2" xfId="24509" xr:uid="{00000000-0005-0000-0000-000089210000}"/>
    <cellStyle name="Assumption Multiple. 6 3" xfId="4519" xr:uid="{00000000-0005-0000-0000-00008A210000}"/>
    <cellStyle name="Assumption Multiple. 6 3 10" xfId="4520" xr:uid="{00000000-0005-0000-0000-00008B210000}"/>
    <cellStyle name="Assumption Multiple. 6 3 10 2" xfId="24511" xr:uid="{00000000-0005-0000-0000-00008C210000}"/>
    <cellStyle name="Assumption Multiple. 6 3 11" xfId="4521" xr:uid="{00000000-0005-0000-0000-00008D210000}"/>
    <cellStyle name="Assumption Multiple. 6 3 11 2" xfId="24512" xr:uid="{00000000-0005-0000-0000-00008E210000}"/>
    <cellStyle name="Assumption Multiple. 6 3 12" xfId="24510" xr:uid="{00000000-0005-0000-0000-00008F210000}"/>
    <cellStyle name="Assumption Multiple. 6 3 2" xfId="4522" xr:uid="{00000000-0005-0000-0000-000090210000}"/>
    <cellStyle name="Assumption Multiple. 6 3 2 2" xfId="24513" xr:uid="{00000000-0005-0000-0000-000091210000}"/>
    <cellStyle name="Assumption Multiple. 6 3 3" xfId="4523" xr:uid="{00000000-0005-0000-0000-000092210000}"/>
    <cellStyle name="Assumption Multiple. 6 3 3 2" xfId="24514" xr:uid="{00000000-0005-0000-0000-000093210000}"/>
    <cellStyle name="Assumption Multiple. 6 3 4" xfId="4524" xr:uid="{00000000-0005-0000-0000-000094210000}"/>
    <cellStyle name="Assumption Multiple. 6 3 4 2" xfId="24515" xr:uid="{00000000-0005-0000-0000-000095210000}"/>
    <cellStyle name="Assumption Multiple. 6 3 5" xfId="4525" xr:uid="{00000000-0005-0000-0000-000096210000}"/>
    <cellStyle name="Assumption Multiple. 6 3 5 2" xfId="24516" xr:uid="{00000000-0005-0000-0000-000097210000}"/>
    <cellStyle name="Assumption Multiple. 6 3 6" xfId="4526" xr:uid="{00000000-0005-0000-0000-000098210000}"/>
    <cellStyle name="Assumption Multiple. 6 3 6 2" xfId="24517" xr:uid="{00000000-0005-0000-0000-000099210000}"/>
    <cellStyle name="Assumption Multiple. 6 3 7" xfId="4527" xr:uid="{00000000-0005-0000-0000-00009A210000}"/>
    <cellStyle name="Assumption Multiple. 6 3 7 2" xfId="24518" xr:uid="{00000000-0005-0000-0000-00009B210000}"/>
    <cellStyle name="Assumption Multiple. 6 3 8" xfId="4528" xr:uid="{00000000-0005-0000-0000-00009C210000}"/>
    <cellStyle name="Assumption Multiple. 6 3 8 2" xfId="24519" xr:uid="{00000000-0005-0000-0000-00009D210000}"/>
    <cellStyle name="Assumption Multiple. 6 3 9" xfId="4529" xr:uid="{00000000-0005-0000-0000-00009E210000}"/>
    <cellStyle name="Assumption Multiple. 6 3 9 2" xfId="24520" xr:uid="{00000000-0005-0000-0000-00009F210000}"/>
    <cellStyle name="Assumption Multiple. 6 4" xfId="4530" xr:uid="{00000000-0005-0000-0000-0000A0210000}"/>
    <cellStyle name="Assumption Multiple. 6 4 2" xfId="24521" xr:uid="{00000000-0005-0000-0000-0000A1210000}"/>
    <cellStyle name="Assumption Multiple. 6 5" xfId="4531" xr:uid="{00000000-0005-0000-0000-0000A2210000}"/>
    <cellStyle name="Assumption Multiple. 6 5 2" xfId="24522" xr:uid="{00000000-0005-0000-0000-0000A3210000}"/>
    <cellStyle name="Assumption Multiple. 6 6" xfId="4532" xr:uid="{00000000-0005-0000-0000-0000A4210000}"/>
    <cellStyle name="Assumption Multiple. 6 6 2" xfId="24523" xr:uid="{00000000-0005-0000-0000-0000A5210000}"/>
    <cellStyle name="Assumption Multiple. 6 7" xfId="4533" xr:uid="{00000000-0005-0000-0000-0000A6210000}"/>
    <cellStyle name="Assumption Multiple. 6 7 2" xfId="24524" xr:uid="{00000000-0005-0000-0000-0000A7210000}"/>
    <cellStyle name="Assumption Multiple. 6 8" xfId="4534" xr:uid="{00000000-0005-0000-0000-0000A8210000}"/>
    <cellStyle name="Assumption Multiple. 6 8 2" xfId="24525" xr:uid="{00000000-0005-0000-0000-0000A9210000}"/>
    <cellStyle name="Assumption Multiple. 6 9" xfId="4535" xr:uid="{00000000-0005-0000-0000-0000AA210000}"/>
    <cellStyle name="Assumption Multiple. 6 9 2" xfId="24526" xr:uid="{00000000-0005-0000-0000-0000AB210000}"/>
    <cellStyle name="Assumption Multiple. 7" xfId="4536" xr:uid="{00000000-0005-0000-0000-0000AC210000}"/>
    <cellStyle name="Assumption Multiple. 7 10" xfId="4537" xr:uid="{00000000-0005-0000-0000-0000AD210000}"/>
    <cellStyle name="Assumption Multiple. 7 10 2" xfId="24528" xr:uid="{00000000-0005-0000-0000-0000AE210000}"/>
    <cellStyle name="Assumption Multiple. 7 11" xfId="4538" xr:uid="{00000000-0005-0000-0000-0000AF210000}"/>
    <cellStyle name="Assumption Multiple. 7 11 2" xfId="24529" xr:uid="{00000000-0005-0000-0000-0000B0210000}"/>
    <cellStyle name="Assumption Multiple. 7 12" xfId="4539" xr:uid="{00000000-0005-0000-0000-0000B1210000}"/>
    <cellStyle name="Assumption Multiple. 7 12 2" xfId="24530" xr:uid="{00000000-0005-0000-0000-0000B2210000}"/>
    <cellStyle name="Assumption Multiple. 7 13" xfId="24527" xr:uid="{00000000-0005-0000-0000-0000B3210000}"/>
    <cellStyle name="Assumption Multiple. 7 2" xfId="4540" xr:uid="{00000000-0005-0000-0000-0000B4210000}"/>
    <cellStyle name="Assumption Multiple. 7 2 10" xfId="4541" xr:uid="{00000000-0005-0000-0000-0000B5210000}"/>
    <cellStyle name="Assumption Multiple. 7 2 10 2" xfId="24532" xr:uid="{00000000-0005-0000-0000-0000B6210000}"/>
    <cellStyle name="Assumption Multiple. 7 2 11" xfId="4542" xr:uid="{00000000-0005-0000-0000-0000B7210000}"/>
    <cellStyle name="Assumption Multiple. 7 2 11 2" xfId="24533" xr:uid="{00000000-0005-0000-0000-0000B8210000}"/>
    <cellStyle name="Assumption Multiple. 7 2 12" xfId="24531" xr:uid="{00000000-0005-0000-0000-0000B9210000}"/>
    <cellStyle name="Assumption Multiple. 7 2 2" xfId="4543" xr:uid="{00000000-0005-0000-0000-0000BA210000}"/>
    <cellStyle name="Assumption Multiple. 7 2 2 10" xfId="4544" xr:uid="{00000000-0005-0000-0000-0000BB210000}"/>
    <cellStyle name="Assumption Multiple. 7 2 2 10 2" xfId="24535" xr:uid="{00000000-0005-0000-0000-0000BC210000}"/>
    <cellStyle name="Assumption Multiple. 7 2 2 11" xfId="4545" xr:uid="{00000000-0005-0000-0000-0000BD210000}"/>
    <cellStyle name="Assumption Multiple. 7 2 2 11 2" xfId="24536" xr:uid="{00000000-0005-0000-0000-0000BE210000}"/>
    <cellStyle name="Assumption Multiple. 7 2 2 12" xfId="24534" xr:uid="{00000000-0005-0000-0000-0000BF210000}"/>
    <cellStyle name="Assumption Multiple. 7 2 2 2" xfId="4546" xr:uid="{00000000-0005-0000-0000-0000C0210000}"/>
    <cellStyle name="Assumption Multiple. 7 2 2 2 2" xfId="24537" xr:uid="{00000000-0005-0000-0000-0000C1210000}"/>
    <cellStyle name="Assumption Multiple. 7 2 2 3" xfId="4547" xr:uid="{00000000-0005-0000-0000-0000C2210000}"/>
    <cellStyle name="Assumption Multiple. 7 2 2 3 2" xfId="24538" xr:uid="{00000000-0005-0000-0000-0000C3210000}"/>
    <cellStyle name="Assumption Multiple. 7 2 2 4" xfId="4548" xr:uid="{00000000-0005-0000-0000-0000C4210000}"/>
    <cellStyle name="Assumption Multiple. 7 2 2 4 2" xfId="24539" xr:uid="{00000000-0005-0000-0000-0000C5210000}"/>
    <cellStyle name="Assumption Multiple. 7 2 2 5" xfId="4549" xr:uid="{00000000-0005-0000-0000-0000C6210000}"/>
    <cellStyle name="Assumption Multiple. 7 2 2 5 2" xfId="24540" xr:uid="{00000000-0005-0000-0000-0000C7210000}"/>
    <cellStyle name="Assumption Multiple. 7 2 2 6" xfId="4550" xr:uid="{00000000-0005-0000-0000-0000C8210000}"/>
    <cellStyle name="Assumption Multiple. 7 2 2 6 2" xfId="24541" xr:uid="{00000000-0005-0000-0000-0000C9210000}"/>
    <cellStyle name="Assumption Multiple. 7 2 2 7" xfId="4551" xr:uid="{00000000-0005-0000-0000-0000CA210000}"/>
    <cellStyle name="Assumption Multiple. 7 2 2 7 2" xfId="24542" xr:uid="{00000000-0005-0000-0000-0000CB210000}"/>
    <cellStyle name="Assumption Multiple. 7 2 2 8" xfId="4552" xr:uid="{00000000-0005-0000-0000-0000CC210000}"/>
    <cellStyle name="Assumption Multiple. 7 2 2 8 2" xfId="24543" xr:uid="{00000000-0005-0000-0000-0000CD210000}"/>
    <cellStyle name="Assumption Multiple. 7 2 2 9" xfId="4553" xr:uid="{00000000-0005-0000-0000-0000CE210000}"/>
    <cellStyle name="Assumption Multiple. 7 2 2 9 2" xfId="24544" xr:uid="{00000000-0005-0000-0000-0000CF210000}"/>
    <cellStyle name="Assumption Multiple. 7 2 3" xfId="4554" xr:uid="{00000000-0005-0000-0000-0000D0210000}"/>
    <cellStyle name="Assumption Multiple. 7 2 3 2" xfId="24545" xr:uid="{00000000-0005-0000-0000-0000D1210000}"/>
    <cellStyle name="Assumption Multiple. 7 2 4" xfId="4555" xr:uid="{00000000-0005-0000-0000-0000D2210000}"/>
    <cellStyle name="Assumption Multiple. 7 2 4 2" xfId="24546" xr:uid="{00000000-0005-0000-0000-0000D3210000}"/>
    <cellStyle name="Assumption Multiple. 7 2 5" xfId="4556" xr:uid="{00000000-0005-0000-0000-0000D4210000}"/>
    <cellStyle name="Assumption Multiple. 7 2 5 2" xfId="24547" xr:uid="{00000000-0005-0000-0000-0000D5210000}"/>
    <cellStyle name="Assumption Multiple. 7 2 6" xfId="4557" xr:uid="{00000000-0005-0000-0000-0000D6210000}"/>
    <cellStyle name="Assumption Multiple. 7 2 6 2" xfId="24548" xr:uid="{00000000-0005-0000-0000-0000D7210000}"/>
    <cellStyle name="Assumption Multiple. 7 2 7" xfId="4558" xr:uid="{00000000-0005-0000-0000-0000D8210000}"/>
    <cellStyle name="Assumption Multiple. 7 2 7 2" xfId="24549" xr:uid="{00000000-0005-0000-0000-0000D9210000}"/>
    <cellStyle name="Assumption Multiple. 7 2 8" xfId="4559" xr:uid="{00000000-0005-0000-0000-0000DA210000}"/>
    <cellStyle name="Assumption Multiple. 7 2 8 2" xfId="24550" xr:uid="{00000000-0005-0000-0000-0000DB210000}"/>
    <cellStyle name="Assumption Multiple. 7 2 9" xfId="4560" xr:uid="{00000000-0005-0000-0000-0000DC210000}"/>
    <cellStyle name="Assumption Multiple. 7 2 9 2" xfId="24551" xr:uid="{00000000-0005-0000-0000-0000DD210000}"/>
    <cellStyle name="Assumption Multiple. 7 3" xfId="4561" xr:uid="{00000000-0005-0000-0000-0000DE210000}"/>
    <cellStyle name="Assumption Multiple. 7 3 10" xfId="4562" xr:uid="{00000000-0005-0000-0000-0000DF210000}"/>
    <cellStyle name="Assumption Multiple. 7 3 10 2" xfId="24553" xr:uid="{00000000-0005-0000-0000-0000E0210000}"/>
    <cellStyle name="Assumption Multiple. 7 3 11" xfId="4563" xr:uid="{00000000-0005-0000-0000-0000E1210000}"/>
    <cellStyle name="Assumption Multiple. 7 3 11 2" xfId="24554" xr:uid="{00000000-0005-0000-0000-0000E2210000}"/>
    <cellStyle name="Assumption Multiple. 7 3 12" xfId="24552" xr:uid="{00000000-0005-0000-0000-0000E3210000}"/>
    <cellStyle name="Assumption Multiple. 7 3 2" xfId="4564" xr:uid="{00000000-0005-0000-0000-0000E4210000}"/>
    <cellStyle name="Assumption Multiple. 7 3 2 2" xfId="24555" xr:uid="{00000000-0005-0000-0000-0000E5210000}"/>
    <cellStyle name="Assumption Multiple. 7 3 3" xfId="4565" xr:uid="{00000000-0005-0000-0000-0000E6210000}"/>
    <cellStyle name="Assumption Multiple. 7 3 3 2" xfId="24556" xr:uid="{00000000-0005-0000-0000-0000E7210000}"/>
    <cellStyle name="Assumption Multiple. 7 3 4" xfId="4566" xr:uid="{00000000-0005-0000-0000-0000E8210000}"/>
    <cellStyle name="Assumption Multiple. 7 3 4 2" xfId="24557" xr:uid="{00000000-0005-0000-0000-0000E9210000}"/>
    <cellStyle name="Assumption Multiple. 7 3 5" xfId="4567" xr:uid="{00000000-0005-0000-0000-0000EA210000}"/>
    <cellStyle name="Assumption Multiple. 7 3 5 2" xfId="24558" xr:uid="{00000000-0005-0000-0000-0000EB210000}"/>
    <cellStyle name="Assumption Multiple. 7 3 6" xfId="4568" xr:uid="{00000000-0005-0000-0000-0000EC210000}"/>
    <cellStyle name="Assumption Multiple. 7 3 6 2" xfId="24559" xr:uid="{00000000-0005-0000-0000-0000ED210000}"/>
    <cellStyle name="Assumption Multiple. 7 3 7" xfId="4569" xr:uid="{00000000-0005-0000-0000-0000EE210000}"/>
    <cellStyle name="Assumption Multiple. 7 3 7 2" xfId="24560" xr:uid="{00000000-0005-0000-0000-0000EF210000}"/>
    <cellStyle name="Assumption Multiple. 7 3 8" xfId="4570" xr:uid="{00000000-0005-0000-0000-0000F0210000}"/>
    <cellStyle name="Assumption Multiple. 7 3 8 2" xfId="24561" xr:uid="{00000000-0005-0000-0000-0000F1210000}"/>
    <cellStyle name="Assumption Multiple. 7 3 9" xfId="4571" xr:uid="{00000000-0005-0000-0000-0000F2210000}"/>
    <cellStyle name="Assumption Multiple. 7 3 9 2" xfId="24562" xr:uid="{00000000-0005-0000-0000-0000F3210000}"/>
    <cellStyle name="Assumption Multiple. 7 4" xfId="4572" xr:uid="{00000000-0005-0000-0000-0000F4210000}"/>
    <cellStyle name="Assumption Multiple. 7 4 2" xfId="24563" xr:uid="{00000000-0005-0000-0000-0000F5210000}"/>
    <cellStyle name="Assumption Multiple. 7 5" xfId="4573" xr:uid="{00000000-0005-0000-0000-0000F6210000}"/>
    <cellStyle name="Assumption Multiple. 7 5 2" xfId="24564" xr:uid="{00000000-0005-0000-0000-0000F7210000}"/>
    <cellStyle name="Assumption Multiple. 7 6" xfId="4574" xr:uid="{00000000-0005-0000-0000-0000F8210000}"/>
    <cellStyle name="Assumption Multiple. 7 6 2" xfId="24565" xr:uid="{00000000-0005-0000-0000-0000F9210000}"/>
    <cellStyle name="Assumption Multiple. 7 7" xfId="4575" xr:uid="{00000000-0005-0000-0000-0000FA210000}"/>
    <cellStyle name="Assumption Multiple. 7 7 2" xfId="24566" xr:uid="{00000000-0005-0000-0000-0000FB210000}"/>
    <cellStyle name="Assumption Multiple. 7 8" xfId="4576" xr:uid="{00000000-0005-0000-0000-0000FC210000}"/>
    <cellStyle name="Assumption Multiple. 7 8 2" xfId="24567" xr:uid="{00000000-0005-0000-0000-0000FD210000}"/>
    <cellStyle name="Assumption Multiple. 7 9" xfId="4577" xr:uid="{00000000-0005-0000-0000-0000FE210000}"/>
    <cellStyle name="Assumption Multiple. 7 9 2" xfId="24568" xr:uid="{00000000-0005-0000-0000-0000FF210000}"/>
    <cellStyle name="Assumption Multiple. 8" xfId="4578" xr:uid="{00000000-0005-0000-0000-000000220000}"/>
    <cellStyle name="Assumption Multiple. 8 10" xfId="4579" xr:uid="{00000000-0005-0000-0000-000001220000}"/>
    <cellStyle name="Assumption Multiple. 8 10 2" xfId="24570" xr:uid="{00000000-0005-0000-0000-000002220000}"/>
    <cellStyle name="Assumption Multiple. 8 11" xfId="4580" xr:uid="{00000000-0005-0000-0000-000003220000}"/>
    <cellStyle name="Assumption Multiple. 8 11 2" xfId="24571" xr:uid="{00000000-0005-0000-0000-000004220000}"/>
    <cellStyle name="Assumption Multiple. 8 12" xfId="4581" xr:uid="{00000000-0005-0000-0000-000005220000}"/>
    <cellStyle name="Assumption Multiple. 8 12 2" xfId="24572" xr:uid="{00000000-0005-0000-0000-000006220000}"/>
    <cellStyle name="Assumption Multiple. 8 13" xfId="24569" xr:uid="{00000000-0005-0000-0000-000007220000}"/>
    <cellStyle name="Assumption Multiple. 8 2" xfId="4582" xr:uid="{00000000-0005-0000-0000-000008220000}"/>
    <cellStyle name="Assumption Multiple. 8 2 10" xfId="4583" xr:uid="{00000000-0005-0000-0000-000009220000}"/>
    <cellStyle name="Assumption Multiple. 8 2 10 2" xfId="24574" xr:uid="{00000000-0005-0000-0000-00000A220000}"/>
    <cellStyle name="Assumption Multiple. 8 2 11" xfId="4584" xr:uid="{00000000-0005-0000-0000-00000B220000}"/>
    <cellStyle name="Assumption Multiple. 8 2 11 2" xfId="24575" xr:uid="{00000000-0005-0000-0000-00000C220000}"/>
    <cellStyle name="Assumption Multiple. 8 2 12" xfId="24573" xr:uid="{00000000-0005-0000-0000-00000D220000}"/>
    <cellStyle name="Assumption Multiple. 8 2 2" xfId="4585" xr:uid="{00000000-0005-0000-0000-00000E220000}"/>
    <cellStyle name="Assumption Multiple. 8 2 2 10" xfId="4586" xr:uid="{00000000-0005-0000-0000-00000F220000}"/>
    <cellStyle name="Assumption Multiple. 8 2 2 10 2" xfId="24577" xr:uid="{00000000-0005-0000-0000-000010220000}"/>
    <cellStyle name="Assumption Multiple. 8 2 2 11" xfId="4587" xr:uid="{00000000-0005-0000-0000-000011220000}"/>
    <cellStyle name="Assumption Multiple. 8 2 2 11 2" xfId="24578" xr:uid="{00000000-0005-0000-0000-000012220000}"/>
    <cellStyle name="Assumption Multiple. 8 2 2 12" xfId="24576" xr:uid="{00000000-0005-0000-0000-000013220000}"/>
    <cellStyle name="Assumption Multiple. 8 2 2 2" xfId="4588" xr:uid="{00000000-0005-0000-0000-000014220000}"/>
    <cellStyle name="Assumption Multiple. 8 2 2 2 2" xfId="24579" xr:uid="{00000000-0005-0000-0000-000015220000}"/>
    <cellStyle name="Assumption Multiple. 8 2 2 3" xfId="4589" xr:uid="{00000000-0005-0000-0000-000016220000}"/>
    <cellStyle name="Assumption Multiple. 8 2 2 3 2" xfId="24580" xr:uid="{00000000-0005-0000-0000-000017220000}"/>
    <cellStyle name="Assumption Multiple. 8 2 2 4" xfId="4590" xr:uid="{00000000-0005-0000-0000-000018220000}"/>
    <cellStyle name="Assumption Multiple. 8 2 2 4 2" xfId="24581" xr:uid="{00000000-0005-0000-0000-000019220000}"/>
    <cellStyle name="Assumption Multiple. 8 2 2 5" xfId="4591" xr:uid="{00000000-0005-0000-0000-00001A220000}"/>
    <cellStyle name="Assumption Multiple. 8 2 2 5 2" xfId="24582" xr:uid="{00000000-0005-0000-0000-00001B220000}"/>
    <cellStyle name="Assumption Multiple. 8 2 2 6" xfId="4592" xr:uid="{00000000-0005-0000-0000-00001C220000}"/>
    <cellStyle name="Assumption Multiple. 8 2 2 6 2" xfId="24583" xr:uid="{00000000-0005-0000-0000-00001D220000}"/>
    <cellStyle name="Assumption Multiple. 8 2 2 7" xfId="4593" xr:uid="{00000000-0005-0000-0000-00001E220000}"/>
    <cellStyle name="Assumption Multiple. 8 2 2 7 2" xfId="24584" xr:uid="{00000000-0005-0000-0000-00001F220000}"/>
    <cellStyle name="Assumption Multiple. 8 2 2 8" xfId="4594" xr:uid="{00000000-0005-0000-0000-000020220000}"/>
    <cellStyle name="Assumption Multiple. 8 2 2 8 2" xfId="24585" xr:uid="{00000000-0005-0000-0000-000021220000}"/>
    <cellStyle name="Assumption Multiple. 8 2 2 9" xfId="4595" xr:uid="{00000000-0005-0000-0000-000022220000}"/>
    <cellStyle name="Assumption Multiple. 8 2 2 9 2" xfId="24586" xr:uid="{00000000-0005-0000-0000-000023220000}"/>
    <cellStyle name="Assumption Multiple. 8 2 3" xfId="4596" xr:uid="{00000000-0005-0000-0000-000024220000}"/>
    <cellStyle name="Assumption Multiple. 8 2 3 2" xfId="24587" xr:uid="{00000000-0005-0000-0000-000025220000}"/>
    <cellStyle name="Assumption Multiple. 8 2 4" xfId="4597" xr:uid="{00000000-0005-0000-0000-000026220000}"/>
    <cellStyle name="Assumption Multiple. 8 2 4 2" xfId="24588" xr:uid="{00000000-0005-0000-0000-000027220000}"/>
    <cellStyle name="Assumption Multiple. 8 2 5" xfId="4598" xr:uid="{00000000-0005-0000-0000-000028220000}"/>
    <cellStyle name="Assumption Multiple. 8 2 5 2" xfId="24589" xr:uid="{00000000-0005-0000-0000-000029220000}"/>
    <cellStyle name="Assumption Multiple. 8 2 6" xfId="4599" xr:uid="{00000000-0005-0000-0000-00002A220000}"/>
    <cellStyle name="Assumption Multiple. 8 2 6 2" xfId="24590" xr:uid="{00000000-0005-0000-0000-00002B220000}"/>
    <cellStyle name="Assumption Multiple. 8 2 7" xfId="4600" xr:uid="{00000000-0005-0000-0000-00002C220000}"/>
    <cellStyle name="Assumption Multiple. 8 2 7 2" xfId="24591" xr:uid="{00000000-0005-0000-0000-00002D220000}"/>
    <cellStyle name="Assumption Multiple. 8 2 8" xfId="4601" xr:uid="{00000000-0005-0000-0000-00002E220000}"/>
    <cellStyle name="Assumption Multiple. 8 2 8 2" xfId="24592" xr:uid="{00000000-0005-0000-0000-00002F220000}"/>
    <cellStyle name="Assumption Multiple. 8 2 9" xfId="4602" xr:uid="{00000000-0005-0000-0000-000030220000}"/>
    <cellStyle name="Assumption Multiple. 8 2 9 2" xfId="24593" xr:uid="{00000000-0005-0000-0000-000031220000}"/>
    <cellStyle name="Assumption Multiple. 8 3" xfId="4603" xr:uid="{00000000-0005-0000-0000-000032220000}"/>
    <cellStyle name="Assumption Multiple. 8 3 10" xfId="4604" xr:uid="{00000000-0005-0000-0000-000033220000}"/>
    <cellStyle name="Assumption Multiple. 8 3 10 2" xfId="24595" xr:uid="{00000000-0005-0000-0000-000034220000}"/>
    <cellStyle name="Assumption Multiple. 8 3 11" xfId="4605" xr:uid="{00000000-0005-0000-0000-000035220000}"/>
    <cellStyle name="Assumption Multiple. 8 3 11 2" xfId="24596" xr:uid="{00000000-0005-0000-0000-000036220000}"/>
    <cellStyle name="Assumption Multiple. 8 3 12" xfId="24594" xr:uid="{00000000-0005-0000-0000-000037220000}"/>
    <cellStyle name="Assumption Multiple. 8 3 2" xfId="4606" xr:uid="{00000000-0005-0000-0000-000038220000}"/>
    <cellStyle name="Assumption Multiple. 8 3 2 2" xfId="24597" xr:uid="{00000000-0005-0000-0000-000039220000}"/>
    <cellStyle name="Assumption Multiple. 8 3 3" xfId="4607" xr:uid="{00000000-0005-0000-0000-00003A220000}"/>
    <cellStyle name="Assumption Multiple. 8 3 3 2" xfId="24598" xr:uid="{00000000-0005-0000-0000-00003B220000}"/>
    <cellStyle name="Assumption Multiple. 8 3 4" xfId="4608" xr:uid="{00000000-0005-0000-0000-00003C220000}"/>
    <cellStyle name="Assumption Multiple. 8 3 4 2" xfId="24599" xr:uid="{00000000-0005-0000-0000-00003D220000}"/>
    <cellStyle name="Assumption Multiple. 8 3 5" xfId="4609" xr:uid="{00000000-0005-0000-0000-00003E220000}"/>
    <cellStyle name="Assumption Multiple. 8 3 5 2" xfId="24600" xr:uid="{00000000-0005-0000-0000-00003F220000}"/>
    <cellStyle name="Assumption Multiple. 8 3 6" xfId="4610" xr:uid="{00000000-0005-0000-0000-000040220000}"/>
    <cellStyle name="Assumption Multiple. 8 3 6 2" xfId="24601" xr:uid="{00000000-0005-0000-0000-000041220000}"/>
    <cellStyle name="Assumption Multiple. 8 3 7" xfId="4611" xr:uid="{00000000-0005-0000-0000-000042220000}"/>
    <cellStyle name="Assumption Multiple. 8 3 7 2" xfId="24602" xr:uid="{00000000-0005-0000-0000-000043220000}"/>
    <cellStyle name="Assumption Multiple. 8 3 8" xfId="4612" xr:uid="{00000000-0005-0000-0000-000044220000}"/>
    <cellStyle name="Assumption Multiple. 8 3 8 2" xfId="24603" xr:uid="{00000000-0005-0000-0000-000045220000}"/>
    <cellStyle name="Assumption Multiple. 8 3 9" xfId="4613" xr:uid="{00000000-0005-0000-0000-000046220000}"/>
    <cellStyle name="Assumption Multiple. 8 3 9 2" xfId="24604" xr:uid="{00000000-0005-0000-0000-000047220000}"/>
    <cellStyle name="Assumption Multiple. 8 4" xfId="4614" xr:uid="{00000000-0005-0000-0000-000048220000}"/>
    <cellStyle name="Assumption Multiple. 8 4 2" xfId="24605" xr:uid="{00000000-0005-0000-0000-000049220000}"/>
    <cellStyle name="Assumption Multiple. 8 5" xfId="4615" xr:uid="{00000000-0005-0000-0000-00004A220000}"/>
    <cellStyle name="Assumption Multiple. 8 5 2" xfId="24606" xr:uid="{00000000-0005-0000-0000-00004B220000}"/>
    <cellStyle name="Assumption Multiple. 8 6" xfId="4616" xr:uid="{00000000-0005-0000-0000-00004C220000}"/>
    <cellStyle name="Assumption Multiple. 8 6 2" xfId="24607" xr:uid="{00000000-0005-0000-0000-00004D220000}"/>
    <cellStyle name="Assumption Multiple. 8 7" xfId="4617" xr:uid="{00000000-0005-0000-0000-00004E220000}"/>
    <cellStyle name="Assumption Multiple. 8 7 2" xfId="24608" xr:uid="{00000000-0005-0000-0000-00004F220000}"/>
    <cellStyle name="Assumption Multiple. 8 8" xfId="4618" xr:uid="{00000000-0005-0000-0000-000050220000}"/>
    <cellStyle name="Assumption Multiple. 8 8 2" xfId="24609" xr:uid="{00000000-0005-0000-0000-000051220000}"/>
    <cellStyle name="Assumption Multiple. 8 9" xfId="4619" xr:uid="{00000000-0005-0000-0000-000052220000}"/>
    <cellStyle name="Assumption Multiple. 8 9 2" xfId="24610" xr:uid="{00000000-0005-0000-0000-000053220000}"/>
    <cellStyle name="Assumption Multiple. 9" xfId="4620" xr:uid="{00000000-0005-0000-0000-000054220000}"/>
    <cellStyle name="Assumption Multiple. 9 10" xfId="4621" xr:uid="{00000000-0005-0000-0000-000055220000}"/>
    <cellStyle name="Assumption Multiple. 9 10 2" xfId="24612" xr:uid="{00000000-0005-0000-0000-000056220000}"/>
    <cellStyle name="Assumption Multiple. 9 11" xfId="4622" xr:uid="{00000000-0005-0000-0000-000057220000}"/>
    <cellStyle name="Assumption Multiple. 9 11 2" xfId="24613" xr:uid="{00000000-0005-0000-0000-000058220000}"/>
    <cellStyle name="Assumption Multiple. 9 12" xfId="4623" xr:uid="{00000000-0005-0000-0000-000059220000}"/>
    <cellStyle name="Assumption Multiple. 9 12 2" xfId="24614" xr:uid="{00000000-0005-0000-0000-00005A220000}"/>
    <cellStyle name="Assumption Multiple. 9 13" xfId="24611" xr:uid="{00000000-0005-0000-0000-00005B220000}"/>
    <cellStyle name="Assumption Multiple. 9 2" xfId="4624" xr:uid="{00000000-0005-0000-0000-00005C220000}"/>
    <cellStyle name="Assumption Multiple. 9 2 10" xfId="4625" xr:uid="{00000000-0005-0000-0000-00005D220000}"/>
    <cellStyle name="Assumption Multiple. 9 2 10 2" xfId="24616" xr:uid="{00000000-0005-0000-0000-00005E220000}"/>
    <cellStyle name="Assumption Multiple. 9 2 11" xfId="4626" xr:uid="{00000000-0005-0000-0000-00005F220000}"/>
    <cellStyle name="Assumption Multiple. 9 2 11 2" xfId="24617" xr:uid="{00000000-0005-0000-0000-000060220000}"/>
    <cellStyle name="Assumption Multiple. 9 2 12" xfId="24615" xr:uid="{00000000-0005-0000-0000-000061220000}"/>
    <cellStyle name="Assumption Multiple. 9 2 2" xfId="4627" xr:uid="{00000000-0005-0000-0000-000062220000}"/>
    <cellStyle name="Assumption Multiple. 9 2 2 10" xfId="4628" xr:uid="{00000000-0005-0000-0000-000063220000}"/>
    <cellStyle name="Assumption Multiple. 9 2 2 10 2" xfId="24619" xr:uid="{00000000-0005-0000-0000-000064220000}"/>
    <cellStyle name="Assumption Multiple. 9 2 2 11" xfId="4629" xr:uid="{00000000-0005-0000-0000-000065220000}"/>
    <cellStyle name="Assumption Multiple. 9 2 2 11 2" xfId="24620" xr:uid="{00000000-0005-0000-0000-000066220000}"/>
    <cellStyle name="Assumption Multiple. 9 2 2 12" xfId="24618" xr:uid="{00000000-0005-0000-0000-000067220000}"/>
    <cellStyle name="Assumption Multiple. 9 2 2 2" xfId="4630" xr:uid="{00000000-0005-0000-0000-000068220000}"/>
    <cellStyle name="Assumption Multiple. 9 2 2 2 2" xfId="24621" xr:uid="{00000000-0005-0000-0000-000069220000}"/>
    <cellStyle name="Assumption Multiple. 9 2 2 3" xfId="4631" xr:uid="{00000000-0005-0000-0000-00006A220000}"/>
    <cellStyle name="Assumption Multiple. 9 2 2 3 2" xfId="24622" xr:uid="{00000000-0005-0000-0000-00006B220000}"/>
    <cellStyle name="Assumption Multiple. 9 2 2 4" xfId="4632" xr:uid="{00000000-0005-0000-0000-00006C220000}"/>
    <cellStyle name="Assumption Multiple. 9 2 2 4 2" xfId="24623" xr:uid="{00000000-0005-0000-0000-00006D220000}"/>
    <cellStyle name="Assumption Multiple. 9 2 2 5" xfId="4633" xr:uid="{00000000-0005-0000-0000-00006E220000}"/>
    <cellStyle name="Assumption Multiple. 9 2 2 5 2" xfId="24624" xr:uid="{00000000-0005-0000-0000-00006F220000}"/>
    <cellStyle name="Assumption Multiple. 9 2 2 6" xfId="4634" xr:uid="{00000000-0005-0000-0000-000070220000}"/>
    <cellStyle name="Assumption Multiple. 9 2 2 6 2" xfId="24625" xr:uid="{00000000-0005-0000-0000-000071220000}"/>
    <cellStyle name="Assumption Multiple. 9 2 2 7" xfId="4635" xr:uid="{00000000-0005-0000-0000-000072220000}"/>
    <cellStyle name="Assumption Multiple. 9 2 2 7 2" xfId="24626" xr:uid="{00000000-0005-0000-0000-000073220000}"/>
    <cellStyle name="Assumption Multiple. 9 2 2 8" xfId="4636" xr:uid="{00000000-0005-0000-0000-000074220000}"/>
    <cellStyle name="Assumption Multiple. 9 2 2 8 2" xfId="24627" xr:uid="{00000000-0005-0000-0000-000075220000}"/>
    <cellStyle name="Assumption Multiple. 9 2 2 9" xfId="4637" xr:uid="{00000000-0005-0000-0000-000076220000}"/>
    <cellStyle name="Assumption Multiple. 9 2 2 9 2" xfId="24628" xr:uid="{00000000-0005-0000-0000-000077220000}"/>
    <cellStyle name="Assumption Multiple. 9 2 3" xfId="4638" xr:uid="{00000000-0005-0000-0000-000078220000}"/>
    <cellStyle name="Assumption Multiple. 9 2 3 2" xfId="24629" xr:uid="{00000000-0005-0000-0000-000079220000}"/>
    <cellStyle name="Assumption Multiple. 9 2 4" xfId="4639" xr:uid="{00000000-0005-0000-0000-00007A220000}"/>
    <cellStyle name="Assumption Multiple. 9 2 4 2" xfId="24630" xr:uid="{00000000-0005-0000-0000-00007B220000}"/>
    <cellStyle name="Assumption Multiple. 9 2 5" xfId="4640" xr:uid="{00000000-0005-0000-0000-00007C220000}"/>
    <cellStyle name="Assumption Multiple. 9 2 5 2" xfId="24631" xr:uid="{00000000-0005-0000-0000-00007D220000}"/>
    <cellStyle name="Assumption Multiple. 9 2 6" xfId="4641" xr:uid="{00000000-0005-0000-0000-00007E220000}"/>
    <cellStyle name="Assumption Multiple. 9 2 6 2" xfId="24632" xr:uid="{00000000-0005-0000-0000-00007F220000}"/>
    <cellStyle name="Assumption Multiple. 9 2 7" xfId="4642" xr:uid="{00000000-0005-0000-0000-000080220000}"/>
    <cellStyle name="Assumption Multiple. 9 2 7 2" xfId="24633" xr:uid="{00000000-0005-0000-0000-000081220000}"/>
    <cellStyle name="Assumption Multiple. 9 2 8" xfId="4643" xr:uid="{00000000-0005-0000-0000-000082220000}"/>
    <cellStyle name="Assumption Multiple. 9 2 8 2" xfId="24634" xr:uid="{00000000-0005-0000-0000-000083220000}"/>
    <cellStyle name="Assumption Multiple. 9 2 9" xfId="4644" xr:uid="{00000000-0005-0000-0000-000084220000}"/>
    <cellStyle name="Assumption Multiple. 9 2 9 2" xfId="24635" xr:uid="{00000000-0005-0000-0000-000085220000}"/>
    <cellStyle name="Assumption Multiple. 9 3" xfId="4645" xr:uid="{00000000-0005-0000-0000-000086220000}"/>
    <cellStyle name="Assumption Multiple. 9 3 10" xfId="4646" xr:uid="{00000000-0005-0000-0000-000087220000}"/>
    <cellStyle name="Assumption Multiple. 9 3 10 2" xfId="24637" xr:uid="{00000000-0005-0000-0000-000088220000}"/>
    <cellStyle name="Assumption Multiple. 9 3 11" xfId="4647" xr:uid="{00000000-0005-0000-0000-000089220000}"/>
    <cellStyle name="Assumption Multiple. 9 3 11 2" xfId="24638" xr:uid="{00000000-0005-0000-0000-00008A220000}"/>
    <cellStyle name="Assumption Multiple. 9 3 12" xfId="24636" xr:uid="{00000000-0005-0000-0000-00008B220000}"/>
    <cellStyle name="Assumption Multiple. 9 3 2" xfId="4648" xr:uid="{00000000-0005-0000-0000-00008C220000}"/>
    <cellStyle name="Assumption Multiple. 9 3 2 2" xfId="24639" xr:uid="{00000000-0005-0000-0000-00008D220000}"/>
    <cellStyle name="Assumption Multiple. 9 3 3" xfId="4649" xr:uid="{00000000-0005-0000-0000-00008E220000}"/>
    <cellStyle name="Assumption Multiple. 9 3 3 2" xfId="24640" xr:uid="{00000000-0005-0000-0000-00008F220000}"/>
    <cellStyle name="Assumption Multiple. 9 3 4" xfId="4650" xr:uid="{00000000-0005-0000-0000-000090220000}"/>
    <cellStyle name="Assumption Multiple. 9 3 4 2" xfId="24641" xr:uid="{00000000-0005-0000-0000-000091220000}"/>
    <cellStyle name="Assumption Multiple. 9 3 5" xfId="4651" xr:uid="{00000000-0005-0000-0000-000092220000}"/>
    <cellStyle name="Assumption Multiple. 9 3 5 2" xfId="24642" xr:uid="{00000000-0005-0000-0000-000093220000}"/>
    <cellStyle name="Assumption Multiple. 9 3 6" xfId="4652" xr:uid="{00000000-0005-0000-0000-000094220000}"/>
    <cellStyle name="Assumption Multiple. 9 3 6 2" xfId="24643" xr:uid="{00000000-0005-0000-0000-000095220000}"/>
    <cellStyle name="Assumption Multiple. 9 3 7" xfId="4653" xr:uid="{00000000-0005-0000-0000-000096220000}"/>
    <cellStyle name="Assumption Multiple. 9 3 7 2" xfId="24644" xr:uid="{00000000-0005-0000-0000-000097220000}"/>
    <cellStyle name="Assumption Multiple. 9 3 8" xfId="4654" xr:uid="{00000000-0005-0000-0000-000098220000}"/>
    <cellStyle name="Assumption Multiple. 9 3 8 2" xfId="24645" xr:uid="{00000000-0005-0000-0000-000099220000}"/>
    <cellStyle name="Assumption Multiple. 9 3 9" xfId="4655" xr:uid="{00000000-0005-0000-0000-00009A220000}"/>
    <cellStyle name="Assumption Multiple. 9 3 9 2" xfId="24646" xr:uid="{00000000-0005-0000-0000-00009B220000}"/>
    <cellStyle name="Assumption Multiple. 9 4" xfId="4656" xr:uid="{00000000-0005-0000-0000-00009C220000}"/>
    <cellStyle name="Assumption Multiple. 9 4 2" xfId="24647" xr:uid="{00000000-0005-0000-0000-00009D220000}"/>
    <cellStyle name="Assumption Multiple. 9 5" xfId="4657" xr:uid="{00000000-0005-0000-0000-00009E220000}"/>
    <cellStyle name="Assumption Multiple. 9 5 2" xfId="24648" xr:uid="{00000000-0005-0000-0000-00009F220000}"/>
    <cellStyle name="Assumption Multiple. 9 6" xfId="4658" xr:uid="{00000000-0005-0000-0000-0000A0220000}"/>
    <cellStyle name="Assumption Multiple. 9 6 2" xfId="24649" xr:uid="{00000000-0005-0000-0000-0000A1220000}"/>
    <cellStyle name="Assumption Multiple. 9 7" xfId="4659" xr:uid="{00000000-0005-0000-0000-0000A2220000}"/>
    <cellStyle name="Assumption Multiple. 9 7 2" xfId="24650" xr:uid="{00000000-0005-0000-0000-0000A3220000}"/>
    <cellStyle name="Assumption Multiple. 9 8" xfId="4660" xr:uid="{00000000-0005-0000-0000-0000A4220000}"/>
    <cellStyle name="Assumption Multiple. 9 8 2" xfId="24651" xr:uid="{00000000-0005-0000-0000-0000A5220000}"/>
    <cellStyle name="Assumption Multiple. 9 9" xfId="4661" xr:uid="{00000000-0005-0000-0000-0000A6220000}"/>
    <cellStyle name="Assumption Multiple. 9 9 2" xfId="24652" xr:uid="{00000000-0005-0000-0000-0000A7220000}"/>
    <cellStyle name="Assumption Number." xfId="4662" xr:uid="{00000000-0005-0000-0000-0000A8220000}"/>
    <cellStyle name="Assumption Number. 10" xfId="4663" xr:uid="{00000000-0005-0000-0000-0000A9220000}"/>
    <cellStyle name="Assumption Number. 10 10" xfId="4664" xr:uid="{00000000-0005-0000-0000-0000AA220000}"/>
    <cellStyle name="Assumption Number. 10 10 2" xfId="24655" xr:uid="{00000000-0005-0000-0000-0000AB220000}"/>
    <cellStyle name="Assumption Number. 10 11" xfId="4665" xr:uid="{00000000-0005-0000-0000-0000AC220000}"/>
    <cellStyle name="Assumption Number. 10 11 2" xfId="24656" xr:uid="{00000000-0005-0000-0000-0000AD220000}"/>
    <cellStyle name="Assumption Number. 10 12" xfId="4666" xr:uid="{00000000-0005-0000-0000-0000AE220000}"/>
    <cellStyle name="Assumption Number. 10 12 2" xfId="24657" xr:uid="{00000000-0005-0000-0000-0000AF220000}"/>
    <cellStyle name="Assumption Number. 10 13" xfId="24654" xr:uid="{00000000-0005-0000-0000-0000B0220000}"/>
    <cellStyle name="Assumption Number. 10 2" xfId="4667" xr:uid="{00000000-0005-0000-0000-0000B1220000}"/>
    <cellStyle name="Assumption Number. 10 2 10" xfId="4668" xr:uid="{00000000-0005-0000-0000-0000B2220000}"/>
    <cellStyle name="Assumption Number. 10 2 10 2" xfId="24659" xr:uid="{00000000-0005-0000-0000-0000B3220000}"/>
    <cellStyle name="Assumption Number. 10 2 11" xfId="4669" xr:uid="{00000000-0005-0000-0000-0000B4220000}"/>
    <cellStyle name="Assumption Number. 10 2 11 2" xfId="24660" xr:uid="{00000000-0005-0000-0000-0000B5220000}"/>
    <cellStyle name="Assumption Number. 10 2 12" xfId="24658" xr:uid="{00000000-0005-0000-0000-0000B6220000}"/>
    <cellStyle name="Assumption Number. 10 2 2" xfId="4670" xr:uid="{00000000-0005-0000-0000-0000B7220000}"/>
    <cellStyle name="Assumption Number. 10 2 2 10" xfId="4671" xr:uid="{00000000-0005-0000-0000-0000B8220000}"/>
    <cellStyle name="Assumption Number. 10 2 2 10 2" xfId="24662" xr:uid="{00000000-0005-0000-0000-0000B9220000}"/>
    <cellStyle name="Assumption Number. 10 2 2 11" xfId="4672" xr:uid="{00000000-0005-0000-0000-0000BA220000}"/>
    <cellStyle name="Assumption Number. 10 2 2 11 2" xfId="24663" xr:uid="{00000000-0005-0000-0000-0000BB220000}"/>
    <cellStyle name="Assumption Number. 10 2 2 12" xfId="24661" xr:uid="{00000000-0005-0000-0000-0000BC220000}"/>
    <cellStyle name="Assumption Number. 10 2 2 2" xfId="4673" xr:uid="{00000000-0005-0000-0000-0000BD220000}"/>
    <cellStyle name="Assumption Number. 10 2 2 2 2" xfId="24664" xr:uid="{00000000-0005-0000-0000-0000BE220000}"/>
    <cellStyle name="Assumption Number. 10 2 2 3" xfId="4674" xr:uid="{00000000-0005-0000-0000-0000BF220000}"/>
    <cellStyle name="Assumption Number. 10 2 2 3 2" xfId="24665" xr:uid="{00000000-0005-0000-0000-0000C0220000}"/>
    <cellStyle name="Assumption Number. 10 2 2 4" xfId="4675" xr:uid="{00000000-0005-0000-0000-0000C1220000}"/>
    <cellStyle name="Assumption Number. 10 2 2 4 2" xfId="24666" xr:uid="{00000000-0005-0000-0000-0000C2220000}"/>
    <cellStyle name="Assumption Number. 10 2 2 5" xfId="4676" xr:uid="{00000000-0005-0000-0000-0000C3220000}"/>
    <cellStyle name="Assumption Number. 10 2 2 5 2" xfId="24667" xr:uid="{00000000-0005-0000-0000-0000C4220000}"/>
    <cellStyle name="Assumption Number. 10 2 2 6" xfId="4677" xr:uid="{00000000-0005-0000-0000-0000C5220000}"/>
    <cellStyle name="Assumption Number. 10 2 2 6 2" xfId="24668" xr:uid="{00000000-0005-0000-0000-0000C6220000}"/>
    <cellStyle name="Assumption Number. 10 2 2 7" xfId="4678" xr:uid="{00000000-0005-0000-0000-0000C7220000}"/>
    <cellStyle name="Assumption Number. 10 2 2 7 2" xfId="24669" xr:uid="{00000000-0005-0000-0000-0000C8220000}"/>
    <cellStyle name="Assumption Number. 10 2 2 8" xfId="4679" xr:uid="{00000000-0005-0000-0000-0000C9220000}"/>
    <cellStyle name="Assumption Number. 10 2 2 8 2" xfId="24670" xr:uid="{00000000-0005-0000-0000-0000CA220000}"/>
    <cellStyle name="Assumption Number. 10 2 2 9" xfId="4680" xr:uid="{00000000-0005-0000-0000-0000CB220000}"/>
    <cellStyle name="Assumption Number. 10 2 2 9 2" xfId="24671" xr:uid="{00000000-0005-0000-0000-0000CC220000}"/>
    <cellStyle name="Assumption Number. 10 2 3" xfId="4681" xr:uid="{00000000-0005-0000-0000-0000CD220000}"/>
    <cellStyle name="Assumption Number. 10 2 3 2" xfId="24672" xr:uid="{00000000-0005-0000-0000-0000CE220000}"/>
    <cellStyle name="Assumption Number. 10 2 4" xfId="4682" xr:uid="{00000000-0005-0000-0000-0000CF220000}"/>
    <cellStyle name="Assumption Number. 10 2 4 2" xfId="24673" xr:uid="{00000000-0005-0000-0000-0000D0220000}"/>
    <cellStyle name="Assumption Number. 10 2 5" xfId="4683" xr:uid="{00000000-0005-0000-0000-0000D1220000}"/>
    <cellStyle name="Assumption Number. 10 2 5 2" xfId="24674" xr:uid="{00000000-0005-0000-0000-0000D2220000}"/>
    <cellStyle name="Assumption Number. 10 2 6" xfId="4684" xr:uid="{00000000-0005-0000-0000-0000D3220000}"/>
    <cellStyle name="Assumption Number. 10 2 6 2" xfId="24675" xr:uid="{00000000-0005-0000-0000-0000D4220000}"/>
    <cellStyle name="Assumption Number. 10 2 7" xfId="4685" xr:uid="{00000000-0005-0000-0000-0000D5220000}"/>
    <cellStyle name="Assumption Number. 10 2 7 2" xfId="24676" xr:uid="{00000000-0005-0000-0000-0000D6220000}"/>
    <cellStyle name="Assumption Number. 10 2 8" xfId="4686" xr:uid="{00000000-0005-0000-0000-0000D7220000}"/>
    <cellStyle name="Assumption Number. 10 2 8 2" xfId="24677" xr:uid="{00000000-0005-0000-0000-0000D8220000}"/>
    <cellStyle name="Assumption Number. 10 2 9" xfId="4687" xr:uid="{00000000-0005-0000-0000-0000D9220000}"/>
    <cellStyle name="Assumption Number. 10 2 9 2" xfId="24678" xr:uid="{00000000-0005-0000-0000-0000DA220000}"/>
    <cellStyle name="Assumption Number. 10 3" xfId="4688" xr:uid="{00000000-0005-0000-0000-0000DB220000}"/>
    <cellStyle name="Assumption Number. 10 3 10" xfId="4689" xr:uid="{00000000-0005-0000-0000-0000DC220000}"/>
    <cellStyle name="Assumption Number. 10 3 10 2" xfId="24680" xr:uid="{00000000-0005-0000-0000-0000DD220000}"/>
    <cellStyle name="Assumption Number. 10 3 11" xfId="4690" xr:uid="{00000000-0005-0000-0000-0000DE220000}"/>
    <cellStyle name="Assumption Number. 10 3 11 2" xfId="24681" xr:uid="{00000000-0005-0000-0000-0000DF220000}"/>
    <cellStyle name="Assumption Number. 10 3 12" xfId="24679" xr:uid="{00000000-0005-0000-0000-0000E0220000}"/>
    <cellStyle name="Assumption Number. 10 3 2" xfId="4691" xr:uid="{00000000-0005-0000-0000-0000E1220000}"/>
    <cellStyle name="Assumption Number. 10 3 2 2" xfId="24682" xr:uid="{00000000-0005-0000-0000-0000E2220000}"/>
    <cellStyle name="Assumption Number. 10 3 3" xfId="4692" xr:uid="{00000000-0005-0000-0000-0000E3220000}"/>
    <cellStyle name="Assumption Number. 10 3 3 2" xfId="24683" xr:uid="{00000000-0005-0000-0000-0000E4220000}"/>
    <cellStyle name="Assumption Number. 10 3 4" xfId="4693" xr:uid="{00000000-0005-0000-0000-0000E5220000}"/>
    <cellStyle name="Assumption Number. 10 3 4 2" xfId="24684" xr:uid="{00000000-0005-0000-0000-0000E6220000}"/>
    <cellStyle name="Assumption Number. 10 3 5" xfId="4694" xr:uid="{00000000-0005-0000-0000-0000E7220000}"/>
    <cellStyle name="Assumption Number. 10 3 5 2" xfId="24685" xr:uid="{00000000-0005-0000-0000-0000E8220000}"/>
    <cellStyle name="Assumption Number. 10 3 6" xfId="4695" xr:uid="{00000000-0005-0000-0000-0000E9220000}"/>
    <cellStyle name="Assumption Number. 10 3 6 2" xfId="24686" xr:uid="{00000000-0005-0000-0000-0000EA220000}"/>
    <cellStyle name="Assumption Number. 10 3 7" xfId="4696" xr:uid="{00000000-0005-0000-0000-0000EB220000}"/>
    <cellStyle name="Assumption Number. 10 3 7 2" xfId="24687" xr:uid="{00000000-0005-0000-0000-0000EC220000}"/>
    <cellStyle name="Assumption Number. 10 3 8" xfId="4697" xr:uid="{00000000-0005-0000-0000-0000ED220000}"/>
    <cellStyle name="Assumption Number. 10 3 8 2" xfId="24688" xr:uid="{00000000-0005-0000-0000-0000EE220000}"/>
    <cellStyle name="Assumption Number. 10 3 9" xfId="4698" xr:uid="{00000000-0005-0000-0000-0000EF220000}"/>
    <cellStyle name="Assumption Number. 10 3 9 2" xfId="24689" xr:uid="{00000000-0005-0000-0000-0000F0220000}"/>
    <cellStyle name="Assumption Number. 10 4" xfId="4699" xr:uid="{00000000-0005-0000-0000-0000F1220000}"/>
    <cellStyle name="Assumption Number. 10 4 2" xfId="24690" xr:uid="{00000000-0005-0000-0000-0000F2220000}"/>
    <cellStyle name="Assumption Number. 10 5" xfId="4700" xr:uid="{00000000-0005-0000-0000-0000F3220000}"/>
    <cellStyle name="Assumption Number. 10 5 2" xfId="24691" xr:uid="{00000000-0005-0000-0000-0000F4220000}"/>
    <cellStyle name="Assumption Number. 10 6" xfId="4701" xr:uid="{00000000-0005-0000-0000-0000F5220000}"/>
    <cellStyle name="Assumption Number. 10 6 2" xfId="24692" xr:uid="{00000000-0005-0000-0000-0000F6220000}"/>
    <cellStyle name="Assumption Number. 10 7" xfId="4702" xr:uid="{00000000-0005-0000-0000-0000F7220000}"/>
    <cellStyle name="Assumption Number. 10 7 2" xfId="24693" xr:uid="{00000000-0005-0000-0000-0000F8220000}"/>
    <cellStyle name="Assumption Number. 10 8" xfId="4703" xr:uid="{00000000-0005-0000-0000-0000F9220000}"/>
    <cellStyle name="Assumption Number. 10 8 2" xfId="24694" xr:uid="{00000000-0005-0000-0000-0000FA220000}"/>
    <cellStyle name="Assumption Number. 10 9" xfId="4704" xr:uid="{00000000-0005-0000-0000-0000FB220000}"/>
    <cellStyle name="Assumption Number. 10 9 2" xfId="24695" xr:uid="{00000000-0005-0000-0000-0000FC220000}"/>
    <cellStyle name="Assumption Number. 11" xfId="4705" xr:uid="{00000000-0005-0000-0000-0000FD220000}"/>
    <cellStyle name="Assumption Number. 11 10" xfId="4706" xr:uid="{00000000-0005-0000-0000-0000FE220000}"/>
    <cellStyle name="Assumption Number. 11 10 2" xfId="24697" xr:uid="{00000000-0005-0000-0000-0000FF220000}"/>
    <cellStyle name="Assumption Number. 11 11" xfId="4707" xr:uid="{00000000-0005-0000-0000-000000230000}"/>
    <cellStyle name="Assumption Number. 11 11 2" xfId="24698" xr:uid="{00000000-0005-0000-0000-000001230000}"/>
    <cellStyle name="Assumption Number. 11 12" xfId="24696" xr:uid="{00000000-0005-0000-0000-000002230000}"/>
    <cellStyle name="Assumption Number. 11 2" xfId="4708" xr:uid="{00000000-0005-0000-0000-000003230000}"/>
    <cellStyle name="Assumption Number. 11 2 10" xfId="4709" xr:uid="{00000000-0005-0000-0000-000004230000}"/>
    <cellStyle name="Assumption Number. 11 2 10 2" xfId="24700" xr:uid="{00000000-0005-0000-0000-000005230000}"/>
    <cellStyle name="Assumption Number. 11 2 11" xfId="4710" xr:uid="{00000000-0005-0000-0000-000006230000}"/>
    <cellStyle name="Assumption Number. 11 2 11 2" xfId="24701" xr:uid="{00000000-0005-0000-0000-000007230000}"/>
    <cellStyle name="Assumption Number. 11 2 12" xfId="24699" xr:uid="{00000000-0005-0000-0000-000008230000}"/>
    <cellStyle name="Assumption Number. 11 2 2" xfId="4711" xr:uid="{00000000-0005-0000-0000-000009230000}"/>
    <cellStyle name="Assumption Number. 11 2 2 2" xfId="24702" xr:uid="{00000000-0005-0000-0000-00000A230000}"/>
    <cellStyle name="Assumption Number. 11 2 3" xfId="4712" xr:uid="{00000000-0005-0000-0000-00000B230000}"/>
    <cellStyle name="Assumption Number. 11 2 3 2" xfId="24703" xr:uid="{00000000-0005-0000-0000-00000C230000}"/>
    <cellStyle name="Assumption Number. 11 2 4" xfId="4713" xr:uid="{00000000-0005-0000-0000-00000D230000}"/>
    <cellStyle name="Assumption Number. 11 2 4 2" xfId="24704" xr:uid="{00000000-0005-0000-0000-00000E230000}"/>
    <cellStyle name="Assumption Number. 11 2 5" xfId="4714" xr:uid="{00000000-0005-0000-0000-00000F230000}"/>
    <cellStyle name="Assumption Number. 11 2 5 2" xfId="24705" xr:uid="{00000000-0005-0000-0000-000010230000}"/>
    <cellStyle name="Assumption Number. 11 2 6" xfId="4715" xr:uid="{00000000-0005-0000-0000-000011230000}"/>
    <cellStyle name="Assumption Number. 11 2 6 2" xfId="24706" xr:uid="{00000000-0005-0000-0000-000012230000}"/>
    <cellStyle name="Assumption Number. 11 2 7" xfId="4716" xr:uid="{00000000-0005-0000-0000-000013230000}"/>
    <cellStyle name="Assumption Number. 11 2 7 2" xfId="24707" xr:uid="{00000000-0005-0000-0000-000014230000}"/>
    <cellStyle name="Assumption Number. 11 2 8" xfId="4717" xr:uid="{00000000-0005-0000-0000-000015230000}"/>
    <cellStyle name="Assumption Number. 11 2 8 2" xfId="24708" xr:uid="{00000000-0005-0000-0000-000016230000}"/>
    <cellStyle name="Assumption Number. 11 2 9" xfId="4718" xr:uid="{00000000-0005-0000-0000-000017230000}"/>
    <cellStyle name="Assumption Number. 11 2 9 2" xfId="24709" xr:uid="{00000000-0005-0000-0000-000018230000}"/>
    <cellStyle name="Assumption Number. 11 3" xfId="4719" xr:uid="{00000000-0005-0000-0000-000019230000}"/>
    <cellStyle name="Assumption Number. 11 3 2" xfId="24710" xr:uid="{00000000-0005-0000-0000-00001A230000}"/>
    <cellStyle name="Assumption Number. 11 4" xfId="4720" xr:uid="{00000000-0005-0000-0000-00001B230000}"/>
    <cellStyle name="Assumption Number. 11 4 2" xfId="24711" xr:uid="{00000000-0005-0000-0000-00001C230000}"/>
    <cellStyle name="Assumption Number. 11 5" xfId="4721" xr:uid="{00000000-0005-0000-0000-00001D230000}"/>
    <cellStyle name="Assumption Number. 11 5 2" xfId="24712" xr:uid="{00000000-0005-0000-0000-00001E230000}"/>
    <cellStyle name="Assumption Number. 11 6" xfId="4722" xr:uid="{00000000-0005-0000-0000-00001F230000}"/>
    <cellStyle name="Assumption Number. 11 6 2" xfId="24713" xr:uid="{00000000-0005-0000-0000-000020230000}"/>
    <cellStyle name="Assumption Number. 11 7" xfId="4723" xr:uid="{00000000-0005-0000-0000-000021230000}"/>
    <cellStyle name="Assumption Number. 11 7 2" xfId="24714" xr:uid="{00000000-0005-0000-0000-000022230000}"/>
    <cellStyle name="Assumption Number. 11 8" xfId="4724" xr:uid="{00000000-0005-0000-0000-000023230000}"/>
    <cellStyle name="Assumption Number. 11 8 2" xfId="24715" xr:uid="{00000000-0005-0000-0000-000024230000}"/>
    <cellStyle name="Assumption Number. 11 9" xfId="4725" xr:uid="{00000000-0005-0000-0000-000025230000}"/>
    <cellStyle name="Assumption Number. 11 9 2" xfId="24716" xr:uid="{00000000-0005-0000-0000-000026230000}"/>
    <cellStyle name="Assumption Number. 12" xfId="4726" xr:uid="{00000000-0005-0000-0000-000027230000}"/>
    <cellStyle name="Assumption Number. 12 10" xfId="4727" xr:uid="{00000000-0005-0000-0000-000028230000}"/>
    <cellStyle name="Assumption Number. 12 10 2" xfId="24718" xr:uid="{00000000-0005-0000-0000-000029230000}"/>
    <cellStyle name="Assumption Number. 12 11" xfId="4728" xr:uid="{00000000-0005-0000-0000-00002A230000}"/>
    <cellStyle name="Assumption Number. 12 11 2" xfId="24719" xr:uid="{00000000-0005-0000-0000-00002B230000}"/>
    <cellStyle name="Assumption Number. 12 12" xfId="24717" xr:uid="{00000000-0005-0000-0000-00002C230000}"/>
    <cellStyle name="Assumption Number. 12 2" xfId="4729" xr:uid="{00000000-0005-0000-0000-00002D230000}"/>
    <cellStyle name="Assumption Number. 12 2 10" xfId="4730" xr:uid="{00000000-0005-0000-0000-00002E230000}"/>
    <cellStyle name="Assumption Number. 12 2 10 2" xfId="24721" xr:uid="{00000000-0005-0000-0000-00002F230000}"/>
    <cellStyle name="Assumption Number. 12 2 11" xfId="4731" xr:uid="{00000000-0005-0000-0000-000030230000}"/>
    <cellStyle name="Assumption Number. 12 2 11 2" xfId="24722" xr:uid="{00000000-0005-0000-0000-000031230000}"/>
    <cellStyle name="Assumption Number. 12 2 12" xfId="24720" xr:uid="{00000000-0005-0000-0000-000032230000}"/>
    <cellStyle name="Assumption Number. 12 2 2" xfId="4732" xr:uid="{00000000-0005-0000-0000-000033230000}"/>
    <cellStyle name="Assumption Number. 12 2 2 2" xfId="24723" xr:uid="{00000000-0005-0000-0000-000034230000}"/>
    <cellStyle name="Assumption Number. 12 2 3" xfId="4733" xr:uid="{00000000-0005-0000-0000-000035230000}"/>
    <cellStyle name="Assumption Number. 12 2 3 2" xfId="24724" xr:uid="{00000000-0005-0000-0000-000036230000}"/>
    <cellStyle name="Assumption Number. 12 2 4" xfId="4734" xr:uid="{00000000-0005-0000-0000-000037230000}"/>
    <cellStyle name="Assumption Number. 12 2 4 2" xfId="24725" xr:uid="{00000000-0005-0000-0000-000038230000}"/>
    <cellStyle name="Assumption Number. 12 2 5" xfId="4735" xr:uid="{00000000-0005-0000-0000-000039230000}"/>
    <cellStyle name="Assumption Number. 12 2 5 2" xfId="24726" xr:uid="{00000000-0005-0000-0000-00003A230000}"/>
    <cellStyle name="Assumption Number. 12 2 6" xfId="4736" xr:uid="{00000000-0005-0000-0000-00003B230000}"/>
    <cellStyle name="Assumption Number. 12 2 6 2" xfId="24727" xr:uid="{00000000-0005-0000-0000-00003C230000}"/>
    <cellStyle name="Assumption Number. 12 2 7" xfId="4737" xr:uid="{00000000-0005-0000-0000-00003D230000}"/>
    <cellStyle name="Assumption Number. 12 2 7 2" xfId="24728" xr:uid="{00000000-0005-0000-0000-00003E230000}"/>
    <cellStyle name="Assumption Number. 12 2 8" xfId="4738" xr:uid="{00000000-0005-0000-0000-00003F230000}"/>
    <cellStyle name="Assumption Number. 12 2 8 2" xfId="24729" xr:uid="{00000000-0005-0000-0000-000040230000}"/>
    <cellStyle name="Assumption Number. 12 2 9" xfId="4739" xr:uid="{00000000-0005-0000-0000-000041230000}"/>
    <cellStyle name="Assumption Number. 12 2 9 2" xfId="24730" xr:uid="{00000000-0005-0000-0000-000042230000}"/>
    <cellStyle name="Assumption Number. 12 3" xfId="4740" xr:uid="{00000000-0005-0000-0000-000043230000}"/>
    <cellStyle name="Assumption Number. 12 3 2" xfId="24731" xr:uid="{00000000-0005-0000-0000-000044230000}"/>
    <cellStyle name="Assumption Number. 12 4" xfId="4741" xr:uid="{00000000-0005-0000-0000-000045230000}"/>
    <cellStyle name="Assumption Number. 12 4 2" xfId="24732" xr:uid="{00000000-0005-0000-0000-000046230000}"/>
    <cellStyle name="Assumption Number. 12 5" xfId="4742" xr:uid="{00000000-0005-0000-0000-000047230000}"/>
    <cellStyle name="Assumption Number. 12 5 2" xfId="24733" xr:uid="{00000000-0005-0000-0000-000048230000}"/>
    <cellStyle name="Assumption Number. 12 6" xfId="4743" xr:uid="{00000000-0005-0000-0000-000049230000}"/>
    <cellStyle name="Assumption Number. 12 6 2" xfId="24734" xr:uid="{00000000-0005-0000-0000-00004A230000}"/>
    <cellStyle name="Assumption Number. 12 7" xfId="4744" xr:uid="{00000000-0005-0000-0000-00004B230000}"/>
    <cellStyle name="Assumption Number. 12 7 2" xfId="24735" xr:uid="{00000000-0005-0000-0000-00004C230000}"/>
    <cellStyle name="Assumption Number. 12 8" xfId="4745" xr:uid="{00000000-0005-0000-0000-00004D230000}"/>
    <cellStyle name="Assumption Number. 12 8 2" xfId="24736" xr:uid="{00000000-0005-0000-0000-00004E230000}"/>
    <cellStyle name="Assumption Number. 12 9" xfId="4746" xr:uid="{00000000-0005-0000-0000-00004F230000}"/>
    <cellStyle name="Assumption Number. 12 9 2" xfId="24737" xr:uid="{00000000-0005-0000-0000-000050230000}"/>
    <cellStyle name="Assumption Number. 13" xfId="4747" xr:uid="{00000000-0005-0000-0000-000051230000}"/>
    <cellStyle name="Assumption Number. 13 10" xfId="4748" xr:uid="{00000000-0005-0000-0000-000052230000}"/>
    <cellStyle name="Assumption Number. 13 10 2" xfId="24739" xr:uid="{00000000-0005-0000-0000-000053230000}"/>
    <cellStyle name="Assumption Number. 13 11" xfId="4749" xr:uid="{00000000-0005-0000-0000-000054230000}"/>
    <cellStyle name="Assumption Number. 13 11 2" xfId="24740" xr:uid="{00000000-0005-0000-0000-000055230000}"/>
    <cellStyle name="Assumption Number. 13 12" xfId="24738" xr:uid="{00000000-0005-0000-0000-000056230000}"/>
    <cellStyle name="Assumption Number. 13 2" xfId="4750" xr:uid="{00000000-0005-0000-0000-000057230000}"/>
    <cellStyle name="Assumption Number. 13 2 2" xfId="24741" xr:uid="{00000000-0005-0000-0000-000058230000}"/>
    <cellStyle name="Assumption Number. 13 3" xfId="4751" xr:uid="{00000000-0005-0000-0000-000059230000}"/>
    <cellStyle name="Assumption Number. 13 3 2" xfId="24742" xr:uid="{00000000-0005-0000-0000-00005A230000}"/>
    <cellStyle name="Assumption Number. 13 4" xfId="4752" xr:uid="{00000000-0005-0000-0000-00005B230000}"/>
    <cellStyle name="Assumption Number. 13 4 2" xfId="24743" xr:uid="{00000000-0005-0000-0000-00005C230000}"/>
    <cellStyle name="Assumption Number. 13 5" xfId="4753" xr:uid="{00000000-0005-0000-0000-00005D230000}"/>
    <cellStyle name="Assumption Number. 13 5 2" xfId="24744" xr:uid="{00000000-0005-0000-0000-00005E230000}"/>
    <cellStyle name="Assumption Number. 13 6" xfId="4754" xr:uid="{00000000-0005-0000-0000-00005F230000}"/>
    <cellStyle name="Assumption Number. 13 6 2" xfId="24745" xr:uid="{00000000-0005-0000-0000-000060230000}"/>
    <cellStyle name="Assumption Number. 13 7" xfId="4755" xr:uid="{00000000-0005-0000-0000-000061230000}"/>
    <cellStyle name="Assumption Number. 13 7 2" xfId="24746" xr:uid="{00000000-0005-0000-0000-000062230000}"/>
    <cellStyle name="Assumption Number. 13 8" xfId="4756" xr:uid="{00000000-0005-0000-0000-000063230000}"/>
    <cellStyle name="Assumption Number. 13 8 2" xfId="24747" xr:uid="{00000000-0005-0000-0000-000064230000}"/>
    <cellStyle name="Assumption Number. 13 9" xfId="4757" xr:uid="{00000000-0005-0000-0000-000065230000}"/>
    <cellStyle name="Assumption Number. 13 9 2" xfId="24748" xr:uid="{00000000-0005-0000-0000-000066230000}"/>
    <cellStyle name="Assumption Number. 14" xfId="4758" xr:uid="{00000000-0005-0000-0000-000067230000}"/>
    <cellStyle name="Assumption Number. 14 2" xfId="24749" xr:uid="{00000000-0005-0000-0000-000068230000}"/>
    <cellStyle name="Assumption Number. 15" xfId="4759" xr:uid="{00000000-0005-0000-0000-000069230000}"/>
    <cellStyle name="Assumption Number. 15 2" xfId="24750" xr:uid="{00000000-0005-0000-0000-00006A230000}"/>
    <cellStyle name="Assumption Number. 16" xfId="4760" xr:uid="{00000000-0005-0000-0000-00006B230000}"/>
    <cellStyle name="Assumption Number. 16 2" xfId="24751" xr:uid="{00000000-0005-0000-0000-00006C230000}"/>
    <cellStyle name="Assumption Number. 17" xfId="4761" xr:uid="{00000000-0005-0000-0000-00006D230000}"/>
    <cellStyle name="Assumption Number. 17 2" xfId="24752" xr:uid="{00000000-0005-0000-0000-00006E230000}"/>
    <cellStyle name="Assumption Number. 18" xfId="24653" xr:uid="{00000000-0005-0000-0000-00006F230000}"/>
    <cellStyle name="Assumption Number. 2" xfId="4762" xr:uid="{00000000-0005-0000-0000-000070230000}"/>
    <cellStyle name="Assumption Number. 2 10" xfId="4763" xr:uid="{00000000-0005-0000-0000-000071230000}"/>
    <cellStyle name="Assumption Number. 2 10 2" xfId="24754" xr:uid="{00000000-0005-0000-0000-000072230000}"/>
    <cellStyle name="Assumption Number. 2 11" xfId="4764" xr:uid="{00000000-0005-0000-0000-000073230000}"/>
    <cellStyle name="Assumption Number. 2 11 2" xfId="24755" xr:uid="{00000000-0005-0000-0000-000074230000}"/>
    <cellStyle name="Assumption Number. 2 12" xfId="4765" xr:uid="{00000000-0005-0000-0000-000075230000}"/>
    <cellStyle name="Assumption Number. 2 12 2" xfId="24756" xr:uid="{00000000-0005-0000-0000-000076230000}"/>
    <cellStyle name="Assumption Number. 2 13" xfId="4766" xr:uid="{00000000-0005-0000-0000-000077230000}"/>
    <cellStyle name="Assumption Number. 2 13 2" xfId="24757" xr:uid="{00000000-0005-0000-0000-000078230000}"/>
    <cellStyle name="Assumption Number. 2 14" xfId="4767" xr:uid="{00000000-0005-0000-0000-000079230000}"/>
    <cellStyle name="Assumption Number. 2 14 2" xfId="24758" xr:uid="{00000000-0005-0000-0000-00007A230000}"/>
    <cellStyle name="Assumption Number. 2 15" xfId="4768" xr:uid="{00000000-0005-0000-0000-00007B230000}"/>
    <cellStyle name="Assumption Number. 2 15 2" xfId="24759" xr:uid="{00000000-0005-0000-0000-00007C230000}"/>
    <cellStyle name="Assumption Number. 2 16" xfId="4769" xr:uid="{00000000-0005-0000-0000-00007D230000}"/>
    <cellStyle name="Assumption Number. 2 16 2" xfId="24760" xr:uid="{00000000-0005-0000-0000-00007E230000}"/>
    <cellStyle name="Assumption Number. 2 17" xfId="4770" xr:uid="{00000000-0005-0000-0000-00007F230000}"/>
    <cellStyle name="Assumption Number. 2 17 2" xfId="24761" xr:uid="{00000000-0005-0000-0000-000080230000}"/>
    <cellStyle name="Assumption Number. 2 18" xfId="4771" xr:uid="{00000000-0005-0000-0000-000081230000}"/>
    <cellStyle name="Assumption Number. 2 18 2" xfId="24762" xr:uid="{00000000-0005-0000-0000-000082230000}"/>
    <cellStyle name="Assumption Number. 2 19" xfId="4772" xr:uid="{00000000-0005-0000-0000-000083230000}"/>
    <cellStyle name="Assumption Number. 2 19 2" xfId="24763" xr:uid="{00000000-0005-0000-0000-000084230000}"/>
    <cellStyle name="Assumption Number. 2 2" xfId="4773" xr:uid="{00000000-0005-0000-0000-000085230000}"/>
    <cellStyle name="Assumption Number. 2 2 10" xfId="4774" xr:uid="{00000000-0005-0000-0000-000086230000}"/>
    <cellStyle name="Assumption Number. 2 2 10 2" xfId="24765" xr:uid="{00000000-0005-0000-0000-000087230000}"/>
    <cellStyle name="Assumption Number. 2 2 11" xfId="4775" xr:uid="{00000000-0005-0000-0000-000088230000}"/>
    <cellStyle name="Assumption Number. 2 2 11 2" xfId="24766" xr:uid="{00000000-0005-0000-0000-000089230000}"/>
    <cellStyle name="Assumption Number. 2 2 12" xfId="4776" xr:uid="{00000000-0005-0000-0000-00008A230000}"/>
    <cellStyle name="Assumption Number. 2 2 12 2" xfId="24767" xr:uid="{00000000-0005-0000-0000-00008B230000}"/>
    <cellStyle name="Assumption Number. 2 2 13" xfId="4777" xr:uid="{00000000-0005-0000-0000-00008C230000}"/>
    <cellStyle name="Assumption Number. 2 2 13 2" xfId="24768" xr:uid="{00000000-0005-0000-0000-00008D230000}"/>
    <cellStyle name="Assumption Number. 2 2 14" xfId="4778" xr:uid="{00000000-0005-0000-0000-00008E230000}"/>
    <cellStyle name="Assumption Number. 2 2 14 2" xfId="24769" xr:uid="{00000000-0005-0000-0000-00008F230000}"/>
    <cellStyle name="Assumption Number. 2 2 15" xfId="4779" xr:uid="{00000000-0005-0000-0000-000090230000}"/>
    <cellStyle name="Assumption Number. 2 2 15 2" xfId="24770" xr:uid="{00000000-0005-0000-0000-000091230000}"/>
    <cellStyle name="Assumption Number. 2 2 16" xfId="4780" xr:uid="{00000000-0005-0000-0000-000092230000}"/>
    <cellStyle name="Assumption Number. 2 2 16 2" xfId="24771" xr:uid="{00000000-0005-0000-0000-000093230000}"/>
    <cellStyle name="Assumption Number. 2 2 17" xfId="4781" xr:uid="{00000000-0005-0000-0000-000094230000}"/>
    <cellStyle name="Assumption Number. 2 2 17 2" xfId="24772" xr:uid="{00000000-0005-0000-0000-000095230000}"/>
    <cellStyle name="Assumption Number. 2 2 18" xfId="4782" xr:uid="{00000000-0005-0000-0000-000096230000}"/>
    <cellStyle name="Assumption Number. 2 2 18 2" xfId="24773" xr:uid="{00000000-0005-0000-0000-000097230000}"/>
    <cellStyle name="Assumption Number. 2 2 19" xfId="4783" xr:uid="{00000000-0005-0000-0000-000098230000}"/>
    <cellStyle name="Assumption Number. 2 2 19 2" xfId="24774" xr:uid="{00000000-0005-0000-0000-000099230000}"/>
    <cellStyle name="Assumption Number. 2 2 2" xfId="4784" xr:uid="{00000000-0005-0000-0000-00009A230000}"/>
    <cellStyle name="Assumption Number. 2 2 2 10" xfId="4785" xr:uid="{00000000-0005-0000-0000-00009B230000}"/>
    <cellStyle name="Assumption Number. 2 2 2 10 2" xfId="24776" xr:uid="{00000000-0005-0000-0000-00009C230000}"/>
    <cellStyle name="Assumption Number. 2 2 2 11" xfId="4786" xr:uid="{00000000-0005-0000-0000-00009D230000}"/>
    <cellStyle name="Assumption Number. 2 2 2 11 2" xfId="24777" xr:uid="{00000000-0005-0000-0000-00009E230000}"/>
    <cellStyle name="Assumption Number. 2 2 2 12" xfId="4787" xr:uid="{00000000-0005-0000-0000-00009F230000}"/>
    <cellStyle name="Assumption Number. 2 2 2 12 2" xfId="24778" xr:uid="{00000000-0005-0000-0000-0000A0230000}"/>
    <cellStyle name="Assumption Number. 2 2 2 13" xfId="4788" xr:uid="{00000000-0005-0000-0000-0000A1230000}"/>
    <cellStyle name="Assumption Number. 2 2 2 13 2" xfId="24779" xr:uid="{00000000-0005-0000-0000-0000A2230000}"/>
    <cellStyle name="Assumption Number. 2 2 2 14" xfId="24775" xr:uid="{00000000-0005-0000-0000-0000A3230000}"/>
    <cellStyle name="Assumption Number. 2 2 2 2" xfId="4789" xr:uid="{00000000-0005-0000-0000-0000A4230000}"/>
    <cellStyle name="Assumption Number. 2 2 2 2 10" xfId="4790" xr:uid="{00000000-0005-0000-0000-0000A5230000}"/>
    <cellStyle name="Assumption Number. 2 2 2 2 10 2" xfId="24781" xr:uid="{00000000-0005-0000-0000-0000A6230000}"/>
    <cellStyle name="Assumption Number. 2 2 2 2 11" xfId="4791" xr:uid="{00000000-0005-0000-0000-0000A7230000}"/>
    <cellStyle name="Assumption Number. 2 2 2 2 11 2" xfId="24782" xr:uid="{00000000-0005-0000-0000-0000A8230000}"/>
    <cellStyle name="Assumption Number. 2 2 2 2 12" xfId="4792" xr:uid="{00000000-0005-0000-0000-0000A9230000}"/>
    <cellStyle name="Assumption Number. 2 2 2 2 12 2" xfId="24783" xr:uid="{00000000-0005-0000-0000-0000AA230000}"/>
    <cellStyle name="Assumption Number. 2 2 2 2 13" xfId="24780" xr:uid="{00000000-0005-0000-0000-0000AB230000}"/>
    <cellStyle name="Assumption Number. 2 2 2 2 2" xfId="4793" xr:uid="{00000000-0005-0000-0000-0000AC230000}"/>
    <cellStyle name="Assumption Number. 2 2 2 2 2 10" xfId="4794" xr:uid="{00000000-0005-0000-0000-0000AD230000}"/>
    <cellStyle name="Assumption Number. 2 2 2 2 2 10 2" xfId="24785" xr:uid="{00000000-0005-0000-0000-0000AE230000}"/>
    <cellStyle name="Assumption Number. 2 2 2 2 2 11" xfId="4795" xr:uid="{00000000-0005-0000-0000-0000AF230000}"/>
    <cellStyle name="Assumption Number. 2 2 2 2 2 11 2" xfId="24786" xr:uid="{00000000-0005-0000-0000-0000B0230000}"/>
    <cellStyle name="Assumption Number. 2 2 2 2 2 12" xfId="24784" xr:uid="{00000000-0005-0000-0000-0000B1230000}"/>
    <cellStyle name="Assumption Number. 2 2 2 2 2 2" xfId="4796" xr:uid="{00000000-0005-0000-0000-0000B2230000}"/>
    <cellStyle name="Assumption Number. 2 2 2 2 2 2 10" xfId="4797" xr:uid="{00000000-0005-0000-0000-0000B3230000}"/>
    <cellStyle name="Assumption Number. 2 2 2 2 2 2 10 2" xfId="24788" xr:uid="{00000000-0005-0000-0000-0000B4230000}"/>
    <cellStyle name="Assumption Number. 2 2 2 2 2 2 11" xfId="4798" xr:uid="{00000000-0005-0000-0000-0000B5230000}"/>
    <cellStyle name="Assumption Number. 2 2 2 2 2 2 11 2" xfId="24789" xr:uid="{00000000-0005-0000-0000-0000B6230000}"/>
    <cellStyle name="Assumption Number. 2 2 2 2 2 2 12" xfId="24787" xr:uid="{00000000-0005-0000-0000-0000B7230000}"/>
    <cellStyle name="Assumption Number. 2 2 2 2 2 2 2" xfId="4799" xr:uid="{00000000-0005-0000-0000-0000B8230000}"/>
    <cellStyle name="Assumption Number. 2 2 2 2 2 2 2 2" xfId="24790" xr:uid="{00000000-0005-0000-0000-0000B9230000}"/>
    <cellStyle name="Assumption Number. 2 2 2 2 2 2 3" xfId="4800" xr:uid="{00000000-0005-0000-0000-0000BA230000}"/>
    <cellStyle name="Assumption Number. 2 2 2 2 2 2 3 2" xfId="24791" xr:uid="{00000000-0005-0000-0000-0000BB230000}"/>
    <cellStyle name="Assumption Number. 2 2 2 2 2 2 4" xfId="4801" xr:uid="{00000000-0005-0000-0000-0000BC230000}"/>
    <cellStyle name="Assumption Number. 2 2 2 2 2 2 4 2" xfId="24792" xr:uid="{00000000-0005-0000-0000-0000BD230000}"/>
    <cellStyle name="Assumption Number. 2 2 2 2 2 2 5" xfId="4802" xr:uid="{00000000-0005-0000-0000-0000BE230000}"/>
    <cellStyle name="Assumption Number. 2 2 2 2 2 2 5 2" xfId="24793" xr:uid="{00000000-0005-0000-0000-0000BF230000}"/>
    <cellStyle name="Assumption Number. 2 2 2 2 2 2 6" xfId="4803" xr:uid="{00000000-0005-0000-0000-0000C0230000}"/>
    <cellStyle name="Assumption Number. 2 2 2 2 2 2 6 2" xfId="24794" xr:uid="{00000000-0005-0000-0000-0000C1230000}"/>
    <cellStyle name="Assumption Number. 2 2 2 2 2 2 7" xfId="4804" xr:uid="{00000000-0005-0000-0000-0000C2230000}"/>
    <cellStyle name="Assumption Number. 2 2 2 2 2 2 7 2" xfId="24795" xr:uid="{00000000-0005-0000-0000-0000C3230000}"/>
    <cellStyle name="Assumption Number. 2 2 2 2 2 2 8" xfId="4805" xr:uid="{00000000-0005-0000-0000-0000C4230000}"/>
    <cellStyle name="Assumption Number. 2 2 2 2 2 2 8 2" xfId="24796" xr:uid="{00000000-0005-0000-0000-0000C5230000}"/>
    <cellStyle name="Assumption Number. 2 2 2 2 2 2 9" xfId="4806" xr:uid="{00000000-0005-0000-0000-0000C6230000}"/>
    <cellStyle name="Assumption Number. 2 2 2 2 2 2 9 2" xfId="24797" xr:uid="{00000000-0005-0000-0000-0000C7230000}"/>
    <cellStyle name="Assumption Number. 2 2 2 2 2 3" xfId="4807" xr:uid="{00000000-0005-0000-0000-0000C8230000}"/>
    <cellStyle name="Assumption Number. 2 2 2 2 2 3 2" xfId="24798" xr:uid="{00000000-0005-0000-0000-0000C9230000}"/>
    <cellStyle name="Assumption Number. 2 2 2 2 2 4" xfId="4808" xr:uid="{00000000-0005-0000-0000-0000CA230000}"/>
    <cellStyle name="Assumption Number. 2 2 2 2 2 4 2" xfId="24799" xr:uid="{00000000-0005-0000-0000-0000CB230000}"/>
    <cellStyle name="Assumption Number. 2 2 2 2 2 5" xfId="4809" xr:uid="{00000000-0005-0000-0000-0000CC230000}"/>
    <cellStyle name="Assumption Number. 2 2 2 2 2 5 2" xfId="24800" xr:uid="{00000000-0005-0000-0000-0000CD230000}"/>
    <cellStyle name="Assumption Number. 2 2 2 2 2 6" xfId="4810" xr:uid="{00000000-0005-0000-0000-0000CE230000}"/>
    <cellStyle name="Assumption Number. 2 2 2 2 2 6 2" xfId="24801" xr:uid="{00000000-0005-0000-0000-0000CF230000}"/>
    <cellStyle name="Assumption Number. 2 2 2 2 2 7" xfId="4811" xr:uid="{00000000-0005-0000-0000-0000D0230000}"/>
    <cellStyle name="Assumption Number. 2 2 2 2 2 7 2" xfId="24802" xr:uid="{00000000-0005-0000-0000-0000D1230000}"/>
    <cellStyle name="Assumption Number. 2 2 2 2 2 8" xfId="4812" xr:uid="{00000000-0005-0000-0000-0000D2230000}"/>
    <cellStyle name="Assumption Number. 2 2 2 2 2 8 2" xfId="24803" xr:uid="{00000000-0005-0000-0000-0000D3230000}"/>
    <cellStyle name="Assumption Number. 2 2 2 2 2 9" xfId="4813" xr:uid="{00000000-0005-0000-0000-0000D4230000}"/>
    <cellStyle name="Assumption Number. 2 2 2 2 2 9 2" xfId="24804" xr:uid="{00000000-0005-0000-0000-0000D5230000}"/>
    <cellStyle name="Assumption Number. 2 2 2 2 3" xfId="4814" xr:uid="{00000000-0005-0000-0000-0000D6230000}"/>
    <cellStyle name="Assumption Number. 2 2 2 2 3 10" xfId="4815" xr:uid="{00000000-0005-0000-0000-0000D7230000}"/>
    <cellStyle name="Assumption Number. 2 2 2 2 3 10 2" xfId="24806" xr:uid="{00000000-0005-0000-0000-0000D8230000}"/>
    <cellStyle name="Assumption Number. 2 2 2 2 3 11" xfId="4816" xr:uid="{00000000-0005-0000-0000-0000D9230000}"/>
    <cellStyle name="Assumption Number. 2 2 2 2 3 11 2" xfId="24807" xr:uid="{00000000-0005-0000-0000-0000DA230000}"/>
    <cellStyle name="Assumption Number. 2 2 2 2 3 12" xfId="24805" xr:uid="{00000000-0005-0000-0000-0000DB230000}"/>
    <cellStyle name="Assumption Number. 2 2 2 2 3 2" xfId="4817" xr:uid="{00000000-0005-0000-0000-0000DC230000}"/>
    <cellStyle name="Assumption Number. 2 2 2 2 3 2 2" xfId="24808" xr:uid="{00000000-0005-0000-0000-0000DD230000}"/>
    <cellStyle name="Assumption Number. 2 2 2 2 3 3" xfId="4818" xr:uid="{00000000-0005-0000-0000-0000DE230000}"/>
    <cellStyle name="Assumption Number. 2 2 2 2 3 3 2" xfId="24809" xr:uid="{00000000-0005-0000-0000-0000DF230000}"/>
    <cellStyle name="Assumption Number. 2 2 2 2 3 4" xfId="4819" xr:uid="{00000000-0005-0000-0000-0000E0230000}"/>
    <cellStyle name="Assumption Number. 2 2 2 2 3 4 2" xfId="24810" xr:uid="{00000000-0005-0000-0000-0000E1230000}"/>
    <cellStyle name="Assumption Number. 2 2 2 2 3 5" xfId="4820" xr:uid="{00000000-0005-0000-0000-0000E2230000}"/>
    <cellStyle name="Assumption Number. 2 2 2 2 3 5 2" xfId="24811" xr:uid="{00000000-0005-0000-0000-0000E3230000}"/>
    <cellStyle name="Assumption Number. 2 2 2 2 3 6" xfId="4821" xr:uid="{00000000-0005-0000-0000-0000E4230000}"/>
    <cellStyle name="Assumption Number. 2 2 2 2 3 6 2" xfId="24812" xr:uid="{00000000-0005-0000-0000-0000E5230000}"/>
    <cellStyle name="Assumption Number. 2 2 2 2 3 7" xfId="4822" xr:uid="{00000000-0005-0000-0000-0000E6230000}"/>
    <cellStyle name="Assumption Number. 2 2 2 2 3 7 2" xfId="24813" xr:uid="{00000000-0005-0000-0000-0000E7230000}"/>
    <cellStyle name="Assumption Number. 2 2 2 2 3 8" xfId="4823" xr:uid="{00000000-0005-0000-0000-0000E8230000}"/>
    <cellStyle name="Assumption Number. 2 2 2 2 3 8 2" xfId="24814" xr:uid="{00000000-0005-0000-0000-0000E9230000}"/>
    <cellStyle name="Assumption Number. 2 2 2 2 3 9" xfId="4824" xr:uid="{00000000-0005-0000-0000-0000EA230000}"/>
    <cellStyle name="Assumption Number. 2 2 2 2 3 9 2" xfId="24815" xr:uid="{00000000-0005-0000-0000-0000EB230000}"/>
    <cellStyle name="Assumption Number. 2 2 2 2 4" xfId="4825" xr:uid="{00000000-0005-0000-0000-0000EC230000}"/>
    <cellStyle name="Assumption Number. 2 2 2 2 4 2" xfId="24816" xr:uid="{00000000-0005-0000-0000-0000ED230000}"/>
    <cellStyle name="Assumption Number. 2 2 2 2 5" xfId="4826" xr:uid="{00000000-0005-0000-0000-0000EE230000}"/>
    <cellStyle name="Assumption Number. 2 2 2 2 5 2" xfId="24817" xr:uid="{00000000-0005-0000-0000-0000EF230000}"/>
    <cellStyle name="Assumption Number. 2 2 2 2 6" xfId="4827" xr:uid="{00000000-0005-0000-0000-0000F0230000}"/>
    <cellStyle name="Assumption Number. 2 2 2 2 6 2" xfId="24818" xr:uid="{00000000-0005-0000-0000-0000F1230000}"/>
    <cellStyle name="Assumption Number. 2 2 2 2 7" xfId="4828" xr:uid="{00000000-0005-0000-0000-0000F2230000}"/>
    <cellStyle name="Assumption Number. 2 2 2 2 7 2" xfId="24819" xr:uid="{00000000-0005-0000-0000-0000F3230000}"/>
    <cellStyle name="Assumption Number. 2 2 2 2 8" xfId="4829" xr:uid="{00000000-0005-0000-0000-0000F4230000}"/>
    <cellStyle name="Assumption Number. 2 2 2 2 8 2" xfId="24820" xr:uid="{00000000-0005-0000-0000-0000F5230000}"/>
    <cellStyle name="Assumption Number. 2 2 2 2 9" xfId="4830" xr:uid="{00000000-0005-0000-0000-0000F6230000}"/>
    <cellStyle name="Assumption Number. 2 2 2 2 9 2" xfId="24821" xr:uid="{00000000-0005-0000-0000-0000F7230000}"/>
    <cellStyle name="Assumption Number. 2 2 2 3" xfId="4831" xr:uid="{00000000-0005-0000-0000-0000F8230000}"/>
    <cellStyle name="Assumption Number. 2 2 2 3 10" xfId="4832" xr:uid="{00000000-0005-0000-0000-0000F9230000}"/>
    <cellStyle name="Assumption Number. 2 2 2 3 10 2" xfId="24823" xr:uid="{00000000-0005-0000-0000-0000FA230000}"/>
    <cellStyle name="Assumption Number. 2 2 2 3 11" xfId="4833" xr:uid="{00000000-0005-0000-0000-0000FB230000}"/>
    <cellStyle name="Assumption Number. 2 2 2 3 11 2" xfId="24824" xr:uid="{00000000-0005-0000-0000-0000FC230000}"/>
    <cellStyle name="Assumption Number. 2 2 2 3 12" xfId="24822" xr:uid="{00000000-0005-0000-0000-0000FD230000}"/>
    <cellStyle name="Assumption Number. 2 2 2 3 2" xfId="4834" xr:uid="{00000000-0005-0000-0000-0000FE230000}"/>
    <cellStyle name="Assumption Number. 2 2 2 3 2 10" xfId="4835" xr:uid="{00000000-0005-0000-0000-0000FF230000}"/>
    <cellStyle name="Assumption Number. 2 2 2 3 2 10 2" xfId="24826" xr:uid="{00000000-0005-0000-0000-000000240000}"/>
    <cellStyle name="Assumption Number. 2 2 2 3 2 11" xfId="4836" xr:uid="{00000000-0005-0000-0000-000001240000}"/>
    <cellStyle name="Assumption Number. 2 2 2 3 2 11 2" xfId="24827" xr:uid="{00000000-0005-0000-0000-000002240000}"/>
    <cellStyle name="Assumption Number. 2 2 2 3 2 12" xfId="24825" xr:uid="{00000000-0005-0000-0000-000003240000}"/>
    <cellStyle name="Assumption Number. 2 2 2 3 2 2" xfId="4837" xr:uid="{00000000-0005-0000-0000-000004240000}"/>
    <cellStyle name="Assumption Number. 2 2 2 3 2 2 2" xfId="24828" xr:uid="{00000000-0005-0000-0000-000005240000}"/>
    <cellStyle name="Assumption Number. 2 2 2 3 2 3" xfId="4838" xr:uid="{00000000-0005-0000-0000-000006240000}"/>
    <cellStyle name="Assumption Number. 2 2 2 3 2 3 2" xfId="24829" xr:uid="{00000000-0005-0000-0000-000007240000}"/>
    <cellStyle name="Assumption Number. 2 2 2 3 2 4" xfId="4839" xr:uid="{00000000-0005-0000-0000-000008240000}"/>
    <cellStyle name="Assumption Number. 2 2 2 3 2 4 2" xfId="24830" xr:uid="{00000000-0005-0000-0000-000009240000}"/>
    <cellStyle name="Assumption Number. 2 2 2 3 2 5" xfId="4840" xr:uid="{00000000-0005-0000-0000-00000A240000}"/>
    <cellStyle name="Assumption Number. 2 2 2 3 2 5 2" xfId="24831" xr:uid="{00000000-0005-0000-0000-00000B240000}"/>
    <cellStyle name="Assumption Number. 2 2 2 3 2 6" xfId="4841" xr:uid="{00000000-0005-0000-0000-00000C240000}"/>
    <cellStyle name="Assumption Number. 2 2 2 3 2 6 2" xfId="24832" xr:uid="{00000000-0005-0000-0000-00000D240000}"/>
    <cellStyle name="Assumption Number. 2 2 2 3 2 7" xfId="4842" xr:uid="{00000000-0005-0000-0000-00000E240000}"/>
    <cellStyle name="Assumption Number. 2 2 2 3 2 7 2" xfId="24833" xr:uid="{00000000-0005-0000-0000-00000F240000}"/>
    <cellStyle name="Assumption Number. 2 2 2 3 2 8" xfId="4843" xr:uid="{00000000-0005-0000-0000-000010240000}"/>
    <cellStyle name="Assumption Number. 2 2 2 3 2 8 2" xfId="24834" xr:uid="{00000000-0005-0000-0000-000011240000}"/>
    <cellStyle name="Assumption Number. 2 2 2 3 2 9" xfId="4844" xr:uid="{00000000-0005-0000-0000-000012240000}"/>
    <cellStyle name="Assumption Number. 2 2 2 3 2 9 2" xfId="24835" xr:uid="{00000000-0005-0000-0000-000013240000}"/>
    <cellStyle name="Assumption Number. 2 2 2 3 3" xfId="4845" xr:uid="{00000000-0005-0000-0000-000014240000}"/>
    <cellStyle name="Assumption Number. 2 2 2 3 3 2" xfId="24836" xr:uid="{00000000-0005-0000-0000-000015240000}"/>
    <cellStyle name="Assumption Number. 2 2 2 3 4" xfId="4846" xr:uid="{00000000-0005-0000-0000-000016240000}"/>
    <cellStyle name="Assumption Number. 2 2 2 3 4 2" xfId="24837" xr:uid="{00000000-0005-0000-0000-000017240000}"/>
    <cellStyle name="Assumption Number. 2 2 2 3 5" xfId="4847" xr:uid="{00000000-0005-0000-0000-000018240000}"/>
    <cellStyle name="Assumption Number. 2 2 2 3 5 2" xfId="24838" xr:uid="{00000000-0005-0000-0000-000019240000}"/>
    <cellStyle name="Assumption Number. 2 2 2 3 6" xfId="4848" xr:uid="{00000000-0005-0000-0000-00001A240000}"/>
    <cellStyle name="Assumption Number. 2 2 2 3 6 2" xfId="24839" xr:uid="{00000000-0005-0000-0000-00001B240000}"/>
    <cellStyle name="Assumption Number. 2 2 2 3 7" xfId="4849" xr:uid="{00000000-0005-0000-0000-00001C240000}"/>
    <cellStyle name="Assumption Number. 2 2 2 3 7 2" xfId="24840" xr:uid="{00000000-0005-0000-0000-00001D240000}"/>
    <cellStyle name="Assumption Number. 2 2 2 3 8" xfId="4850" xr:uid="{00000000-0005-0000-0000-00001E240000}"/>
    <cellStyle name="Assumption Number. 2 2 2 3 8 2" xfId="24841" xr:uid="{00000000-0005-0000-0000-00001F240000}"/>
    <cellStyle name="Assumption Number. 2 2 2 3 9" xfId="4851" xr:uid="{00000000-0005-0000-0000-000020240000}"/>
    <cellStyle name="Assumption Number. 2 2 2 3 9 2" xfId="24842" xr:uid="{00000000-0005-0000-0000-000021240000}"/>
    <cellStyle name="Assumption Number. 2 2 2 4" xfId="4852" xr:uid="{00000000-0005-0000-0000-000022240000}"/>
    <cellStyle name="Assumption Number. 2 2 2 4 10" xfId="4853" xr:uid="{00000000-0005-0000-0000-000023240000}"/>
    <cellStyle name="Assumption Number. 2 2 2 4 10 2" xfId="24844" xr:uid="{00000000-0005-0000-0000-000024240000}"/>
    <cellStyle name="Assumption Number. 2 2 2 4 11" xfId="4854" xr:uid="{00000000-0005-0000-0000-000025240000}"/>
    <cellStyle name="Assumption Number. 2 2 2 4 11 2" xfId="24845" xr:uid="{00000000-0005-0000-0000-000026240000}"/>
    <cellStyle name="Assumption Number. 2 2 2 4 12" xfId="24843" xr:uid="{00000000-0005-0000-0000-000027240000}"/>
    <cellStyle name="Assumption Number. 2 2 2 4 2" xfId="4855" xr:uid="{00000000-0005-0000-0000-000028240000}"/>
    <cellStyle name="Assumption Number. 2 2 2 4 2 2" xfId="24846" xr:uid="{00000000-0005-0000-0000-000029240000}"/>
    <cellStyle name="Assumption Number. 2 2 2 4 3" xfId="4856" xr:uid="{00000000-0005-0000-0000-00002A240000}"/>
    <cellStyle name="Assumption Number. 2 2 2 4 3 2" xfId="24847" xr:uid="{00000000-0005-0000-0000-00002B240000}"/>
    <cellStyle name="Assumption Number. 2 2 2 4 4" xfId="4857" xr:uid="{00000000-0005-0000-0000-00002C240000}"/>
    <cellStyle name="Assumption Number. 2 2 2 4 4 2" xfId="24848" xr:uid="{00000000-0005-0000-0000-00002D240000}"/>
    <cellStyle name="Assumption Number. 2 2 2 4 5" xfId="4858" xr:uid="{00000000-0005-0000-0000-00002E240000}"/>
    <cellStyle name="Assumption Number. 2 2 2 4 5 2" xfId="24849" xr:uid="{00000000-0005-0000-0000-00002F240000}"/>
    <cellStyle name="Assumption Number. 2 2 2 4 6" xfId="4859" xr:uid="{00000000-0005-0000-0000-000030240000}"/>
    <cellStyle name="Assumption Number. 2 2 2 4 6 2" xfId="24850" xr:uid="{00000000-0005-0000-0000-000031240000}"/>
    <cellStyle name="Assumption Number. 2 2 2 4 7" xfId="4860" xr:uid="{00000000-0005-0000-0000-000032240000}"/>
    <cellStyle name="Assumption Number. 2 2 2 4 7 2" xfId="24851" xr:uid="{00000000-0005-0000-0000-000033240000}"/>
    <cellStyle name="Assumption Number. 2 2 2 4 8" xfId="4861" xr:uid="{00000000-0005-0000-0000-000034240000}"/>
    <cellStyle name="Assumption Number. 2 2 2 4 8 2" xfId="24852" xr:uid="{00000000-0005-0000-0000-000035240000}"/>
    <cellStyle name="Assumption Number. 2 2 2 4 9" xfId="4862" xr:uid="{00000000-0005-0000-0000-000036240000}"/>
    <cellStyle name="Assumption Number. 2 2 2 4 9 2" xfId="24853" xr:uid="{00000000-0005-0000-0000-000037240000}"/>
    <cellStyle name="Assumption Number. 2 2 2 5" xfId="4863" xr:uid="{00000000-0005-0000-0000-000038240000}"/>
    <cellStyle name="Assumption Number. 2 2 2 5 2" xfId="24854" xr:uid="{00000000-0005-0000-0000-000039240000}"/>
    <cellStyle name="Assumption Number. 2 2 2 6" xfId="4864" xr:uid="{00000000-0005-0000-0000-00003A240000}"/>
    <cellStyle name="Assumption Number. 2 2 2 6 2" xfId="24855" xr:uid="{00000000-0005-0000-0000-00003B240000}"/>
    <cellStyle name="Assumption Number. 2 2 2 7" xfId="4865" xr:uid="{00000000-0005-0000-0000-00003C240000}"/>
    <cellStyle name="Assumption Number. 2 2 2 7 2" xfId="24856" xr:uid="{00000000-0005-0000-0000-00003D240000}"/>
    <cellStyle name="Assumption Number. 2 2 2 8" xfId="4866" xr:uid="{00000000-0005-0000-0000-00003E240000}"/>
    <cellStyle name="Assumption Number. 2 2 2 8 2" xfId="24857" xr:uid="{00000000-0005-0000-0000-00003F240000}"/>
    <cellStyle name="Assumption Number. 2 2 2 9" xfId="4867" xr:uid="{00000000-0005-0000-0000-000040240000}"/>
    <cellStyle name="Assumption Number. 2 2 2 9 2" xfId="24858" xr:uid="{00000000-0005-0000-0000-000041240000}"/>
    <cellStyle name="Assumption Number. 2 2 20" xfId="4868" xr:uid="{00000000-0005-0000-0000-000042240000}"/>
    <cellStyle name="Assumption Number. 2 2 20 2" xfId="24859" xr:uid="{00000000-0005-0000-0000-000043240000}"/>
    <cellStyle name="Assumption Number. 2 2 21" xfId="4869" xr:uid="{00000000-0005-0000-0000-000044240000}"/>
    <cellStyle name="Assumption Number. 2 2 21 2" xfId="24860" xr:uid="{00000000-0005-0000-0000-000045240000}"/>
    <cellStyle name="Assumption Number. 2 2 22" xfId="24764" xr:uid="{00000000-0005-0000-0000-000046240000}"/>
    <cellStyle name="Assumption Number. 2 2 3" xfId="4870" xr:uid="{00000000-0005-0000-0000-000047240000}"/>
    <cellStyle name="Assumption Number. 2 2 3 10" xfId="4871" xr:uid="{00000000-0005-0000-0000-000048240000}"/>
    <cellStyle name="Assumption Number. 2 2 3 10 2" xfId="24862" xr:uid="{00000000-0005-0000-0000-000049240000}"/>
    <cellStyle name="Assumption Number. 2 2 3 11" xfId="4872" xr:uid="{00000000-0005-0000-0000-00004A240000}"/>
    <cellStyle name="Assumption Number. 2 2 3 11 2" xfId="24863" xr:uid="{00000000-0005-0000-0000-00004B240000}"/>
    <cellStyle name="Assumption Number. 2 2 3 12" xfId="4873" xr:uid="{00000000-0005-0000-0000-00004C240000}"/>
    <cellStyle name="Assumption Number. 2 2 3 12 2" xfId="24864" xr:uid="{00000000-0005-0000-0000-00004D240000}"/>
    <cellStyle name="Assumption Number. 2 2 3 13" xfId="24861" xr:uid="{00000000-0005-0000-0000-00004E240000}"/>
    <cellStyle name="Assumption Number. 2 2 3 2" xfId="4874" xr:uid="{00000000-0005-0000-0000-00004F240000}"/>
    <cellStyle name="Assumption Number. 2 2 3 2 10" xfId="4875" xr:uid="{00000000-0005-0000-0000-000050240000}"/>
    <cellStyle name="Assumption Number. 2 2 3 2 10 2" xfId="24866" xr:uid="{00000000-0005-0000-0000-000051240000}"/>
    <cellStyle name="Assumption Number. 2 2 3 2 11" xfId="4876" xr:uid="{00000000-0005-0000-0000-000052240000}"/>
    <cellStyle name="Assumption Number. 2 2 3 2 11 2" xfId="24867" xr:uid="{00000000-0005-0000-0000-000053240000}"/>
    <cellStyle name="Assumption Number. 2 2 3 2 12" xfId="24865" xr:uid="{00000000-0005-0000-0000-000054240000}"/>
    <cellStyle name="Assumption Number. 2 2 3 2 2" xfId="4877" xr:uid="{00000000-0005-0000-0000-000055240000}"/>
    <cellStyle name="Assumption Number. 2 2 3 2 2 10" xfId="4878" xr:uid="{00000000-0005-0000-0000-000056240000}"/>
    <cellStyle name="Assumption Number. 2 2 3 2 2 10 2" xfId="24869" xr:uid="{00000000-0005-0000-0000-000057240000}"/>
    <cellStyle name="Assumption Number. 2 2 3 2 2 11" xfId="4879" xr:uid="{00000000-0005-0000-0000-000058240000}"/>
    <cellStyle name="Assumption Number. 2 2 3 2 2 11 2" xfId="24870" xr:uid="{00000000-0005-0000-0000-000059240000}"/>
    <cellStyle name="Assumption Number. 2 2 3 2 2 12" xfId="24868" xr:uid="{00000000-0005-0000-0000-00005A240000}"/>
    <cellStyle name="Assumption Number. 2 2 3 2 2 2" xfId="4880" xr:uid="{00000000-0005-0000-0000-00005B240000}"/>
    <cellStyle name="Assumption Number. 2 2 3 2 2 2 2" xfId="24871" xr:uid="{00000000-0005-0000-0000-00005C240000}"/>
    <cellStyle name="Assumption Number. 2 2 3 2 2 3" xfId="4881" xr:uid="{00000000-0005-0000-0000-00005D240000}"/>
    <cellStyle name="Assumption Number. 2 2 3 2 2 3 2" xfId="24872" xr:uid="{00000000-0005-0000-0000-00005E240000}"/>
    <cellStyle name="Assumption Number. 2 2 3 2 2 4" xfId="4882" xr:uid="{00000000-0005-0000-0000-00005F240000}"/>
    <cellStyle name="Assumption Number. 2 2 3 2 2 4 2" xfId="24873" xr:uid="{00000000-0005-0000-0000-000060240000}"/>
    <cellStyle name="Assumption Number. 2 2 3 2 2 5" xfId="4883" xr:uid="{00000000-0005-0000-0000-000061240000}"/>
    <cellStyle name="Assumption Number. 2 2 3 2 2 5 2" xfId="24874" xr:uid="{00000000-0005-0000-0000-000062240000}"/>
    <cellStyle name="Assumption Number. 2 2 3 2 2 6" xfId="4884" xr:uid="{00000000-0005-0000-0000-000063240000}"/>
    <cellStyle name="Assumption Number. 2 2 3 2 2 6 2" xfId="24875" xr:uid="{00000000-0005-0000-0000-000064240000}"/>
    <cellStyle name="Assumption Number. 2 2 3 2 2 7" xfId="4885" xr:uid="{00000000-0005-0000-0000-000065240000}"/>
    <cellStyle name="Assumption Number. 2 2 3 2 2 7 2" xfId="24876" xr:uid="{00000000-0005-0000-0000-000066240000}"/>
    <cellStyle name="Assumption Number. 2 2 3 2 2 8" xfId="4886" xr:uid="{00000000-0005-0000-0000-000067240000}"/>
    <cellStyle name="Assumption Number. 2 2 3 2 2 8 2" xfId="24877" xr:uid="{00000000-0005-0000-0000-000068240000}"/>
    <cellStyle name="Assumption Number. 2 2 3 2 2 9" xfId="4887" xr:uid="{00000000-0005-0000-0000-000069240000}"/>
    <cellStyle name="Assumption Number. 2 2 3 2 2 9 2" xfId="24878" xr:uid="{00000000-0005-0000-0000-00006A240000}"/>
    <cellStyle name="Assumption Number. 2 2 3 2 3" xfId="4888" xr:uid="{00000000-0005-0000-0000-00006B240000}"/>
    <cellStyle name="Assumption Number. 2 2 3 2 3 2" xfId="24879" xr:uid="{00000000-0005-0000-0000-00006C240000}"/>
    <cellStyle name="Assumption Number. 2 2 3 2 4" xfId="4889" xr:uid="{00000000-0005-0000-0000-00006D240000}"/>
    <cellStyle name="Assumption Number. 2 2 3 2 4 2" xfId="24880" xr:uid="{00000000-0005-0000-0000-00006E240000}"/>
    <cellStyle name="Assumption Number. 2 2 3 2 5" xfId="4890" xr:uid="{00000000-0005-0000-0000-00006F240000}"/>
    <cellStyle name="Assumption Number. 2 2 3 2 5 2" xfId="24881" xr:uid="{00000000-0005-0000-0000-000070240000}"/>
    <cellStyle name="Assumption Number. 2 2 3 2 6" xfId="4891" xr:uid="{00000000-0005-0000-0000-000071240000}"/>
    <cellStyle name="Assumption Number. 2 2 3 2 6 2" xfId="24882" xr:uid="{00000000-0005-0000-0000-000072240000}"/>
    <cellStyle name="Assumption Number. 2 2 3 2 7" xfId="4892" xr:uid="{00000000-0005-0000-0000-000073240000}"/>
    <cellStyle name="Assumption Number. 2 2 3 2 7 2" xfId="24883" xr:uid="{00000000-0005-0000-0000-000074240000}"/>
    <cellStyle name="Assumption Number. 2 2 3 2 8" xfId="4893" xr:uid="{00000000-0005-0000-0000-000075240000}"/>
    <cellStyle name="Assumption Number. 2 2 3 2 8 2" xfId="24884" xr:uid="{00000000-0005-0000-0000-000076240000}"/>
    <cellStyle name="Assumption Number. 2 2 3 2 9" xfId="4894" xr:uid="{00000000-0005-0000-0000-000077240000}"/>
    <cellStyle name="Assumption Number. 2 2 3 2 9 2" xfId="24885" xr:uid="{00000000-0005-0000-0000-000078240000}"/>
    <cellStyle name="Assumption Number. 2 2 3 3" xfId="4895" xr:uid="{00000000-0005-0000-0000-000079240000}"/>
    <cellStyle name="Assumption Number. 2 2 3 3 10" xfId="4896" xr:uid="{00000000-0005-0000-0000-00007A240000}"/>
    <cellStyle name="Assumption Number. 2 2 3 3 10 2" xfId="24887" xr:uid="{00000000-0005-0000-0000-00007B240000}"/>
    <cellStyle name="Assumption Number. 2 2 3 3 11" xfId="4897" xr:uid="{00000000-0005-0000-0000-00007C240000}"/>
    <cellStyle name="Assumption Number. 2 2 3 3 11 2" xfId="24888" xr:uid="{00000000-0005-0000-0000-00007D240000}"/>
    <cellStyle name="Assumption Number. 2 2 3 3 12" xfId="24886" xr:uid="{00000000-0005-0000-0000-00007E240000}"/>
    <cellStyle name="Assumption Number. 2 2 3 3 2" xfId="4898" xr:uid="{00000000-0005-0000-0000-00007F240000}"/>
    <cellStyle name="Assumption Number. 2 2 3 3 2 2" xfId="24889" xr:uid="{00000000-0005-0000-0000-000080240000}"/>
    <cellStyle name="Assumption Number. 2 2 3 3 3" xfId="4899" xr:uid="{00000000-0005-0000-0000-000081240000}"/>
    <cellStyle name="Assumption Number. 2 2 3 3 3 2" xfId="24890" xr:uid="{00000000-0005-0000-0000-000082240000}"/>
    <cellStyle name="Assumption Number. 2 2 3 3 4" xfId="4900" xr:uid="{00000000-0005-0000-0000-000083240000}"/>
    <cellStyle name="Assumption Number. 2 2 3 3 4 2" xfId="24891" xr:uid="{00000000-0005-0000-0000-000084240000}"/>
    <cellStyle name="Assumption Number. 2 2 3 3 5" xfId="4901" xr:uid="{00000000-0005-0000-0000-000085240000}"/>
    <cellStyle name="Assumption Number. 2 2 3 3 5 2" xfId="24892" xr:uid="{00000000-0005-0000-0000-000086240000}"/>
    <cellStyle name="Assumption Number. 2 2 3 3 6" xfId="4902" xr:uid="{00000000-0005-0000-0000-000087240000}"/>
    <cellStyle name="Assumption Number. 2 2 3 3 6 2" xfId="24893" xr:uid="{00000000-0005-0000-0000-000088240000}"/>
    <cellStyle name="Assumption Number. 2 2 3 3 7" xfId="4903" xr:uid="{00000000-0005-0000-0000-000089240000}"/>
    <cellStyle name="Assumption Number. 2 2 3 3 7 2" xfId="24894" xr:uid="{00000000-0005-0000-0000-00008A240000}"/>
    <cellStyle name="Assumption Number. 2 2 3 3 8" xfId="4904" xr:uid="{00000000-0005-0000-0000-00008B240000}"/>
    <cellStyle name="Assumption Number. 2 2 3 3 8 2" xfId="24895" xr:uid="{00000000-0005-0000-0000-00008C240000}"/>
    <cellStyle name="Assumption Number. 2 2 3 3 9" xfId="4905" xr:uid="{00000000-0005-0000-0000-00008D240000}"/>
    <cellStyle name="Assumption Number. 2 2 3 3 9 2" xfId="24896" xr:uid="{00000000-0005-0000-0000-00008E240000}"/>
    <cellStyle name="Assumption Number. 2 2 3 4" xfId="4906" xr:uid="{00000000-0005-0000-0000-00008F240000}"/>
    <cellStyle name="Assumption Number. 2 2 3 4 2" xfId="24897" xr:uid="{00000000-0005-0000-0000-000090240000}"/>
    <cellStyle name="Assumption Number. 2 2 3 5" xfId="4907" xr:uid="{00000000-0005-0000-0000-000091240000}"/>
    <cellStyle name="Assumption Number. 2 2 3 5 2" xfId="24898" xr:uid="{00000000-0005-0000-0000-000092240000}"/>
    <cellStyle name="Assumption Number. 2 2 3 6" xfId="4908" xr:uid="{00000000-0005-0000-0000-000093240000}"/>
    <cellStyle name="Assumption Number. 2 2 3 6 2" xfId="24899" xr:uid="{00000000-0005-0000-0000-000094240000}"/>
    <cellStyle name="Assumption Number. 2 2 3 7" xfId="4909" xr:uid="{00000000-0005-0000-0000-000095240000}"/>
    <cellStyle name="Assumption Number. 2 2 3 7 2" xfId="24900" xr:uid="{00000000-0005-0000-0000-000096240000}"/>
    <cellStyle name="Assumption Number. 2 2 3 8" xfId="4910" xr:uid="{00000000-0005-0000-0000-000097240000}"/>
    <cellStyle name="Assumption Number. 2 2 3 8 2" xfId="24901" xr:uid="{00000000-0005-0000-0000-000098240000}"/>
    <cellStyle name="Assumption Number. 2 2 3 9" xfId="4911" xr:uid="{00000000-0005-0000-0000-000099240000}"/>
    <cellStyle name="Assumption Number. 2 2 3 9 2" xfId="24902" xr:uid="{00000000-0005-0000-0000-00009A240000}"/>
    <cellStyle name="Assumption Number. 2 2 4" xfId="4912" xr:uid="{00000000-0005-0000-0000-00009B240000}"/>
    <cellStyle name="Assumption Number. 2 2 4 10" xfId="4913" xr:uid="{00000000-0005-0000-0000-00009C240000}"/>
    <cellStyle name="Assumption Number. 2 2 4 10 2" xfId="24904" xr:uid="{00000000-0005-0000-0000-00009D240000}"/>
    <cellStyle name="Assumption Number. 2 2 4 11" xfId="4914" xr:uid="{00000000-0005-0000-0000-00009E240000}"/>
    <cellStyle name="Assumption Number. 2 2 4 11 2" xfId="24905" xr:uid="{00000000-0005-0000-0000-00009F240000}"/>
    <cellStyle name="Assumption Number. 2 2 4 12" xfId="4915" xr:uid="{00000000-0005-0000-0000-0000A0240000}"/>
    <cellStyle name="Assumption Number. 2 2 4 12 2" xfId="24906" xr:uid="{00000000-0005-0000-0000-0000A1240000}"/>
    <cellStyle name="Assumption Number. 2 2 4 13" xfId="24903" xr:uid="{00000000-0005-0000-0000-0000A2240000}"/>
    <cellStyle name="Assumption Number. 2 2 4 2" xfId="4916" xr:uid="{00000000-0005-0000-0000-0000A3240000}"/>
    <cellStyle name="Assumption Number. 2 2 4 2 10" xfId="4917" xr:uid="{00000000-0005-0000-0000-0000A4240000}"/>
    <cellStyle name="Assumption Number. 2 2 4 2 10 2" xfId="24908" xr:uid="{00000000-0005-0000-0000-0000A5240000}"/>
    <cellStyle name="Assumption Number. 2 2 4 2 11" xfId="4918" xr:uid="{00000000-0005-0000-0000-0000A6240000}"/>
    <cellStyle name="Assumption Number. 2 2 4 2 11 2" xfId="24909" xr:uid="{00000000-0005-0000-0000-0000A7240000}"/>
    <cellStyle name="Assumption Number. 2 2 4 2 12" xfId="24907" xr:uid="{00000000-0005-0000-0000-0000A8240000}"/>
    <cellStyle name="Assumption Number. 2 2 4 2 2" xfId="4919" xr:uid="{00000000-0005-0000-0000-0000A9240000}"/>
    <cellStyle name="Assumption Number. 2 2 4 2 2 10" xfId="4920" xr:uid="{00000000-0005-0000-0000-0000AA240000}"/>
    <cellStyle name="Assumption Number. 2 2 4 2 2 10 2" xfId="24911" xr:uid="{00000000-0005-0000-0000-0000AB240000}"/>
    <cellStyle name="Assumption Number. 2 2 4 2 2 11" xfId="4921" xr:uid="{00000000-0005-0000-0000-0000AC240000}"/>
    <cellStyle name="Assumption Number. 2 2 4 2 2 11 2" xfId="24912" xr:uid="{00000000-0005-0000-0000-0000AD240000}"/>
    <cellStyle name="Assumption Number. 2 2 4 2 2 12" xfId="24910" xr:uid="{00000000-0005-0000-0000-0000AE240000}"/>
    <cellStyle name="Assumption Number. 2 2 4 2 2 2" xfId="4922" xr:uid="{00000000-0005-0000-0000-0000AF240000}"/>
    <cellStyle name="Assumption Number. 2 2 4 2 2 2 2" xfId="24913" xr:uid="{00000000-0005-0000-0000-0000B0240000}"/>
    <cellStyle name="Assumption Number. 2 2 4 2 2 3" xfId="4923" xr:uid="{00000000-0005-0000-0000-0000B1240000}"/>
    <cellStyle name="Assumption Number. 2 2 4 2 2 3 2" xfId="24914" xr:uid="{00000000-0005-0000-0000-0000B2240000}"/>
    <cellStyle name="Assumption Number. 2 2 4 2 2 4" xfId="4924" xr:uid="{00000000-0005-0000-0000-0000B3240000}"/>
    <cellStyle name="Assumption Number. 2 2 4 2 2 4 2" xfId="24915" xr:uid="{00000000-0005-0000-0000-0000B4240000}"/>
    <cellStyle name="Assumption Number. 2 2 4 2 2 5" xfId="4925" xr:uid="{00000000-0005-0000-0000-0000B5240000}"/>
    <cellStyle name="Assumption Number. 2 2 4 2 2 5 2" xfId="24916" xr:uid="{00000000-0005-0000-0000-0000B6240000}"/>
    <cellStyle name="Assumption Number. 2 2 4 2 2 6" xfId="4926" xr:uid="{00000000-0005-0000-0000-0000B7240000}"/>
    <cellStyle name="Assumption Number. 2 2 4 2 2 6 2" xfId="24917" xr:uid="{00000000-0005-0000-0000-0000B8240000}"/>
    <cellStyle name="Assumption Number. 2 2 4 2 2 7" xfId="4927" xr:uid="{00000000-0005-0000-0000-0000B9240000}"/>
    <cellStyle name="Assumption Number. 2 2 4 2 2 7 2" xfId="24918" xr:uid="{00000000-0005-0000-0000-0000BA240000}"/>
    <cellStyle name="Assumption Number. 2 2 4 2 2 8" xfId="4928" xr:uid="{00000000-0005-0000-0000-0000BB240000}"/>
    <cellStyle name="Assumption Number. 2 2 4 2 2 8 2" xfId="24919" xr:uid="{00000000-0005-0000-0000-0000BC240000}"/>
    <cellStyle name="Assumption Number. 2 2 4 2 2 9" xfId="4929" xr:uid="{00000000-0005-0000-0000-0000BD240000}"/>
    <cellStyle name="Assumption Number. 2 2 4 2 2 9 2" xfId="24920" xr:uid="{00000000-0005-0000-0000-0000BE240000}"/>
    <cellStyle name="Assumption Number. 2 2 4 2 3" xfId="4930" xr:uid="{00000000-0005-0000-0000-0000BF240000}"/>
    <cellStyle name="Assumption Number. 2 2 4 2 3 2" xfId="24921" xr:uid="{00000000-0005-0000-0000-0000C0240000}"/>
    <cellStyle name="Assumption Number. 2 2 4 2 4" xfId="4931" xr:uid="{00000000-0005-0000-0000-0000C1240000}"/>
    <cellStyle name="Assumption Number. 2 2 4 2 4 2" xfId="24922" xr:uid="{00000000-0005-0000-0000-0000C2240000}"/>
    <cellStyle name="Assumption Number. 2 2 4 2 5" xfId="4932" xr:uid="{00000000-0005-0000-0000-0000C3240000}"/>
    <cellStyle name="Assumption Number. 2 2 4 2 5 2" xfId="24923" xr:uid="{00000000-0005-0000-0000-0000C4240000}"/>
    <cellStyle name="Assumption Number. 2 2 4 2 6" xfId="4933" xr:uid="{00000000-0005-0000-0000-0000C5240000}"/>
    <cellStyle name="Assumption Number. 2 2 4 2 6 2" xfId="24924" xr:uid="{00000000-0005-0000-0000-0000C6240000}"/>
    <cellStyle name="Assumption Number. 2 2 4 2 7" xfId="4934" xr:uid="{00000000-0005-0000-0000-0000C7240000}"/>
    <cellStyle name="Assumption Number. 2 2 4 2 7 2" xfId="24925" xr:uid="{00000000-0005-0000-0000-0000C8240000}"/>
    <cellStyle name="Assumption Number. 2 2 4 2 8" xfId="4935" xr:uid="{00000000-0005-0000-0000-0000C9240000}"/>
    <cellStyle name="Assumption Number. 2 2 4 2 8 2" xfId="24926" xr:uid="{00000000-0005-0000-0000-0000CA240000}"/>
    <cellStyle name="Assumption Number. 2 2 4 2 9" xfId="4936" xr:uid="{00000000-0005-0000-0000-0000CB240000}"/>
    <cellStyle name="Assumption Number. 2 2 4 2 9 2" xfId="24927" xr:uid="{00000000-0005-0000-0000-0000CC240000}"/>
    <cellStyle name="Assumption Number. 2 2 4 3" xfId="4937" xr:uid="{00000000-0005-0000-0000-0000CD240000}"/>
    <cellStyle name="Assumption Number. 2 2 4 3 10" xfId="4938" xr:uid="{00000000-0005-0000-0000-0000CE240000}"/>
    <cellStyle name="Assumption Number. 2 2 4 3 10 2" xfId="24929" xr:uid="{00000000-0005-0000-0000-0000CF240000}"/>
    <cellStyle name="Assumption Number. 2 2 4 3 11" xfId="4939" xr:uid="{00000000-0005-0000-0000-0000D0240000}"/>
    <cellStyle name="Assumption Number. 2 2 4 3 11 2" xfId="24930" xr:uid="{00000000-0005-0000-0000-0000D1240000}"/>
    <cellStyle name="Assumption Number. 2 2 4 3 12" xfId="24928" xr:uid="{00000000-0005-0000-0000-0000D2240000}"/>
    <cellStyle name="Assumption Number. 2 2 4 3 2" xfId="4940" xr:uid="{00000000-0005-0000-0000-0000D3240000}"/>
    <cellStyle name="Assumption Number. 2 2 4 3 2 2" xfId="24931" xr:uid="{00000000-0005-0000-0000-0000D4240000}"/>
    <cellStyle name="Assumption Number. 2 2 4 3 3" xfId="4941" xr:uid="{00000000-0005-0000-0000-0000D5240000}"/>
    <cellStyle name="Assumption Number. 2 2 4 3 3 2" xfId="24932" xr:uid="{00000000-0005-0000-0000-0000D6240000}"/>
    <cellStyle name="Assumption Number. 2 2 4 3 4" xfId="4942" xr:uid="{00000000-0005-0000-0000-0000D7240000}"/>
    <cellStyle name="Assumption Number. 2 2 4 3 4 2" xfId="24933" xr:uid="{00000000-0005-0000-0000-0000D8240000}"/>
    <cellStyle name="Assumption Number. 2 2 4 3 5" xfId="4943" xr:uid="{00000000-0005-0000-0000-0000D9240000}"/>
    <cellStyle name="Assumption Number. 2 2 4 3 5 2" xfId="24934" xr:uid="{00000000-0005-0000-0000-0000DA240000}"/>
    <cellStyle name="Assumption Number. 2 2 4 3 6" xfId="4944" xr:uid="{00000000-0005-0000-0000-0000DB240000}"/>
    <cellStyle name="Assumption Number. 2 2 4 3 6 2" xfId="24935" xr:uid="{00000000-0005-0000-0000-0000DC240000}"/>
    <cellStyle name="Assumption Number. 2 2 4 3 7" xfId="4945" xr:uid="{00000000-0005-0000-0000-0000DD240000}"/>
    <cellStyle name="Assumption Number. 2 2 4 3 7 2" xfId="24936" xr:uid="{00000000-0005-0000-0000-0000DE240000}"/>
    <cellStyle name="Assumption Number. 2 2 4 3 8" xfId="4946" xr:uid="{00000000-0005-0000-0000-0000DF240000}"/>
    <cellStyle name="Assumption Number. 2 2 4 3 8 2" xfId="24937" xr:uid="{00000000-0005-0000-0000-0000E0240000}"/>
    <cellStyle name="Assumption Number. 2 2 4 3 9" xfId="4947" xr:uid="{00000000-0005-0000-0000-0000E1240000}"/>
    <cellStyle name="Assumption Number. 2 2 4 3 9 2" xfId="24938" xr:uid="{00000000-0005-0000-0000-0000E2240000}"/>
    <cellStyle name="Assumption Number. 2 2 4 4" xfId="4948" xr:uid="{00000000-0005-0000-0000-0000E3240000}"/>
    <cellStyle name="Assumption Number. 2 2 4 4 2" xfId="24939" xr:uid="{00000000-0005-0000-0000-0000E4240000}"/>
    <cellStyle name="Assumption Number. 2 2 4 5" xfId="4949" xr:uid="{00000000-0005-0000-0000-0000E5240000}"/>
    <cellStyle name="Assumption Number. 2 2 4 5 2" xfId="24940" xr:uid="{00000000-0005-0000-0000-0000E6240000}"/>
    <cellStyle name="Assumption Number. 2 2 4 6" xfId="4950" xr:uid="{00000000-0005-0000-0000-0000E7240000}"/>
    <cellStyle name="Assumption Number. 2 2 4 6 2" xfId="24941" xr:uid="{00000000-0005-0000-0000-0000E8240000}"/>
    <cellStyle name="Assumption Number. 2 2 4 7" xfId="4951" xr:uid="{00000000-0005-0000-0000-0000E9240000}"/>
    <cellStyle name="Assumption Number. 2 2 4 7 2" xfId="24942" xr:uid="{00000000-0005-0000-0000-0000EA240000}"/>
    <cellStyle name="Assumption Number. 2 2 4 8" xfId="4952" xr:uid="{00000000-0005-0000-0000-0000EB240000}"/>
    <cellStyle name="Assumption Number. 2 2 4 8 2" xfId="24943" xr:uid="{00000000-0005-0000-0000-0000EC240000}"/>
    <cellStyle name="Assumption Number. 2 2 4 9" xfId="4953" xr:uid="{00000000-0005-0000-0000-0000ED240000}"/>
    <cellStyle name="Assumption Number. 2 2 4 9 2" xfId="24944" xr:uid="{00000000-0005-0000-0000-0000EE240000}"/>
    <cellStyle name="Assumption Number. 2 2 5" xfId="4954" xr:uid="{00000000-0005-0000-0000-0000EF240000}"/>
    <cellStyle name="Assumption Number. 2 2 5 10" xfId="4955" xr:uid="{00000000-0005-0000-0000-0000F0240000}"/>
    <cellStyle name="Assumption Number. 2 2 5 10 2" xfId="24946" xr:uid="{00000000-0005-0000-0000-0000F1240000}"/>
    <cellStyle name="Assumption Number. 2 2 5 11" xfId="4956" xr:uid="{00000000-0005-0000-0000-0000F2240000}"/>
    <cellStyle name="Assumption Number. 2 2 5 11 2" xfId="24947" xr:uid="{00000000-0005-0000-0000-0000F3240000}"/>
    <cellStyle name="Assumption Number. 2 2 5 12" xfId="24945" xr:uid="{00000000-0005-0000-0000-0000F4240000}"/>
    <cellStyle name="Assumption Number. 2 2 5 2" xfId="4957" xr:uid="{00000000-0005-0000-0000-0000F5240000}"/>
    <cellStyle name="Assumption Number. 2 2 5 2 10" xfId="4958" xr:uid="{00000000-0005-0000-0000-0000F6240000}"/>
    <cellStyle name="Assumption Number. 2 2 5 2 10 2" xfId="24949" xr:uid="{00000000-0005-0000-0000-0000F7240000}"/>
    <cellStyle name="Assumption Number. 2 2 5 2 11" xfId="4959" xr:uid="{00000000-0005-0000-0000-0000F8240000}"/>
    <cellStyle name="Assumption Number. 2 2 5 2 11 2" xfId="24950" xr:uid="{00000000-0005-0000-0000-0000F9240000}"/>
    <cellStyle name="Assumption Number. 2 2 5 2 12" xfId="24948" xr:uid="{00000000-0005-0000-0000-0000FA240000}"/>
    <cellStyle name="Assumption Number. 2 2 5 2 2" xfId="4960" xr:uid="{00000000-0005-0000-0000-0000FB240000}"/>
    <cellStyle name="Assumption Number. 2 2 5 2 2 2" xfId="24951" xr:uid="{00000000-0005-0000-0000-0000FC240000}"/>
    <cellStyle name="Assumption Number. 2 2 5 2 3" xfId="4961" xr:uid="{00000000-0005-0000-0000-0000FD240000}"/>
    <cellStyle name="Assumption Number. 2 2 5 2 3 2" xfId="24952" xr:uid="{00000000-0005-0000-0000-0000FE240000}"/>
    <cellStyle name="Assumption Number. 2 2 5 2 4" xfId="4962" xr:uid="{00000000-0005-0000-0000-0000FF240000}"/>
    <cellStyle name="Assumption Number. 2 2 5 2 4 2" xfId="24953" xr:uid="{00000000-0005-0000-0000-000000250000}"/>
    <cellStyle name="Assumption Number. 2 2 5 2 5" xfId="4963" xr:uid="{00000000-0005-0000-0000-000001250000}"/>
    <cellStyle name="Assumption Number. 2 2 5 2 5 2" xfId="24954" xr:uid="{00000000-0005-0000-0000-000002250000}"/>
    <cellStyle name="Assumption Number. 2 2 5 2 6" xfId="4964" xr:uid="{00000000-0005-0000-0000-000003250000}"/>
    <cellStyle name="Assumption Number. 2 2 5 2 6 2" xfId="24955" xr:uid="{00000000-0005-0000-0000-000004250000}"/>
    <cellStyle name="Assumption Number. 2 2 5 2 7" xfId="4965" xr:uid="{00000000-0005-0000-0000-000005250000}"/>
    <cellStyle name="Assumption Number. 2 2 5 2 7 2" xfId="24956" xr:uid="{00000000-0005-0000-0000-000006250000}"/>
    <cellStyle name="Assumption Number. 2 2 5 2 8" xfId="4966" xr:uid="{00000000-0005-0000-0000-000007250000}"/>
    <cellStyle name="Assumption Number. 2 2 5 2 8 2" xfId="24957" xr:uid="{00000000-0005-0000-0000-000008250000}"/>
    <cellStyle name="Assumption Number. 2 2 5 2 9" xfId="4967" xr:uid="{00000000-0005-0000-0000-000009250000}"/>
    <cellStyle name="Assumption Number. 2 2 5 2 9 2" xfId="24958" xr:uid="{00000000-0005-0000-0000-00000A250000}"/>
    <cellStyle name="Assumption Number. 2 2 5 3" xfId="4968" xr:uid="{00000000-0005-0000-0000-00000B250000}"/>
    <cellStyle name="Assumption Number. 2 2 5 3 2" xfId="24959" xr:uid="{00000000-0005-0000-0000-00000C250000}"/>
    <cellStyle name="Assumption Number. 2 2 5 4" xfId="4969" xr:uid="{00000000-0005-0000-0000-00000D250000}"/>
    <cellStyle name="Assumption Number. 2 2 5 4 2" xfId="24960" xr:uid="{00000000-0005-0000-0000-00000E250000}"/>
    <cellStyle name="Assumption Number. 2 2 5 5" xfId="4970" xr:uid="{00000000-0005-0000-0000-00000F250000}"/>
    <cellStyle name="Assumption Number. 2 2 5 5 2" xfId="24961" xr:uid="{00000000-0005-0000-0000-000010250000}"/>
    <cellStyle name="Assumption Number. 2 2 5 6" xfId="4971" xr:uid="{00000000-0005-0000-0000-000011250000}"/>
    <cellStyle name="Assumption Number. 2 2 5 6 2" xfId="24962" xr:uid="{00000000-0005-0000-0000-000012250000}"/>
    <cellStyle name="Assumption Number. 2 2 5 7" xfId="4972" xr:uid="{00000000-0005-0000-0000-000013250000}"/>
    <cellStyle name="Assumption Number. 2 2 5 7 2" xfId="24963" xr:uid="{00000000-0005-0000-0000-000014250000}"/>
    <cellStyle name="Assumption Number. 2 2 5 8" xfId="4973" xr:uid="{00000000-0005-0000-0000-000015250000}"/>
    <cellStyle name="Assumption Number. 2 2 5 8 2" xfId="24964" xr:uid="{00000000-0005-0000-0000-000016250000}"/>
    <cellStyle name="Assumption Number. 2 2 5 9" xfId="4974" xr:uid="{00000000-0005-0000-0000-000017250000}"/>
    <cellStyle name="Assumption Number. 2 2 5 9 2" xfId="24965" xr:uid="{00000000-0005-0000-0000-000018250000}"/>
    <cellStyle name="Assumption Number. 2 2 6" xfId="4975" xr:uid="{00000000-0005-0000-0000-000019250000}"/>
    <cellStyle name="Assumption Number. 2 2 6 10" xfId="4976" xr:uid="{00000000-0005-0000-0000-00001A250000}"/>
    <cellStyle name="Assumption Number. 2 2 6 10 2" xfId="24967" xr:uid="{00000000-0005-0000-0000-00001B250000}"/>
    <cellStyle name="Assumption Number. 2 2 6 11" xfId="4977" xr:uid="{00000000-0005-0000-0000-00001C250000}"/>
    <cellStyle name="Assumption Number. 2 2 6 11 2" xfId="24968" xr:uid="{00000000-0005-0000-0000-00001D250000}"/>
    <cellStyle name="Assumption Number. 2 2 6 12" xfId="24966" xr:uid="{00000000-0005-0000-0000-00001E250000}"/>
    <cellStyle name="Assumption Number. 2 2 6 2" xfId="4978" xr:uid="{00000000-0005-0000-0000-00001F250000}"/>
    <cellStyle name="Assumption Number. 2 2 6 2 10" xfId="4979" xr:uid="{00000000-0005-0000-0000-000020250000}"/>
    <cellStyle name="Assumption Number. 2 2 6 2 10 2" xfId="24970" xr:uid="{00000000-0005-0000-0000-000021250000}"/>
    <cellStyle name="Assumption Number. 2 2 6 2 11" xfId="4980" xr:uid="{00000000-0005-0000-0000-000022250000}"/>
    <cellStyle name="Assumption Number. 2 2 6 2 11 2" xfId="24971" xr:uid="{00000000-0005-0000-0000-000023250000}"/>
    <cellStyle name="Assumption Number. 2 2 6 2 12" xfId="24969" xr:uid="{00000000-0005-0000-0000-000024250000}"/>
    <cellStyle name="Assumption Number. 2 2 6 2 2" xfId="4981" xr:uid="{00000000-0005-0000-0000-000025250000}"/>
    <cellStyle name="Assumption Number. 2 2 6 2 2 2" xfId="24972" xr:uid="{00000000-0005-0000-0000-000026250000}"/>
    <cellStyle name="Assumption Number. 2 2 6 2 3" xfId="4982" xr:uid="{00000000-0005-0000-0000-000027250000}"/>
    <cellStyle name="Assumption Number. 2 2 6 2 3 2" xfId="24973" xr:uid="{00000000-0005-0000-0000-000028250000}"/>
    <cellStyle name="Assumption Number. 2 2 6 2 4" xfId="4983" xr:uid="{00000000-0005-0000-0000-000029250000}"/>
    <cellStyle name="Assumption Number. 2 2 6 2 4 2" xfId="24974" xr:uid="{00000000-0005-0000-0000-00002A250000}"/>
    <cellStyle name="Assumption Number. 2 2 6 2 5" xfId="4984" xr:uid="{00000000-0005-0000-0000-00002B250000}"/>
    <cellStyle name="Assumption Number. 2 2 6 2 5 2" xfId="24975" xr:uid="{00000000-0005-0000-0000-00002C250000}"/>
    <cellStyle name="Assumption Number. 2 2 6 2 6" xfId="4985" xr:uid="{00000000-0005-0000-0000-00002D250000}"/>
    <cellStyle name="Assumption Number. 2 2 6 2 6 2" xfId="24976" xr:uid="{00000000-0005-0000-0000-00002E250000}"/>
    <cellStyle name="Assumption Number. 2 2 6 2 7" xfId="4986" xr:uid="{00000000-0005-0000-0000-00002F250000}"/>
    <cellStyle name="Assumption Number. 2 2 6 2 7 2" xfId="24977" xr:uid="{00000000-0005-0000-0000-000030250000}"/>
    <cellStyle name="Assumption Number. 2 2 6 2 8" xfId="4987" xr:uid="{00000000-0005-0000-0000-000031250000}"/>
    <cellStyle name="Assumption Number. 2 2 6 2 8 2" xfId="24978" xr:uid="{00000000-0005-0000-0000-000032250000}"/>
    <cellStyle name="Assumption Number. 2 2 6 2 9" xfId="4988" xr:uid="{00000000-0005-0000-0000-000033250000}"/>
    <cellStyle name="Assumption Number. 2 2 6 2 9 2" xfId="24979" xr:uid="{00000000-0005-0000-0000-000034250000}"/>
    <cellStyle name="Assumption Number. 2 2 6 3" xfId="4989" xr:uid="{00000000-0005-0000-0000-000035250000}"/>
    <cellStyle name="Assumption Number. 2 2 6 3 2" xfId="24980" xr:uid="{00000000-0005-0000-0000-000036250000}"/>
    <cellStyle name="Assumption Number. 2 2 6 4" xfId="4990" xr:uid="{00000000-0005-0000-0000-000037250000}"/>
    <cellStyle name="Assumption Number. 2 2 6 4 2" xfId="24981" xr:uid="{00000000-0005-0000-0000-000038250000}"/>
    <cellStyle name="Assumption Number. 2 2 6 5" xfId="4991" xr:uid="{00000000-0005-0000-0000-000039250000}"/>
    <cellStyle name="Assumption Number. 2 2 6 5 2" xfId="24982" xr:uid="{00000000-0005-0000-0000-00003A250000}"/>
    <cellStyle name="Assumption Number. 2 2 6 6" xfId="4992" xr:uid="{00000000-0005-0000-0000-00003B250000}"/>
    <cellStyle name="Assumption Number. 2 2 6 6 2" xfId="24983" xr:uid="{00000000-0005-0000-0000-00003C250000}"/>
    <cellStyle name="Assumption Number. 2 2 6 7" xfId="4993" xr:uid="{00000000-0005-0000-0000-00003D250000}"/>
    <cellStyle name="Assumption Number. 2 2 6 7 2" xfId="24984" xr:uid="{00000000-0005-0000-0000-00003E250000}"/>
    <cellStyle name="Assumption Number. 2 2 6 8" xfId="4994" xr:uid="{00000000-0005-0000-0000-00003F250000}"/>
    <cellStyle name="Assumption Number. 2 2 6 8 2" xfId="24985" xr:uid="{00000000-0005-0000-0000-000040250000}"/>
    <cellStyle name="Assumption Number. 2 2 6 9" xfId="4995" xr:uid="{00000000-0005-0000-0000-000041250000}"/>
    <cellStyle name="Assumption Number. 2 2 6 9 2" xfId="24986" xr:uid="{00000000-0005-0000-0000-000042250000}"/>
    <cellStyle name="Assumption Number. 2 2 7" xfId="4996" xr:uid="{00000000-0005-0000-0000-000043250000}"/>
    <cellStyle name="Assumption Number. 2 2 7 10" xfId="4997" xr:uid="{00000000-0005-0000-0000-000044250000}"/>
    <cellStyle name="Assumption Number. 2 2 7 10 2" xfId="24988" xr:uid="{00000000-0005-0000-0000-000045250000}"/>
    <cellStyle name="Assumption Number. 2 2 7 11" xfId="4998" xr:uid="{00000000-0005-0000-0000-000046250000}"/>
    <cellStyle name="Assumption Number. 2 2 7 11 2" xfId="24989" xr:uid="{00000000-0005-0000-0000-000047250000}"/>
    <cellStyle name="Assumption Number. 2 2 7 12" xfId="24987" xr:uid="{00000000-0005-0000-0000-000048250000}"/>
    <cellStyle name="Assumption Number. 2 2 7 2" xfId="4999" xr:uid="{00000000-0005-0000-0000-000049250000}"/>
    <cellStyle name="Assumption Number. 2 2 7 2 10" xfId="5000" xr:uid="{00000000-0005-0000-0000-00004A250000}"/>
    <cellStyle name="Assumption Number. 2 2 7 2 10 2" xfId="24991" xr:uid="{00000000-0005-0000-0000-00004B250000}"/>
    <cellStyle name="Assumption Number. 2 2 7 2 11" xfId="5001" xr:uid="{00000000-0005-0000-0000-00004C250000}"/>
    <cellStyle name="Assumption Number. 2 2 7 2 11 2" xfId="24992" xr:uid="{00000000-0005-0000-0000-00004D250000}"/>
    <cellStyle name="Assumption Number. 2 2 7 2 12" xfId="24990" xr:uid="{00000000-0005-0000-0000-00004E250000}"/>
    <cellStyle name="Assumption Number. 2 2 7 2 2" xfId="5002" xr:uid="{00000000-0005-0000-0000-00004F250000}"/>
    <cellStyle name="Assumption Number. 2 2 7 2 2 2" xfId="24993" xr:uid="{00000000-0005-0000-0000-000050250000}"/>
    <cellStyle name="Assumption Number. 2 2 7 2 3" xfId="5003" xr:uid="{00000000-0005-0000-0000-000051250000}"/>
    <cellStyle name="Assumption Number. 2 2 7 2 3 2" xfId="24994" xr:uid="{00000000-0005-0000-0000-000052250000}"/>
    <cellStyle name="Assumption Number. 2 2 7 2 4" xfId="5004" xr:uid="{00000000-0005-0000-0000-000053250000}"/>
    <cellStyle name="Assumption Number. 2 2 7 2 4 2" xfId="24995" xr:uid="{00000000-0005-0000-0000-000054250000}"/>
    <cellStyle name="Assumption Number. 2 2 7 2 5" xfId="5005" xr:uid="{00000000-0005-0000-0000-000055250000}"/>
    <cellStyle name="Assumption Number. 2 2 7 2 5 2" xfId="24996" xr:uid="{00000000-0005-0000-0000-000056250000}"/>
    <cellStyle name="Assumption Number. 2 2 7 2 6" xfId="5006" xr:uid="{00000000-0005-0000-0000-000057250000}"/>
    <cellStyle name="Assumption Number. 2 2 7 2 6 2" xfId="24997" xr:uid="{00000000-0005-0000-0000-000058250000}"/>
    <cellStyle name="Assumption Number. 2 2 7 2 7" xfId="5007" xr:uid="{00000000-0005-0000-0000-000059250000}"/>
    <cellStyle name="Assumption Number. 2 2 7 2 7 2" xfId="24998" xr:uid="{00000000-0005-0000-0000-00005A250000}"/>
    <cellStyle name="Assumption Number. 2 2 7 2 8" xfId="5008" xr:uid="{00000000-0005-0000-0000-00005B250000}"/>
    <cellStyle name="Assumption Number. 2 2 7 2 8 2" xfId="24999" xr:uid="{00000000-0005-0000-0000-00005C250000}"/>
    <cellStyle name="Assumption Number. 2 2 7 2 9" xfId="5009" xr:uid="{00000000-0005-0000-0000-00005D250000}"/>
    <cellStyle name="Assumption Number. 2 2 7 2 9 2" xfId="25000" xr:uid="{00000000-0005-0000-0000-00005E250000}"/>
    <cellStyle name="Assumption Number. 2 2 7 3" xfId="5010" xr:uid="{00000000-0005-0000-0000-00005F250000}"/>
    <cellStyle name="Assumption Number. 2 2 7 3 2" xfId="25001" xr:uid="{00000000-0005-0000-0000-000060250000}"/>
    <cellStyle name="Assumption Number. 2 2 7 4" xfId="5011" xr:uid="{00000000-0005-0000-0000-000061250000}"/>
    <cellStyle name="Assumption Number. 2 2 7 4 2" xfId="25002" xr:uid="{00000000-0005-0000-0000-000062250000}"/>
    <cellStyle name="Assumption Number. 2 2 7 5" xfId="5012" xr:uid="{00000000-0005-0000-0000-000063250000}"/>
    <cellStyle name="Assumption Number. 2 2 7 5 2" xfId="25003" xr:uid="{00000000-0005-0000-0000-000064250000}"/>
    <cellStyle name="Assumption Number. 2 2 7 6" xfId="5013" xr:uid="{00000000-0005-0000-0000-000065250000}"/>
    <cellStyle name="Assumption Number. 2 2 7 6 2" xfId="25004" xr:uid="{00000000-0005-0000-0000-000066250000}"/>
    <cellStyle name="Assumption Number. 2 2 7 7" xfId="5014" xr:uid="{00000000-0005-0000-0000-000067250000}"/>
    <cellStyle name="Assumption Number. 2 2 7 7 2" xfId="25005" xr:uid="{00000000-0005-0000-0000-000068250000}"/>
    <cellStyle name="Assumption Number. 2 2 7 8" xfId="5015" xr:uid="{00000000-0005-0000-0000-000069250000}"/>
    <cellStyle name="Assumption Number. 2 2 7 8 2" xfId="25006" xr:uid="{00000000-0005-0000-0000-00006A250000}"/>
    <cellStyle name="Assumption Number. 2 2 7 9" xfId="5016" xr:uid="{00000000-0005-0000-0000-00006B250000}"/>
    <cellStyle name="Assumption Number. 2 2 7 9 2" xfId="25007" xr:uid="{00000000-0005-0000-0000-00006C250000}"/>
    <cellStyle name="Assumption Number. 2 2 8" xfId="5017" xr:uid="{00000000-0005-0000-0000-00006D250000}"/>
    <cellStyle name="Assumption Number. 2 2 8 10" xfId="5018" xr:uid="{00000000-0005-0000-0000-00006E250000}"/>
    <cellStyle name="Assumption Number. 2 2 8 10 2" xfId="25009" xr:uid="{00000000-0005-0000-0000-00006F250000}"/>
    <cellStyle name="Assumption Number. 2 2 8 11" xfId="5019" xr:uid="{00000000-0005-0000-0000-000070250000}"/>
    <cellStyle name="Assumption Number. 2 2 8 11 2" xfId="25010" xr:uid="{00000000-0005-0000-0000-000071250000}"/>
    <cellStyle name="Assumption Number. 2 2 8 12" xfId="25008" xr:uid="{00000000-0005-0000-0000-000072250000}"/>
    <cellStyle name="Assumption Number. 2 2 8 2" xfId="5020" xr:uid="{00000000-0005-0000-0000-000073250000}"/>
    <cellStyle name="Assumption Number. 2 2 8 2 2" xfId="25011" xr:uid="{00000000-0005-0000-0000-000074250000}"/>
    <cellStyle name="Assumption Number. 2 2 8 3" xfId="5021" xr:uid="{00000000-0005-0000-0000-000075250000}"/>
    <cellStyle name="Assumption Number. 2 2 8 3 2" xfId="25012" xr:uid="{00000000-0005-0000-0000-000076250000}"/>
    <cellStyle name="Assumption Number. 2 2 8 4" xfId="5022" xr:uid="{00000000-0005-0000-0000-000077250000}"/>
    <cellStyle name="Assumption Number. 2 2 8 4 2" xfId="25013" xr:uid="{00000000-0005-0000-0000-000078250000}"/>
    <cellStyle name="Assumption Number. 2 2 8 5" xfId="5023" xr:uid="{00000000-0005-0000-0000-000079250000}"/>
    <cellStyle name="Assumption Number. 2 2 8 5 2" xfId="25014" xr:uid="{00000000-0005-0000-0000-00007A250000}"/>
    <cellStyle name="Assumption Number. 2 2 8 6" xfId="5024" xr:uid="{00000000-0005-0000-0000-00007B250000}"/>
    <cellStyle name="Assumption Number. 2 2 8 6 2" xfId="25015" xr:uid="{00000000-0005-0000-0000-00007C250000}"/>
    <cellStyle name="Assumption Number. 2 2 8 7" xfId="5025" xr:uid="{00000000-0005-0000-0000-00007D250000}"/>
    <cellStyle name="Assumption Number. 2 2 8 7 2" xfId="25016" xr:uid="{00000000-0005-0000-0000-00007E250000}"/>
    <cellStyle name="Assumption Number. 2 2 8 8" xfId="5026" xr:uid="{00000000-0005-0000-0000-00007F250000}"/>
    <cellStyle name="Assumption Number. 2 2 8 8 2" xfId="25017" xr:uid="{00000000-0005-0000-0000-000080250000}"/>
    <cellStyle name="Assumption Number. 2 2 8 9" xfId="5027" xr:uid="{00000000-0005-0000-0000-000081250000}"/>
    <cellStyle name="Assumption Number. 2 2 8 9 2" xfId="25018" xr:uid="{00000000-0005-0000-0000-000082250000}"/>
    <cellStyle name="Assumption Number. 2 2 9" xfId="5028" xr:uid="{00000000-0005-0000-0000-000083250000}"/>
    <cellStyle name="Assumption Number. 2 2 9 2" xfId="25019" xr:uid="{00000000-0005-0000-0000-000084250000}"/>
    <cellStyle name="Assumption Number. 2 20" xfId="5029" xr:uid="{00000000-0005-0000-0000-000085250000}"/>
    <cellStyle name="Assumption Number. 2 20 2" xfId="25020" xr:uid="{00000000-0005-0000-0000-000086250000}"/>
    <cellStyle name="Assumption Number. 2 21" xfId="5030" xr:uid="{00000000-0005-0000-0000-000087250000}"/>
    <cellStyle name="Assumption Number. 2 21 2" xfId="25021" xr:uid="{00000000-0005-0000-0000-000088250000}"/>
    <cellStyle name="Assumption Number. 2 22" xfId="5031" xr:uid="{00000000-0005-0000-0000-000089250000}"/>
    <cellStyle name="Assumption Number. 2 22 2" xfId="25022" xr:uid="{00000000-0005-0000-0000-00008A250000}"/>
    <cellStyle name="Assumption Number. 2 23" xfId="24753" xr:uid="{00000000-0005-0000-0000-00008B250000}"/>
    <cellStyle name="Assumption Number. 2 3" xfId="5032" xr:uid="{00000000-0005-0000-0000-00008C250000}"/>
    <cellStyle name="Assumption Number. 2 3 10" xfId="5033" xr:uid="{00000000-0005-0000-0000-00008D250000}"/>
    <cellStyle name="Assumption Number. 2 3 10 2" xfId="25024" xr:uid="{00000000-0005-0000-0000-00008E250000}"/>
    <cellStyle name="Assumption Number. 2 3 11" xfId="5034" xr:uid="{00000000-0005-0000-0000-00008F250000}"/>
    <cellStyle name="Assumption Number. 2 3 11 2" xfId="25025" xr:uid="{00000000-0005-0000-0000-000090250000}"/>
    <cellStyle name="Assumption Number. 2 3 12" xfId="5035" xr:uid="{00000000-0005-0000-0000-000091250000}"/>
    <cellStyle name="Assumption Number. 2 3 12 2" xfId="25026" xr:uid="{00000000-0005-0000-0000-000092250000}"/>
    <cellStyle name="Assumption Number. 2 3 13" xfId="5036" xr:uid="{00000000-0005-0000-0000-000093250000}"/>
    <cellStyle name="Assumption Number. 2 3 13 2" xfId="25027" xr:uid="{00000000-0005-0000-0000-000094250000}"/>
    <cellStyle name="Assumption Number. 2 3 14" xfId="25023" xr:uid="{00000000-0005-0000-0000-000095250000}"/>
    <cellStyle name="Assumption Number. 2 3 2" xfId="5037" xr:uid="{00000000-0005-0000-0000-000096250000}"/>
    <cellStyle name="Assumption Number. 2 3 2 10" xfId="5038" xr:uid="{00000000-0005-0000-0000-000097250000}"/>
    <cellStyle name="Assumption Number. 2 3 2 10 2" xfId="25029" xr:uid="{00000000-0005-0000-0000-000098250000}"/>
    <cellStyle name="Assumption Number. 2 3 2 11" xfId="5039" xr:uid="{00000000-0005-0000-0000-000099250000}"/>
    <cellStyle name="Assumption Number. 2 3 2 11 2" xfId="25030" xr:uid="{00000000-0005-0000-0000-00009A250000}"/>
    <cellStyle name="Assumption Number. 2 3 2 12" xfId="5040" xr:uid="{00000000-0005-0000-0000-00009B250000}"/>
    <cellStyle name="Assumption Number. 2 3 2 12 2" xfId="25031" xr:uid="{00000000-0005-0000-0000-00009C250000}"/>
    <cellStyle name="Assumption Number. 2 3 2 13" xfId="25028" xr:uid="{00000000-0005-0000-0000-00009D250000}"/>
    <cellStyle name="Assumption Number. 2 3 2 2" xfId="5041" xr:uid="{00000000-0005-0000-0000-00009E250000}"/>
    <cellStyle name="Assumption Number. 2 3 2 2 10" xfId="5042" xr:uid="{00000000-0005-0000-0000-00009F250000}"/>
    <cellStyle name="Assumption Number. 2 3 2 2 10 2" xfId="25033" xr:uid="{00000000-0005-0000-0000-0000A0250000}"/>
    <cellStyle name="Assumption Number. 2 3 2 2 11" xfId="5043" xr:uid="{00000000-0005-0000-0000-0000A1250000}"/>
    <cellStyle name="Assumption Number. 2 3 2 2 11 2" xfId="25034" xr:uid="{00000000-0005-0000-0000-0000A2250000}"/>
    <cellStyle name="Assumption Number. 2 3 2 2 12" xfId="25032" xr:uid="{00000000-0005-0000-0000-0000A3250000}"/>
    <cellStyle name="Assumption Number. 2 3 2 2 2" xfId="5044" xr:uid="{00000000-0005-0000-0000-0000A4250000}"/>
    <cellStyle name="Assumption Number. 2 3 2 2 2 10" xfId="5045" xr:uid="{00000000-0005-0000-0000-0000A5250000}"/>
    <cellStyle name="Assumption Number. 2 3 2 2 2 10 2" xfId="25036" xr:uid="{00000000-0005-0000-0000-0000A6250000}"/>
    <cellStyle name="Assumption Number. 2 3 2 2 2 11" xfId="5046" xr:uid="{00000000-0005-0000-0000-0000A7250000}"/>
    <cellStyle name="Assumption Number. 2 3 2 2 2 11 2" xfId="25037" xr:uid="{00000000-0005-0000-0000-0000A8250000}"/>
    <cellStyle name="Assumption Number. 2 3 2 2 2 12" xfId="25035" xr:uid="{00000000-0005-0000-0000-0000A9250000}"/>
    <cellStyle name="Assumption Number. 2 3 2 2 2 2" xfId="5047" xr:uid="{00000000-0005-0000-0000-0000AA250000}"/>
    <cellStyle name="Assumption Number. 2 3 2 2 2 2 2" xfId="25038" xr:uid="{00000000-0005-0000-0000-0000AB250000}"/>
    <cellStyle name="Assumption Number. 2 3 2 2 2 3" xfId="5048" xr:uid="{00000000-0005-0000-0000-0000AC250000}"/>
    <cellStyle name="Assumption Number. 2 3 2 2 2 3 2" xfId="25039" xr:uid="{00000000-0005-0000-0000-0000AD250000}"/>
    <cellStyle name="Assumption Number. 2 3 2 2 2 4" xfId="5049" xr:uid="{00000000-0005-0000-0000-0000AE250000}"/>
    <cellStyle name="Assumption Number. 2 3 2 2 2 4 2" xfId="25040" xr:uid="{00000000-0005-0000-0000-0000AF250000}"/>
    <cellStyle name="Assumption Number. 2 3 2 2 2 5" xfId="5050" xr:uid="{00000000-0005-0000-0000-0000B0250000}"/>
    <cellStyle name="Assumption Number. 2 3 2 2 2 5 2" xfId="25041" xr:uid="{00000000-0005-0000-0000-0000B1250000}"/>
    <cellStyle name="Assumption Number. 2 3 2 2 2 6" xfId="5051" xr:uid="{00000000-0005-0000-0000-0000B2250000}"/>
    <cellStyle name="Assumption Number. 2 3 2 2 2 6 2" xfId="25042" xr:uid="{00000000-0005-0000-0000-0000B3250000}"/>
    <cellStyle name="Assumption Number. 2 3 2 2 2 7" xfId="5052" xr:uid="{00000000-0005-0000-0000-0000B4250000}"/>
    <cellStyle name="Assumption Number. 2 3 2 2 2 7 2" xfId="25043" xr:uid="{00000000-0005-0000-0000-0000B5250000}"/>
    <cellStyle name="Assumption Number. 2 3 2 2 2 8" xfId="5053" xr:uid="{00000000-0005-0000-0000-0000B6250000}"/>
    <cellStyle name="Assumption Number. 2 3 2 2 2 8 2" xfId="25044" xr:uid="{00000000-0005-0000-0000-0000B7250000}"/>
    <cellStyle name="Assumption Number. 2 3 2 2 2 9" xfId="5054" xr:uid="{00000000-0005-0000-0000-0000B8250000}"/>
    <cellStyle name="Assumption Number. 2 3 2 2 2 9 2" xfId="25045" xr:uid="{00000000-0005-0000-0000-0000B9250000}"/>
    <cellStyle name="Assumption Number. 2 3 2 2 3" xfId="5055" xr:uid="{00000000-0005-0000-0000-0000BA250000}"/>
    <cellStyle name="Assumption Number. 2 3 2 2 3 2" xfId="25046" xr:uid="{00000000-0005-0000-0000-0000BB250000}"/>
    <cellStyle name="Assumption Number. 2 3 2 2 4" xfId="5056" xr:uid="{00000000-0005-0000-0000-0000BC250000}"/>
    <cellStyle name="Assumption Number. 2 3 2 2 4 2" xfId="25047" xr:uid="{00000000-0005-0000-0000-0000BD250000}"/>
    <cellStyle name="Assumption Number. 2 3 2 2 5" xfId="5057" xr:uid="{00000000-0005-0000-0000-0000BE250000}"/>
    <cellStyle name="Assumption Number. 2 3 2 2 5 2" xfId="25048" xr:uid="{00000000-0005-0000-0000-0000BF250000}"/>
    <cellStyle name="Assumption Number. 2 3 2 2 6" xfId="5058" xr:uid="{00000000-0005-0000-0000-0000C0250000}"/>
    <cellStyle name="Assumption Number. 2 3 2 2 6 2" xfId="25049" xr:uid="{00000000-0005-0000-0000-0000C1250000}"/>
    <cellStyle name="Assumption Number. 2 3 2 2 7" xfId="5059" xr:uid="{00000000-0005-0000-0000-0000C2250000}"/>
    <cellStyle name="Assumption Number. 2 3 2 2 7 2" xfId="25050" xr:uid="{00000000-0005-0000-0000-0000C3250000}"/>
    <cellStyle name="Assumption Number. 2 3 2 2 8" xfId="5060" xr:uid="{00000000-0005-0000-0000-0000C4250000}"/>
    <cellStyle name="Assumption Number. 2 3 2 2 8 2" xfId="25051" xr:uid="{00000000-0005-0000-0000-0000C5250000}"/>
    <cellStyle name="Assumption Number. 2 3 2 2 9" xfId="5061" xr:uid="{00000000-0005-0000-0000-0000C6250000}"/>
    <cellStyle name="Assumption Number. 2 3 2 2 9 2" xfId="25052" xr:uid="{00000000-0005-0000-0000-0000C7250000}"/>
    <cellStyle name="Assumption Number. 2 3 2 3" xfId="5062" xr:uid="{00000000-0005-0000-0000-0000C8250000}"/>
    <cellStyle name="Assumption Number. 2 3 2 3 10" xfId="5063" xr:uid="{00000000-0005-0000-0000-0000C9250000}"/>
    <cellStyle name="Assumption Number. 2 3 2 3 10 2" xfId="25054" xr:uid="{00000000-0005-0000-0000-0000CA250000}"/>
    <cellStyle name="Assumption Number. 2 3 2 3 11" xfId="5064" xr:uid="{00000000-0005-0000-0000-0000CB250000}"/>
    <cellStyle name="Assumption Number. 2 3 2 3 11 2" xfId="25055" xr:uid="{00000000-0005-0000-0000-0000CC250000}"/>
    <cellStyle name="Assumption Number. 2 3 2 3 12" xfId="25053" xr:uid="{00000000-0005-0000-0000-0000CD250000}"/>
    <cellStyle name="Assumption Number. 2 3 2 3 2" xfId="5065" xr:uid="{00000000-0005-0000-0000-0000CE250000}"/>
    <cellStyle name="Assumption Number. 2 3 2 3 2 2" xfId="25056" xr:uid="{00000000-0005-0000-0000-0000CF250000}"/>
    <cellStyle name="Assumption Number. 2 3 2 3 3" xfId="5066" xr:uid="{00000000-0005-0000-0000-0000D0250000}"/>
    <cellStyle name="Assumption Number. 2 3 2 3 3 2" xfId="25057" xr:uid="{00000000-0005-0000-0000-0000D1250000}"/>
    <cellStyle name="Assumption Number. 2 3 2 3 4" xfId="5067" xr:uid="{00000000-0005-0000-0000-0000D2250000}"/>
    <cellStyle name="Assumption Number. 2 3 2 3 4 2" xfId="25058" xr:uid="{00000000-0005-0000-0000-0000D3250000}"/>
    <cellStyle name="Assumption Number. 2 3 2 3 5" xfId="5068" xr:uid="{00000000-0005-0000-0000-0000D4250000}"/>
    <cellStyle name="Assumption Number. 2 3 2 3 5 2" xfId="25059" xr:uid="{00000000-0005-0000-0000-0000D5250000}"/>
    <cellStyle name="Assumption Number. 2 3 2 3 6" xfId="5069" xr:uid="{00000000-0005-0000-0000-0000D6250000}"/>
    <cellStyle name="Assumption Number. 2 3 2 3 6 2" xfId="25060" xr:uid="{00000000-0005-0000-0000-0000D7250000}"/>
    <cellStyle name="Assumption Number. 2 3 2 3 7" xfId="5070" xr:uid="{00000000-0005-0000-0000-0000D8250000}"/>
    <cellStyle name="Assumption Number. 2 3 2 3 7 2" xfId="25061" xr:uid="{00000000-0005-0000-0000-0000D9250000}"/>
    <cellStyle name="Assumption Number. 2 3 2 3 8" xfId="5071" xr:uid="{00000000-0005-0000-0000-0000DA250000}"/>
    <cellStyle name="Assumption Number. 2 3 2 3 8 2" xfId="25062" xr:uid="{00000000-0005-0000-0000-0000DB250000}"/>
    <cellStyle name="Assumption Number. 2 3 2 3 9" xfId="5072" xr:uid="{00000000-0005-0000-0000-0000DC250000}"/>
    <cellStyle name="Assumption Number. 2 3 2 3 9 2" xfId="25063" xr:uid="{00000000-0005-0000-0000-0000DD250000}"/>
    <cellStyle name="Assumption Number. 2 3 2 4" xfId="5073" xr:uid="{00000000-0005-0000-0000-0000DE250000}"/>
    <cellStyle name="Assumption Number. 2 3 2 4 2" xfId="25064" xr:uid="{00000000-0005-0000-0000-0000DF250000}"/>
    <cellStyle name="Assumption Number. 2 3 2 5" xfId="5074" xr:uid="{00000000-0005-0000-0000-0000E0250000}"/>
    <cellStyle name="Assumption Number. 2 3 2 5 2" xfId="25065" xr:uid="{00000000-0005-0000-0000-0000E1250000}"/>
    <cellStyle name="Assumption Number. 2 3 2 6" xfId="5075" xr:uid="{00000000-0005-0000-0000-0000E2250000}"/>
    <cellStyle name="Assumption Number. 2 3 2 6 2" xfId="25066" xr:uid="{00000000-0005-0000-0000-0000E3250000}"/>
    <cellStyle name="Assumption Number. 2 3 2 7" xfId="5076" xr:uid="{00000000-0005-0000-0000-0000E4250000}"/>
    <cellStyle name="Assumption Number. 2 3 2 7 2" xfId="25067" xr:uid="{00000000-0005-0000-0000-0000E5250000}"/>
    <cellStyle name="Assumption Number. 2 3 2 8" xfId="5077" xr:uid="{00000000-0005-0000-0000-0000E6250000}"/>
    <cellStyle name="Assumption Number. 2 3 2 8 2" xfId="25068" xr:uid="{00000000-0005-0000-0000-0000E7250000}"/>
    <cellStyle name="Assumption Number. 2 3 2 9" xfId="5078" xr:uid="{00000000-0005-0000-0000-0000E8250000}"/>
    <cellStyle name="Assumption Number. 2 3 2 9 2" xfId="25069" xr:uid="{00000000-0005-0000-0000-0000E9250000}"/>
    <cellStyle name="Assumption Number. 2 3 3" xfId="5079" xr:uid="{00000000-0005-0000-0000-0000EA250000}"/>
    <cellStyle name="Assumption Number. 2 3 3 10" xfId="5080" xr:uid="{00000000-0005-0000-0000-0000EB250000}"/>
    <cellStyle name="Assumption Number. 2 3 3 10 2" xfId="25071" xr:uid="{00000000-0005-0000-0000-0000EC250000}"/>
    <cellStyle name="Assumption Number. 2 3 3 11" xfId="5081" xr:uid="{00000000-0005-0000-0000-0000ED250000}"/>
    <cellStyle name="Assumption Number. 2 3 3 11 2" xfId="25072" xr:uid="{00000000-0005-0000-0000-0000EE250000}"/>
    <cellStyle name="Assumption Number. 2 3 3 12" xfId="25070" xr:uid="{00000000-0005-0000-0000-0000EF250000}"/>
    <cellStyle name="Assumption Number. 2 3 3 2" xfId="5082" xr:uid="{00000000-0005-0000-0000-0000F0250000}"/>
    <cellStyle name="Assumption Number. 2 3 3 2 10" xfId="5083" xr:uid="{00000000-0005-0000-0000-0000F1250000}"/>
    <cellStyle name="Assumption Number. 2 3 3 2 10 2" xfId="25074" xr:uid="{00000000-0005-0000-0000-0000F2250000}"/>
    <cellStyle name="Assumption Number. 2 3 3 2 11" xfId="5084" xr:uid="{00000000-0005-0000-0000-0000F3250000}"/>
    <cellStyle name="Assumption Number. 2 3 3 2 11 2" xfId="25075" xr:uid="{00000000-0005-0000-0000-0000F4250000}"/>
    <cellStyle name="Assumption Number. 2 3 3 2 12" xfId="25073" xr:uid="{00000000-0005-0000-0000-0000F5250000}"/>
    <cellStyle name="Assumption Number. 2 3 3 2 2" xfId="5085" xr:uid="{00000000-0005-0000-0000-0000F6250000}"/>
    <cellStyle name="Assumption Number. 2 3 3 2 2 2" xfId="25076" xr:uid="{00000000-0005-0000-0000-0000F7250000}"/>
    <cellStyle name="Assumption Number. 2 3 3 2 3" xfId="5086" xr:uid="{00000000-0005-0000-0000-0000F8250000}"/>
    <cellStyle name="Assumption Number. 2 3 3 2 3 2" xfId="25077" xr:uid="{00000000-0005-0000-0000-0000F9250000}"/>
    <cellStyle name="Assumption Number. 2 3 3 2 4" xfId="5087" xr:uid="{00000000-0005-0000-0000-0000FA250000}"/>
    <cellStyle name="Assumption Number. 2 3 3 2 4 2" xfId="25078" xr:uid="{00000000-0005-0000-0000-0000FB250000}"/>
    <cellStyle name="Assumption Number. 2 3 3 2 5" xfId="5088" xr:uid="{00000000-0005-0000-0000-0000FC250000}"/>
    <cellStyle name="Assumption Number. 2 3 3 2 5 2" xfId="25079" xr:uid="{00000000-0005-0000-0000-0000FD250000}"/>
    <cellStyle name="Assumption Number. 2 3 3 2 6" xfId="5089" xr:uid="{00000000-0005-0000-0000-0000FE250000}"/>
    <cellStyle name="Assumption Number. 2 3 3 2 6 2" xfId="25080" xr:uid="{00000000-0005-0000-0000-0000FF250000}"/>
    <cellStyle name="Assumption Number. 2 3 3 2 7" xfId="5090" xr:uid="{00000000-0005-0000-0000-000000260000}"/>
    <cellStyle name="Assumption Number. 2 3 3 2 7 2" xfId="25081" xr:uid="{00000000-0005-0000-0000-000001260000}"/>
    <cellStyle name="Assumption Number. 2 3 3 2 8" xfId="5091" xr:uid="{00000000-0005-0000-0000-000002260000}"/>
    <cellStyle name="Assumption Number. 2 3 3 2 8 2" xfId="25082" xr:uid="{00000000-0005-0000-0000-000003260000}"/>
    <cellStyle name="Assumption Number. 2 3 3 2 9" xfId="5092" xr:uid="{00000000-0005-0000-0000-000004260000}"/>
    <cellStyle name="Assumption Number. 2 3 3 2 9 2" xfId="25083" xr:uid="{00000000-0005-0000-0000-000005260000}"/>
    <cellStyle name="Assumption Number. 2 3 3 3" xfId="5093" xr:uid="{00000000-0005-0000-0000-000006260000}"/>
    <cellStyle name="Assumption Number. 2 3 3 3 2" xfId="25084" xr:uid="{00000000-0005-0000-0000-000007260000}"/>
    <cellStyle name="Assumption Number. 2 3 3 4" xfId="5094" xr:uid="{00000000-0005-0000-0000-000008260000}"/>
    <cellStyle name="Assumption Number. 2 3 3 4 2" xfId="25085" xr:uid="{00000000-0005-0000-0000-000009260000}"/>
    <cellStyle name="Assumption Number. 2 3 3 5" xfId="5095" xr:uid="{00000000-0005-0000-0000-00000A260000}"/>
    <cellStyle name="Assumption Number. 2 3 3 5 2" xfId="25086" xr:uid="{00000000-0005-0000-0000-00000B260000}"/>
    <cellStyle name="Assumption Number. 2 3 3 6" xfId="5096" xr:uid="{00000000-0005-0000-0000-00000C260000}"/>
    <cellStyle name="Assumption Number. 2 3 3 6 2" xfId="25087" xr:uid="{00000000-0005-0000-0000-00000D260000}"/>
    <cellStyle name="Assumption Number. 2 3 3 7" xfId="5097" xr:uid="{00000000-0005-0000-0000-00000E260000}"/>
    <cellStyle name="Assumption Number. 2 3 3 7 2" xfId="25088" xr:uid="{00000000-0005-0000-0000-00000F260000}"/>
    <cellStyle name="Assumption Number. 2 3 3 8" xfId="5098" xr:uid="{00000000-0005-0000-0000-000010260000}"/>
    <cellStyle name="Assumption Number. 2 3 3 8 2" xfId="25089" xr:uid="{00000000-0005-0000-0000-000011260000}"/>
    <cellStyle name="Assumption Number. 2 3 3 9" xfId="5099" xr:uid="{00000000-0005-0000-0000-000012260000}"/>
    <cellStyle name="Assumption Number. 2 3 3 9 2" xfId="25090" xr:uid="{00000000-0005-0000-0000-000013260000}"/>
    <cellStyle name="Assumption Number. 2 3 4" xfId="5100" xr:uid="{00000000-0005-0000-0000-000014260000}"/>
    <cellStyle name="Assumption Number. 2 3 4 10" xfId="5101" xr:uid="{00000000-0005-0000-0000-000015260000}"/>
    <cellStyle name="Assumption Number. 2 3 4 10 2" xfId="25092" xr:uid="{00000000-0005-0000-0000-000016260000}"/>
    <cellStyle name="Assumption Number. 2 3 4 11" xfId="5102" xr:uid="{00000000-0005-0000-0000-000017260000}"/>
    <cellStyle name="Assumption Number. 2 3 4 11 2" xfId="25093" xr:uid="{00000000-0005-0000-0000-000018260000}"/>
    <cellStyle name="Assumption Number. 2 3 4 12" xfId="25091" xr:uid="{00000000-0005-0000-0000-000019260000}"/>
    <cellStyle name="Assumption Number. 2 3 4 2" xfId="5103" xr:uid="{00000000-0005-0000-0000-00001A260000}"/>
    <cellStyle name="Assumption Number. 2 3 4 2 2" xfId="25094" xr:uid="{00000000-0005-0000-0000-00001B260000}"/>
    <cellStyle name="Assumption Number. 2 3 4 3" xfId="5104" xr:uid="{00000000-0005-0000-0000-00001C260000}"/>
    <cellStyle name="Assumption Number. 2 3 4 3 2" xfId="25095" xr:uid="{00000000-0005-0000-0000-00001D260000}"/>
    <cellStyle name="Assumption Number. 2 3 4 4" xfId="5105" xr:uid="{00000000-0005-0000-0000-00001E260000}"/>
    <cellStyle name="Assumption Number. 2 3 4 4 2" xfId="25096" xr:uid="{00000000-0005-0000-0000-00001F260000}"/>
    <cellStyle name="Assumption Number. 2 3 4 5" xfId="5106" xr:uid="{00000000-0005-0000-0000-000020260000}"/>
    <cellStyle name="Assumption Number. 2 3 4 5 2" xfId="25097" xr:uid="{00000000-0005-0000-0000-000021260000}"/>
    <cellStyle name="Assumption Number. 2 3 4 6" xfId="5107" xr:uid="{00000000-0005-0000-0000-000022260000}"/>
    <cellStyle name="Assumption Number. 2 3 4 6 2" xfId="25098" xr:uid="{00000000-0005-0000-0000-000023260000}"/>
    <cellStyle name="Assumption Number. 2 3 4 7" xfId="5108" xr:uid="{00000000-0005-0000-0000-000024260000}"/>
    <cellStyle name="Assumption Number. 2 3 4 7 2" xfId="25099" xr:uid="{00000000-0005-0000-0000-000025260000}"/>
    <cellStyle name="Assumption Number. 2 3 4 8" xfId="5109" xr:uid="{00000000-0005-0000-0000-000026260000}"/>
    <cellStyle name="Assumption Number. 2 3 4 8 2" xfId="25100" xr:uid="{00000000-0005-0000-0000-000027260000}"/>
    <cellStyle name="Assumption Number. 2 3 4 9" xfId="5110" xr:uid="{00000000-0005-0000-0000-000028260000}"/>
    <cellStyle name="Assumption Number. 2 3 4 9 2" xfId="25101" xr:uid="{00000000-0005-0000-0000-000029260000}"/>
    <cellStyle name="Assumption Number. 2 3 5" xfId="5111" xr:uid="{00000000-0005-0000-0000-00002A260000}"/>
    <cellStyle name="Assumption Number. 2 3 5 2" xfId="25102" xr:uid="{00000000-0005-0000-0000-00002B260000}"/>
    <cellStyle name="Assumption Number. 2 3 6" xfId="5112" xr:uid="{00000000-0005-0000-0000-00002C260000}"/>
    <cellStyle name="Assumption Number. 2 3 6 2" xfId="25103" xr:uid="{00000000-0005-0000-0000-00002D260000}"/>
    <cellStyle name="Assumption Number. 2 3 7" xfId="5113" xr:uid="{00000000-0005-0000-0000-00002E260000}"/>
    <cellStyle name="Assumption Number. 2 3 7 2" xfId="25104" xr:uid="{00000000-0005-0000-0000-00002F260000}"/>
    <cellStyle name="Assumption Number. 2 3 8" xfId="5114" xr:uid="{00000000-0005-0000-0000-000030260000}"/>
    <cellStyle name="Assumption Number. 2 3 8 2" xfId="25105" xr:uid="{00000000-0005-0000-0000-000031260000}"/>
    <cellStyle name="Assumption Number. 2 3 9" xfId="5115" xr:uid="{00000000-0005-0000-0000-000032260000}"/>
    <cellStyle name="Assumption Number. 2 3 9 2" xfId="25106" xr:uid="{00000000-0005-0000-0000-000033260000}"/>
    <cellStyle name="Assumption Number. 2 4" xfId="5116" xr:uid="{00000000-0005-0000-0000-000034260000}"/>
    <cellStyle name="Assumption Number. 2 4 10" xfId="5117" xr:uid="{00000000-0005-0000-0000-000035260000}"/>
    <cellStyle name="Assumption Number. 2 4 10 2" xfId="25108" xr:uid="{00000000-0005-0000-0000-000036260000}"/>
    <cellStyle name="Assumption Number. 2 4 11" xfId="5118" xr:uid="{00000000-0005-0000-0000-000037260000}"/>
    <cellStyle name="Assumption Number. 2 4 11 2" xfId="25109" xr:uid="{00000000-0005-0000-0000-000038260000}"/>
    <cellStyle name="Assumption Number. 2 4 12" xfId="5119" xr:uid="{00000000-0005-0000-0000-000039260000}"/>
    <cellStyle name="Assumption Number. 2 4 12 2" xfId="25110" xr:uid="{00000000-0005-0000-0000-00003A260000}"/>
    <cellStyle name="Assumption Number. 2 4 13" xfId="25107" xr:uid="{00000000-0005-0000-0000-00003B260000}"/>
    <cellStyle name="Assumption Number. 2 4 2" xfId="5120" xr:uid="{00000000-0005-0000-0000-00003C260000}"/>
    <cellStyle name="Assumption Number. 2 4 2 10" xfId="5121" xr:uid="{00000000-0005-0000-0000-00003D260000}"/>
    <cellStyle name="Assumption Number. 2 4 2 10 2" xfId="25112" xr:uid="{00000000-0005-0000-0000-00003E260000}"/>
    <cellStyle name="Assumption Number. 2 4 2 11" xfId="5122" xr:uid="{00000000-0005-0000-0000-00003F260000}"/>
    <cellStyle name="Assumption Number. 2 4 2 11 2" xfId="25113" xr:uid="{00000000-0005-0000-0000-000040260000}"/>
    <cellStyle name="Assumption Number. 2 4 2 12" xfId="25111" xr:uid="{00000000-0005-0000-0000-000041260000}"/>
    <cellStyle name="Assumption Number. 2 4 2 2" xfId="5123" xr:uid="{00000000-0005-0000-0000-000042260000}"/>
    <cellStyle name="Assumption Number. 2 4 2 2 10" xfId="5124" xr:uid="{00000000-0005-0000-0000-000043260000}"/>
    <cellStyle name="Assumption Number. 2 4 2 2 10 2" xfId="25115" xr:uid="{00000000-0005-0000-0000-000044260000}"/>
    <cellStyle name="Assumption Number. 2 4 2 2 11" xfId="5125" xr:uid="{00000000-0005-0000-0000-000045260000}"/>
    <cellStyle name="Assumption Number. 2 4 2 2 11 2" xfId="25116" xr:uid="{00000000-0005-0000-0000-000046260000}"/>
    <cellStyle name="Assumption Number. 2 4 2 2 12" xfId="25114" xr:uid="{00000000-0005-0000-0000-000047260000}"/>
    <cellStyle name="Assumption Number. 2 4 2 2 2" xfId="5126" xr:uid="{00000000-0005-0000-0000-000048260000}"/>
    <cellStyle name="Assumption Number. 2 4 2 2 2 2" xfId="25117" xr:uid="{00000000-0005-0000-0000-000049260000}"/>
    <cellStyle name="Assumption Number. 2 4 2 2 3" xfId="5127" xr:uid="{00000000-0005-0000-0000-00004A260000}"/>
    <cellStyle name="Assumption Number. 2 4 2 2 3 2" xfId="25118" xr:uid="{00000000-0005-0000-0000-00004B260000}"/>
    <cellStyle name="Assumption Number. 2 4 2 2 4" xfId="5128" xr:uid="{00000000-0005-0000-0000-00004C260000}"/>
    <cellStyle name="Assumption Number. 2 4 2 2 4 2" xfId="25119" xr:uid="{00000000-0005-0000-0000-00004D260000}"/>
    <cellStyle name="Assumption Number. 2 4 2 2 5" xfId="5129" xr:uid="{00000000-0005-0000-0000-00004E260000}"/>
    <cellStyle name="Assumption Number. 2 4 2 2 5 2" xfId="25120" xr:uid="{00000000-0005-0000-0000-00004F260000}"/>
    <cellStyle name="Assumption Number. 2 4 2 2 6" xfId="5130" xr:uid="{00000000-0005-0000-0000-000050260000}"/>
    <cellStyle name="Assumption Number. 2 4 2 2 6 2" xfId="25121" xr:uid="{00000000-0005-0000-0000-000051260000}"/>
    <cellStyle name="Assumption Number. 2 4 2 2 7" xfId="5131" xr:uid="{00000000-0005-0000-0000-000052260000}"/>
    <cellStyle name="Assumption Number. 2 4 2 2 7 2" xfId="25122" xr:uid="{00000000-0005-0000-0000-000053260000}"/>
    <cellStyle name="Assumption Number. 2 4 2 2 8" xfId="5132" xr:uid="{00000000-0005-0000-0000-000054260000}"/>
    <cellStyle name="Assumption Number. 2 4 2 2 8 2" xfId="25123" xr:uid="{00000000-0005-0000-0000-000055260000}"/>
    <cellStyle name="Assumption Number. 2 4 2 2 9" xfId="5133" xr:uid="{00000000-0005-0000-0000-000056260000}"/>
    <cellStyle name="Assumption Number. 2 4 2 2 9 2" xfId="25124" xr:uid="{00000000-0005-0000-0000-000057260000}"/>
    <cellStyle name="Assumption Number. 2 4 2 3" xfId="5134" xr:uid="{00000000-0005-0000-0000-000058260000}"/>
    <cellStyle name="Assumption Number. 2 4 2 3 2" xfId="25125" xr:uid="{00000000-0005-0000-0000-000059260000}"/>
    <cellStyle name="Assumption Number. 2 4 2 4" xfId="5135" xr:uid="{00000000-0005-0000-0000-00005A260000}"/>
    <cellStyle name="Assumption Number. 2 4 2 4 2" xfId="25126" xr:uid="{00000000-0005-0000-0000-00005B260000}"/>
    <cellStyle name="Assumption Number. 2 4 2 5" xfId="5136" xr:uid="{00000000-0005-0000-0000-00005C260000}"/>
    <cellStyle name="Assumption Number. 2 4 2 5 2" xfId="25127" xr:uid="{00000000-0005-0000-0000-00005D260000}"/>
    <cellStyle name="Assumption Number. 2 4 2 6" xfId="5137" xr:uid="{00000000-0005-0000-0000-00005E260000}"/>
    <cellStyle name="Assumption Number. 2 4 2 6 2" xfId="25128" xr:uid="{00000000-0005-0000-0000-00005F260000}"/>
    <cellStyle name="Assumption Number. 2 4 2 7" xfId="5138" xr:uid="{00000000-0005-0000-0000-000060260000}"/>
    <cellStyle name="Assumption Number. 2 4 2 7 2" xfId="25129" xr:uid="{00000000-0005-0000-0000-000061260000}"/>
    <cellStyle name="Assumption Number. 2 4 2 8" xfId="5139" xr:uid="{00000000-0005-0000-0000-000062260000}"/>
    <cellStyle name="Assumption Number. 2 4 2 8 2" xfId="25130" xr:uid="{00000000-0005-0000-0000-000063260000}"/>
    <cellStyle name="Assumption Number. 2 4 2 9" xfId="5140" xr:uid="{00000000-0005-0000-0000-000064260000}"/>
    <cellStyle name="Assumption Number. 2 4 2 9 2" xfId="25131" xr:uid="{00000000-0005-0000-0000-000065260000}"/>
    <cellStyle name="Assumption Number. 2 4 3" xfId="5141" xr:uid="{00000000-0005-0000-0000-000066260000}"/>
    <cellStyle name="Assumption Number. 2 4 3 10" xfId="5142" xr:uid="{00000000-0005-0000-0000-000067260000}"/>
    <cellStyle name="Assumption Number. 2 4 3 10 2" xfId="25133" xr:uid="{00000000-0005-0000-0000-000068260000}"/>
    <cellStyle name="Assumption Number. 2 4 3 11" xfId="5143" xr:uid="{00000000-0005-0000-0000-000069260000}"/>
    <cellStyle name="Assumption Number. 2 4 3 11 2" xfId="25134" xr:uid="{00000000-0005-0000-0000-00006A260000}"/>
    <cellStyle name="Assumption Number. 2 4 3 12" xfId="25132" xr:uid="{00000000-0005-0000-0000-00006B260000}"/>
    <cellStyle name="Assumption Number. 2 4 3 2" xfId="5144" xr:uid="{00000000-0005-0000-0000-00006C260000}"/>
    <cellStyle name="Assumption Number. 2 4 3 2 2" xfId="25135" xr:uid="{00000000-0005-0000-0000-00006D260000}"/>
    <cellStyle name="Assumption Number. 2 4 3 3" xfId="5145" xr:uid="{00000000-0005-0000-0000-00006E260000}"/>
    <cellStyle name="Assumption Number. 2 4 3 3 2" xfId="25136" xr:uid="{00000000-0005-0000-0000-00006F260000}"/>
    <cellStyle name="Assumption Number. 2 4 3 4" xfId="5146" xr:uid="{00000000-0005-0000-0000-000070260000}"/>
    <cellStyle name="Assumption Number. 2 4 3 4 2" xfId="25137" xr:uid="{00000000-0005-0000-0000-000071260000}"/>
    <cellStyle name="Assumption Number. 2 4 3 5" xfId="5147" xr:uid="{00000000-0005-0000-0000-000072260000}"/>
    <cellStyle name="Assumption Number. 2 4 3 5 2" xfId="25138" xr:uid="{00000000-0005-0000-0000-000073260000}"/>
    <cellStyle name="Assumption Number. 2 4 3 6" xfId="5148" xr:uid="{00000000-0005-0000-0000-000074260000}"/>
    <cellStyle name="Assumption Number. 2 4 3 6 2" xfId="25139" xr:uid="{00000000-0005-0000-0000-000075260000}"/>
    <cellStyle name="Assumption Number. 2 4 3 7" xfId="5149" xr:uid="{00000000-0005-0000-0000-000076260000}"/>
    <cellStyle name="Assumption Number. 2 4 3 7 2" xfId="25140" xr:uid="{00000000-0005-0000-0000-000077260000}"/>
    <cellStyle name="Assumption Number. 2 4 3 8" xfId="5150" xr:uid="{00000000-0005-0000-0000-000078260000}"/>
    <cellStyle name="Assumption Number. 2 4 3 8 2" xfId="25141" xr:uid="{00000000-0005-0000-0000-000079260000}"/>
    <cellStyle name="Assumption Number. 2 4 3 9" xfId="5151" xr:uid="{00000000-0005-0000-0000-00007A260000}"/>
    <cellStyle name="Assumption Number. 2 4 3 9 2" xfId="25142" xr:uid="{00000000-0005-0000-0000-00007B260000}"/>
    <cellStyle name="Assumption Number. 2 4 4" xfId="5152" xr:uid="{00000000-0005-0000-0000-00007C260000}"/>
    <cellStyle name="Assumption Number. 2 4 4 2" xfId="25143" xr:uid="{00000000-0005-0000-0000-00007D260000}"/>
    <cellStyle name="Assumption Number. 2 4 5" xfId="5153" xr:uid="{00000000-0005-0000-0000-00007E260000}"/>
    <cellStyle name="Assumption Number. 2 4 5 2" xfId="25144" xr:uid="{00000000-0005-0000-0000-00007F260000}"/>
    <cellStyle name="Assumption Number. 2 4 6" xfId="5154" xr:uid="{00000000-0005-0000-0000-000080260000}"/>
    <cellStyle name="Assumption Number. 2 4 6 2" xfId="25145" xr:uid="{00000000-0005-0000-0000-000081260000}"/>
    <cellStyle name="Assumption Number. 2 4 7" xfId="5155" xr:uid="{00000000-0005-0000-0000-000082260000}"/>
    <cellStyle name="Assumption Number. 2 4 7 2" xfId="25146" xr:uid="{00000000-0005-0000-0000-000083260000}"/>
    <cellStyle name="Assumption Number. 2 4 8" xfId="5156" xr:uid="{00000000-0005-0000-0000-000084260000}"/>
    <cellStyle name="Assumption Number. 2 4 8 2" xfId="25147" xr:uid="{00000000-0005-0000-0000-000085260000}"/>
    <cellStyle name="Assumption Number. 2 4 9" xfId="5157" xr:uid="{00000000-0005-0000-0000-000086260000}"/>
    <cellStyle name="Assumption Number. 2 4 9 2" xfId="25148" xr:uid="{00000000-0005-0000-0000-000087260000}"/>
    <cellStyle name="Assumption Number. 2 5" xfId="5158" xr:uid="{00000000-0005-0000-0000-000088260000}"/>
    <cellStyle name="Assumption Number. 2 5 10" xfId="5159" xr:uid="{00000000-0005-0000-0000-000089260000}"/>
    <cellStyle name="Assumption Number. 2 5 10 2" xfId="25150" xr:uid="{00000000-0005-0000-0000-00008A260000}"/>
    <cellStyle name="Assumption Number. 2 5 11" xfId="5160" xr:uid="{00000000-0005-0000-0000-00008B260000}"/>
    <cellStyle name="Assumption Number. 2 5 11 2" xfId="25151" xr:uid="{00000000-0005-0000-0000-00008C260000}"/>
    <cellStyle name="Assumption Number. 2 5 12" xfId="5161" xr:uid="{00000000-0005-0000-0000-00008D260000}"/>
    <cellStyle name="Assumption Number. 2 5 12 2" xfId="25152" xr:uid="{00000000-0005-0000-0000-00008E260000}"/>
    <cellStyle name="Assumption Number. 2 5 13" xfId="25149" xr:uid="{00000000-0005-0000-0000-00008F260000}"/>
    <cellStyle name="Assumption Number. 2 5 2" xfId="5162" xr:uid="{00000000-0005-0000-0000-000090260000}"/>
    <cellStyle name="Assumption Number. 2 5 2 10" xfId="5163" xr:uid="{00000000-0005-0000-0000-000091260000}"/>
    <cellStyle name="Assumption Number. 2 5 2 10 2" xfId="25154" xr:uid="{00000000-0005-0000-0000-000092260000}"/>
    <cellStyle name="Assumption Number. 2 5 2 11" xfId="5164" xr:uid="{00000000-0005-0000-0000-000093260000}"/>
    <cellStyle name="Assumption Number. 2 5 2 11 2" xfId="25155" xr:uid="{00000000-0005-0000-0000-000094260000}"/>
    <cellStyle name="Assumption Number. 2 5 2 12" xfId="25153" xr:uid="{00000000-0005-0000-0000-000095260000}"/>
    <cellStyle name="Assumption Number. 2 5 2 2" xfId="5165" xr:uid="{00000000-0005-0000-0000-000096260000}"/>
    <cellStyle name="Assumption Number. 2 5 2 2 10" xfId="5166" xr:uid="{00000000-0005-0000-0000-000097260000}"/>
    <cellStyle name="Assumption Number. 2 5 2 2 10 2" xfId="25157" xr:uid="{00000000-0005-0000-0000-000098260000}"/>
    <cellStyle name="Assumption Number. 2 5 2 2 11" xfId="5167" xr:uid="{00000000-0005-0000-0000-000099260000}"/>
    <cellStyle name="Assumption Number. 2 5 2 2 11 2" xfId="25158" xr:uid="{00000000-0005-0000-0000-00009A260000}"/>
    <cellStyle name="Assumption Number. 2 5 2 2 12" xfId="25156" xr:uid="{00000000-0005-0000-0000-00009B260000}"/>
    <cellStyle name="Assumption Number. 2 5 2 2 2" xfId="5168" xr:uid="{00000000-0005-0000-0000-00009C260000}"/>
    <cellStyle name="Assumption Number. 2 5 2 2 2 2" xfId="25159" xr:uid="{00000000-0005-0000-0000-00009D260000}"/>
    <cellStyle name="Assumption Number. 2 5 2 2 3" xfId="5169" xr:uid="{00000000-0005-0000-0000-00009E260000}"/>
    <cellStyle name="Assumption Number. 2 5 2 2 3 2" xfId="25160" xr:uid="{00000000-0005-0000-0000-00009F260000}"/>
    <cellStyle name="Assumption Number. 2 5 2 2 4" xfId="5170" xr:uid="{00000000-0005-0000-0000-0000A0260000}"/>
    <cellStyle name="Assumption Number. 2 5 2 2 4 2" xfId="25161" xr:uid="{00000000-0005-0000-0000-0000A1260000}"/>
    <cellStyle name="Assumption Number. 2 5 2 2 5" xfId="5171" xr:uid="{00000000-0005-0000-0000-0000A2260000}"/>
    <cellStyle name="Assumption Number. 2 5 2 2 5 2" xfId="25162" xr:uid="{00000000-0005-0000-0000-0000A3260000}"/>
    <cellStyle name="Assumption Number. 2 5 2 2 6" xfId="5172" xr:uid="{00000000-0005-0000-0000-0000A4260000}"/>
    <cellStyle name="Assumption Number. 2 5 2 2 6 2" xfId="25163" xr:uid="{00000000-0005-0000-0000-0000A5260000}"/>
    <cellStyle name="Assumption Number. 2 5 2 2 7" xfId="5173" xr:uid="{00000000-0005-0000-0000-0000A6260000}"/>
    <cellStyle name="Assumption Number. 2 5 2 2 7 2" xfId="25164" xr:uid="{00000000-0005-0000-0000-0000A7260000}"/>
    <cellStyle name="Assumption Number. 2 5 2 2 8" xfId="5174" xr:uid="{00000000-0005-0000-0000-0000A8260000}"/>
    <cellStyle name="Assumption Number. 2 5 2 2 8 2" xfId="25165" xr:uid="{00000000-0005-0000-0000-0000A9260000}"/>
    <cellStyle name="Assumption Number. 2 5 2 2 9" xfId="5175" xr:uid="{00000000-0005-0000-0000-0000AA260000}"/>
    <cellStyle name="Assumption Number. 2 5 2 2 9 2" xfId="25166" xr:uid="{00000000-0005-0000-0000-0000AB260000}"/>
    <cellStyle name="Assumption Number. 2 5 2 3" xfId="5176" xr:uid="{00000000-0005-0000-0000-0000AC260000}"/>
    <cellStyle name="Assumption Number. 2 5 2 3 2" xfId="25167" xr:uid="{00000000-0005-0000-0000-0000AD260000}"/>
    <cellStyle name="Assumption Number. 2 5 2 4" xfId="5177" xr:uid="{00000000-0005-0000-0000-0000AE260000}"/>
    <cellStyle name="Assumption Number. 2 5 2 4 2" xfId="25168" xr:uid="{00000000-0005-0000-0000-0000AF260000}"/>
    <cellStyle name="Assumption Number. 2 5 2 5" xfId="5178" xr:uid="{00000000-0005-0000-0000-0000B0260000}"/>
    <cellStyle name="Assumption Number. 2 5 2 5 2" xfId="25169" xr:uid="{00000000-0005-0000-0000-0000B1260000}"/>
    <cellStyle name="Assumption Number. 2 5 2 6" xfId="5179" xr:uid="{00000000-0005-0000-0000-0000B2260000}"/>
    <cellStyle name="Assumption Number. 2 5 2 6 2" xfId="25170" xr:uid="{00000000-0005-0000-0000-0000B3260000}"/>
    <cellStyle name="Assumption Number. 2 5 2 7" xfId="5180" xr:uid="{00000000-0005-0000-0000-0000B4260000}"/>
    <cellStyle name="Assumption Number. 2 5 2 7 2" xfId="25171" xr:uid="{00000000-0005-0000-0000-0000B5260000}"/>
    <cellStyle name="Assumption Number. 2 5 2 8" xfId="5181" xr:uid="{00000000-0005-0000-0000-0000B6260000}"/>
    <cellStyle name="Assumption Number. 2 5 2 8 2" xfId="25172" xr:uid="{00000000-0005-0000-0000-0000B7260000}"/>
    <cellStyle name="Assumption Number. 2 5 2 9" xfId="5182" xr:uid="{00000000-0005-0000-0000-0000B8260000}"/>
    <cellStyle name="Assumption Number. 2 5 2 9 2" xfId="25173" xr:uid="{00000000-0005-0000-0000-0000B9260000}"/>
    <cellStyle name="Assumption Number. 2 5 3" xfId="5183" xr:uid="{00000000-0005-0000-0000-0000BA260000}"/>
    <cellStyle name="Assumption Number. 2 5 3 10" xfId="5184" xr:uid="{00000000-0005-0000-0000-0000BB260000}"/>
    <cellStyle name="Assumption Number. 2 5 3 10 2" xfId="25175" xr:uid="{00000000-0005-0000-0000-0000BC260000}"/>
    <cellStyle name="Assumption Number. 2 5 3 11" xfId="5185" xr:uid="{00000000-0005-0000-0000-0000BD260000}"/>
    <cellStyle name="Assumption Number. 2 5 3 11 2" xfId="25176" xr:uid="{00000000-0005-0000-0000-0000BE260000}"/>
    <cellStyle name="Assumption Number. 2 5 3 12" xfId="25174" xr:uid="{00000000-0005-0000-0000-0000BF260000}"/>
    <cellStyle name="Assumption Number. 2 5 3 2" xfId="5186" xr:uid="{00000000-0005-0000-0000-0000C0260000}"/>
    <cellStyle name="Assumption Number. 2 5 3 2 2" xfId="25177" xr:uid="{00000000-0005-0000-0000-0000C1260000}"/>
    <cellStyle name="Assumption Number. 2 5 3 3" xfId="5187" xr:uid="{00000000-0005-0000-0000-0000C2260000}"/>
    <cellStyle name="Assumption Number. 2 5 3 3 2" xfId="25178" xr:uid="{00000000-0005-0000-0000-0000C3260000}"/>
    <cellStyle name="Assumption Number. 2 5 3 4" xfId="5188" xr:uid="{00000000-0005-0000-0000-0000C4260000}"/>
    <cellStyle name="Assumption Number. 2 5 3 4 2" xfId="25179" xr:uid="{00000000-0005-0000-0000-0000C5260000}"/>
    <cellStyle name="Assumption Number. 2 5 3 5" xfId="5189" xr:uid="{00000000-0005-0000-0000-0000C6260000}"/>
    <cellStyle name="Assumption Number. 2 5 3 5 2" xfId="25180" xr:uid="{00000000-0005-0000-0000-0000C7260000}"/>
    <cellStyle name="Assumption Number. 2 5 3 6" xfId="5190" xr:uid="{00000000-0005-0000-0000-0000C8260000}"/>
    <cellStyle name="Assumption Number. 2 5 3 6 2" xfId="25181" xr:uid="{00000000-0005-0000-0000-0000C9260000}"/>
    <cellStyle name="Assumption Number. 2 5 3 7" xfId="5191" xr:uid="{00000000-0005-0000-0000-0000CA260000}"/>
    <cellStyle name="Assumption Number. 2 5 3 7 2" xfId="25182" xr:uid="{00000000-0005-0000-0000-0000CB260000}"/>
    <cellStyle name="Assumption Number. 2 5 3 8" xfId="5192" xr:uid="{00000000-0005-0000-0000-0000CC260000}"/>
    <cellStyle name="Assumption Number. 2 5 3 8 2" xfId="25183" xr:uid="{00000000-0005-0000-0000-0000CD260000}"/>
    <cellStyle name="Assumption Number. 2 5 3 9" xfId="5193" xr:uid="{00000000-0005-0000-0000-0000CE260000}"/>
    <cellStyle name="Assumption Number. 2 5 3 9 2" xfId="25184" xr:uid="{00000000-0005-0000-0000-0000CF260000}"/>
    <cellStyle name="Assumption Number. 2 5 4" xfId="5194" xr:uid="{00000000-0005-0000-0000-0000D0260000}"/>
    <cellStyle name="Assumption Number. 2 5 4 2" xfId="25185" xr:uid="{00000000-0005-0000-0000-0000D1260000}"/>
    <cellStyle name="Assumption Number. 2 5 5" xfId="5195" xr:uid="{00000000-0005-0000-0000-0000D2260000}"/>
    <cellStyle name="Assumption Number. 2 5 5 2" xfId="25186" xr:uid="{00000000-0005-0000-0000-0000D3260000}"/>
    <cellStyle name="Assumption Number. 2 5 6" xfId="5196" xr:uid="{00000000-0005-0000-0000-0000D4260000}"/>
    <cellStyle name="Assumption Number. 2 5 6 2" xfId="25187" xr:uid="{00000000-0005-0000-0000-0000D5260000}"/>
    <cellStyle name="Assumption Number. 2 5 7" xfId="5197" xr:uid="{00000000-0005-0000-0000-0000D6260000}"/>
    <cellStyle name="Assumption Number. 2 5 7 2" xfId="25188" xr:uid="{00000000-0005-0000-0000-0000D7260000}"/>
    <cellStyle name="Assumption Number. 2 5 8" xfId="5198" xr:uid="{00000000-0005-0000-0000-0000D8260000}"/>
    <cellStyle name="Assumption Number. 2 5 8 2" xfId="25189" xr:uid="{00000000-0005-0000-0000-0000D9260000}"/>
    <cellStyle name="Assumption Number. 2 5 9" xfId="5199" xr:uid="{00000000-0005-0000-0000-0000DA260000}"/>
    <cellStyle name="Assumption Number. 2 5 9 2" xfId="25190" xr:uid="{00000000-0005-0000-0000-0000DB260000}"/>
    <cellStyle name="Assumption Number. 2 6" xfId="5200" xr:uid="{00000000-0005-0000-0000-0000DC260000}"/>
    <cellStyle name="Assumption Number. 2 6 10" xfId="5201" xr:uid="{00000000-0005-0000-0000-0000DD260000}"/>
    <cellStyle name="Assumption Number. 2 6 10 2" xfId="25192" xr:uid="{00000000-0005-0000-0000-0000DE260000}"/>
    <cellStyle name="Assumption Number. 2 6 11" xfId="5202" xr:uid="{00000000-0005-0000-0000-0000DF260000}"/>
    <cellStyle name="Assumption Number. 2 6 11 2" xfId="25193" xr:uid="{00000000-0005-0000-0000-0000E0260000}"/>
    <cellStyle name="Assumption Number. 2 6 12" xfId="25191" xr:uid="{00000000-0005-0000-0000-0000E1260000}"/>
    <cellStyle name="Assumption Number. 2 6 2" xfId="5203" xr:uid="{00000000-0005-0000-0000-0000E2260000}"/>
    <cellStyle name="Assumption Number. 2 6 2 10" xfId="5204" xr:uid="{00000000-0005-0000-0000-0000E3260000}"/>
    <cellStyle name="Assumption Number. 2 6 2 10 2" xfId="25195" xr:uid="{00000000-0005-0000-0000-0000E4260000}"/>
    <cellStyle name="Assumption Number. 2 6 2 11" xfId="5205" xr:uid="{00000000-0005-0000-0000-0000E5260000}"/>
    <cellStyle name="Assumption Number. 2 6 2 11 2" xfId="25196" xr:uid="{00000000-0005-0000-0000-0000E6260000}"/>
    <cellStyle name="Assumption Number. 2 6 2 12" xfId="25194" xr:uid="{00000000-0005-0000-0000-0000E7260000}"/>
    <cellStyle name="Assumption Number. 2 6 2 2" xfId="5206" xr:uid="{00000000-0005-0000-0000-0000E8260000}"/>
    <cellStyle name="Assumption Number. 2 6 2 2 2" xfId="25197" xr:uid="{00000000-0005-0000-0000-0000E9260000}"/>
    <cellStyle name="Assumption Number. 2 6 2 3" xfId="5207" xr:uid="{00000000-0005-0000-0000-0000EA260000}"/>
    <cellStyle name="Assumption Number. 2 6 2 3 2" xfId="25198" xr:uid="{00000000-0005-0000-0000-0000EB260000}"/>
    <cellStyle name="Assumption Number. 2 6 2 4" xfId="5208" xr:uid="{00000000-0005-0000-0000-0000EC260000}"/>
    <cellStyle name="Assumption Number. 2 6 2 4 2" xfId="25199" xr:uid="{00000000-0005-0000-0000-0000ED260000}"/>
    <cellStyle name="Assumption Number. 2 6 2 5" xfId="5209" xr:uid="{00000000-0005-0000-0000-0000EE260000}"/>
    <cellStyle name="Assumption Number. 2 6 2 5 2" xfId="25200" xr:uid="{00000000-0005-0000-0000-0000EF260000}"/>
    <cellStyle name="Assumption Number. 2 6 2 6" xfId="5210" xr:uid="{00000000-0005-0000-0000-0000F0260000}"/>
    <cellStyle name="Assumption Number. 2 6 2 6 2" xfId="25201" xr:uid="{00000000-0005-0000-0000-0000F1260000}"/>
    <cellStyle name="Assumption Number. 2 6 2 7" xfId="5211" xr:uid="{00000000-0005-0000-0000-0000F2260000}"/>
    <cellStyle name="Assumption Number. 2 6 2 7 2" xfId="25202" xr:uid="{00000000-0005-0000-0000-0000F3260000}"/>
    <cellStyle name="Assumption Number. 2 6 2 8" xfId="5212" xr:uid="{00000000-0005-0000-0000-0000F4260000}"/>
    <cellStyle name="Assumption Number. 2 6 2 8 2" xfId="25203" xr:uid="{00000000-0005-0000-0000-0000F5260000}"/>
    <cellStyle name="Assumption Number. 2 6 2 9" xfId="5213" xr:uid="{00000000-0005-0000-0000-0000F6260000}"/>
    <cellStyle name="Assumption Number. 2 6 2 9 2" xfId="25204" xr:uid="{00000000-0005-0000-0000-0000F7260000}"/>
    <cellStyle name="Assumption Number. 2 6 3" xfId="5214" xr:uid="{00000000-0005-0000-0000-0000F8260000}"/>
    <cellStyle name="Assumption Number. 2 6 3 2" xfId="25205" xr:uid="{00000000-0005-0000-0000-0000F9260000}"/>
    <cellStyle name="Assumption Number. 2 6 4" xfId="5215" xr:uid="{00000000-0005-0000-0000-0000FA260000}"/>
    <cellStyle name="Assumption Number. 2 6 4 2" xfId="25206" xr:uid="{00000000-0005-0000-0000-0000FB260000}"/>
    <cellStyle name="Assumption Number. 2 6 5" xfId="5216" xr:uid="{00000000-0005-0000-0000-0000FC260000}"/>
    <cellStyle name="Assumption Number. 2 6 5 2" xfId="25207" xr:uid="{00000000-0005-0000-0000-0000FD260000}"/>
    <cellStyle name="Assumption Number. 2 6 6" xfId="5217" xr:uid="{00000000-0005-0000-0000-0000FE260000}"/>
    <cellStyle name="Assumption Number. 2 6 6 2" xfId="25208" xr:uid="{00000000-0005-0000-0000-0000FF260000}"/>
    <cellStyle name="Assumption Number. 2 6 7" xfId="5218" xr:uid="{00000000-0005-0000-0000-000000270000}"/>
    <cellStyle name="Assumption Number. 2 6 7 2" xfId="25209" xr:uid="{00000000-0005-0000-0000-000001270000}"/>
    <cellStyle name="Assumption Number. 2 6 8" xfId="5219" xr:uid="{00000000-0005-0000-0000-000002270000}"/>
    <cellStyle name="Assumption Number. 2 6 8 2" xfId="25210" xr:uid="{00000000-0005-0000-0000-000003270000}"/>
    <cellStyle name="Assumption Number. 2 6 9" xfId="5220" xr:uid="{00000000-0005-0000-0000-000004270000}"/>
    <cellStyle name="Assumption Number. 2 6 9 2" xfId="25211" xr:uid="{00000000-0005-0000-0000-000005270000}"/>
    <cellStyle name="Assumption Number. 2 7" xfId="5221" xr:uid="{00000000-0005-0000-0000-000006270000}"/>
    <cellStyle name="Assumption Number. 2 7 10" xfId="5222" xr:uid="{00000000-0005-0000-0000-000007270000}"/>
    <cellStyle name="Assumption Number. 2 7 10 2" xfId="25213" xr:uid="{00000000-0005-0000-0000-000008270000}"/>
    <cellStyle name="Assumption Number. 2 7 11" xfId="5223" xr:uid="{00000000-0005-0000-0000-000009270000}"/>
    <cellStyle name="Assumption Number. 2 7 11 2" xfId="25214" xr:uid="{00000000-0005-0000-0000-00000A270000}"/>
    <cellStyle name="Assumption Number. 2 7 12" xfId="25212" xr:uid="{00000000-0005-0000-0000-00000B270000}"/>
    <cellStyle name="Assumption Number. 2 7 2" xfId="5224" xr:uid="{00000000-0005-0000-0000-00000C270000}"/>
    <cellStyle name="Assumption Number. 2 7 2 10" xfId="5225" xr:uid="{00000000-0005-0000-0000-00000D270000}"/>
    <cellStyle name="Assumption Number. 2 7 2 10 2" xfId="25216" xr:uid="{00000000-0005-0000-0000-00000E270000}"/>
    <cellStyle name="Assumption Number. 2 7 2 11" xfId="5226" xr:uid="{00000000-0005-0000-0000-00000F270000}"/>
    <cellStyle name="Assumption Number. 2 7 2 11 2" xfId="25217" xr:uid="{00000000-0005-0000-0000-000010270000}"/>
    <cellStyle name="Assumption Number. 2 7 2 12" xfId="25215" xr:uid="{00000000-0005-0000-0000-000011270000}"/>
    <cellStyle name="Assumption Number. 2 7 2 2" xfId="5227" xr:uid="{00000000-0005-0000-0000-000012270000}"/>
    <cellStyle name="Assumption Number. 2 7 2 2 2" xfId="25218" xr:uid="{00000000-0005-0000-0000-000013270000}"/>
    <cellStyle name="Assumption Number. 2 7 2 3" xfId="5228" xr:uid="{00000000-0005-0000-0000-000014270000}"/>
    <cellStyle name="Assumption Number. 2 7 2 3 2" xfId="25219" xr:uid="{00000000-0005-0000-0000-000015270000}"/>
    <cellStyle name="Assumption Number. 2 7 2 4" xfId="5229" xr:uid="{00000000-0005-0000-0000-000016270000}"/>
    <cellStyle name="Assumption Number. 2 7 2 4 2" xfId="25220" xr:uid="{00000000-0005-0000-0000-000017270000}"/>
    <cellStyle name="Assumption Number. 2 7 2 5" xfId="5230" xr:uid="{00000000-0005-0000-0000-000018270000}"/>
    <cellStyle name="Assumption Number. 2 7 2 5 2" xfId="25221" xr:uid="{00000000-0005-0000-0000-000019270000}"/>
    <cellStyle name="Assumption Number. 2 7 2 6" xfId="5231" xr:uid="{00000000-0005-0000-0000-00001A270000}"/>
    <cellStyle name="Assumption Number. 2 7 2 6 2" xfId="25222" xr:uid="{00000000-0005-0000-0000-00001B270000}"/>
    <cellStyle name="Assumption Number. 2 7 2 7" xfId="5232" xr:uid="{00000000-0005-0000-0000-00001C270000}"/>
    <cellStyle name="Assumption Number. 2 7 2 7 2" xfId="25223" xr:uid="{00000000-0005-0000-0000-00001D270000}"/>
    <cellStyle name="Assumption Number. 2 7 2 8" xfId="5233" xr:uid="{00000000-0005-0000-0000-00001E270000}"/>
    <cellStyle name="Assumption Number. 2 7 2 8 2" xfId="25224" xr:uid="{00000000-0005-0000-0000-00001F270000}"/>
    <cellStyle name="Assumption Number. 2 7 2 9" xfId="5234" xr:uid="{00000000-0005-0000-0000-000020270000}"/>
    <cellStyle name="Assumption Number. 2 7 2 9 2" xfId="25225" xr:uid="{00000000-0005-0000-0000-000021270000}"/>
    <cellStyle name="Assumption Number. 2 7 3" xfId="5235" xr:uid="{00000000-0005-0000-0000-000022270000}"/>
    <cellStyle name="Assumption Number. 2 7 3 2" xfId="25226" xr:uid="{00000000-0005-0000-0000-000023270000}"/>
    <cellStyle name="Assumption Number. 2 7 4" xfId="5236" xr:uid="{00000000-0005-0000-0000-000024270000}"/>
    <cellStyle name="Assumption Number. 2 7 4 2" xfId="25227" xr:uid="{00000000-0005-0000-0000-000025270000}"/>
    <cellStyle name="Assumption Number. 2 7 5" xfId="5237" xr:uid="{00000000-0005-0000-0000-000026270000}"/>
    <cellStyle name="Assumption Number. 2 7 5 2" xfId="25228" xr:uid="{00000000-0005-0000-0000-000027270000}"/>
    <cellStyle name="Assumption Number. 2 7 6" xfId="5238" xr:uid="{00000000-0005-0000-0000-000028270000}"/>
    <cellStyle name="Assumption Number. 2 7 6 2" xfId="25229" xr:uid="{00000000-0005-0000-0000-000029270000}"/>
    <cellStyle name="Assumption Number. 2 7 7" xfId="5239" xr:uid="{00000000-0005-0000-0000-00002A270000}"/>
    <cellStyle name="Assumption Number. 2 7 7 2" xfId="25230" xr:uid="{00000000-0005-0000-0000-00002B270000}"/>
    <cellStyle name="Assumption Number. 2 7 8" xfId="5240" xr:uid="{00000000-0005-0000-0000-00002C270000}"/>
    <cellStyle name="Assumption Number. 2 7 8 2" xfId="25231" xr:uid="{00000000-0005-0000-0000-00002D270000}"/>
    <cellStyle name="Assumption Number. 2 7 9" xfId="5241" xr:uid="{00000000-0005-0000-0000-00002E270000}"/>
    <cellStyle name="Assumption Number. 2 7 9 2" xfId="25232" xr:uid="{00000000-0005-0000-0000-00002F270000}"/>
    <cellStyle name="Assumption Number. 2 8" xfId="5242" xr:uid="{00000000-0005-0000-0000-000030270000}"/>
    <cellStyle name="Assumption Number. 2 8 10" xfId="5243" xr:uid="{00000000-0005-0000-0000-000031270000}"/>
    <cellStyle name="Assumption Number. 2 8 10 2" xfId="25234" xr:uid="{00000000-0005-0000-0000-000032270000}"/>
    <cellStyle name="Assumption Number. 2 8 11" xfId="5244" xr:uid="{00000000-0005-0000-0000-000033270000}"/>
    <cellStyle name="Assumption Number. 2 8 11 2" xfId="25235" xr:uid="{00000000-0005-0000-0000-000034270000}"/>
    <cellStyle name="Assumption Number. 2 8 12" xfId="25233" xr:uid="{00000000-0005-0000-0000-000035270000}"/>
    <cellStyle name="Assumption Number. 2 8 2" xfId="5245" xr:uid="{00000000-0005-0000-0000-000036270000}"/>
    <cellStyle name="Assumption Number. 2 8 2 10" xfId="5246" xr:uid="{00000000-0005-0000-0000-000037270000}"/>
    <cellStyle name="Assumption Number. 2 8 2 10 2" xfId="25237" xr:uid="{00000000-0005-0000-0000-000038270000}"/>
    <cellStyle name="Assumption Number. 2 8 2 11" xfId="5247" xr:uid="{00000000-0005-0000-0000-000039270000}"/>
    <cellStyle name="Assumption Number. 2 8 2 11 2" xfId="25238" xr:uid="{00000000-0005-0000-0000-00003A270000}"/>
    <cellStyle name="Assumption Number. 2 8 2 12" xfId="25236" xr:uid="{00000000-0005-0000-0000-00003B270000}"/>
    <cellStyle name="Assumption Number. 2 8 2 2" xfId="5248" xr:uid="{00000000-0005-0000-0000-00003C270000}"/>
    <cellStyle name="Assumption Number. 2 8 2 2 2" xfId="25239" xr:uid="{00000000-0005-0000-0000-00003D270000}"/>
    <cellStyle name="Assumption Number. 2 8 2 3" xfId="5249" xr:uid="{00000000-0005-0000-0000-00003E270000}"/>
    <cellStyle name="Assumption Number. 2 8 2 3 2" xfId="25240" xr:uid="{00000000-0005-0000-0000-00003F270000}"/>
    <cellStyle name="Assumption Number. 2 8 2 4" xfId="5250" xr:uid="{00000000-0005-0000-0000-000040270000}"/>
    <cellStyle name="Assumption Number. 2 8 2 4 2" xfId="25241" xr:uid="{00000000-0005-0000-0000-000041270000}"/>
    <cellStyle name="Assumption Number. 2 8 2 5" xfId="5251" xr:uid="{00000000-0005-0000-0000-000042270000}"/>
    <cellStyle name="Assumption Number. 2 8 2 5 2" xfId="25242" xr:uid="{00000000-0005-0000-0000-000043270000}"/>
    <cellStyle name="Assumption Number. 2 8 2 6" xfId="5252" xr:uid="{00000000-0005-0000-0000-000044270000}"/>
    <cellStyle name="Assumption Number. 2 8 2 6 2" xfId="25243" xr:uid="{00000000-0005-0000-0000-000045270000}"/>
    <cellStyle name="Assumption Number. 2 8 2 7" xfId="5253" xr:uid="{00000000-0005-0000-0000-000046270000}"/>
    <cellStyle name="Assumption Number. 2 8 2 7 2" xfId="25244" xr:uid="{00000000-0005-0000-0000-000047270000}"/>
    <cellStyle name="Assumption Number. 2 8 2 8" xfId="5254" xr:uid="{00000000-0005-0000-0000-000048270000}"/>
    <cellStyle name="Assumption Number. 2 8 2 8 2" xfId="25245" xr:uid="{00000000-0005-0000-0000-000049270000}"/>
    <cellStyle name="Assumption Number. 2 8 2 9" xfId="5255" xr:uid="{00000000-0005-0000-0000-00004A270000}"/>
    <cellStyle name="Assumption Number. 2 8 2 9 2" xfId="25246" xr:uid="{00000000-0005-0000-0000-00004B270000}"/>
    <cellStyle name="Assumption Number. 2 8 3" xfId="5256" xr:uid="{00000000-0005-0000-0000-00004C270000}"/>
    <cellStyle name="Assumption Number. 2 8 3 2" xfId="25247" xr:uid="{00000000-0005-0000-0000-00004D270000}"/>
    <cellStyle name="Assumption Number. 2 8 4" xfId="5257" xr:uid="{00000000-0005-0000-0000-00004E270000}"/>
    <cellStyle name="Assumption Number. 2 8 4 2" xfId="25248" xr:uid="{00000000-0005-0000-0000-00004F270000}"/>
    <cellStyle name="Assumption Number. 2 8 5" xfId="5258" xr:uid="{00000000-0005-0000-0000-000050270000}"/>
    <cellStyle name="Assumption Number. 2 8 5 2" xfId="25249" xr:uid="{00000000-0005-0000-0000-000051270000}"/>
    <cellStyle name="Assumption Number. 2 8 6" xfId="5259" xr:uid="{00000000-0005-0000-0000-000052270000}"/>
    <cellStyle name="Assumption Number. 2 8 6 2" xfId="25250" xr:uid="{00000000-0005-0000-0000-000053270000}"/>
    <cellStyle name="Assumption Number. 2 8 7" xfId="5260" xr:uid="{00000000-0005-0000-0000-000054270000}"/>
    <cellStyle name="Assumption Number. 2 8 7 2" xfId="25251" xr:uid="{00000000-0005-0000-0000-000055270000}"/>
    <cellStyle name="Assumption Number. 2 8 8" xfId="5261" xr:uid="{00000000-0005-0000-0000-000056270000}"/>
    <cellStyle name="Assumption Number. 2 8 8 2" xfId="25252" xr:uid="{00000000-0005-0000-0000-000057270000}"/>
    <cellStyle name="Assumption Number. 2 8 9" xfId="5262" xr:uid="{00000000-0005-0000-0000-000058270000}"/>
    <cellStyle name="Assumption Number. 2 8 9 2" xfId="25253" xr:uid="{00000000-0005-0000-0000-000059270000}"/>
    <cellStyle name="Assumption Number. 2 9" xfId="5263" xr:uid="{00000000-0005-0000-0000-00005A270000}"/>
    <cellStyle name="Assumption Number. 2 9 10" xfId="5264" xr:uid="{00000000-0005-0000-0000-00005B270000}"/>
    <cellStyle name="Assumption Number. 2 9 10 2" xfId="25255" xr:uid="{00000000-0005-0000-0000-00005C270000}"/>
    <cellStyle name="Assumption Number. 2 9 11" xfId="5265" xr:uid="{00000000-0005-0000-0000-00005D270000}"/>
    <cellStyle name="Assumption Number. 2 9 11 2" xfId="25256" xr:uid="{00000000-0005-0000-0000-00005E270000}"/>
    <cellStyle name="Assumption Number. 2 9 12" xfId="25254" xr:uid="{00000000-0005-0000-0000-00005F270000}"/>
    <cellStyle name="Assumption Number. 2 9 2" xfId="5266" xr:uid="{00000000-0005-0000-0000-000060270000}"/>
    <cellStyle name="Assumption Number. 2 9 2 2" xfId="25257" xr:uid="{00000000-0005-0000-0000-000061270000}"/>
    <cellStyle name="Assumption Number. 2 9 3" xfId="5267" xr:uid="{00000000-0005-0000-0000-000062270000}"/>
    <cellStyle name="Assumption Number. 2 9 3 2" xfId="25258" xr:uid="{00000000-0005-0000-0000-000063270000}"/>
    <cellStyle name="Assumption Number. 2 9 4" xfId="5268" xr:uid="{00000000-0005-0000-0000-000064270000}"/>
    <cellStyle name="Assumption Number. 2 9 4 2" xfId="25259" xr:uid="{00000000-0005-0000-0000-000065270000}"/>
    <cellStyle name="Assumption Number. 2 9 5" xfId="5269" xr:uid="{00000000-0005-0000-0000-000066270000}"/>
    <cellStyle name="Assumption Number. 2 9 5 2" xfId="25260" xr:uid="{00000000-0005-0000-0000-000067270000}"/>
    <cellStyle name="Assumption Number. 2 9 6" xfId="5270" xr:uid="{00000000-0005-0000-0000-000068270000}"/>
    <cellStyle name="Assumption Number. 2 9 6 2" xfId="25261" xr:uid="{00000000-0005-0000-0000-000069270000}"/>
    <cellStyle name="Assumption Number. 2 9 7" xfId="5271" xr:uid="{00000000-0005-0000-0000-00006A270000}"/>
    <cellStyle name="Assumption Number. 2 9 7 2" xfId="25262" xr:uid="{00000000-0005-0000-0000-00006B270000}"/>
    <cellStyle name="Assumption Number. 2 9 8" xfId="5272" xr:uid="{00000000-0005-0000-0000-00006C270000}"/>
    <cellStyle name="Assumption Number. 2 9 8 2" xfId="25263" xr:uid="{00000000-0005-0000-0000-00006D270000}"/>
    <cellStyle name="Assumption Number. 2 9 9" xfId="5273" xr:uid="{00000000-0005-0000-0000-00006E270000}"/>
    <cellStyle name="Assumption Number. 2 9 9 2" xfId="25264" xr:uid="{00000000-0005-0000-0000-00006F270000}"/>
    <cellStyle name="Assumption Number. 3" xfId="5274" xr:uid="{00000000-0005-0000-0000-000070270000}"/>
    <cellStyle name="Assumption Number. 3 10" xfId="5275" xr:uid="{00000000-0005-0000-0000-000071270000}"/>
    <cellStyle name="Assumption Number. 3 10 2" xfId="25266" xr:uid="{00000000-0005-0000-0000-000072270000}"/>
    <cellStyle name="Assumption Number. 3 11" xfId="5276" xr:uid="{00000000-0005-0000-0000-000073270000}"/>
    <cellStyle name="Assumption Number. 3 11 2" xfId="25267" xr:uid="{00000000-0005-0000-0000-000074270000}"/>
    <cellStyle name="Assumption Number. 3 12" xfId="5277" xr:uid="{00000000-0005-0000-0000-000075270000}"/>
    <cellStyle name="Assumption Number. 3 12 2" xfId="25268" xr:uid="{00000000-0005-0000-0000-000076270000}"/>
    <cellStyle name="Assumption Number. 3 13" xfId="5278" xr:uid="{00000000-0005-0000-0000-000077270000}"/>
    <cellStyle name="Assumption Number. 3 13 2" xfId="25269" xr:uid="{00000000-0005-0000-0000-000078270000}"/>
    <cellStyle name="Assumption Number. 3 14" xfId="5279" xr:uid="{00000000-0005-0000-0000-000079270000}"/>
    <cellStyle name="Assumption Number. 3 14 2" xfId="25270" xr:uid="{00000000-0005-0000-0000-00007A270000}"/>
    <cellStyle name="Assumption Number. 3 15" xfId="5280" xr:uid="{00000000-0005-0000-0000-00007B270000}"/>
    <cellStyle name="Assumption Number. 3 15 2" xfId="25271" xr:uid="{00000000-0005-0000-0000-00007C270000}"/>
    <cellStyle name="Assumption Number. 3 16" xfId="5281" xr:uid="{00000000-0005-0000-0000-00007D270000}"/>
    <cellStyle name="Assumption Number. 3 16 2" xfId="25272" xr:uid="{00000000-0005-0000-0000-00007E270000}"/>
    <cellStyle name="Assumption Number. 3 17" xfId="5282" xr:uid="{00000000-0005-0000-0000-00007F270000}"/>
    <cellStyle name="Assumption Number. 3 17 2" xfId="25273" xr:uid="{00000000-0005-0000-0000-000080270000}"/>
    <cellStyle name="Assumption Number. 3 18" xfId="5283" xr:uid="{00000000-0005-0000-0000-000081270000}"/>
    <cellStyle name="Assumption Number. 3 18 2" xfId="25274" xr:uid="{00000000-0005-0000-0000-000082270000}"/>
    <cellStyle name="Assumption Number. 3 19" xfId="5284" xr:uid="{00000000-0005-0000-0000-000083270000}"/>
    <cellStyle name="Assumption Number. 3 19 2" xfId="25275" xr:uid="{00000000-0005-0000-0000-000084270000}"/>
    <cellStyle name="Assumption Number. 3 2" xfId="5285" xr:uid="{00000000-0005-0000-0000-000085270000}"/>
    <cellStyle name="Assumption Number. 3 2 10" xfId="5286" xr:uid="{00000000-0005-0000-0000-000086270000}"/>
    <cellStyle name="Assumption Number. 3 2 10 2" xfId="25277" xr:uid="{00000000-0005-0000-0000-000087270000}"/>
    <cellStyle name="Assumption Number. 3 2 11" xfId="5287" xr:uid="{00000000-0005-0000-0000-000088270000}"/>
    <cellStyle name="Assumption Number. 3 2 11 2" xfId="25278" xr:uid="{00000000-0005-0000-0000-000089270000}"/>
    <cellStyle name="Assumption Number. 3 2 12" xfId="5288" xr:uid="{00000000-0005-0000-0000-00008A270000}"/>
    <cellStyle name="Assumption Number. 3 2 12 2" xfId="25279" xr:uid="{00000000-0005-0000-0000-00008B270000}"/>
    <cellStyle name="Assumption Number. 3 2 13" xfId="5289" xr:uid="{00000000-0005-0000-0000-00008C270000}"/>
    <cellStyle name="Assumption Number. 3 2 13 2" xfId="25280" xr:uid="{00000000-0005-0000-0000-00008D270000}"/>
    <cellStyle name="Assumption Number. 3 2 14" xfId="25276" xr:uid="{00000000-0005-0000-0000-00008E270000}"/>
    <cellStyle name="Assumption Number. 3 2 2" xfId="5290" xr:uid="{00000000-0005-0000-0000-00008F270000}"/>
    <cellStyle name="Assumption Number. 3 2 2 10" xfId="5291" xr:uid="{00000000-0005-0000-0000-000090270000}"/>
    <cellStyle name="Assumption Number. 3 2 2 10 2" xfId="25282" xr:uid="{00000000-0005-0000-0000-000091270000}"/>
    <cellStyle name="Assumption Number. 3 2 2 11" xfId="5292" xr:uid="{00000000-0005-0000-0000-000092270000}"/>
    <cellStyle name="Assumption Number. 3 2 2 11 2" xfId="25283" xr:uid="{00000000-0005-0000-0000-000093270000}"/>
    <cellStyle name="Assumption Number. 3 2 2 12" xfId="5293" xr:uid="{00000000-0005-0000-0000-000094270000}"/>
    <cellStyle name="Assumption Number. 3 2 2 12 2" xfId="25284" xr:uid="{00000000-0005-0000-0000-000095270000}"/>
    <cellStyle name="Assumption Number. 3 2 2 13" xfId="25281" xr:uid="{00000000-0005-0000-0000-000096270000}"/>
    <cellStyle name="Assumption Number. 3 2 2 2" xfId="5294" xr:uid="{00000000-0005-0000-0000-000097270000}"/>
    <cellStyle name="Assumption Number. 3 2 2 2 10" xfId="5295" xr:uid="{00000000-0005-0000-0000-000098270000}"/>
    <cellStyle name="Assumption Number. 3 2 2 2 10 2" xfId="25286" xr:uid="{00000000-0005-0000-0000-000099270000}"/>
    <cellStyle name="Assumption Number. 3 2 2 2 11" xfId="5296" xr:uid="{00000000-0005-0000-0000-00009A270000}"/>
    <cellStyle name="Assumption Number. 3 2 2 2 11 2" xfId="25287" xr:uid="{00000000-0005-0000-0000-00009B270000}"/>
    <cellStyle name="Assumption Number. 3 2 2 2 12" xfId="25285" xr:uid="{00000000-0005-0000-0000-00009C270000}"/>
    <cellStyle name="Assumption Number. 3 2 2 2 2" xfId="5297" xr:uid="{00000000-0005-0000-0000-00009D270000}"/>
    <cellStyle name="Assumption Number. 3 2 2 2 2 10" xfId="5298" xr:uid="{00000000-0005-0000-0000-00009E270000}"/>
    <cellStyle name="Assumption Number. 3 2 2 2 2 10 2" xfId="25289" xr:uid="{00000000-0005-0000-0000-00009F270000}"/>
    <cellStyle name="Assumption Number. 3 2 2 2 2 11" xfId="5299" xr:uid="{00000000-0005-0000-0000-0000A0270000}"/>
    <cellStyle name="Assumption Number. 3 2 2 2 2 11 2" xfId="25290" xr:uid="{00000000-0005-0000-0000-0000A1270000}"/>
    <cellStyle name="Assumption Number. 3 2 2 2 2 12" xfId="25288" xr:uid="{00000000-0005-0000-0000-0000A2270000}"/>
    <cellStyle name="Assumption Number. 3 2 2 2 2 2" xfId="5300" xr:uid="{00000000-0005-0000-0000-0000A3270000}"/>
    <cellStyle name="Assumption Number. 3 2 2 2 2 2 2" xfId="25291" xr:uid="{00000000-0005-0000-0000-0000A4270000}"/>
    <cellStyle name="Assumption Number. 3 2 2 2 2 3" xfId="5301" xr:uid="{00000000-0005-0000-0000-0000A5270000}"/>
    <cellStyle name="Assumption Number. 3 2 2 2 2 3 2" xfId="25292" xr:uid="{00000000-0005-0000-0000-0000A6270000}"/>
    <cellStyle name="Assumption Number. 3 2 2 2 2 4" xfId="5302" xr:uid="{00000000-0005-0000-0000-0000A7270000}"/>
    <cellStyle name="Assumption Number. 3 2 2 2 2 4 2" xfId="25293" xr:uid="{00000000-0005-0000-0000-0000A8270000}"/>
    <cellStyle name="Assumption Number. 3 2 2 2 2 5" xfId="5303" xr:uid="{00000000-0005-0000-0000-0000A9270000}"/>
    <cellStyle name="Assumption Number. 3 2 2 2 2 5 2" xfId="25294" xr:uid="{00000000-0005-0000-0000-0000AA270000}"/>
    <cellStyle name="Assumption Number. 3 2 2 2 2 6" xfId="5304" xr:uid="{00000000-0005-0000-0000-0000AB270000}"/>
    <cellStyle name="Assumption Number. 3 2 2 2 2 6 2" xfId="25295" xr:uid="{00000000-0005-0000-0000-0000AC270000}"/>
    <cellStyle name="Assumption Number. 3 2 2 2 2 7" xfId="5305" xr:uid="{00000000-0005-0000-0000-0000AD270000}"/>
    <cellStyle name="Assumption Number. 3 2 2 2 2 7 2" xfId="25296" xr:uid="{00000000-0005-0000-0000-0000AE270000}"/>
    <cellStyle name="Assumption Number. 3 2 2 2 2 8" xfId="5306" xr:uid="{00000000-0005-0000-0000-0000AF270000}"/>
    <cellStyle name="Assumption Number. 3 2 2 2 2 8 2" xfId="25297" xr:uid="{00000000-0005-0000-0000-0000B0270000}"/>
    <cellStyle name="Assumption Number. 3 2 2 2 2 9" xfId="5307" xr:uid="{00000000-0005-0000-0000-0000B1270000}"/>
    <cellStyle name="Assumption Number. 3 2 2 2 2 9 2" xfId="25298" xr:uid="{00000000-0005-0000-0000-0000B2270000}"/>
    <cellStyle name="Assumption Number. 3 2 2 2 3" xfId="5308" xr:uid="{00000000-0005-0000-0000-0000B3270000}"/>
    <cellStyle name="Assumption Number. 3 2 2 2 3 2" xfId="25299" xr:uid="{00000000-0005-0000-0000-0000B4270000}"/>
    <cellStyle name="Assumption Number. 3 2 2 2 4" xfId="5309" xr:uid="{00000000-0005-0000-0000-0000B5270000}"/>
    <cellStyle name="Assumption Number. 3 2 2 2 4 2" xfId="25300" xr:uid="{00000000-0005-0000-0000-0000B6270000}"/>
    <cellStyle name="Assumption Number. 3 2 2 2 5" xfId="5310" xr:uid="{00000000-0005-0000-0000-0000B7270000}"/>
    <cellStyle name="Assumption Number. 3 2 2 2 5 2" xfId="25301" xr:uid="{00000000-0005-0000-0000-0000B8270000}"/>
    <cellStyle name="Assumption Number. 3 2 2 2 6" xfId="5311" xr:uid="{00000000-0005-0000-0000-0000B9270000}"/>
    <cellStyle name="Assumption Number. 3 2 2 2 6 2" xfId="25302" xr:uid="{00000000-0005-0000-0000-0000BA270000}"/>
    <cellStyle name="Assumption Number. 3 2 2 2 7" xfId="5312" xr:uid="{00000000-0005-0000-0000-0000BB270000}"/>
    <cellStyle name="Assumption Number. 3 2 2 2 7 2" xfId="25303" xr:uid="{00000000-0005-0000-0000-0000BC270000}"/>
    <cellStyle name="Assumption Number. 3 2 2 2 8" xfId="5313" xr:uid="{00000000-0005-0000-0000-0000BD270000}"/>
    <cellStyle name="Assumption Number. 3 2 2 2 8 2" xfId="25304" xr:uid="{00000000-0005-0000-0000-0000BE270000}"/>
    <cellStyle name="Assumption Number. 3 2 2 2 9" xfId="5314" xr:uid="{00000000-0005-0000-0000-0000BF270000}"/>
    <cellStyle name="Assumption Number. 3 2 2 2 9 2" xfId="25305" xr:uid="{00000000-0005-0000-0000-0000C0270000}"/>
    <cellStyle name="Assumption Number. 3 2 2 3" xfId="5315" xr:uid="{00000000-0005-0000-0000-0000C1270000}"/>
    <cellStyle name="Assumption Number. 3 2 2 3 10" xfId="5316" xr:uid="{00000000-0005-0000-0000-0000C2270000}"/>
    <cellStyle name="Assumption Number. 3 2 2 3 10 2" xfId="25307" xr:uid="{00000000-0005-0000-0000-0000C3270000}"/>
    <cellStyle name="Assumption Number. 3 2 2 3 11" xfId="5317" xr:uid="{00000000-0005-0000-0000-0000C4270000}"/>
    <cellStyle name="Assumption Number. 3 2 2 3 11 2" xfId="25308" xr:uid="{00000000-0005-0000-0000-0000C5270000}"/>
    <cellStyle name="Assumption Number. 3 2 2 3 12" xfId="25306" xr:uid="{00000000-0005-0000-0000-0000C6270000}"/>
    <cellStyle name="Assumption Number. 3 2 2 3 2" xfId="5318" xr:uid="{00000000-0005-0000-0000-0000C7270000}"/>
    <cellStyle name="Assumption Number. 3 2 2 3 2 2" xfId="25309" xr:uid="{00000000-0005-0000-0000-0000C8270000}"/>
    <cellStyle name="Assumption Number. 3 2 2 3 3" xfId="5319" xr:uid="{00000000-0005-0000-0000-0000C9270000}"/>
    <cellStyle name="Assumption Number. 3 2 2 3 3 2" xfId="25310" xr:uid="{00000000-0005-0000-0000-0000CA270000}"/>
    <cellStyle name="Assumption Number. 3 2 2 3 4" xfId="5320" xr:uid="{00000000-0005-0000-0000-0000CB270000}"/>
    <cellStyle name="Assumption Number. 3 2 2 3 4 2" xfId="25311" xr:uid="{00000000-0005-0000-0000-0000CC270000}"/>
    <cellStyle name="Assumption Number. 3 2 2 3 5" xfId="5321" xr:uid="{00000000-0005-0000-0000-0000CD270000}"/>
    <cellStyle name="Assumption Number. 3 2 2 3 5 2" xfId="25312" xr:uid="{00000000-0005-0000-0000-0000CE270000}"/>
    <cellStyle name="Assumption Number. 3 2 2 3 6" xfId="5322" xr:uid="{00000000-0005-0000-0000-0000CF270000}"/>
    <cellStyle name="Assumption Number. 3 2 2 3 6 2" xfId="25313" xr:uid="{00000000-0005-0000-0000-0000D0270000}"/>
    <cellStyle name="Assumption Number. 3 2 2 3 7" xfId="5323" xr:uid="{00000000-0005-0000-0000-0000D1270000}"/>
    <cellStyle name="Assumption Number. 3 2 2 3 7 2" xfId="25314" xr:uid="{00000000-0005-0000-0000-0000D2270000}"/>
    <cellStyle name="Assumption Number. 3 2 2 3 8" xfId="5324" xr:uid="{00000000-0005-0000-0000-0000D3270000}"/>
    <cellStyle name="Assumption Number. 3 2 2 3 8 2" xfId="25315" xr:uid="{00000000-0005-0000-0000-0000D4270000}"/>
    <cellStyle name="Assumption Number. 3 2 2 3 9" xfId="5325" xr:uid="{00000000-0005-0000-0000-0000D5270000}"/>
    <cellStyle name="Assumption Number. 3 2 2 3 9 2" xfId="25316" xr:uid="{00000000-0005-0000-0000-0000D6270000}"/>
    <cellStyle name="Assumption Number. 3 2 2 4" xfId="5326" xr:uid="{00000000-0005-0000-0000-0000D7270000}"/>
    <cellStyle name="Assumption Number. 3 2 2 4 2" xfId="25317" xr:uid="{00000000-0005-0000-0000-0000D8270000}"/>
    <cellStyle name="Assumption Number. 3 2 2 5" xfId="5327" xr:uid="{00000000-0005-0000-0000-0000D9270000}"/>
    <cellStyle name="Assumption Number. 3 2 2 5 2" xfId="25318" xr:uid="{00000000-0005-0000-0000-0000DA270000}"/>
    <cellStyle name="Assumption Number. 3 2 2 6" xfId="5328" xr:uid="{00000000-0005-0000-0000-0000DB270000}"/>
    <cellStyle name="Assumption Number. 3 2 2 6 2" xfId="25319" xr:uid="{00000000-0005-0000-0000-0000DC270000}"/>
    <cellStyle name="Assumption Number. 3 2 2 7" xfId="5329" xr:uid="{00000000-0005-0000-0000-0000DD270000}"/>
    <cellStyle name="Assumption Number. 3 2 2 7 2" xfId="25320" xr:uid="{00000000-0005-0000-0000-0000DE270000}"/>
    <cellStyle name="Assumption Number. 3 2 2 8" xfId="5330" xr:uid="{00000000-0005-0000-0000-0000DF270000}"/>
    <cellStyle name="Assumption Number. 3 2 2 8 2" xfId="25321" xr:uid="{00000000-0005-0000-0000-0000E0270000}"/>
    <cellStyle name="Assumption Number. 3 2 2 9" xfId="5331" xr:uid="{00000000-0005-0000-0000-0000E1270000}"/>
    <cellStyle name="Assumption Number. 3 2 2 9 2" xfId="25322" xr:uid="{00000000-0005-0000-0000-0000E2270000}"/>
    <cellStyle name="Assumption Number. 3 2 3" xfId="5332" xr:uid="{00000000-0005-0000-0000-0000E3270000}"/>
    <cellStyle name="Assumption Number. 3 2 3 10" xfId="5333" xr:uid="{00000000-0005-0000-0000-0000E4270000}"/>
    <cellStyle name="Assumption Number. 3 2 3 10 2" xfId="25324" xr:uid="{00000000-0005-0000-0000-0000E5270000}"/>
    <cellStyle name="Assumption Number. 3 2 3 11" xfId="5334" xr:uid="{00000000-0005-0000-0000-0000E6270000}"/>
    <cellStyle name="Assumption Number. 3 2 3 11 2" xfId="25325" xr:uid="{00000000-0005-0000-0000-0000E7270000}"/>
    <cellStyle name="Assumption Number. 3 2 3 12" xfId="25323" xr:uid="{00000000-0005-0000-0000-0000E8270000}"/>
    <cellStyle name="Assumption Number. 3 2 3 2" xfId="5335" xr:uid="{00000000-0005-0000-0000-0000E9270000}"/>
    <cellStyle name="Assumption Number. 3 2 3 2 10" xfId="5336" xr:uid="{00000000-0005-0000-0000-0000EA270000}"/>
    <cellStyle name="Assumption Number. 3 2 3 2 10 2" xfId="25327" xr:uid="{00000000-0005-0000-0000-0000EB270000}"/>
    <cellStyle name="Assumption Number. 3 2 3 2 11" xfId="5337" xr:uid="{00000000-0005-0000-0000-0000EC270000}"/>
    <cellStyle name="Assumption Number. 3 2 3 2 11 2" xfId="25328" xr:uid="{00000000-0005-0000-0000-0000ED270000}"/>
    <cellStyle name="Assumption Number. 3 2 3 2 12" xfId="25326" xr:uid="{00000000-0005-0000-0000-0000EE270000}"/>
    <cellStyle name="Assumption Number. 3 2 3 2 2" xfId="5338" xr:uid="{00000000-0005-0000-0000-0000EF270000}"/>
    <cellStyle name="Assumption Number. 3 2 3 2 2 2" xfId="25329" xr:uid="{00000000-0005-0000-0000-0000F0270000}"/>
    <cellStyle name="Assumption Number. 3 2 3 2 3" xfId="5339" xr:uid="{00000000-0005-0000-0000-0000F1270000}"/>
    <cellStyle name="Assumption Number. 3 2 3 2 3 2" xfId="25330" xr:uid="{00000000-0005-0000-0000-0000F2270000}"/>
    <cellStyle name="Assumption Number. 3 2 3 2 4" xfId="5340" xr:uid="{00000000-0005-0000-0000-0000F3270000}"/>
    <cellStyle name="Assumption Number. 3 2 3 2 4 2" xfId="25331" xr:uid="{00000000-0005-0000-0000-0000F4270000}"/>
    <cellStyle name="Assumption Number. 3 2 3 2 5" xfId="5341" xr:uid="{00000000-0005-0000-0000-0000F5270000}"/>
    <cellStyle name="Assumption Number. 3 2 3 2 5 2" xfId="25332" xr:uid="{00000000-0005-0000-0000-0000F6270000}"/>
    <cellStyle name="Assumption Number. 3 2 3 2 6" xfId="5342" xr:uid="{00000000-0005-0000-0000-0000F7270000}"/>
    <cellStyle name="Assumption Number. 3 2 3 2 6 2" xfId="25333" xr:uid="{00000000-0005-0000-0000-0000F8270000}"/>
    <cellStyle name="Assumption Number. 3 2 3 2 7" xfId="5343" xr:uid="{00000000-0005-0000-0000-0000F9270000}"/>
    <cellStyle name="Assumption Number. 3 2 3 2 7 2" xfId="25334" xr:uid="{00000000-0005-0000-0000-0000FA270000}"/>
    <cellStyle name="Assumption Number. 3 2 3 2 8" xfId="5344" xr:uid="{00000000-0005-0000-0000-0000FB270000}"/>
    <cellStyle name="Assumption Number. 3 2 3 2 8 2" xfId="25335" xr:uid="{00000000-0005-0000-0000-0000FC270000}"/>
    <cellStyle name="Assumption Number. 3 2 3 2 9" xfId="5345" xr:uid="{00000000-0005-0000-0000-0000FD270000}"/>
    <cellStyle name="Assumption Number. 3 2 3 2 9 2" xfId="25336" xr:uid="{00000000-0005-0000-0000-0000FE270000}"/>
    <cellStyle name="Assumption Number. 3 2 3 3" xfId="5346" xr:uid="{00000000-0005-0000-0000-0000FF270000}"/>
    <cellStyle name="Assumption Number. 3 2 3 3 2" xfId="25337" xr:uid="{00000000-0005-0000-0000-000000280000}"/>
    <cellStyle name="Assumption Number. 3 2 3 4" xfId="5347" xr:uid="{00000000-0005-0000-0000-000001280000}"/>
    <cellStyle name="Assumption Number. 3 2 3 4 2" xfId="25338" xr:uid="{00000000-0005-0000-0000-000002280000}"/>
    <cellStyle name="Assumption Number. 3 2 3 5" xfId="5348" xr:uid="{00000000-0005-0000-0000-000003280000}"/>
    <cellStyle name="Assumption Number. 3 2 3 5 2" xfId="25339" xr:uid="{00000000-0005-0000-0000-000004280000}"/>
    <cellStyle name="Assumption Number. 3 2 3 6" xfId="5349" xr:uid="{00000000-0005-0000-0000-000005280000}"/>
    <cellStyle name="Assumption Number. 3 2 3 6 2" xfId="25340" xr:uid="{00000000-0005-0000-0000-000006280000}"/>
    <cellStyle name="Assumption Number. 3 2 3 7" xfId="5350" xr:uid="{00000000-0005-0000-0000-000007280000}"/>
    <cellStyle name="Assumption Number. 3 2 3 7 2" xfId="25341" xr:uid="{00000000-0005-0000-0000-000008280000}"/>
    <cellStyle name="Assumption Number. 3 2 3 8" xfId="5351" xr:uid="{00000000-0005-0000-0000-000009280000}"/>
    <cellStyle name="Assumption Number. 3 2 3 8 2" xfId="25342" xr:uid="{00000000-0005-0000-0000-00000A280000}"/>
    <cellStyle name="Assumption Number. 3 2 3 9" xfId="5352" xr:uid="{00000000-0005-0000-0000-00000B280000}"/>
    <cellStyle name="Assumption Number. 3 2 3 9 2" xfId="25343" xr:uid="{00000000-0005-0000-0000-00000C280000}"/>
    <cellStyle name="Assumption Number. 3 2 4" xfId="5353" xr:uid="{00000000-0005-0000-0000-00000D280000}"/>
    <cellStyle name="Assumption Number. 3 2 4 10" xfId="5354" xr:uid="{00000000-0005-0000-0000-00000E280000}"/>
    <cellStyle name="Assumption Number. 3 2 4 10 2" xfId="25345" xr:uid="{00000000-0005-0000-0000-00000F280000}"/>
    <cellStyle name="Assumption Number. 3 2 4 11" xfId="5355" xr:uid="{00000000-0005-0000-0000-000010280000}"/>
    <cellStyle name="Assumption Number. 3 2 4 11 2" xfId="25346" xr:uid="{00000000-0005-0000-0000-000011280000}"/>
    <cellStyle name="Assumption Number. 3 2 4 12" xfId="25344" xr:uid="{00000000-0005-0000-0000-000012280000}"/>
    <cellStyle name="Assumption Number. 3 2 4 2" xfId="5356" xr:uid="{00000000-0005-0000-0000-000013280000}"/>
    <cellStyle name="Assumption Number. 3 2 4 2 2" xfId="25347" xr:uid="{00000000-0005-0000-0000-000014280000}"/>
    <cellStyle name="Assumption Number. 3 2 4 3" xfId="5357" xr:uid="{00000000-0005-0000-0000-000015280000}"/>
    <cellStyle name="Assumption Number. 3 2 4 3 2" xfId="25348" xr:uid="{00000000-0005-0000-0000-000016280000}"/>
    <cellStyle name="Assumption Number. 3 2 4 4" xfId="5358" xr:uid="{00000000-0005-0000-0000-000017280000}"/>
    <cellStyle name="Assumption Number. 3 2 4 4 2" xfId="25349" xr:uid="{00000000-0005-0000-0000-000018280000}"/>
    <cellStyle name="Assumption Number. 3 2 4 5" xfId="5359" xr:uid="{00000000-0005-0000-0000-000019280000}"/>
    <cellStyle name="Assumption Number. 3 2 4 5 2" xfId="25350" xr:uid="{00000000-0005-0000-0000-00001A280000}"/>
    <cellStyle name="Assumption Number. 3 2 4 6" xfId="5360" xr:uid="{00000000-0005-0000-0000-00001B280000}"/>
    <cellStyle name="Assumption Number. 3 2 4 6 2" xfId="25351" xr:uid="{00000000-0005-0000-0000-00001C280000}"/>
    <cellStyle name="Assumption Number. 3 2 4 7" xfId="5361" xr:uid="{00000000-0005-0000-0000-00001D280000}"/>
    <cellStyle name="Assumption Number. 3 2 4 7 2" xfId="25352" xr:uid="{00000000-0005-0000-0000-00001E280000}"/>
    <cellStyle name="Assumption Number. 3 2 4 8" xfId="5362" xr:uid="{00000000-0005-0000-0000-00001F280000}"/>
    <cellStyle name="Assumption Number. 3 2 4 8 2" xfId="25353" xr:uid="{00000000-0005-0000-0000-000020280000}"/>
    <cellStyle name="Assumption Number. 3 2 4 9" xfId="5363" xr:uid="{00000000-0005-0000-0000-000021280000}"/>
    <cellStyle name="Assumption Number. 3 2 4 9 2" xfId="25354" xr:uid="{00000000-0005-0000-0000-000022280000}"/>
    <cellStyle name="Assumption Number. 3 2 5" xfId="5364" xr:uid="{00000000-0005-0000-0000-000023280000}"/>
    <cellStyle name="Assumption Number. 3 2 5 2" xfId="25355" xr:uid="{00000000-0005-0000-0000-000024280000}"/>
    <cellStyle name="Assumption Number. 3 2 6" xfId="5365" xr:uid="{00000000-0005-0000-0000-000025280000}"/>
    <cellStyle name="Assumption Number. 3 2 6 2" xfId="25356" xr:uid="{00000000-0005-0000-0000-000026280000}"/>
    <cellStyle name="Assumption Number. 3 2 7" xfId="5366" xr:uid="{00000000-0005-0000-0000-000027280000}"/>
    <cellStyle name="Assumption Number. 3 2 7 2" xfId="25357" xr:uid="{00000000-0005-0000-0000-000028280000}"/>
    <cellStyle name="Assumption Number. 3 2 8" xfId="5367" xr:uid="{00000000-0005-0000-0000-000029280000}"/>
    <cellStyle name="Assumption Number. 3 2 8 2" xfId="25358" xr:uid="{00000000-0005-0000-0000-00002A280000}"/>
    <cellStyle name="Assumption Number. 3 2 9" xfId="5368" xr:uid="{00000000-0005-0000-0000-00002B280000}"/>
    <cellStyle name="Assumption Number. 3 2 9 2" xfId="25359" xr:uid="{00000000-0005-0000-0000-00002C280000}"/>
    <cellStyle name="Assumption Number. 3 20" xfId="25265" xr:uid="{00000000-0005-0000-0000-00002D280000}"/>
    <cellStyle name="Assumption Number. 3 3" xfId="5369" xr:uid="{00000000-0005-0000-0000-00002E280000}"/>
    <cellStyle name="Assumption Number. 3 3 10" xfId="5370" xr:uid="{00000000-0005-0000-0000-00002F280000}"/>
    <cellStyle name="Assumption Number. 3 3 10 2" xfId="25361" xr:uid="{00000000-0005-0000-0000-000030280000}"/>
    <cellStyle name="Assumption Number. 3 3 11" xfId="5371" xr:uid="{00000000-0005-0000-0000-000031280000}"/>
    <cellStyle name="Assumption Number. 3 3 11 2" xfId="25362" xr:uid="{00000000-0005-0000-0000-000032280000}"/>
    <cellStyle name="Assumption Number. 3 3 12" xfId="5372" xr:uid="{00000000-0005-0000-0000-000033280000}"/>
    <cellStyle name="Assumption Number. 3 3 12 2" xfId="25363" xr:uid="{00000000-0005-0000-0000-000034280000}"/>
    <cellStyle name="Assumption Number. 3 3 13" xfId="25360" xr:uid="{00000000-0005-0000-0000-000035280000}"/>
    <cellStyle name="Assumption Number. 3 3 2" xfId="5373" xr:uid="{00000000-0005-0000-0000-000036280000}"/>
    <cellStyle name="Assumption Number. 3 3 2 10" xfId="5374" xr:uid="{00000000-0005-0000-0000-000037280000}"/>
    <cellStyle name="Assumption Number. 3 3 2 10 2" xfId="25365" xr:uid="{00000000-0005-0000-0000-000038280000}"/>
    <cellStyle name="Assumption Number. 3 3 2 11" xfId="5375" xr:uid="{00000000-0005-0000-0000-000039280000}"/>
    <cellStyle name="Assumption Number. 3 3 2 11 2" xfId="25366" xr:uid="{00000000-0005-0000-0000-00003A280000}"/>
    <cellStyle name="Assumption Number. 3 3 2 12" xfId="25364" xr:uid="{00000000-0005-0000-0000-00003B280000}"/>
    <cellStyle name="Assumption Number. 3 3 2 2" xfId="5376" xr:uid="{00000000-0005-0000-0000-00003C280000}"/>
    <cellStyle name="Assumption Number. 3 3 2 2 10" xfId="5377" xr:uid="{00000000-0005-0000-0000-00003D280000}"/>
    <cellStyle name="Assumption Number. 3 3 2 2 10 2" xfId="25368" xr:uid="{00000000-0005-0000-0000-00003E280000}"/>
    <cellStyle name="Assumption Number. 3 3 2 2 11" xfId="5378" xr:uid="{00000000-0005-0000-0000-00003F280000}"/>
    <cellStyle name="Assumption Number. 3 3 2 2 11 2" xfId="25369" xr:uid="{00000000-0005-0000-0000-000040280000}"/>
    <cellStyle name="Assumption Number. 3 3 2 2 12" xfId="25367" xr:uid="{00000000-0005-0000-0000-000041280000}"/>
    <cellStyle name="Assumption Number. 3 3 2 2 2" xfId="5379" xr:uid="{00000000-0005-0000-0000-000042280000}"/>
    <cellStyle name="Assumption Number. 3 3 2 2 2 2" xfId="25370" xr:uid="{00000000-0005-0000-0000-000043280000}"/>
    <cellStyle name="Assumption Number. 3 3 2 2 3" xfId="5380" xr:uid="{00000000-0005-0000-0000-000044280000}"/>
    <cellStyle name="Assumption Number. 3 3 2 2 3 2" xfId="25371" xr:uid="{00000000-0005-0000-0000-000045280000}"/>
    <cellStyle name="Assumption Number. 3 3 2 2 4" xfId="5381" xr:uid="{00000000-0005-0000-0000-000046280000}"/>
    <cellStyle name="Assumption Number. 3 3 2 2 4 2" xfId="25372" xr:uid="{00000000-0005-0000-0000-000047280000}"/>
    <cellStyle name="Assumption Number. 3 3 2 2 5" xfId="5382" xr:uid="{00000000-0005-0000-0000-000048280000}"/>
    <cellStyle name="Assumption Number. 3 3 2 2 5 2" xfId="25373" xr:uid="{00000000-0005-0000-0000-000049280000}"/>
    <cellStyle name="Assumption Number. 3 3 2 2 6" xfId="5383" xr:uid="{00000000-0005-0000-0000-00004A280000}"/>
    <cellStyle name="Assumption Number. 3 3 2 2 6 2" xfId="25374" xr:uid="{00000000-0005-0000-0000-00004B280000}"/>
    <cellStyle name="Assumption Number. 3 3 2 2 7" xfId="5384" xr:uid="{00000000-0005-0000-0000-00004C280000}"/>
    <cellStyle name="Assumption Number. 3 3 2 2 7 2" xfId="25375" xr:uid="{00000000-0005-0000-0000-00004D280000}"/>
    <cellStyle name="Assumption Number. 3 3 2 2 8" xfId="5385" xr:uid="{00000000-0005-0000-0000-00004E280000}"/>
    <cellStyle name="Assumption Number. 3 3 2 2 8 2" xfId="25376" xr:uid="{00000000-0005-0000-0000-00004F280000}"/>
    <cellStyle name="Assumption Number. 3 3 2 2 9" xfId="5386" xr:uid="{00000000-0005-0000-0000-000050280000}"/>
    <cellStyle name="Assumption Number. 3 3 2 2 9 2" xfId="25377" xr:uid="{00000000-0005-0000-0000-000051280000}"/>
    <cellStyle name="Assumption Number. 3 3 2 3" xfId="5387" xr:uid="{00000000-0005-0000-0000-000052280000}"/>
    <cellStyle name="Assumption Number. 3 3 2 3 2" xfId="25378" xr:uid="{00000000-0005-0000-0000-000053280000}"/>
    <cellStyle name="Assumption Number. 3 3 2 4" xfId="5388" xr:uid="{00000000-0005-0000-0000-000054280000}"/>
    <cellStyle name="Assumption Number. 3 3 2 4 2" xfId="25379" xr:uid="{00000000-0005-0000-0000-000055280000}"/>
    <cellStyle name="Assumption Number. 3 3 2 5" xfId="5389" xr:uid="{00000000-0005-0000-0000-000056280000}"/>
    <cellStyle name="Assumption Number. 3 3 2 5 2" xfId="25380" xr:uid="{00000000-0005-0000-0000-000057280000}"/>
    <cellStyle name="Assumption Number. 3 3 2 6" xfId="5390" xr:uid="{00000000-0005-0000-0000-000058280000}"/>
    <cellStyle name="Assumption Number. 3 3 2 6 2" xfId="25381" xr:uid="{00000000-0005-0000-0000-000059280000}"/>
    <cellStyle name="Assumption Number. 3 3 2 7" xfId="5391" xr:uid="{00000000-0005-0000-0000-00005A280000}"/>
    <cellStyle name="Assumption Number. 3 3 2 7 2" xfId="25382" xr:uid="{00000000-0005-0000-0000-00005B280000}"/>
    <cellStyle name="Assumption Number. 3 3 2 8" xfId="5392" xr:uid="{00000000-0005-0000-0000-00005C280000}"/>
    <cellStyle name="Assumption Number. 3 3 2 8 2" xfId="25383" xr:uid="{00000000-0005-0000-0000-00005D280000}"/>
    <cellStyle name="Assumption Number. 3 3 2 9" xfId="5393" xr:uid="{00000000-0005-0000-0000-00005E280000}"/>
    <cellStyle name="Assumption Number. 3 3 2 9 2" xfId="25384" xr:uid="{00000000-0005-0000-0000-00005F280000}"/>
    <cellStyle name="Assumption Number. 3 3 3" xfId="5394" xr:uid="{00000000-0005-0000-0000-000060280000}"/>
    <cellStyle name="Assumption Number. 3 3 3 10" xfId="5395" xr:uid="{00000000-0005-0000-0000-000061280000}"/>
    <cellStyle name="Assumption Number. 3 3 3 10 2" xfId="25386" xr:uid="{00000000-0005-0000-0000-000062280000}"/>
    <cellStyle name="Assumption Number. 3 3 3 11" xfId="5396" xr:uid="{00000000-0005-0000-0000-000063280000}"/>
    <cellStyle name="Assumption Number. 3 3 3 11 2" xfId="25387" xr:uid="{00000000-0005-0000-0000-000064280000}"/>
    <cellStyle name="Assumption Number. 3 3 3 12" xfId="25385" xr:uid="{00000000-0005-0000-0000-000065280000}"/>
    <cellStyle name="Assumption Number. 3 3 3 2" xfId="5397" xr:uid="{00000000-0005-0000-0000-000066280000}"/>
    <cellStyle name="Assumption Number. 3 3 3 2 2" xfId="25388" xr:uid="{00000000-0005-0000-0000-000067280000}"/>
    <cellStyle name="Assumption Number. 3 3 3 3" xfId="5398" xr:uid="{00000000-0005-0000-0000-000068280000}"/>
    <cellStyle name="Assumption Number. 3 3 3 3 2" xfId="25389" xr:uid="{00000000-0005-0000-0000-000069280000}"/>
    <cellStyle name="Assumption Number. 3 3 3 4" xfId="5399" xr:uid="{00000000-0005-0000-0000-00006A280000}"/>
    <cellStyle name="Assumption Number. 3 3 3 4 2" xfId="25390" xr:uid="{00000000-0005-0000-0000-00006B280000}"/>
    <cellStyle name="Assumption Number. 3 3 3 5" xfId="5400" xr:uid="{00000000-0005-0000-0000-00006C280000}"/>
    <cellStyle name="Assumption Number. 3 3 3 5 2" xfId="25391" xr:uid="{00000000-0005-0000-0000-00006D280000}"/>
    <cellStyle name="Assumption Number. 3 3 3 6" xfId="5401" xr:uid="{00000000-0005-0000-0000-00006E280000}"/>
    <cellStyle name="Assumption Number. 3 3 3 6 2" xfId="25392" xr:uid="{00000000-0005-0000-0000-00006F280000}"/>
    <cellStyle name="Assumption Number. 3 3 3 7" xfId="5402" xr:uid="{00000000-0005-0000-0000-000070280000}"/>
    <cellStyle name="Assumption Number. 3 3 3 7 2" xfId="25393" xr:uid="{00000000-0005-0000-0000-000071280000}"/>
    <cellStyle name="Assumption Number. 3 3 3 8" xfId="5403" xr:uid="{00000000-0005-0000-0000-000072280000}"/>
    <cellStyle name="Assumption Number. 3 3 3 8 2" xfId="25394" xr:uid="{00000000-0005-0000-0000-000073280000}"/>
    <cellStyle name="Assumption Number. 3 3 3 9" xfId="5404" xr:uid="{00000000-0005-0000-0000-000074280000}"/>
    <cellStyle name="Assumption Number. 3 3 3 9 2" xfId="25395" xr:uid="{00000000-0005-0000-0000-000075280000}"/>
    <cellStyle name="Assumption Number. 3 3 4" xfId="5405" xr:uid="{00000000-0005-0000-0000-000076280000}"/>
    <cellStyle name="Assumption Number. 3 3 4 2" xfId="25396" xr:uid="{00000000-0005-0000-0000-000077280000}"/>
    <cellStyle name="Assumption Number. 3 3 5" xfId="5406" xr:uid="{00000000-0005-0000-0000-000078280000}"/>
    <cellStyle name="Assumption Number. 3 3 5 2" xfId="25397" xr:uid="{00000000-0005-0000-0000-000079280000}"/>
    <cellStyle name="Assumption Number. 3 3 6" xfId="5407" xr:uid="{00000000-0005-0000-0000-00007A280000}"/>
    <cellStyle name="Assumption Number. 3 3 6 2" xfId="25398" xr:uid="{00000000-0005-0000-0000-00007B280000}"/>
    <cellStyle name="Assumption Number. 3 3 7" xfId="5408" xr:uid="{00000000-0005-0000-0000-00007C280000}"/>
    <cellStyle name="Assumption Number. 3 3 7 2" xfId="25399" xr:uid="{00000000-0005-0000-0000-00007D280000}"/>
    <cellStyle name="Assumption Number. 3 3 8" xfId="5409" xr:uid="{00000000-0005-0000-0000-00007E280000}"/>
    <cellStyle name="Assumption Number. 3 3 8 2" xfId="25400" xr:uid="{00000000-0005-0000-0000-00007F280000}"/>
    <cellStyle name="Assumption Number. 3 3 9" xfId="5410" xr:uid="{00000000-0005-0000-0000-000080280000}"/>
    <cellStyle name="Assumption Number. 3 3 9 2" xfId="25401" xr:uid="{00000000-0005-0000-0000-000081280000}"/>
    <cellStyle name="Assumption Number. 3 4" xfId="5411" xr:uid="{00000000-0005-0000-0000-000082280000}"/>
    <cellStyle name="Assumption Number. 3 4 10" xfId="5412" xr:uid="{00000000-0005-0000-0000-000083280000}"/>
    <cellStyle name="Assumption Number. 3 4 10 2" xfId="25403" xr:uid="{00000000-0005-0000-0000-000084280000}"/>
    <cellStyle name="Assumption Number. 3 4 11" xfId="5413" xr:uid="{00000000-0005-0000-0000-000085280000}"/>
    <cellStyle name="Assumption Number. 3 4 11 2" xfId="25404" xr:uid="{00000000-0005-0000-0000-000086280000}"/>
    <cellStyle name="Assumption Number. 3 4 12" xfId="25402" xr:uid="{00000000-0005-0000-0000-000087280000}"/>
    <cellStyle name="Assumption Number. 3 4 2" xfId="5414" xr:uid="{00000000-0005-0000-0000-000088280000}"/>
    <cellStyle name="Assumption Number. 3 4 2 10" xfId="5415" xr:uid="{00000000-0005-0000-0000-000089280000}"/>
    <cellStyle name="Assumption Number. 3 4 2 10 2" xfId="25406" xr:uid="{00000000-0005-0000-0000-00008A280000}"/>
    <cellStyle name="Assumption Number. 3 4 2 11" xfId="5416" xr:uid="{00000000-0005-0000-0000-00008B280000}"/>
    <cellStyle name="Assumption Number. 3 4 2 11 2" xfId="25407" xr:uid="{00000000-0005-0000-0000-00008C280000}"/>
    <cellStyle name="Assumption Number. 3 4 2 12" xfId="25405" xr:uid="{00000000-0005-0000-0000-00008D280000}"/>
    <cellStyle name="Assumption Number. 3 4 2 2" xfId="5417" xr:uid="{00000000-0005-0000-0000-00008E280000}"/>
    <cellStyle name="Assumption Number. 3 4 2 2 2" xfId="25408" xr:uid="{00000000-0005-0000-0000-00008F280000}"/>
    <cellStyle name="Assumption Number. 3 4 2 3" xfId="5418" xr:uid="{00000000-0005-0000-0000-000090280000}"/>
    <cellStyle name="Assumption Number. 3 4 2 3 2" xfId="25409" xr:uid="{00000000-0005-0000-0000-000091280000}"/>
    <cellStyle name="Assumption Number. 3 4 2 4" xfId="5419" xr:uid="{00000000-0005-0000-0000-000092280000}"/>
    <cellStyle name="Assumption Number. 3 4 2 4 2" xfId="25410" xr:uid="{00000000-0005-0000-0000-000093280000}"/>
    <cellStyle name="Assumption Number. 3 4 2 5" xfId="5420" xr:uid="{00000000-0005-0000-0000-000094280000}"/>
    <cellStyle name="Assumption Number. 3 4 2 5 2" xfId="25411" xr:uid="{00000000-0005-0000-0000-000095280000}"/>
    <cellStyle name="Assumption Number. 3 4 2 6" xfId="5421" xr:uid="{00000000-0005-0000-0000-000096280000}"/>
    <cellStyle name="Assumption Number. 3 4 2 6 2" xfId="25412" xr:uid="{00000000-0005-0000-0000-000097280000}"/>
    <cellStyle name="Assumption Number. 3 4 2 7" xfId="5422" xr:uid="{00000000-0005-0000-0000-000098280000}"/>
    <cellStyle name="Assumption Number. 3 4 2 7 2" xfId="25413" xr:uid="{00000000-0005-0000-0000-000099280000}"/>
    <cellStyle name="Assumption Number. 3 4 2 8" xfId="5423" xr:uid="{00000000-0005-0000-0000-00009A280000}"/>
    <cellStyle name="Assumption Number. 3 4 2 8 2" xfId="25414" xr:uid="{00000000-0005-0000-0000-00009B280000}"/>
    <cellStyle name="Assumption Number. 3 4 2 9" xfId="5424" xr:uid="{00000000-0005-0000-0000-00009C280000}"/>
    <cellStyle name="Assumption Number. 3 4 2 9 2" xfId="25415" xr:uid="{00000000-0005-0000-0000-00009D280000}"/>
    <cellStyle name="Assumption Number. 3 4 3" xfId="5425" xr:uid="{00000000-0005-0000-0000-00009E280000}"/>
    <cellStyle name="Assumption Number. 3 4 3 2" xfId="25416" xr:uid="{00000000-0005-0000-0000-00009F280000}"/>
    <cellStyle name="Assumption Number. 3 4 4" xfId="5426" xr:uid="{00000000-0005-0000-0000-0000A0280000}"/>
    <cellStyle name="Assumption Number. 3 4 4 2" xfId="25417" xr:uid="{00000000-0005-0000-0000-0000A1280000}"/>
    <cellStyle name="Assumption Number. 3 4 5" xfId="5427" xr:uid="{00000000-0005-0000-0000-0000A2280000}"/>
    <cellStyle name="Assumption Number. 3 4 5 2" xfId="25418" xr:uid="{00000000-0005-0000-0000-0000A3280000}"/>
    <cellStyle name="Assumption Number. 3 4 6" xfId="5428" xr:uid="{00000000-0005-0000-0000-0000A4280000}"/>
    <cellStyle name="Assumption Number. 3 4 6 2" xfId="25419" xr:uid="{00000000-0005-0000-0000-0000A5280000}"/>
    <cellStyle name="Assumption Number. 3 4 7" xfId="5429" xr:uid="{00000000-0005-0000-0000-0000A6280000}"/>
    <cellStyle name="Assumption Number. 3 4 7 2" xfId="25420" xr:uid="{00000000-0005-0000-0000-0000A7280000}"/>
    <cellStyle name="Assumption Number. 3 4 8" xfId="5430" xr:uid="{00000000-0005-0000-0000-0000A8280000}"/>
    <cellStyle name="Assumption Number. 3 4 8 2" xfId="25421" xr:uid="{00000000-0005-0000-0000-0000A9280000}"/>
    <cellStyle name="Assumption Number. 3 4 9" xfId="5431" xr:uid="{00000000-0005-0000-0000-0000AA280000}"/>
    <cellStyle name="Assumption Number. 3 4 9 2" xfId="25422" xr:uid="{00000000-0005-0000-0000-0000AB280000}"/>
    <cellStyle name="Assumption Number. 3 5" xfId="5432" xr:uid="{00000000-0005-0000-0000-0000AC280000}"/>
    <cellStyle name="Assumption Number. 3 5 10" xfId="5433" xr:uid="{00000000-0005-0000-0000-0000AD280000}"/>
    <cellStyle name="Assumption Number. 3 5 10 2" xfId="25424" xr:uid="{00000000-0005-0000-0000-0000AE280000}"/>
    <cellStyle name="Assumption Number. 3 5 11" xfId="5434" xr:uid="{00000000-0005-0000-0000-0000AF280000}"/>
    <cellStyle name="Assumption Number. 3 5 11 2" xfId="25425" xr:uid="{00000000-0005-0000-0000-0000B0280000}"/>
    <cellStyle name="Assumption Number. 3 5 12" xfId="25423" xr:uid="{00000000-0005-0000-0000-0000B1280000}"/>
    <cellStyle name="Assumption Number. 3 5 2" xfId="5435" xr:uid="{00000000-0005-0000-0000-0000B2280000}"/>
    <cellStyle name="Assumption Number. 3 5 2 10" xfId="5436" xr:uid="{00000000-0005-0000-0000-0000B3280000}"/>
    <cellStyle name="Assumption Number. 3 5 2 10 2" xfId="25427" xr:uid="{00000000-0005-0000-0000-0000B4280000}"/>
    <cellStyle name="Assumption Number. 3 5 2 11" xfId="5437" xr:uid="{00000000-0005-0000-0000-0000B5280000}"/>
    <cellStyle name="Assumption Number. 3 5 2 11 2" xfId="25428" xr:uid="{00000000-0005-0000-0000-0000B6280000}"/>
    <cellStyle name="Assumption Number. 3 5 2 12" xfId="25426" xr:uid="{00000000-0005-0000-0000-0000B7280000}"/>
    <cellStyle name="Assumption Number. 3 5 2 2" xfId="5438" xr:uid="{00000000-0005-0000-0000-0000B8280000}"/>
    <cellStyle name="Assumption Number. 3 5 2 2 2" xfId="25429" xr:uid="{00000000-0005-0000-0000-0000B9280000}"/>
    <cellStyle name="Assumption Number. 3 5 2 3" xfId="5439" xr:uid="{00000000-0005-0000-0000-0000BA280000}"/>
    <cellStyle name="Assumption Number. 3 5 2 3 2" xfId="25430" xr:uid="{00000000-0005-0000-0000-0000BB280000}"/>
    <cellStyle name="Assumption Number. 3 5 2 4" xfId="5440" xr:uid="{00000000-0005-0000-0000-0000BC280000}"/>
    <cellStyle name="Assumption Number. 3 5 2 4 2" xfId="25431" xr:uid="{00000000-0005-0000-0000-0000BD280000}"/>
    <cellStyle name="Assumption Number. 3 5 2 5" xfId="5441" xr:uid="{00000000-0005-0000-0000-0000BE280000}"/>
    <cellStyle name="Assumption Number. 3 5 2 5 2" xfId="25432" xr:uid="{00000000-0005-0000-0000-0000BF280000}"/>
    <cellStyle name="Assumption Number. 3 5 2 6" xfId="5442" xr:uid="{00000000-0005-0000-0000-0000C0280000}"/>
    <cellStyle name="Assumption Number. 3 5 2 6 2" xfId="25433" xr:uid="{00000000-0005-0000-0000-0000C1280000}"/>
    <cellStyle name="Assumption Number. 3 5 2 7" xfId="5443" xr:uid="{00000000-0005-0000-0000-0000C2280000}"/>
    <cellStyle name="Assumption Number. 3 5 2 7 2" xfId="25434" xr:uid="{00000000-0005-0000-0000-0000C3280000}"/>
    <cellStyle name="Assumption Number. 3 5 2 8" xfId="5444" xr:uid="{00000000-0005-0000-0000-0000C4280000}"/>
    <cellStyle name="Assumption Number. 3 5 2 8 2" xfId="25435" xr:uid="{00000000-0005-0000-0000-0000C5280000}"/>
    <cellStyle name="Assumption Number. 3 5 2 9" xfId="5445" xr:uid="{00000000-0005-0000-0000-0000C6280000}"/>
    <cellStyle name="Assumption Number. 3 5 2 9 2" xfId="25436" xr:uid="{00000000-0005-0000-0000-0000C7280000}"/>
    <cellStyle name="Assumption Number. 3 5 3" xfId="5446" xr:uid="{00000000-0005-0000-0000-0000C8280000}"/>
    <cellStyle name="Assumption Number. 3 5 3 2" xfId="25437" xr:uid="{00000000-0005-0000-0000-0000C9280000}"/>
    <cellStyle name="Assumption Number. 3 5 4" xfId="5447" xr:uid="{00000000-0005-0000-0000-0000CA280000}"/>
    <cellStyle name="Assumption Number. 3 5 4 2" xfId="25438" xr:uid="{00000000-0005-0000-0000-0000CB280000}"/>
    <cellStyle name="Assumption Number. 3 5 5" xfId="5448" xr:uid="{00000000-0005-0000-0000-0000CC280000}"/>
    <cellStyle name="Assumption Number. 3 5 5 2" xfId="25439" xr:uid="{00000000-0005-0000-0000-0000CD280000}"/>
    <cellStyle name="Assumption Number. 3 5 6" xfId="5449" xr:uid="{00000000-0005-0000-0000-0000CE280000}"/>
    <cellStyle name="Assumption Number. 3 5 6 2" xfId="25440" xr:uid="{00000000-0005-0000-0000-0000CF280000}"/>
    <cellStyle name="Assumption Number. 3 5 7" xfId="5450" xr:uid="{00000000-0005-0000-0000-0000D0280000}"/>
    <cellStyle name="Assumption Number. 3 5 7 2" xfId="25441" xr:uid="{00000000-0005-0000-0000-0000D1280000}"/>
    <cellStyle name="Assumption Number. 3 5 8" xfId="5451" xr:uid="{00000000-0005-0000-0000-0000D2280000}"/>
    <cellStyle name="Assumption Number. 3 5 8 2" xfId="25442" xr:uid="{00000000-0005-0000-0000-0000D3280000}"/>
    <cellStyle name="Assumption Number. 3 5 9" xfId="5452" xr:uid="{00000000-0005-0000-0000-0000D4280000}"/>
    <cellStyle name="Assumption Number. 3 5 9 2" xfId="25443" xr:uid="{00000000-0005-0000-0000-0000D5280000}"/>
    <cellStyle name="Assumption Number. 3 6" xfId="5453" xr:uid="{00000000-0005-0000-0000-0000D6280000}"/>
    <cellStyle name="Assumption Number. 3 6 10" xfId="5454" xr:uid="{00000000-0005-0000-0000-0000D7280000}"/>
    <cellStyle name="Assumption Number. 3 6 10 2" xfId="25445" xr:uid="{00000000-0005-0000-0000-0000D8280000}"/>
    <cellStyle name="Assumption Number. 3 6 11" xfId="5455" xr:uid="{00000000-0005-0000-0000-0000D9280000}"/>
    <cellStyle name="Assumption Number. 3 6 11 2" xfId="25446" xr:uid="{00000000-0005-0000-0000-0000DA280000}"/>
    <cellStyle name="Assumption Number. 3 6 12" xfId="25444" xr:uid="{00000000-0005-0000-0000-0000DB280000}"/>
    <cellStyle name="Assumption Number. 3 6 2" xfId="5456" xr:uid="{00000000-0005-0000-0000-0000DC280000}"/>
    <cellStyle name="Assumption Number. 3 6 2 2" xfId="25447" xr:uid="{00000000-0005-0000-0000-0000DD280000}"/>
    <cellStyle name="Assumption Number. 3 6 3" xfId="5457" xr:uid="{00000000-0005-0000-0000-0000DE280000}"/>
    <cellStyle name="Assumption Number. 3 6 3 2" xfId="25448" xr:uid="{00000000-0005-0000-0000-0000DF280000}"/>
    <cellStyle name="Assumption Number. 3 6 4" xfId="5458" xr:uid="{00000000-0005-0000-0000-0000E0280000}"/>
    <cellStyle name="Assumption Number. 3 6 4 2" xfId="25449" xr:uid="{00000000-0005-0000-0000-0000E1280000}"/>
    <cellStyle name="Assumption Number. 3 6 5" xfId="5459" xr:uid="{00000000-0005-0000-0000-0000E2280000}"/>
    <cellStyle name="Assumption Number. 3 6 5 2" xfId="25450" xr:uid="{00000000-0005-0000-0000-0000E3280000}"/>
    <cellStyle name="Assumption Number. 3 6 6" xfId="5460" xr:uid="{00000000-0005-0000-0000-0000E4280000}"/>
    <cellStyle name="Assumption Number. 3 6 6 2" xfId="25451" xr:uid="{00000000-0005-0000-0000-0000E5280000}"/>
    <cellStyle name="Assumption Number. 3 6 7" xfId="5461" xr:uid="{00000000-0005-0000-0000-0000E6280000}"/>
    <cellStyle name="Assumption Number. 3 6 7 2" xfId="25452" xr:uid="{00000000-0005-0000-0000-0000E7280000}"/>
    <cellStyle name="Assumption Number. 3 6 8" xfId="5462" xr:uid="{00000000-0005-0000-0000-0000E8280000}"/>
    <cellStyle name="Assumption Number. 3 6 8 2" xfId="25453" xr:uid="{00000000-0005-0000-0000-0000E9280000}"/>
    <cellStyle name="Assumption Number. 3 6 9" xfId="5463" xr:uid="{00000000-0005-0000-0000-0000EA280000}"/>
    <cellStyle name="Assumption Number. 3 6 9 2" xfId="25454" xr:uid="{00000000-0005-0000-0000-0000EB280000}"/>
    <cellStyle name="Assumption Number. 3 7" xfId="5464" xr:uid="{00000000-0005-0000-0000-0000EC280000}"/>
    <cellStyle name="Assumption Number. 3 7 2" xfId="25455" xr:uid="{00000000-0005-0000-0000-0000ED280000}"/>
    <cellStyle name="Assumption Number. 3 8" xfId="5465" xr:uid="{00000000-0005-0000-0000-0000EE280000}"/>
    <cellStyle name="Assumption Number. 3 8 2" xfId="25456" xr:uid="{00000000-0005-0000-0000-0000EF280000}"/>
    <cellStyle name="Assumption Number. 3 9" xfId="5466" xr:uid="{00000000-0005-0000-0000-0000F0280000}"/>
    <cellStyle name="Assumption Number. 3 9 2" xfId="25457" xr:uid="{00000000-0005-0000-0000-0000F1280000}"/>
    <cellStyle name="Assumption Number. 4" xfId="5467" xr:uid="{00000000-0005-0000-0000-0000F2280000}"/>
    <cellStyle name="Assumption Number. 4 10" xfId="5468" xr:uid="{00000000-0005-0000-0000-0000F3280000}"/>
    <cellStyle name="Assumption Number. 4 10 2" xfId="25459" xr:uid="{00000000-0005-0000-0000-0000F4280000}"/>
    <cellStyle name="Assumption Number. 4 11" xfId="5469" xr:uid="{00000000-0005-0000-0000-0000F5280000}"/>
    <cellStyle name="Assumption Number. 4 11 2" xfId="25460" xr:uid="{00000000-0005-0000-0000-0000F6280000}"/>
    <cellStyle name="Assumption Number. 4 12" xfId="5470" xr:uid="{00000000-0005-0000-0000-0000F7280000}"/>
    <cellStyle name="Assumption Number. 4 12 2" xfId="25461" xr:uid="{00000000-0005-0000-0000-0000F8280000}"/>
    <cellStyle name="Assumption Number. 4 13" xfId="5471" xr:uid="{00000000-0005-0000-0000-0000F9280000}"/>
    <cellStyle name="Assumption Number. 4 13 2" xfId="25462" xr:uid="{00000000-0005-0000-0000-0000FA280000}"/>
    <cellStyle name="Assumption Number. 4 14" xfId="5472" xr:uid="{00000000-0005-0000-0000-0000FB280000}"/>
    <cellStyle name="Assumption Number. 4 14 2" xfId="25463" xr:uid="{00000000-0005-0000-0000-0000FC280000}"/>
    <cellStyle name="Assumption Number. 4 15" xfId="5473" xr:uid="{00000000-0005-0000-0000-0000FD280000}"/>
    <cellStyle name="Assumption Number. 4 15 2" xfId="25464" xr:uid="{00000000-0005-0000-0000-0000FE280000}"/>
    <cellStyle name="Assumption Number. 4 16" xfId="25458" xr:uid="{00000000-0005-0000-0000-0000FF280000}"/>
    <cellStyle name="Assumption Number. 4 2" xfId="5474" xr:uid="{00000000-0005-0000-0000-000000290000}"/>
    <cellStyle name="Assumption Number. 4 2 10" xfId="5475" xr:uid="{00000000-0005-0000-0000-000001290000}"/>
    <cellStyle name="Assumption Number. 4 2 10 2" xfId="25466" xr:uid="{00000000-0005-0000-0000-000002290000}"/>
    <cellStyle name="Assumption Number. 4 2 11" xfId="5476" xr:uid="{00000000-0005-0000-0000-000003290000}"/>
    <cellStyle name="Assumption Number. 4 2 11 2" xfId="25467" xr:uid="{00000000-0005-0000-0000-000004290000}"/>
    <cellStyle name="Assumption Number. 4 2 12" xfId="25465" xr:uid="{00000000-0005-0000-0000-000005290000}"/>
    <cellStyle name="Assumption Number. 4 2 2" xfId="5477" xr:uid="{00000000-0005-0000-0000-000006290000}"/>
    <cellStyle name="Assumption Number. 4 2 2 10" xfId="5478" xr:uid="{00000000-0005-0000-0000-000007290000}"/>
    <cellStyle name="Assumption Number. 4 2 2 10 2" xfId="25469" xr:uid="{00000000-0005-0000-0000-000008290000}"/>
    <cellStyle name="Assumption Number. 4 2 2 11" xfId="5479" xr:uid="{00000000-0005-0000-0000-000009290000}"/>
    <cellStyle name="Assumption Number. 4 2 2 11 2" xfId="25470" xr:uid="{00000000-0005-0000-0000-00000A290000}"/>
    <cellStyle name="Assumption Number. 4 2 2 12" xfId="25468" xr:uid="{00000000-0005-0000-0000-00000B290000}"/>
    <cellStyle name="Assumption Number. 4 2 2 2" xfId="5480" xr:uid="{00000000-0005-0000-0000-00000C290000}"/>
    <cellStyle name="Assumption Number. 4 2 2 2 2" xfId="25471" xr:uid="{00000000-0005-0000-0000-00000D290000}"/>
    <cellStyle name="Assumption Number. 4 2 2 3" xfId="5481" xr:uid="{00000000-0005-0000-0000-00000E290000}"/>
    <cellStyle name="Assumption Number. 4 2 2 3 2" xfId="25472" xr:uid="{00000000-0005-0000-0000-00000F290000}"/>
    <cellStyle name="Assumption Number. 4 2 2 4" xfId="5482" xr:uid="{00000000-0005-0000-0000-000010290000}"/>
    <cellStyle name="Assumption Number. 4 2 2 4 2" xfId="25473" xr:uid="{00000000-0005-0000-0000-000011290000}"/>
    <cellStyle name="Assumption Number. 4 2 2 5" xfId="5483" xr:uid="{00000000-0005-0000-0000-000012290000}"/>
    <cellStyle name="Assumption Number. 4 2 2 5 2" xfId="25474" xr:uid="{00000000-0005-0000-0000-000013290000}"/>
    <cellStyle name="Assumption Number. 4 2 2 6" xfId="5484" xr:uid="{00000000-0005-0000-0000-000014290000}"/>
    <cellStyle name="Assumption Number. 4 2 2 6 2" xfId="25475" xr:uid="{00000000-0005-0000-0000-000015290000}"/>
    <cellStyle name="Assumption Number. 4 2 2 7" xfId="5485" xr:uid="{00000000-0005-0000-0000-000016290000}"/>
    <cellStyle name="Assumption Number. 4 2 2 7 2" xfId="25476" xr:uid="{00000000-0005-0000-0000-000017290000}"/>
    <cellStyle name="Assumption Number. 4 2 2 8" xfId="5486" xr:uid="{00000000-0005-0000-0000-000018290000}"/>
    <cellStyle name="Assumption Number. 4 2 2 8 2" xfId="25477" xr:uid="{00000000-0005-0000-0000-000019290000}"/>
    <cellStyle name="Assumption Number. 4 2 2 9" xfId="5487" xr:uid="{00000000-0005-0000-0000-00001A290000}"/>
    <cellStyle name="Assumption Number. 4 2 2 9 2" xfId="25478" xr:uid="{00000000-0005-0000-0000-00001B290000}"/>
    <cellStyle name="Assumption Number. 4 2 3" xfId="5488" xr:uid="{00000000-0005-0000-0000-00001C290000}"/>
    <cellStyle name="Assumption Number. 4 2 3 2" xfId="25479" xr:uid="{00000000-0005-0000-0000-00001D290000}"/>
    <cellStyle name="Assumption Number. 4 2 4" xfId="5489" xr:uid="{00000000-0005-0000-0000-00001E290000}"/>
    <cellStyle name="Assumption Number. 4 2 4 2" xfId="25480" xr:uid="{00000000-0005-0000-0000-00001F290000}"/>
    <cellStyle name="Assumption Number. 4 2 5" xfId="5490" xr:uid="{00000000-0005-0000-0000-000020290000}"/>
    <cellStyle name="Assumption Number. 4 2 5 2" xfId="25481" xr:uid="{00000000-0005-0000-0000-000021290000}"/>
    <cellStyle name="Assumption Number. 4 2 6" xfId="5491" xr:uid="{00000000-0005-0000-0000-000022290000}"/>
    <cellStyle name="Assumption Number. 4 2 6 2" xfId="25482" xr:uid="{00000000-0005-0000-0000-000023290000}"/>
    <cellStyle name="Assumption Number. 4 2 7" xfId="5492" xr:uid="{00000000-0005-0000-0000-000024290000}"/>
    <cellStyle name="Assumption Number. 4 2 7 2" xfId="25483" xr:uid="{00000000-0005-0000-0000-000025290000}"/>
    <cellStyle name="Assumption Number. 4 2 8" xfId="5493" xr:uid="{00000000-0005-0000-0000-000026290000}"/>
    <cellStyle name="Assumption Number. 4 2 8 2" xfId="25484" xr:uid="{00000000-0005-0000-0000-000027290000}"/>
    <cellStyle name="Assumption Number. 4 2 9" xfId="5494" xr:uid="{00000000-0005-0000-0000-000028290000}"/>
    <cellStyle name="Assumption Number. 4 2 9 2" xfId="25485" xr:uid="{00000000-0005-0000-0000-000029290000}"/>
    <cellStyle name="Assumption Number. 4 3" xfId="5495" xr:uid="{00000000-0005-0000-0000-00002A290000}"/>
    <cellStyle name="Assumption Number. 4 3 10" xfId="5496" xr:uid="{00000000-0005-0000-0000-00002B290000}"/>
    <cellStyle name="Assumption Number. 4 3 10 2" xfId="25487" xr:uid="{00000000-0005-0000-0000-00002C290000}"/>
    <cellStyle name="Assumption Number. 4 3 11" xfId="5497" xr:uid="{00000000-0005-0000-0000-00002D290000}"/>
    <cellStyle name="Assumption Number. 4 3 11 2" xfId="25488" xr:uid="{00000000-0005-0000-0000-00002E290000}"/>
    <cellStyle name="Assumption Number. 4 3 12" xfId="25486" xr:uid="{00000000-0005-0000-0000-00002F290000}"/>
    <cellStyle name="Assumption Number. 4 3 2" xfId="5498" xr:uid="{00000000-0005-0000-0000-000030290000}"/>
    <cellStyle name="Assumption Number. 4 3 2 2" xfId="25489" xr:uid="{00000000-0005-0000-0000-000031290000}"/>
    <cellStyle name="Assumption Number. 4 3 3" xfId="5499" xr:uid="{00000000-0005-0000-0000-000032290000}"/>
    <cellStyle name="Assumption Number. 4 3 3 2" xfId="25490" xr:uid="{00000000-0005-0000-0000-000033290000}"/>
    <cellStyle name="Assumption Number. 4 3 4" xfId="5500" xr:uid="{00000000-0005-0000-0000-000034290000}"/>
    <cellStyle name="Assumption Number. 4 3 4 2" xfId="25491" xr:uid="{00000000-0005-0000-0000-000035290000}"/>
    <cellStyle name="Assumption Number. 4 3 5" xfId="5501" xr:uid="{00000000-0005-0000-0000-000036290000}"/>
    <cellStyle name="Assumption Number. 4 3 5 2" xfId="25492" xr:uid="{00000000-0005-0000-0000-000037290000}"/>
    <cellStyle name="Assumption Number. 4 3 6" xfId="5502" xr:uid="{00000000-0005-0000-0000-000038290000}"/>
    <cellStyle name="Assumption Number. 4 3 6 2" xfId="25493" xr:uid="{00000000-0005-0000-0000-000039290000}"/>
    <cellStyle name="Assumption Number. 4 3 7" xfId="5503" xr:uid="{00000000-0005-0000-0000-00003A290000}"/>
    <cellStyle name="Assumption Number. 4 3 7 2" xfId="25494" xr:uid="{00000000-0005-0000-0000-00003B290000}"/>
    <cellStyle name="Assumption Number. 4 3 8" xfId="5504" xr:uid="{00000000-0005-0000-0000-00003C290000}"/>
    <cellStyle name="Assumption Number. 4 3 8 2" xfId="25495" xr:uid="{00000000-0005-0000-0000-00003D290000}"/>
    <cellStyle name="Assumption Number. 4 3 9" xfId="5505" xr:uid="{00000000-0005-0000-0000-00003E290000}"/>
    <cellStyle name="Assumption Number. 4 3 9 2" xfId="25496" xr:uid="{00000000-0005-0000-0000-00003F290000}"/>
    <cellStyle name="Assumption Number. 4 4" xfId="5506" xr:uid="{00000000-0005-0000-0000-000040290000}"/>
    <cellStyle name="Assumption Number. 4 4 2" xfId="25497" xr:uid="{00000000-0005-0000-0000-000041290000}"/>
    <cellStyle name="Assumption Number. 4 5" xfId="5507" xr:uid="{00000000-0005-0000-0000-000042290000}"/>
    <cellStyle name="Assumption Number. 4 5 2" xfId="25498" xr:uid="{00000000-0005-0000-0000-000043290000}"/>
    <cellStyle name="Assumption Number. 4 6" xfId="5508" xr:uid="{00000000-0005-0000-0000-000044290000}"/>
    <cellStyle name="Assumption Number. 4 6 2" xfId="25499" xr:uid="{00000000-0005-0000-0000-000045290000}"/>
    <cellStyle name="Assumption Number. 4 7" xfId="5509" xr:uid="{00000000-0005-0000-0000-000046290000}"/>
    <cellStyle name="Assumption Number. 4 7 2" xfId="25500" xr:uid="{00000000-0005-0000-0000-000047290000}"/>
    <cellStyle name="Assumption Number. 4 8" xfId="5510" xr:uid="{00000000-0005-0000-0000-000048290000}"/>
    <cellStyle name="Assumption Number. 4 8 2" xfId="25501" xr:uid="{00000000-0005-0000-0000-000049290000}"/>
    <cellStyle name="Assumption Number. 4 9" xfId="5511" xr:uid="{00000000-0005-0000-0000-00004A290000}"/>
    <cellStyle name="Assumption Number. 4 9 2" xfId="25502" xr:uid="{00000000-0005-0000-0000-00004B290000}"/>
    <cellStyle name="Assumption Number. 5" xfId="5512" xr:uid="{00000000-0005-0000-0000-00004C290000}"/>
    <cellStyle name="Assumption Number. 5 10" xfId="5513" xr:uid="{00000000-0005-0000-0000-00004D290000}"/>
    <cellStyle name="Assumption Number. 5 10 2" xfId="25504" xr:uid="{00000000-0005-0000-0000-00004E290000}"/>
    <cellStyle name="Assumption Number. 5 11" xfId="5514" xr:uid="{00000000-0005-0000-0000-00004F290000}"/>
    <cellStyle name="Assumption Number. 5 11 2" xfId="25505" xr:uid="{00000000-0005-0000-0000-000050290000}"/>
    <cellStyle name="Assumption Number. 5 12" xfId="5515" xr:uid="{00000000-0005-0000-0000-000051290000}"/>
    <cellStyle name="Assumption Number. 5 12 2" xfId="25506" xr:uid="{00000000-0005-0000-0000-000052290000}"/>
    <cellStyle name="Assumption Number. 5 13" xfId="25503" xr:uid="{00000000-0005-0000-0000-000053290000}"/>
    <cellStyle name="Assumption Number. 5 2" xfId="5516" xr:uid="{00000000-0005-0000-0000-000054290000}"/>
    <cellStyle name="Assumption Number. 5 2 10" xfId="5517" xr:uid="{00000000-0005-0000-0000-000055290000}"/>
    <cellStyle name="Assumption Number. 5 2 10 2" xfId="25508" xr:uid="{00000000-0005-0000-0000-000056290000}"/>
    <cellStyle name="Assumption Number. 5 2 11" xfId="5518" xr:uid="{00000000-0005-0000-0000-000057290000}"/>
    <cellStyle name="Assumption Number. 5 2 11 2" xfId="25509" xr:uid="{00000000-0005-0000-0000-000058290000}"/>
    <cellStyle name="Assumption Number. 5 2 12" xfId="25507" xr:uid="{00000000-0005-0000-0000-000059290000}"/>
    <cellStyle name="Assumption Number. 5 2 2" xfId="5519" xr:uid="{00000000-0005-0000-0000-00005A290000}"/>
    <cellStyle name="Assumption Number. 5 2 2 10" xfId="5520" xr:uid="{00000000-0005-0000-0000-00005B290000}"/>
    <cellStyle name="Assumption Number. 5 2 2 10 2" xfId="25511" xr:uid="{00000000-0005-0000-0000-00005C290000}"/>
    <cellStyle name="Assumption Number. 5 2 2 11" xfId="5521" xr:uid="{00000000-0005-0000-0000-00005D290000}"/>
    <cellStyle name="Assumption Number. 5 2 2 11 2" xfId="25512" xr:uid="{00000000-0005-0000-0000-00005E290000}"/>
    <cellStyle name="Assumption Number. 5 2 2 12" xfId="25510" xr:uid="{00000000-0005-0000-0000-00005F290000}"/>
    <cellStyle name="Assumption Number. 5 2 2 2" xfId="5522" xr:uid="{00000000-0005-0000-0000-000060290000}"/>
    <cellStyle name="Assumption Number. 5 2 2 2 2" xfId="25513" xr:uid="{00000000-0005-0000-0000-000061290000}"/>
    <cellStyle name="Assumption Number. 5 2 2 3" xfId="5523" xr:uid="{00000000-0005-0000-0000-000062290000}"/>
    <cellStyle name="Assumption Number. 5 2 2 3 2" xfId="25514" xr:uid="{00000000-0005-0000-0000-000063290000}"/>
    <cellStyle name="Assumption Number. 5 2 2 4" xfId="5524" xr:uid="{00000000-0005-0000-0000-000064290000}"/>
    <cellStyle name="Assumption Number. 5 2 2 4 2" xfId="25515" xr:uid="{00000000-0005-0000-0000-000065290000}"/>
    <cellStyle name="Assumption Number. 5 2 2 5" xfId="5525" xr:uid="{00000000-0005-0000-0000-000066290000}"/>
    <cellStyle name="Assumption Number. 5 2 2 5 2" xfId="25516" xr:uid="{00000000-0005-0000-0000-000067290000}"/>
    <cellStyle name="Assumption Number. 5 2 2 6" xfId="5526" xr:uid="{00000000-0005-0000-0000-000068290000}"/>
    <cellStyle name="Assumption Number. 5 2 2 6 2" xfId="25517" xr:uid="{00000000-0005-0000-0000-000069290000}"/>
    <cellStyle name="Assumption Number. 5 2 2 7" xfId="5527" xr:uid="{00000000-0005-0000-0000-00006A290000}"/>
    <cellStyle name="Assumption Number. 5 2 2 7 2" xfId="25518" xr:uid="{00000000-0005-0000-0000-00006B290000}"/>
    <cellStyle name="Assumption Number. 5 2 2 8" xfId="5528" xr:uid="{00000000-0005-0000-0000-00006C290000}"/>
    <cellStyle name="Assumption Number. 5 2 2 8 2" xfId="25519" xr:uid="{00000000-0005-0000-0000-00006D290000}"/>
    <cellStyle name="Assumption Number. 5 2 2 9" xfId="5529" xr:uid="{00000000-0005-0000-0000-00006E290000}"/>
    <cellStyle name="Assumption Number. 5 2 2 9 2" xfId="25520" xr:uid="{00000000-0005-0000-0000-00006F290000}"/>
    <cellStyle name="Assumption Number. 5 2 3" xfId="5530" xr:uid="{00000000-0005-0000-0000-000070290000}"/>
    <cellStyle name="Assumption Number. 5 2 3 2" xfId="25521" xr:uid="{00000000-0005-0000-0000-000071290000}"/>
    <cellStyle name="Assumption Number. 5 2 4" xfId="5531" xr:uid="{00000000-0005-0000-0000-000072290000}"/>
    <cellStyle name="Assumption Number. 5 2 4 2" xfId="25522" xr:uid="{00000000-0005-0000-0000-000073290000}"/>
    <cellStyle name="Assumption Number. 5 2 5" xfId="5532" xr:uid="{00000000-0005-0000-0000-000074290000}"/>
    <cellStyle name="Assumption Number. 5 2 5 2" xfId="25523" xr:uid="{00000000-0005-0000-0000-000075290000}"/>
    <cellStyle name="Assumption Number. 5 2 6" xfId="5533" xr:uid="{00000000-0005-0000-0000-000076290000}"/>
    <cellStyle name="Assumption Number. 5 2 6 2" xfId="25524" xr:uid="{00000000-0005-0000-0000-000077290000}"/>
    <cellStyle name="Assumption Number. 5 2 7" xfId="5534" xr:uid="{00000000-0005-0000-0000-000078290000}"/>
    <cellStyle name="Assumption Number. 5 2 7 2" xfId="25525" xr:uid="{00000000-0005-0000-0000-000079290000}"/>
    <cellStyle name="Assumption Number. 5 2 8" xfId="5535" xr:uid="{00000000-0005-0000-0000-00007A290000}"/>
    <cellStyle name="Assumption Number. 5 2 8 2" xfId="25526" xr:uid="{00000000-0005-0000-0000-00007B290000}"/>
    <cellStyle name="Assumption Number. 5 2 9" xfId="5536" xr:uid="{00000000-0005-0000-0000-00007C290000}"/>
    <cellStyle name="Assumption Number. 5 2 9 2" xfId="25527" xr:uid="{00000000-0005-0000-0000-00007D290000}"/>
    <cellStyle name="Assumption Number. 5 3" xfId="5537" xr:uid="{00000000-0005-0000-0000-00007E290000}"/>
    <cellStyle name="Assumption Number. 5 3 10" xfId="5538" xr:uid="{00000000-0005-0000-0000-00007F290000}"/>
    <cellStyle name="Assumption Number. 5 3 10 2" xfId="25529" xr:uid="{00000000-0005-0000-0000-000080290000}"/>
    <cellStyle name="Assumption Number. 5 3 11" xfId="5539" xr:uid="{00000000-0005-0000-0000-000081290000}"/>
    <cellStyle name="Assumption Number. 5 3 11 2" xfId="25530" xr:uid="{00000000-0005-0000-0000-000082290000}"/>
    <cellStyle name="Assumption Number. 5 3 12" xfId="25528" xr:uid="{00000000-0005-0000-0000-000083290000}"/>
    <cellStyle name="Assumption Number. 5 3 2" xfId="5540" xr:uid="{00000000-0005-0000-0000-000084290000}"/>
    <cellStyle name="Assumption Number. 5 3 2 2" xfId="25531" xr:uid="{00000000-0005-0000-0000-000085290000}"/>
    <cellStyle name="Assumption Number. 5 3 3" xfId="5541" xr:uid="{00000000-0005-0000-0000-000086290000}"/>
    <cellStyle name="Assumption Number. 5 3 3 2" xfId="25532" xr:uid="{00000000-0005-0000-0000-000087290000}"/>
    <cellStyle name="Assumption Number. 5 3 4" xfId="5542" xr:uid="{00000000-0005-0000-0000-000088290000}"/>
    <cellStyle name="Assumption Number. 5 3 4 2" xfId="25533" xr:uid="{00000000-0005-0000-0000-000089290000}"/>
    <cellStyle name="Assumption Number. 5 3 5" xfId="5543" xr:uid="{00000000-0005-0000-0000-00008A290000}"/>
    <cellStyle name="Assumption Number. 5 3 5 2" xfId="25534" xr:uid="{00000000-0005-0000-0000-00008B290000}"/>
    <cellStyle name="Assumption Number. 5 3 6" xfId="5544" xr:uid="{00000000-0005-0000-0000-00008C290000}"/>
    <cellStyle name="Assumption Number. 5 3 6 2" xfId="25535" xr:uid="{00000000-0005-0000-0000-00008D290000}"/>
    <cellStyle name="Assumption Number. 5 3 7" xfId="5545" xr:uid="{00000000-0005-0000-0000-00008E290000}"/>
    <cellStyle name="Assumption Number. 5 3 7 2" xfId="25536" xr:uid="{00000000-0005-0000-0000-00008F290000}"/>
    <cellStyle name="Assumption Number. 5 3 8" xfId="5546" xr:uid="{00000000-0005-0000-0000-000090290000}"/>
    <cellStyle name="Assumption Number. 5 3 8 2" xfId="25537" xr:uid="{00000000-0005-0000-0000-000091290000}"/>
    <cellStyle name="Assumption Number. 5 3 9" xfId="5547" xr:uid="{00000000-0005-0000-0000-000092290000}"/>
    <cellStyle name="Assumption Number. 5 3 9 2" xfId="25538" xr:uid="{00000000-0005-0000-0000-000093290000}"/>
    <cellStyle name="Assumption Number. 5 4" xfId="5548" xr:uid="{00000000-0005-0000-0000-000094290000}"/>
    <cellStyle name="Assumption Number. 5 4 2" xfId="25539" xr:uid="{00000000-0005-0000-0000-000095290000}"/>
    <cellStyle name="Assumption Number. 5 5" xfId="5549" xr:uid="{00000000-0005-0000-0000-000096290000}"/>
    <cellStyle name="Assumption Number. 5 5 2" xfId="25540" xr:uid="{00000000-0005-0000-0000-000097290000}"/>
    <cellStyle name="Assumption Number. 5 6" xfId="5550" xr:uid="{00000000-0005-0000-0000-000098290000}"/>
    <cellStyle name="Assumption Number. 5 6 2" xfId="25541" xr:uid="{00000000-0005-0000-0000-000099290000}"/>
    <cellStyle name="Assumption Number. 5 7" xfId="5551" xr:uid="{00000000-0005-0000-0000-00009A290000}"/>
    <cellStyle name="Assumption Number. 5 7 2" xfId="25542" xr:uid="{00000000-0005-0000-0000-00009B290000}"/>
    <cellStyle name="Assumption Number. 5 8" xfId="5552" xr:uid="{00000000-0005-0000-0000-00009C290000}"/>
    <cellStyle name="Assumption Number. 5 8 2" xfId="25543" xr:uid="{00000000-0005-0000-0000-00009D290000}"/>
    <cellStyle name="Assumption Number. 5 9" xfId="5553" xr:uid="{00000000-0005-0000-0000-00009E290000}"/>
    <cellStyle name="Assumption Number. 5 9 2" xfId="25544" xr:uid="{00000000-0005-0000-0000-00009F290000}"/>
    <cellStyle name="Assumption Number. 6" xfId="5554" xr:uid="{00000000-0005-0000-0000-0000A0290000}"/>
    <cellStyle name="Assumption Number. 6 10" xfId="5555" xr:uid="{00000000-0005-0000-0000-0000A1290000}"/>
    <cellStyle name="Assumption Number. 6 10 2" xfId="25546" xr:uid="{00000000-0005-0000-0000-0000A2290000}"/>
    <cellStyle name="Assumption Number. 6 11" xfId="5556" xr:uid="{00000000-0005-0000-0000-0000A3290000}"/>
    <cellStyle name="Assumption Number. 6 11 2" xfId="25547" xr:uid="{00000000-0005-0000-0000-0000A4290000}"/>
    <cellStyle name="Assumption Number. 6 12" xfId="5557" xr:uid="{00000000-0005-0000-0000-0000A5290000}"/>
    <cellStyle name="Assumption Number. 6 12 2" xfId="25548" xr:uid="{00000000-0005-0000-0000-0000A6290000}"/>
    <cellStyle name="Assumption Number. 6 13" xfId="25545" xr:uid="{00000000-0005-0000-0000-0000A7290000}"/>
    <cellStyle name="Assumption Number. 6 2" xfId="5558" xr:uid="{00000000-0005-0000-0000-0000A8290000}"/>
    <cellStyle name="Assumption Number. 6 2 10" xfId="5559" xr:uid="{00000000-0005-0000-0000-0000A9290000}"/>
    <cellStyle name="Assumption Number. 6 2 10 2" xfId="25550" xr:uid="{00000000-0005-0000-0000-0000AA290000}"/>
    <cellStyle name="Assumption Number. 6 2 11" xfId="5560" xr:uid="{00000000-0005-0000-0000-0000AB290000}"/>
    <cellStyle name="Assumption Number. 6 2 11 2" xfId="25551" xr:uid="{00000000-0005-0000-0000-0000AC290000}"/>
    <cellStyle name="Assumption Number. 6 2 12" xfId="25549" xr:uid="{00000000-0005-0000-0000-0000AD290000}"/>
    <cellStyle name="Assumption Number. 6 2 2" xfId="5561" xr:uid="{00000000-0005-0000-0000-0000AE290000}"/>
    <cellStyle name="Assumption Number. 6 2 2 10" xfId="5562" xr:uid="{00000000-0005-0000-0000-0000AF290000}"/>
    <cellStyle name="Assumption Number. 6 2 2 10 2" xfId="25553" xr:uid="{00000000-0005-0000-0000-0000B0290000}"/>
    <cellStyle name="Assumption Number. 6 2 2 11" xfId="5563" xr:uid="{00000000-0005-0000-0000-0000B1290000}"/>
    <cellStyle name="Assumption Number. 6 2 2 11 2" xfId="25554" xr:uid="{00000000-0005-0000-0000-0000B2290000}"/>
    <cellStyle name="Assumption Number. 6 2 2 12" xfId="25552" xr:uid="{00000000-0005-0000-0000-0000B3290000}"/>
    <cellStyle name="Assumption Number. 6 2 2 2" xfId="5564" xr:uid="{00000000-0005-0000-0000-0000B4290000}"/>
    <cellStyle name="Assumption Number. 6 2 2 2 2" xfId="25555" xr:uid="{00000000-0005-0000-0000-0000B5290000}"/>
    <cellStyle name="Assumption Number. 6 2 2 3" xfId="5565" xr:uid="{00000000-0005-0000-0000-0000B6290000}"/>
    <cellStyle name="Assumption Number. 6 2 2 3 2" xfId="25556" xr:uid="{00000000-0005-0000-0000-0000B7290000}"/>
    <cellStyle name="Assumption Number. 6 2 2 4" xfId="5566" xr:uid="{00000000-0005-0000-0000-0000B8290000}"/>
    <cellStyle name="Assumption Number. 6 2 2 4 2" xfId="25557" xr:uid="{00000000-0005-0000-0000-0000B9290000}"/>
    <cellStyle name="Assumption Number. 6 2 2 5" xfId="5567" xr:uid="{00000000-0005-0000-0000-0000BA290000}"/>
    <cellStyle name="Assumption Number. 6 2 2 5 2" xfId="25558" xr:uid="{00000000-0005-0000-0000-0000BB290000}"/>
    <cellStyle name="Assumption Number. 6 2 2 6" xfId="5568" xr:uid="{00000000-0005-0000-0000-0000BC290000}"/>
    <cellStyle name="Assumption Number. 6 2 2 6 2" xfId="25559" xr:uid="{00000000-0005-0000-0000-0000BD290000}"/>
    <cellStyle name="Assumption Number. 6 2 2 7" xfId="5569" xr:uid="{00000000-0005-0000-0000-0000BE290000}"/>
    <cellStyle name="Assumption Number. 6 2 2 7 2" xfId="25560" xr:uid="{00000000-0005-0000-0000-0000BF290000}"/>
    <cellStyle name="Assumption Number. 6 2 2 8" xfId="5570" xr:uid="{00000000-0005-0000-0000-0000C0290000}"/>
    <cellStyle name="Assumption Number. 6 2 2 8 2" xfId="25561" xr:uid="{00000000-0005-0000-0000-0000C1290000}"/>
    <cellStyle name="Assumption Number. 6 2 2 9" xfId="5571" xr:uid="{00000000-0005-0000-0000-0000C2290000}"/>
    <cellStyle name="Assumption Number. 6 2 2 9 2" xfId="25562" xr:uid="{00000000-0005-0000-0000-0000C3290000}"/>
    <cellStyle name="Assumption Number. 6 2 3" xfId="5572" xr:uid="{00000000-0005-0000-0000-0000C4290000}"/>
    <cellStyle name="Assumption Number. 6 2 3 2" xfId="25563" xr:uid="{00000000-0005-0000-0000-0000C5290000}"/>
    <cellStyle name="Assumption Number. 6 2 4" xfId="5573" xr:uid="{00000000-0005-0000-0000-0000C6290000}"/>
    <cellStyle name="Assumption Number. 6 2 4 2" xfId="25564" xr:uid="{00000000-0005-0000-0000-0000C7290000}"/>
    <cellStyle name="Assumption Number. 6 2 5" xfId="5574" xr:uid="{00000000-0005-0000-0000-0000C8290000}"/>
    <cellStyle name="Assumption Number. 6 2 5 2" xfId="25565" xr:uid="{00000000-0005-0000-0000-0000C9290000}"/>
    <cellStyle name="Assumption Number. 6 2 6" xfId="5575" xr:uid="{00000000-0005-0000-0000-0000CA290000}"/>
    <cellStyle name="Assumption Number. 6 2 6 2" xfId="25566" xr:uid="{00000000-0005-0000-0000-0000CB290000}"/>
    <cellStyle name="Assumption Number. 6 2 7" xfId="5576" xr:uid="{00000000-0005-0000-0000-0000CC290000}"/>
    <cellStyle name="Assumption Number. 6 2 7 2" xfId="25567" xr:uid="{00000000-0005-0000-0000-0000CD290000}"/>
    <cellStyle name="Assumption Number. 6 2 8" xfId="5577" xr:uid="{00000000-0005-0000-0000-0000CE290000}"/>
    <cellStyle name="Assumption Number. 6 2 8 2" xfId="25568" xr:uid="{00000000-0005-0000-0000-0000CF290000}"/>
    <cellStyle name="Assumption Number. 6 2 9" xfId="5578" xr:uid="{00000000-0005-0000-0000-0000D0290000}"/>
    <cellStyle name="Assumption Number. 6 2 9 2" xfId="25569" xr:uid="{00000000-0005-0000-0000-0000D1290000}"/>
    <cellStyle name="Assumption Number. 6 3" xfId="5579" xr:uid="{00000000-0005-0000-0000-0000D2290000}"/>
    <cellStyle name="Assumption Number. 6 3 10" xfId="5580" xr:uid="{00000000-0005-0000-0000-0000D3290000}"/>
    <cellStyle name="Assumption Number. 6 3 10 2" xfId="25571" xr:uid="{00000000-0005-0000-0000-0000D4290000}"/>
    <cellStyle name="Assumption Number. 6 3 11" xfId="5581" xr:uid="{00000000-0005-0000-0000-0000D5290000}"/>
    <cellStyle name="Assumption Number. 6 3 11 2" xfId="25572" xr:uid="{00000000-0005-0000-0000-0000D6290000}"/>
    <cellStyle name="Assumption Number. 6 3 12" xfId="25570" xr:uid="{00000000-0005-0000-0000-0000D7290000}"/>
    <cellStyle name="Assumption Number. 6 3 2" xfId="5582" xr:uid="{00000000-0005-0000-0000-0000D8290000}"/>
    <cellStyle name="Assumption Number. 6 3 2 2" xfId="25573" xr:uid="{00000000-0005-0000-0000-0000D9290000}"/>
    <cellStyle name="Assumption Number. 6 3 3" xfId="5583" xr:uid="{00000000-0005-0000-0000-0000DA290000}"/>
    <cellStyle name="Assumption Number. 6 3 3 2" xfId="25574" xr:uid="{00000000-0005-0000-0000-0000DB290000}"/>
    <cellStyle name="Assumption Number. 6 3 4" xfId="5584" xr:uid="{00000000-0005-0000-0000-0000DC290000}"/>
    <cellStyle name="Assumption Number. 6 3 4 2" xfId="25575" xr:uid="{00000000-0005-0000-0000-0000DD290000}"/>
    <cellStyle name="Assumption Number. 6 3 5" xfId="5585" xr:uid="{00000000-0005-0000-0000-0000DE290000}"/>
    <cellStyle name="Assumption Number. 6 3 5 2" xfId="25576" xr:uid="{00000000-0005-0000-0000-0000DF290000}"/>
    <cellStyle name="Assumption Number. 6 3 6" xfId="5586" xr:uid="{00000000-0005-0000-0000-0000E0290000}"/>
    <cellStyle name="Assumption Number. 6 3 6 2" xfId="25577" xr:uid="{00000000-0005-0000-0000-0000E1290000}"/>
    <cellStyle name="Assumption Number. 6 3 7" xfId="5587" xr:uid="{00000000-0005-0000-0000-0000E2290000}"/>
    <cellStyle name="Assumption Number. 6 3 7 2" xfId="25578" xr:uid="{00000000-0005-0000-0000-0000E3290000}"/>
    <cellStyle name="Assumption Number. 6 3 8" xfId="5588" xr:uid="{00000000-0005-0000-0000-0000E4290000}"/>
    <cellStyle name="Assumption Number. 6 3 8 2" xfId="25579" xr:uid="{00000000-0005-0000-0000-0000E5290000}"/>
    <cellStyle name="Assumption Number. 6 3 9" xfId="5589" xr:uid="{00000000-0005-0000-0000-0000E6290000}"/>
    <cellStyle name="Assumption Number. 6 3 9 2" xfId="25580" xr:uid="{00000000-0005-0000-0000-0000E7290000}"/>
    <cellStyle name="Assumption Number. 6 4" xfId="5590" xr:uid="{00000000-0005-0000-0000-0000E8290000}"/>
    <cellStyle name="Assumption Number. 6 4 2" xfId="25581" xr:uid="{00000000-0005-0000-0000-0000E9290000}"/>
    <cellStyle name="Assumption Number. 6 5" xfId="5591" xr:uid="{00000000-0005-0000-0000-0000EA290000}"/>
    <cellStyle name="Assumption Number. 6 5 2" xfId="25582" xr:uid="{00000000-0005-0000-0000-0000EB290000}"/>
    <cellStyle name="Assumption Number. 6 6" xfId="5592" xr:uid="{00000000-0005-0000-0000-0000EC290000}"/>
    <cellStyle name="Assumption Number. 6 6 2" xfId="25583" xr:uid="{00000000-0005-0000-0000-0000ED290000}"/>
    <cellStyle name="Assumption Number. 6 7" xfId="5593" xr:uid="{00000000-0005-0000-0000-0000EE290000}"/>
    <cellStyle name="Assumption Number. 6 7 2" xfId="25584" xr:uid="{00000000-0005-0000-0000-0000EF290000}"/>
    <cellStyle name="Assumption Number. 6 8" xfId="5594" xr:uid="{00000000-0005-0000-0000-0000F0290000}"/>
    <cellStyle name="Assumption Number. 6 8 2" xfId="25585" xr:uid="{00000000-0005-0000-0000-0000F1290000}"/>
    <cellStyle name="Assumption Number. 6 9" xfId="5595" xr:uid="{00000000-0005-0000-0000-0000F2290000}"/>
    <cellStyle name="Assumption Number. 6 9 2" xfId="25586" xr:uid="{00000000-0005-0000-0000-0000F3290000}"/>
    <cellStyle name="Assumption Number. 7" xfId="5596" xr:uid="{00000000-0005-0000-0000-0000F4290000}"/>
    <cellStyle name="Assumption Number. 7 10" xfId="5597" xr:uid="{00000000-0005-0000-0000-0000F5290000}"/>
    <cellStyle name="Assumption Number. 7 10 2" xfId="25588" xr:uid="{00000000-0005-0000-0000-0000F6290000}"/>
    <cellStyle name="Assumption Number. 7 11" xfId="5598" xr:uid="{00000000-0005-0000-0000-0000F7290000}"/>
    <cellStyle name="Assumption Number. 7 11 2" xfId="25589" xr:uid="{00000000-0005-0000-0000-0000F8290000}"/>
    <cellStyle name="Assumption Number. 7 12" xfId="5599" xr:uid="{00000000-0005-0000-0000-0000F9290000}"/>
    <cellStyle name="Assumption Number. 7 12 2" xfId="25590" xr:uid="{00000000-0005-0000-0000-0000FA290000}"/>
    <cellStyle name="Assumption Number. 7 13" xfId="25587" xr:uid="{00000000-0005-0000-0000-0000FB290000}"/>
    <cellStyle name="Assumption Number. 7 2" xfId="5600" xr:uid="{00000000-0005-0000-0000-0000FC290000}"/>
    <cellStyle name="Assumption Number. 7 2 10" xfId="5601" xr:uid="{00000000-0005-0000-0000-0000FD290000}"/>
    <cellStyle name="Assumption Number. 7 2 10 2" xfId="25592" xr:uid="{00000000-0005-0000-0000-0000FE290000}"/>
    <cellStyle name="Assumption Number. 7 2 11" xfId="5602" xr:uid="{00000000-0005-0000-0000-0000FF290000}"/>
    <cellStyle name="Assumption Number. 7 2 11 2" xfId="25593" xr:uid="{00000000-0005-0000-0000-0000002A0000}"/>
    <cellStyle name="Assumption Number. 7 2 12" xfId="25591" xr:uid="{00000000-0005-0000-0000-0000012A0000}"/>
    <cellStyle name="Assumption Number. 7 2 2" xfId="5603" xr:uid="{00000000-0005-0000-0000-0000022A0000}"/>
    <cellStyle name="Assumption Number. 7 2 2 10" xfId="5604" xr:uid="{00000000-0005-0000-0000-0000032A0000}"/>
    <cellStyle name="Assumption Number. 7 2 2 10 2" xfId="25595" xr:uid="{00000000-0005-0000-0000-0000042A0000}"/>
    <cellStyle name="Assumption Number. 7 2 2 11" xfId="5605" xr:uid="{00000000-0005-0000-0000-0000052A0000}"/>
    <cellStyle name="Assumption Number. 7 2 2 11 2" xfId="25596" xr:uid="{00000000-0005-0000-0000-0000062A0000}"/>
    <cellStyle name="Assumption Number. 7 2 2 12" xfId="25594" xr:uid="{00000000-0005-0000-0000-0000072A0000}"/>
    <cellStyle name="Assumption Number. 7 2 2 2" xfId="5606" xr:uid="{00000000-0005-0000-0000-0000082A0000}"/>
    <cellStyle name="Assumption Number. 7 2 2 2 2" xfId="25597" xr:uid="{00000000-0005-0000-0000-0000092A0000}"/>
    <cellStyle name="Assumption Number. 7 2 2 3" xfId="5607" xr:uid="{00000000-0005-0000-0000-00000A2A0000}"/>
    <cellStyle name="Assumption Number. 7 2 2 3 2" xfId="25598" xr:uid="{00000000-0005-0000-0000-00000B2A0000}"/>
    <cellStyle name="Assumption Number. 7 2 2 4" xfId="5608" xr:uid="{00000000-0005-0000-0000-00000C2A0000}"/>
    <cellStyle name="Assumption Number. 7 2 2 4 2" xfId="25599" xr:uid="{00000000-0005-0000-0000-00000D2A0000}"/>
    <cellStyle name="Assumption Number. 7 2 2 5" xfId="5609" xr:uid="{00000000-0005-0000-0000-00000E2A0000}"/>
    <cellStyle name="Assumption Number. 7 2 2 5 2" xfId="25600" xr:uid="{00000000-0005-0000-0000-00000F2A0000}"/>
    <cellStyle name="Assumption Number. 7 2 2 6" xfId="5610" xr:uid="{00000000-0005-0000-0000-0000102A0000}"/>
    <cellStyle name="Assumption Number. 7 2 2 6 2" xfId="25601" xr:uid="{00000000-0005-0000-0000-0000112A0000}"/>
    <cellStyle name="Assumption Number. 7 2 2 7" xfId="5611" xr:uid="{00000000-0005-0000-0000-0000122A0000}"/>
    <cellStyle name="Assumption Number. 7 2 2 7 2" xfId="25602" xr:uid="{00000000-0005-0000-0000-0000132A0000}"/>
    <cellStyle name="Assumption Number. 7 2 2 8" xfId="5612" xr:uid="{00000000-0005-0000-0000-0000142A0000}"/>
    <cellStyle name="Assumption Number. 7 2 2 8 2" xfId="25603" xr:uid="{00000000-0005-0000-0000-0000152A0000}"/>
    <cellStyle name="Assumption Number. 7 2 2 9" xfId="5613" xr:uid="{00000000-0005-0000-0000-0000162A0000}"/>
    <cellStyle name="Assumption Number. 7 2 2 9 2" xfId="25604" xr:uid="{00000000-0005-0000-0000-0000172A0000}"/>
    <cellStyle name="Assumption Number. 7 2 3" xfId="5614" xr:uid="{00000000-0005-0000-0000-0000182A0000}"/>
    <cellStyle name="Assumption Number. 7 2 3 2" xfId="25605" xr:uid="{00000000-0005-0000-0000-0000192A0000}"/>
    <cellStyle name="Assumption Number. 7 2 4" xfId="5615" xr:uid="{00000000-0005-0000-0000-00001A2A0000}"/>
    <cellStyle name="Assumption Number. 7 2 4 2" xfId="25606" xr:uid="{00000000-0005-0000-0000-00001B2A0000}"/>
    <cellStyle name="Assumption Number. 7 2 5" xfId="5616" xr:uid="{00000000-0005-0000-0000-00001C2A0000}"/>
    <cellStyle name="Assumption Number. 7 2 5 2" xfId="25607" xr:uid="{00000000-0005-0000-0000-00001D2A0000}"/>
    <cellStyle name="Assumption Number. 7 2 6" xfId="5617" xr:uid="{00000000-0005-0000-0000-00001E2A0000}"/>
    <cellStyle name="Assumption Number. 7 2 6 2" xfId="25608" xr:uid="{00000000-0005-0000-0000-00001F2A0000}"/>
    <cellStyle name="Assumption Number. 7 2 7" xfId="5618" xr:uid="{00000000-0005-0000-0000-0000202A0000}"/>
    <cellStyle name="Assumption Number. 7 2 7 2" xfId="25609" xr:uid="{00000000-0005-0000-0000-0000212A0000}"/>
    <cellStyle name="Assumption Number. 7 2 8" xfId="5619" xr:uid="{00000000-0005-0000-0000-0000222A0000}"/>
    <cellStyle name="Assumption Number. 7 2 8 2" xfId="25610" xr:uid="{00000000-0005-0000-0000-0000232A0000}"/>
    <cellStyle name="Assumption Number. 7 2 9" xfId="5620" xr:uid="{00000000-0005-0000-0000-0000242A0000}"/>
    <cellStyle name="Assumption Number. 7 2 9 2" xfId="25611" xr:uid="{00000000-0005-0000-0000-0000252A0000}"/>
    <cellStyle name="Assumption Number. 7 3" xfId="5621" xr:uid="{00000000-0005-0000-0000-0000262A0000}"/>
    <cellStyle name="Assumption Number. 7 3 10" xfId="5622" xr:uid="{00000000-0005-0000-0000-0000272A0000}"/>
    <cellStyle name="Assumption Number. 7 3 10 2" xfId="25613" xr:uid="{00000000-0005-0000-0000-0000282A0000}"/>
    <cellStyle name="Assumption Number. 7 3 11" xfId="5623" xr:uid="{00000000-0005-0000-0000-0000292A0000}"/>
    <cellStyle name="Assumption Number. 7 3 11 2" xfId="25614" xr:uid="{00000000-0005-0000-0000-00002A2A0000}"/>
    <cellStyle name="Assumption Number. 7 3 12" xfId="25612" xr:uid="{00000000-0005-0000-0000-00002B2A0000}"/>
    <cellStyle name="Assumption Number. 7 3 2" xfId="5624" xr:uid="{00000000-0005-0000-0000-00002C2A0000}"/>
    <cellStyle name="Assumption Number. 7 3 2 2" xfId="25615" xr:uid="{00000000-0005-0000-0000-00002D2A0000}"/>
    <cellStyle name="Assumption Number. 7 3 3" xfId="5625" xr:uid="{00000000-0005-0000-0000-00002E2A0000}"/>
    <cellStyle name="Assumption Number. 7 3 3 2" xfId="25616" xr:uid="{00000000-0005-0000-0000-00002F2A0000}"/>
    <cellStyle name="Assumption Number. 7 3 4" xfId="5626" xr:uid="{00000000-0005-0000-0000-0000302A0000}"/>
    <cellStyle name="Assumption Number. 7 3 4 2" xfId="25617" xr:uid="{00000000-0005-0000-0000-0000312A0000}"/>
    <cellStyle name="Assumption Number. 7 3 5" xfId="5627" xr:uid="{00000000-0005-0000-0000-0000322A0000}"/>
    <cellStyle name="Assumption Number. 7 3 5 2" xfId="25618" xr:uid="{00000000-0005-0000-0000-0000332A0000}"/>
    <cellStyle name="Assumption Number. 7 3 6" xfId="5628" xr:uid="{00000000-0005-0000-0000-0000342A0000}"/>
    <cellStyle name="Assumption Number. 7 3 6 2" xfId="25619" xr:uid="{00000000-0005-0000-0000-0000352A0000}"/>
    <cellStyle name="Assumption Number. 7 3 7" xfId="5629" xr:uid="{00000000-0005-0000-0000-0000362A0000}"/>
    <cellStyle name="Assumption Number. 7 3 7 2" xfId="25620" xr:uid="{00000000-0005-0000-0000-0000372A0000}"/>
    <cellStyle name="Assumption Number. 7 3 8" xfId="5630" xr:uid="{00000000-0005-0000-0000-0000382A0000}"/>
    <cellStyle name="Assumption Number. 7 3 8 2" xfId="25621" xr:uid="{00000000-0005-0000-0000-0000392A0000}"/>
    <cellStyle name="Assumption Number. 7 3 9" xfId="5631" xr:uid="{00000000-0005-0000-0000-00003A2A0000}"/>
    <cellStyle name="Assumption Number. 7 3 9 2" xfId="25622" xr:uid="{00000000-0005-0000-0000-00003B2A0000}"/>
    <cellStyle name="Assumption Number. 7 4" xfId="5632" xr:uid="{00000000-0005-0000-0000-00003C2A0000}"/>
    <cellStyle name="Assumption Number. 7 4 2" xfId="25623" xr:uid="{00000000-0005-0000-0000-00003D2A0000}"/>
    <cellStyle name="Assumption Number. 7 5" xfId="5633" xr:uid="{00000000-0005-0000-0000-00003E2A0000}"/>
    <cellStyle name="Assumption Number. 7 5 2" xfId="25624" xr:uid="{00000000-0005-0000-0000-00003F2A0000}"/>
    <cellStyle name="Assumption Number. 7 6" xfId="5634" xr:uid="{00000000-0005-0000-0000-0000402A0000}"/>
    <cellStyle name="Assumption Number. 7 6 2" xfId="25625" xr:uid="{00000000-0005-0000-0000-0000412A0000}"/>
    <cellStyle name="Assumption Number. 7 7" xfId="5635" xr:uid="{00000000-0005-0000-0000-0000422A0000}"/>
    <cellStyle name="Assumption Number. 7 7 2" xfId="25626" xr:uid="{00000000-0005-0000-0000-0000432A0000}"/>
    <cellStyle name="Assumption Number. 7 8" xfId="5636" xr:uid="{00000000-0005-0000-0000-0000442A0000}"/>
    <cellStyle name="Assumption Number. 7 8 2" xfId="25627" xr:uid="{00000000-0005-0000-0000-0000452A0000}"/>
    <cellStyle name="Assumption Number. 7 9" xfId="5637" xr:uid="{00000000-0005-0000-0000-0000462A0000}"/>
    <cellStyle name="Assumption Number. 7 9 2" xfId="25628" xr:uid="{00000000-0005-0000-0000-0000472A0000}"/>
    <cellStyle name="Assumption Number. 8" xfId="5638" xr:uid="{00000000-0005-0000-0000-0000482A0000}"/>
    <cellStyle name="Assumption Number. 8 10" xfId="5639" xr:uid="{00000000-0005-0000-0000-0000492A0000}"/>
    <cellStyle name="Assumption Number. 8 10 2" xfId="25630" xr:uid="{00000000-0005-0000-0000-00004A2A0000}"/>
    <cellStyle name="Assumption Number. 8 11" xfId="5640" xr:uid="{00000000-0005-0000-0000-00004B2A0000}"/>
    <cellStyle name="Assumption Number. 8 11 2" xfId="25631" xr:uid="{00000000-0005-0000-0000-00004C2A0000}"/>
    <cellStyle name="Assumption Number. 8 12" xfId="5641" xr:uid="{00000000-0005-0000-0000-00004D2A0000}"/>
    <cellStyle name="Assumption Number. 8 12 2" xfId="25632" xr:uid="{00000000-0005-0000-0000-00004E2A0000}"/>
    <cellStyle name="Assumption Number. 8 13" xfId="25629" xr:uid="{00000000-0005-0000-0000-00004F2A0000}"/>
    <cellStyle name="Assumption Number. 8 2" xfId="5642" xr:uid="{00000000-0005-0000-0000-0000502A0000}"/>
    <cellStyle name="Assumption Number. 8 2 10" xfId="5643" xr:uid="{00000000-0005-0000-0000-0000512A0000}"/>
    <cellStyle name="Assumption Number. 8 2 10 2" xfId="25634" xr:uid="{00000000-0005-0000-0000-0000522A0000}"/>
    <cellStyle name="Assumption Number. 8 2 11" xfId="5644" xr:uid="{00000000-0005-0000-0000-0000532A0000}"/>
    <cellStyle name="Assumption Number. 8 2 11 2" xfId="25635" xr:uid="{00000000-0005-0000-0000-0000542A0000}"/>
    <cellStyle name="Assumption Number. 8 2 12" xfId="25633" xr:uid="{00000000-0005-0000-0000-0000552A0000}"/>
    <cellStyle name="Assumption Number. 8 2 2" xfId="5645" xr:uid="{00000000-0005-0000-0000-0000562A0000}"/>
    <cellStyle name="Assumption Number. 8 2 2 10" xfId="5646" xr:uid="{00000000-0005-0000-0000-0000572A0000}"/>
    <cellStyle name="Assumption Number. 8 2 2 10 2" xfId="25637" xr:uid="{00000000-0005-0000-0000-0000582A0000}"/>
    <cellStyle name="Assumption Number. 8 2 2 11" xfId="5647" xr:uid="{00000000-0005-0000-0000-0000592A0000}"/>
    <cellStyle name="Assumption Number. 8 2 2 11 2" xfId="25638" xr:uid="{00000000-0005-0000-0000-00005A2A0000}"/>
    <cellStyle name="Assumption Number. 8 2 2 12" xfId="25636" xr:uid="{00000000-0005-0000-0000-00005B2A0000}"/>
    <cellStyle name="Assumption Number. 8 2 2 2" xfId="5648" xr:uid="{00000000-0005-0000-0000-00005C2A0000}"/>
    <cellStyle name="Assumption Number. 8 2 2 2 2" xfId="25639" xr:uid="{00000000-0005-0000-0000-00005D2A0000}"/>
    <cellStyle name="Assumption Number. 8 2 2 3" xfId="5649" xr:uid="{00000000-0005-0000-0000-00005E2A0000}"/>
    <cellStyle name="Assumption Number. 8 2 2 3 2" xfId="25640" xr:uid="{00000000-0005-0000-0000-00005F2A0000}"/>
    <cellStyle name="Assumption Number. 8 2 2 4" xfId="5650" xr:uid="{00000000-0005-0000-0000-0000602A0000}"/>
    <cellStyle name="Assumption Number. 8 2 2 4 2" xfId="25641" xr:uid="{00000000-0005-0000-0000-0000612A0000}"/>
    <cellStyle name="Assumption Number. 8 2 2 5" xfId="5651" xr:uid="{00000000-0005-0000-0000-0000622A0000}"/>
    <cellStyle name="Assumption Number. 8 2 2 5 2" xfId="25642" xr:uid="{00000000-0005-0000-0000-0000632A0000}"/>
    <cellStyle name="Assumption Number. 8 2 2 6" xfId="5652" xr:uid="{00000000-0005-0000-0000-0000642A0000}"/>
    <cellStyle name="Assumption Number. 8 2 2 6 2" xfId="25643" xr:uid="{00000000-0005-0000-0000-0000652A0000}"/>
    <cellStyle name="Assumption Number. 8 2 2 7" xfId="5653" xr:uid="{00000000-0005-0000-0000-0000662A0000}"/>
    <cellStyle name="Assumption Number. 8 2 2 7 2" xfId="25644" xr:uid="{00000000-0005-0000-0000-0000672A0000}"/>
    <cellStyle name="Assumption Number. 8 2 2 8" xfId="5654" xr:uid="{00000000-0005-0000-0000-0000682A0000}"/>
    <cellStyle name="Assumption Number. 8 2 2 8 2" xfId="25645" xr:uid="{00000000-0005-0000-0000-0000692A0000}"/>
    <cellStyle name="Assumption Number. 8 2 2 9" xfId="5655" xr:uid="{00000000-0005-0000-0000-00006A2A0000}"/>
    <cellStyle name="Assumption Number. 8 2 2 9 2" xfId="25646" xr:uid="{00000000-0005-0000-0000-00006B2A0000}"/>
    <cellStyle name="Assumption Number. 8 2 3" xfId="5656" xr:uid="{00000000-0005-0000-0000-00006C2A0000}"/>
    <cellStyle name="Assumption Number. 8 2 3 2" xfId="25647" xr:uid="{00000000-0005-0000-0000-00006D2A0000}"/>
    <cellStyle name="Assumption Number. 8 2 4" xfId="5657" xr:uid="{00000000-0005-0000-0000-00006E2A0000}"/>
    <cellStyle name="Assumption Number. 8 2 4 2" xfId="25648" xr:uid="{00000000-0005-0000-0000-00006F2A0000}"/>
    <cellStyle name="Assumption Number. 8 2 5" xfId="5658" xr:uid="{00000000-0005-0000-0000-0000702A0000}"/>
    <cellStyle name="Assumption Number. 8 2 5 2" xfId="25649" xr:uid="{00000000-0005-0000-0000-0000712A0000}"/>
    <cellStyle name="Assumption Number. 8 2 6" xfId="5659" xr:uid="{00000000-0005-0000-0000-0000722A0000}"/>
    <cellStyle name="Assumption Number. 8 2 6 2" xfId="25650" xr:uid="{00000000-0005-0000-0000-0000732A0000}"/>
    <cellStyle name="Assumption Number. 8 2 7" xfId="5660" xr:uid="{00000000-0005-0000-0000-0000742A0000}"/>
    <cellStyle name="Assumption Number. 8 2 7 2" xfId="25651" xr:uid="{00000000-0005-0000-0000-0000752A0000}"/>
    <cellStyle name="Assumption Number. 8 2 8" xfId="5661" xr:uid="{00000000-0005-0000-0000-0000762A0000}"/>
    <cellStyle name="Assumption Number. 8 2 8 2" xfId="25652" xr:uid="{00000000-0005-0000-0000-0000772A0000}"/>
    <cellStyle name="Assumption Number. 8 2 9" xfId="5662" xr:uid="{00000000-0005-0000-0000-0000782A0000}"/>
    <cellStyle name="Assumption Number. 8 2 9 2" xfId="25653" xr:uid="{00000000-0005-0000-0000-0000792A0000}"/>
    <cellStyle name="Assumption Number. 8 3" xfId="5663" xr:uid="{00000000-0005-0000-0000-00007A2A0000}"/>
    <cellStyle name="Assumption Number. 8 3 10" xfId="5664" xr:uid="{00000000-0005-0000-0000-00007B2A0000}"/>
    <cellStyle name="Assumption Number. 8 3 10 2" xfId="25655" xr:uid="{00000000-0005-0000-0000-00007C2A0000}"/>
    <cellStyle name="Assumption Number. 8 3 11" xfId="5665" xr:uid="{00000000-0005-0000-0000-00007D2A0000}"/>
    <cellStyle name="Assumption Number. 8 3 11 2" xfId="25656" xr:uid="{00000000-0005-0000-0000-00007E2A0000}"/>
    <cellStyle name="Assumption Number. 8 3 12" xfId="25654" xr:uid="{00000000-0005-0000-0000-00007F2A0000}"/>
    <cellStyle name="Assumption Number. 8 3 2" xfId="5666" xr:uid="{00000000-0005-0000-0000-0000802A0000}"/>
    <cellStyle name="Assumption Number. 8 3 2 2" xfId="25657" xr:uid="{00000000-0005-0000-0000-0000812A0000}"/>
    <cellStyle name="Assumption Number. 8 3 3" xfId="5667" xr:uid="{00000000-0005-0000-0000-0000822A0000}"/>
    <cellStyle name="Assumption Number. 8 3 3 2" xfId="25658" xr:uid="{00000000-0005-0000-0000-0000832A0000}"/>
    <cellStyle name="Assumption Number. 8 3 4" xfId="5668" xr:uid="{00000000-0005-0000-0000-0000842A0000}"/>
    <cellStyle name="Assumption Number. 8 3 4 2" xfId="25659" xr:uid="{00000000-0005-0000-0000-0000852A0000}"/>
    <cellStyle name="Assumption Number. 8 3 5" xfId="5669" xr:uid="{00000000-0005-0000-0000-0000862A0000}"/>
    <cellStyle name="Assumption Number. 8 3 5 2" xfId="25660" xr:uid="{00000000-0005-0000-0000-0000872A0000}"/>
    <cellStyle name="Assumption Number. 8 3 6" xfId="5670" xr:uid="{00000000-0005-0000-0000-0000882A0000}"/>
    <cellStyle name="Assumption Number. 8 3 6 2" xfId="25661" xr:uid="{00000000-0005-0000-0000-0000892A0000}"/>
    <cellStyle name="Assumption Number. 8 3 7" xfId="5671" xr:uid="{00000000-0005-0000-0000-00008A2A0000}"/>
    <cellStyle name="Assumption Number. 8 3 7 2" xfId="25662" xr:uid="{00000000-0005-0000-0000-00008B2A0000}"/>
    <cellStyle name="Assumption Number. 8 3 8" xfId="5672" xr:uid="{00000000-0005-0000-0000-00008C2A0000}"/>
    <cellStyle name="Assumption Number. 8 3 8 2" xfId="25663" xr:uid="{00000000-0005-0000-0000-00008D2A0000}"/>
    <cellStyle name="Assumption Number. 8 3 9" xfId="5673" xr:uid="{00000000-0005-0000-0000-00008E2A0000}"/>
    <cellStyle name="Assumption Number. 8 3 9 2" xfId="25664" xr:uid="{00000000-0005-0000-0000-00008F2A0000}"/>
    <cellStyle name="Assumption Number. 8 4" xfId="5674" xr:uid="{00000000-0005-0000-0000-0000902A0000}"/>
    <cellStyle name="Assumption Number. 8 4 2" xfId="25665" xr:uid="{00000000-0005-0000-0000-0000912A0000}"/>
    <cellStyle name="Assumption Number. 8 5" xfId="5675" xr:uid="{00000000-0005-0000-0000-0000922A0000}"/>
    <cellStyle name="Assumption Number. 8 5 2" xfId="25666" xr:uid="{00000000-0005-0000-0000-0000932A0000}"/>
    <cellStyle name="Assumption Number. 8 6" xfId="5676" xr:uid="{00000000-0005-0000-0000-0000942A0000}"/>
    <cellStyle name="Assumption Number. 8 6 2" xfId="25667" xr:uid="{00000000-0005-0000-0000-0000952A0000}"/>
    <cellStyle name="Assumption Number. 8 7" xfId="5677" xr:uid="{00000000-0005-0000-0000-0000962A0000}"/>
    <cellStyle name="Assumption Number. 8 7 2" xfId="25668" xr:uid="{00000000-0005-0000-0000-0000972A0000}"/>
    <cellStyle name="Assumption Number. 8 8" xfId="5678" xr:uid="{00000000-0005-0000-0000-0000982A0000}"/>
    <cellStyle name="Assumption Number. 8 8 2" xfId="25669" xr:uid="{00000000-0005-0000-0000-0000992A0000}"/>
    <cellStyle name="Assumption Number. 8 9" xfId="5679" xr:uid="{00000000-0005-0000-0000-00009A2A0000}"/>
    <cellStyle name="Assumption Number. 8 9 2" xfId="25670" xr:uid="{00000000-0005-0000-0000-00009B2A0000}"/>
    <cellStyle name="Assumption Number. 9" xfId="5680" xr:uid="{00000000-0005-0000-0000-00009C2A0000}"/>
    <cellStyle name="Assumption Number. 9 10" xfId="5681" xr:uid="{00000000-0005-0000-0000-00009D2A0000}"/>
    <cellStyle name="Assumption Number. 9 10 2" xfId="25672" xr:uid="{00000000-0005-0000-0000-00009E2A0000}"/>
    <cellStyle name="Assumption Number. 9 11" xfId="5682" xr:uid="{00000000-0005-0000-0000-00009F2A0000}"/>
    <cellStyle name="Assumption Number. 9 11 2" xfId="25673" xr:uid="{00000000-0005-0000-0000-0000A02A0000}"/>
    <cellStyle name="Assumption Number. 9 12" xfId="5683" xr:uid="{00000000-0005-0000-0000-0000A12A0000}"/>
    <cellStyle name="Assumption Number. 9 12 2" xfId="25674" xr:uid="{00000000-0005-0000-0000-0000A22A0000}"/>
    <cellStyle name="Assumption Number. 9 13" xfId="25671" xr:uid="{00000000-0005-0000-0000-0000A32A0000}"/>
    <cellStyle name="Assumption Number. 9 2" xfId="5684" xr:uid="{00000000-0005-0000-0000-0000A42A0000}"/>
    <cellStyle name="Assumption Number. 9 2 10" xfId="5685" xr:uid="{00000000-0005-0000-0000-0000A52A0000}"/>
    <cellStyle name="Assumption Number. 9 2 10 2" xfId="25676" xr:uid="{00000000-0005-0000-0000-0000A62A0000}"/>
    <cellStyle name="Assumption Number. 9 2 11" xfId="5686" xr:uid="{00000000-0005-0000-0000-0000A72A0000}"/>
    <cellStyle name="Assumption Number. 9 2 11 2" xfId="25677" xr:uid="{00000000-0005-0000-0000-0000A82A0000}"/>
    <cellStyle name="Assumption Number. 9 2 12" xfId="25675" xr:uid="{00000000-0005-0000-0000-0000A92A0000}"/>
    <cellStyle name="Assumption Number. 9 2 2" xfId="5687" xr:uid="{00000000-0005-0000-0000-0000AA2A0000}"/>
    <cellStyle name="Assumption Number. 9 2 2 10" xfId="5688" xr:uid="{00000000-0005-0000-0000-0000AB2A0000}"/>
    <cellStyle name="Assumption Number. 9 2 2 10 2" xfId="25679" xr:uid="{00000000-0005-0000-0000-0000AC2A0000}"/>
    <cellStyle name="Assumption Number. 9 2 2 11" xfId="5689" xr:uid="{00000000-0005-0000-0000-0000AD2A0000}"/>
    <cellStyle name="Assumption Number. 9 2 2 11 2" xfId="25680" xr:uid="{00000000-0005-0000-0000-0000AE2A0000}"/>
    <cellStyle name="Assumption Number. 9 2 2 12" xfId="25678" xr:uid="{00000000-0005-0000-0000-0000AF2A0000}"/>
    <cellStyle name="Assumption Number. 9 2 2 2" xfId="5690" xr:uid="{00000000-0005-0000-0000-0000B02A0000}"/>
    <cellStyle name="Assumption Number. 9 2 2 2 2" xfId="25681" xr:uid="{00000000-0005-0000-0000-0000B12A0000}"/>
    <cellStyle name="Assumption Number. 9 2 2 3" xfId="5691" xr:uid="{00000000-0005-0000-0000-0000B22A0000}"/>
    <cellStyle name="Assumption Number. 9 2 2 3 2" xfId="25682" xr:uid="{00000000-0005-0000-0000-0000B32A0000}"/>
    <cellStyle name="Assumption Number. 9 2 2 4" xfId="5692" xr:uid="{00000000-0005-0000-0000-0000B42A0000}"/>
    <cellStyle name="Assumption Number. 9 2 2 4 2" xfId="25683" xr:uid="{00000000-0005-0000-0000-0000B52A0000}"/>
    <cellStyle name="Assumption Number. 9 2 2 5" xfId="5693" xr:uid="{00000000-0005-0000-0000-0000B62A0000}"/>
    <cellStyle name="Assumption Number. 9 2 2 5 2" xfId="25684" xr:uid="{00000000-0005-0000-0000-0000B72A0000}"/>
    <cellStyle name="Assumption Number. 9 2 2 6" xfId="5694" xr:uid="{00000000-0005-0000-0000-0000B82A0000}"/>
    <cellStyle name="Assumption Number. 9 2 2 6 2" xfId="25685" xr:uid="{00000000-0005-0000-0000-0000B92A0000}"/>
    <cellStyle name="Assumption Number. 9 2 2 7" xfId="5695" xr:uid="{00000000-0005-0000-0000-0000BA2A0000}"/>
    <cellStyle name="Assumption Number. 9 2 2 7 2" xfId="25686" xr:uid="{00000000-0005-0000-0000-0000BB2A0000}"/>
    <cellStyle name="Assumption Number. 9 2 2 8" xfId="5696" xr:uid="{00000000-0005-0000-0000-0000BC2A0000}"/>
    <cellStyle name="Assumption Number. 9 2 2 8 2" xfId="25687" xr:uid="{00000000-0005-0000-0000-0000BD2A0000}"/>
    <cellStyle name="Assumption Number. 9 2 2 9" xfId="5697" xr:uid="{00000000-0005-0000-0000-0000BE2A0000}"/>
    <cellStyle name="Assumption Number. 9 2 2 9 2" xfId="25688" xr:uid="{00000000-0005-0000-0000-0000BF2A0000}"/>
    <cellStyle name="Assumption Number. 9 2 3" xfId="5698" xr:uid="{00000000-0005-0000-0000-0000C02A0000}"/>
    <cellStyle name="Assumption Number. 9 2 3 2" xfId="25689" xr:uid="{00000000-0005-0000-0000-0000C12A0000}"/>
    <cellStyle name="Assumption Number. 9 2 4" xfId="5699" xr:uid="{00000000-0005-0000-0000-0000C22A0000}"/>
    <cellStyle name="Assumption Number. 9 2 4 2" xfId="25690" xr:uid="{00000000-0005-0000-0000-0000C32A0000}"/>
    <cellStyle name="Assumption Number. 9 2 5" xfId="5700" xr:uid="{00000000-0005-0000-0000-0000C42A0000}"/>
    <cellStyle name="Assumption Number. 9 2 5 2" xfId="25691" xr:uid="{00000000-0005-0000-0000-0000C52A0000}"/>
    <cellStyle name="Assumption Number. 9 2 6" xfId="5701" xr:uid="{00000000-0005-0000-0000-0000C62A0000}"/>
    <cellStyle name="Assumption Number. 9 2 6 2" xfId="25692" xr:uid="{00000000-0005-0000-0000-0000C72A0000}"/>
    <cellStyle name="Assumption Number. 9 2 7" xfId="5702" xr:uid="{00000000-0005-0000-0000-0000C82A0000}"/>
    <cellStyle name="Assumption Number. 9 2 7 2" xfId="25693" xr:uid="{00000000-0005-0000-0000-0000C92A0000}"/>
    <cellStyle name="Assumption Number. 9 2 8" xfId="5703" xr:uid="{00000000-0005-0000-0000-0000CA2A0000}"/>
    <cellStyle name="Assumption Number. 9 2 8 2" xfId="25694" xr:uid="{00000000-0005-0000-0000-0000CB2A0000}"/>
    <cellStyle name="Assumption Number. 9 2 9" xfId="5704" xr:uid="{00000000-0005-0000-0000-0000CC2A0000}"/>
    <cellStyle name="Assumption Number. 9 2 9 2" xfId="25695" xr:uid="{00000000-0005-0000-0000-0000CD2A0000}"/>
    <cellStyle name="Assumption Number. 9 3" xfId="5705" xr:uid="{00000000-0005-0000-0000-0000CE2A0000}"/>
    <cellStyle name="Assumption Number. 9 3 10" xfId="5706" xr:uid="{00000000-0005-0000-0000-0000CF2A0000}"/>
    <cellStyle name="Assumption Number. 9 3 10 2" xfId="25697" xr:uid="{00000000-0005-0000-0000-0000D02A0000}"/>
    <cellStyle name="Assumption Number. 9 3 11" xfId="5707" xr:uid="{00000000-0005-0000-0000-0000D12A0000}"/>
    <cellStyle name="Assumption Number. 9 3 11 2" xfId="25698" xr:uid="{00000000-0005-0000-0000-0000D22A0000}"/>
    <cellStyle name="Assumption Number. 9 3 12" xfId="25696" xr:uid="{00000000-0005-0000-0000-0000D32A0000}"/>
    <cellStyle name="Assumption Number. 9 3 2" xfId="5708" xr:uid="{00000000-0005-0000-0000-0000D42A0000}"/>
    <cellStyle name="Assumption Number. 9 3 2 2" xfId="25699" xr:uid="{00000000-0005-0000-0000-0000D52A0000}"/>
    <cellStyle name="Assumption Number. 9 3 3" xfId="5709" xr:uid="{00000000-0005-0000-0000-0000D62A0000}"/>
    <cellStyle name="Assumption Number. 9 3 3 2" xfId="25700" xr:uid="{00000000-0005-0000-0000-0000D72A0000}"/>
    <cellStyle name="Assumption Number. 9 3 4" xfId="5710" xr:uid="{00000000-0005-0000-0000-0000D82A0000}"/>
    <cellStyle name="Assumption Number. 9 3 4 2" xfId="25701" xr:uid="{00000000-0005-0000-0000-0000D92A0000}"/>
    <cellStyle name="Assumption Number. 9 3 5" xfId="5711" xr:uid="{00000000-0005-0000-0000-0000DA2A0000}"/>
    <cellStyle name="Assumption Number. 9 3 5 2" xfId="25702" xr:uid="{00000000-0005-0000-0000-0000DB2A0000}"/>
    <cellStyle name="Assumption Number. 9 3 6" xfId="5712" xr:uid="{00000000-0005-0000-0000-0000DC2A0000}"/>
    <cellStyle name="Assumption Number. 9 3 6 2" xfId="25703" xr:uid="{00000000-0005-0000-0000-0000DD2A0000}"/>
    <cellStyle name="Assumption Number. 9 3 7" xfId="5713" xr:uid="{00000000-0005-0000-0000-0000DE2A0000}"/>
    <cellStyle name="Assumption Number. 9 3 7 2" xfId="25704" xr:uid="{00000000-0005-0000-0000-0000DF2A0000}"/>
    <cellStyle name="Assumption Number. 9 3 8" xfId="5714" xr:uid="{00000000-0005-0000-0000-0000E02A0000}"/>
    <cellStyle name="Assumption Number. 9 3 8 2" xfId="25705" xr:uid="{00000000-0005-0000-0000-0000E12A0000}"/>
    <cellStyle name="Assumption Number. 9 3 9" xfId="5715" xr:uid="{00000000-0005-0000-0000-0000E22A0000}"/>
    <cellStyle name="Assumption Number. 9 3 9 2" xfId="25706" xr:uid="{00000000-0005-0000-0000-0000E32A0000}"/>
    <cellStyle name="Assumption Number. 9 4" xfId="5716" xr:uid="{00000000-0005-0000-0000-0000E42A0000}"/>
    <cellStyle name="Assumption Number. 9 4 2" xfId="25707" xr:uid="{00000000-0005-0000-0000-0000E52A0000}"/>
    <cellStyle name="Assumption Number. 9 5" xfId="5717" xr:uid="{00000000-0005-0000-0000-0000E62A0000}"/>
    <cellStyle name="Assumption Number. 9 5 2" xfId="25708" xr:uid="{00000000-0005-0000-0000-0000E72A0000}"/>
    <cellStyle name="Assumption Number. 9 6" xfId="5718" xr:uid="{00000000-0005-0000-0000-0000E82A0000}"/>
    <cellStyle name="Assumption Number. 9 6 2" xfId="25709" xr:uid="{00000000-0005-0000-0000-0000E92A0000}"/>
    <cellStyle name="Assumption Number. 9 7" xfId="5719" xr:uid="{00000000-0005-0000-0000-0000EA2A0000}"/>
    <cellStyle name="Assumption Number. 9 7 2" xfId="25710" xr:uid="{00000000-0005-0000-0000-0000EB2A0000}"/>
    <cellStyle name="Assumption Number. 9 8" xfId="5720" xr:uid="{00000000-0005-0000-0000-0000EC2A0000}"/>
    <cellStyle name="Assumption Number. 9 8 2" xfId="25711" xr:uid="{00000000-0005-0000-0000-0000ED2A0000}"/>
    <cellStyle name="Assumption Number. 9 9" xfId="5721" xr:uid="{00000000-0005-0000-0000-0000EE2A0000}"/>
    <cellStyle name="Assumption Number. 9 9 2" xfId="25712" xr:uid="{00000000-0005-0000-0000-0000EF2A0000}"/>
    <cellStyle name="Assumption Percentage." xfId="5722" xr:uid="{00000000-0005-0000-0000-0000F02A0000}"/>
    <cellStyle name="Assumption Percentage. 10" xfId="5723" xr:uid="{00000000-0005-0000-0000-0000F12A0000}"/>
    <cellStyle name="Assumption Percentage. 10 10" xfId="5724" xr:uid="{00000000-0005-0000-0000-0000F22A0000}"/>
    <cellStyle name="Assumption Percentage. 10 10 2" xfId="25715" xr:uid="{00000000-0005-0000-0000-0000F32A0000}"/>
    <cellStyle name="Assumption Percentage. 10 11" xfId="5725" xr:uid="{00000000-0005-0000-0000-0000F42A0000}"/>
    <cellStyle name="Assumption Percentage. 10 11 2" xfId="25716" xr:uid="{00000000-0005-0000-0000-0000F52A0000}"/>
    <cellStyle name="Assumption Percentage. 10 12" xfId="5726" xr:uid="{00000000-0005-0000-0000-0000F62A0000}"/>
    <cellStyle name="Assumption Percentage. 10 12 2" xfId="25717" xr:uid="{00000000-0005-0000-0000-0000F72A0000}"/>
    <cellStyle name="Assumption Percentage. 10 13" xfId="25714" xr:uid="{00000000-0005-0000-0000-0000F82A0000}"/>
    <cellStyle name="Assumption Percentage. 10 2" xfId="5727" xr:uid="{00000000-0005-0000-0000-0000F92A0000}"/>
    <cellStyle name="Assumption Percentage. 10 2 10" xfId="5728" xr:uid="{00000000-0005-0000-0000-0000FA2A0000}"/>
    <cellStyle name="Assumption Percentage. 10 2 10 2" xfId="25719" xr:uid="{00000000-0005-0000-0000-0000FB2A0000}"/>
    <cellStyle name="Assumption Percentage. 10 2 11" xfId="5729" xr:uid="{00000000-0005-0000-0000-0000FC2A0000}"/>
    <cellStyle name="Assumption Percentage. 10 2 11 2" xfId="25720" xr:uid="{00000000-0005-0000-0000-0000FD2A0000}"/>
    <cellStyle name="Assumption Percentage. 10 2 12" xfId="25718" xr:uid="{00000000-0005-0000-0000-0000FE2A0000}"/>
    <cellStyle name="Assumption Percentage. 10 2 2" xfId="5730" xr:uid="{00000000-0005-0000-0000-0000FF2A0000}"/>
    <cellStyle name="Assumption Percentage. 10 2 2 10" xfId="5731" xr:uid="{00000000-0005-0000-0000-0000002B0000}"/>
    <cellStyle name="Assumption Percentage. 10 2 2 10 2" xfId="25722" xr:uid="{00000000-0005-0000-0000-0000012B0000}"/>
    <cellStyle name="Assumption Percentage. 10 2 2 11" xfId="5732" xr:uid="{00000000-0005-0000-0000-0000022B0000}"/>
    <cellStyle name="Assumption Percentage. 10 2 2 11 2" xfId="25723" xr:uid="{00000000-0005-0000-0000-0000032B0000}"/>
    <cellStyle name="Assumption Percentage. 10 2 2 12" xfId="25721" xr:uid="{00000000-0005-0000-0000-0000042B0000}"/>
    <cellStyle name="Assumption Percentage. 10 2 2 2" xfId="5733" xr:uid="{00000000-0005-0000-0000-0000052B0000}"/>
    <cellStyle name="Assumption Percentage. 10 2 2 2 2" xfId="25724" xr:uid="{00000000-0005-0000-0000-0000062B0000}"/>
    <cellStyle name="Assumption Percentage. 10 2 2 3" xfId="5734" xr:uid="{00000000-0005-0000-0000-0000072B0000}"/>
    <cellStyle name="Assumption Percentage. 10 2 2 3 2" xfId="25725" xr:uid="{00000000-0005-0000-0000-0000082B0000}"/>
    <cellStyle name="Assumption Percentage. 10 2 2 4" xfId="5735" xr:uid="{00000000-0005-0000-0000-0000092B0000}"/>
    <cellStyle name="Assumption Percentage. 10 2 2 4 2" xfId="25726" xr:uid="{00000000-0005-0000-0000-00000A2B0000}"/>
    <cellStyle name="Assumption Percentage. 10 2 2 5" xfId="5736" xr:uid="{00000000-0005-0000-0000-00000B2B0000}"/>
    <cellStyle name="Assumption Percentage. 10 2 2 5 2" xfId="25727" xr:uid="{00000000-0005-0000-0000-00000C2B0000}"/>
    <cellStyle name="Assumption Percentage. 10 2 2 6" xfId="5737" xr:uid="{00000000-0005-0000-0000-00000D2B0000}"/>
    <cellStyle name="Assumption Percentage. 10 2 2 6 2" xfId="25728" xr:uid="{00000000-0005-0000-0000-00000E2B0000}"/>
    <cellStyle name="Assumption Percentage. 10 2 2 7" xfId="5738" xr:uid="{00000000-0005-0000-0000-00000F2B0000}"/>
    <cellStyle name="Assumption Percentage. 10 2 2 7 2" xfId="25729" xr:uid="{00000000-0005-0000-0000-0000102B0000}"/>
    <cellStyle name="Assumption Percentage. 10 2 2 8" xfId="5739" xr:uid="{00000000-0005-0000-0000-0000112B0000}"/>
    <cellStyle name="Assumption Percentage. 10 2 2 8 2" xfId="25730" xr:uid="{00000000-0005-0000-0000-0000122B0000}"/>
    <cellStyle name="Assumption Percentage. 10 2 2 9" xfId="5740" xr:uid="{00000000-0005-0000-0000-0000132B0000}"/>
    <cellStyle name="Assumption Percentage. 10 2 2 9 2" xfId="25731" xr:uid="{00000000-0005-0000-0000-0000142B0000}"/>
    <cellStyle name="Assumption Percentage. 10 2 3" xfId="5741" xr:uid="{00000000-0005-0000-0000-0000152B0000}"/>
    <cellStyle name="Assumption Percentage. 10 2 3 2" xfId="25732" xr:uid="{00000000-0005-0000-0000-0000162B0000}"/>
    <cellStyle name="Assumption Percentage. 10 2 4" xfId="5742" xr:uid="{00000000-0005-0000-0000-0000172B0000}"/>
    <cellStyle name="Assumption Percentage. 10 2 4 2" xfId="25733" xr:uid="{00000000-0005-0000-0000-0000182B0000}"/>
    <cellStyle name="Assumption Percentage. 10 2 5" xfId="5743" xr:uid="{00000000-0005-0000-0000-0000192B0000}"/>
    <cellStyle name="Assumption Percentage. 10 2 5 2" xfId="25734" xr:uid="{00000000-0005-0000-0000-00001A2B0000}"/>
    <cellStyle name="Assumption Percentage. 10 2 6" xfId="5744" xr:uid="{00000000-0005-0000-0000-00001B2B0000}"/>
    <cellStyle name="Assumption Percentage. 10 2 6 2" xfId="25735" xr:uid="{00000000-0005-0000-0000-00001C2B0000}"/>
    <cellStyle name="Assumption Percentage. 10 2 7" xfId="5745" xr:uid="{00000000-0005-0000-0000-00001D2B0000}"/>
    <cellStyle name="Assumption Percentage. 10 2 7 2" xfId="25736" xr:uid="{00000000-0005-0000-0000-00001E2B0000}"/>
    <cellStyle name="Assumption Percentage. 10 2 8" xfId="5746" xr:uid="{00000000-0005-0000-0000-00001F2B0000}"/>
    <cellStyle name="Assumption Percentage. 10 2 8 2" xfId="25737" xr:uid="{00000000-0005-0000-0000-0000202B0000}"/>
    <cellStyle name="Assumption Percentage. 10 2 9" xfId="5747" xr:uid="{00000000-0005-0000-0000-0000212B0000}"/>
    <cellStyle name="Assumption Percentage. 10 2 9 2" xfId="25738" xr:uid="{00000000-0005-0000-0000-0000222B0000}"/>
    <cellStyle name="Assumption Percentage. 10 3" xfId="5748" xr:uid="{00000000-0005-0000-0000-0000232B0000}"/>
    <cellStyle name="Assumption Percentage. 10 3 10" xfId="5749" xr:uid="{00000000-0005-0000-0000-0000242B0000}"/>
    <cellStyle name="Assumption Percentage. 10 3 10 2" xfId="25740" xr:uid="{00000000-0005-0000-0000-0000252B0000}"/>
    <cellStyle name="Assumption Percentage. 10 3 11" xfId="5750" xr:uid="{00000000-0005-0000-0000-0000262B0000}"/>
    <cellStyle name="Assumption Percentage. 10 3 11 2" xfId="25741" xr:uid="{00000000-0005-0000-0000-0000272B0000}"/>
    <cellStyle name="Assumption Percentage. 10 3 12" xfId="25739" xr:uid="{00000000-0005-0000-0000-0000282B0000}"/>
    <cellStyle name="Assumption Percentage. 10 3 2" xfId="5751" xr:uid="{00000000-0005-0000-0000-0000292B0000}"/>
    <cellStyle name="Assumption Percentage. 10 3 2 2" xfId="25742" xr:uid="{00000000-0005-0000-0000-00002A2B0000}"/>
    <cellStyle name="Assumption Percentage. 10 3 3" xfId="5752" xr:uid="{00000000-0005-0000-0000-00002B2B0000}"/>
    <cellStyle name="Assumption Percentage. 10 3 3 2" xfId="25743" xr:uid="{00000000-0005-0000-0000-00002C2B0000}"/>
    <cellStyle name="Assumption Percentage. 10 3 4" xfId="5753" xr:uid="{00000000-0005-0000-0000-00002D2B0000}"/>
    <cellStyle name="Assumption Percentage. 10 3 4 2" xfId="25744" xr:uid="{00000000-0005-0000-0000-00002E2B0000}"/>
    <cellStyle name="Assumption Percentage. 10 3 5" xfId="5754" xr:uid="{00000000-0005-0000-0000-00002F2B0000}"/>
    <cellStyle name="Assumption Percentage. 10 3 5 2" xfId="25745" xr:uid="{00000000-0005-0000-0000-0000302B0000}"/>
    <cellStyle name="Assumption Percentage. 10 3 6" xfId="5755" xr:uid="{00000000-0005-0000-0000-0000312B0000}"/>
    <cellStyle name="Assumption Percentage. 10 3 6 2" xfId="25746" xr:uid="{00000000-0005-0000-0000-0000322B0000}"/>
    <cellStyle name="Assumption Percentage. 10 3 7" xfId="5756" xr:uid="{00000000-0005-0000-0000-0000332B0000}"/>
    <cellStyle name="Assumption Percentage. 10 3 7 2" xfId="25747" xr:uid="{00000000-0005-0000-0000-0000342B0000}"/>
    <cellStyle name="Assumption Percentage. 10 3 8" xfId="5757" xr:uid="{00000000-0005-0000-0000-0000352B0000}"/>
    <cellStyle name="Assumption Percentage. 10 3 8 2" xfId="25748" xr:uid="{00000000-0005-0000-0000-0000362B0000}"/>
    <cellStyle name="Assumption Percentage. 10 3 9" xfId="5758" xr:uid="{00000000-0005-0000-0000-0000372B0000}"/>
    <cellStyle name="Assumption Percentage. 10 3 9 2" xfId="25749" xr:uid="{00000000-0005-0000-0000-0000382B0000}"/>
    <cellStyle name="Assumption Percentage. 10 4" xfId="5759" xr:uid="{00000000-0005-0000-0000-0000392B0000}"/>
    <cellStyle name="Assumption Percentage. 10 4 2" xfId="25750" xr:uid="{00000000-0005-0000-0000-00003A2B0000}"/>
    <cellStyle name="Assumption Percentage. 10 5" xfId="5760" xr:uid="{00000000-0005-0000-0000-00003B2B0000}"/>
    <cellStyle name="Assumption Percentage. 10 5 2" xfId="25751" xr:uid="{00000000-0005-0000-0000-00003C2B0000}"/>
    <cellStyle name="Assumption Percentage. 10 6" xfId="5761" xr:uid="{00000000-0005-0000-0000-00003D2B0000}"/>
    <cellStyle name="Assumption Percentage. 10 6 2" xfId="25752" xr:uid="{00000000-0005-0000-0000-00003E2B0000}"/>
    <cellStyle name="Assumption Percentage. 10 7" xfId="5762" xr:uid="{00000000-0005-0000-0000-00003F2B0000}"/>
    <cellStyle name="Assumption Percentage. 10 7 2" xfId="25753" xr:uid="{00000000-0005-0000-0000-0000402B0000}"/>
    <cellStyle name="Assumption Percentage. 10 8" xfId="5763" xr:uid="{00000000-0005-0000-0000-0000412B0000}"/>
    <cellStyle name="Assumption Percentage. 10 8 2" xfId="25754" xr:uid="{00000000-0005-0000-0000-0000422B0000}"/>
    <cellStyle name="Assumption Percentage. 10 9" xfId="5764" xr:uid="{00000000-0005-0000-0000-0000432B0000}"/>
    <cellStyle name="Assumption Percentage. 10 9 2" xfId="25755" xr:uid="{00000000-0005-0000-0000-0000442B0000}"/>
    <cellStyle name="Assumption Percentage. 11" xfId="5765" xr:uid="{00000000-0005-0000-0000-0000452B0000}"/>
    <cellStyle name="Assumption Percentage. 11 10" xfId="5766" xr:uid="{00000000-0005-0000-0000-0000462B0000}"/>
    <cellStyle name="Assumption Percentage. 11 10 2" xfId="25757" xr:uid="{00000000-0005-0000-0000-0000472B0000}"/>
    <cellStyle name="Assumption Percentage. 11 11" xfId="5767" xr:uid="{00000000-0005-0000-0000-0000482B0000}"/>
    <cellStyle name="Assumption Percentage. 11 11 2" xfId="25758" xr:uid="{00000000-0005-0000-0000-0000492B0000}"/>
    <cellStyle name="Assumption Percentage. 11 12" xfId="25756" xr:uid="{00000000-0005-0000-0000-00004A2B0000}"/>
    <cellStyle name="Assumption Percentage. 11 2" xfId="5768" xr:uid="{00000000-0005-0000-0000-00004B2B0000}"/>
    <cellStyle name="Assumption Percentage. 11 2 10" xfId="5769" xr:uid="{00000000-0005-0000-0000-00004C2B0000}"/>
    <cellStyle name="Assumption Percentage. 11 2 10 2" xfId="25760" xr:uid="{00000000-0005-0000-0000-00004D2B0000}"/>
    <cellStyle name="Assumption Percentage. 11 2 11" xfId="5770" xr:uid="{00000000-0005-0000-0000-00004E2B0000}"/>
    <cellStyle name="Assumption Percentage. 11 2 11 2" xfId="25761" xr:uid="{00000000-0005-0000-0000-00004F2B0000}"/>
    <cellStyle name="Assumption Percentage. 11 2 12" xfId="25759" xr:uid="{00000000-0005-0000-0000-0000502B0000}"/>
    <cellStyle name="Assumption Percentage. 11 2 2" xfId="5771" xr:uid="{00000000-0005-0000-0000-0000512B0000}"/>
    <cellStyle name="Assumption Percentage. 11 2 2 2" xfId="25762" xr:uid="{00000000-0005-0000-0000-0000522B0000}"/>
    <cellStyle name="Assumption Percentage. 11 2 3" xfId="5772" xr:uid="{00000000-0005-0000-0000-0000532B0000}"/>
    <cellStyle name="Assumption Percentage. 11 2 3 2" xfId="25763" xr:uid="{00000000-0005-0000-0000-0000542B0000}"/>
    <cellStyle name="Assumption Percentage. 11 2 4" xfId="5773" xr:uid="{00000000-0005-0000-0000-0000552B0000}"/>
    <cellStyle name="Assumption Percentage. 11 2 4 2" xfId="25764" xr:uid="{00000000-0005-0000-0000-0000562B0000}"/>
    <cellStyle name="Assumption Percentage. 11 2 5" xfId="5774" xr:uid="{00000000-0005-0000-0000-0000572B0000}"/>
    <cellStyle name="Assumption Percentage. 11 2 5 2" xfId="25765" xr:uid="{00000000-0005-0000-0000-0000582B0000}"/>
    <cellStyle name="Assumption Percentage. 11 2 6" xfId="5775" xr:uid="{00000000-0005-0000-0000-0000592B0000}"/>
    <cellStyle name="Assumption Percentage. 11 2 6 2" xfId="25766" xr:uid="{00000000-0005-0000-0000-00005A2B0000}"/>
    <cellStyle name="Assumption Percentage. 11 2 7" xfId="5776" xr:uid="{00000000-0005-0000-0000-00005B2B0000}"/>
    <cellStyle name="Assumption Percentage. 11 2 7 2" xfId="25767" xr:uid="{00000000-0005-0000-0000-00005C2B0000}"/>
    <cellStyle name="Assumption Percentage. 11 2 8" xfId="5777" xr:uid="{00000000-0005-0000-0000-00005D2B0000}"/>
    <cellStyle name="Assumption Percentage. 11 2 8 2" xfId="25768" xr:uid="{00000000-0005-0000-0000-00005E2B0000}"/>
    <cellStyle name="Assumption Percentage. 11 2 9" xfId="5778" xr:uid="{00000000-0005-0000-0000-00005F2B0000}"/>
    <cellStyle name="Assumption Percentage. 11 2 9 2" xfId="25769" xr:uid="{00000000-0005-0000-0000-0000602B0000}"/>
    <cellStyle name="Assumption Percentage. 11 3" xfId="5779" xr:uid="{00000000-0005-0000-0000-0000612B0000}"/>
    <cellStyle name="Assumption Percentage. 11 3 2" xfId="25770" xr:uid="{00000000-0005-0000-0000-0000622B0000}"/>
    <cellStyle name="Assumption Percentage. 11 4" xfId="5780" xr:uid="{00000000-0005-0000-0000-0000632B0000}"/>
    <cellStyle name="Assumption Percentage. 11 4 2" xfId="25771" xr:uid="{00000000-0005-0000-0000-0000642B0000}"/>
    <cellStyle name="Assumption Percentage. 11 5" xfId="5781" xr:uid="{00000000-0005-0000-0000-0000652B0000}"/>
    <cellStyle name="Assumption Percentage. 11 5 2" xfId="25772" xr:uid="{00000000-0005-0000-0000-0000662B0000}"/>
    <cellStyle name="Assumption Percentage. 11 6" xfId="5782" xr:uid="{00000000-0005-0000-0000-0000672B0000}"/>
    <cellStyle name="Assumption Percentage. 11 6 2" xfId="25773" xr:uid="{00000000-0005-0000-0000-0000682B0000}"/>
    <cellStyle name="Assumption Percentage. 11 7" xfId="5783" xr:uid="{00000000-0005-0000-0000-0000692B0000}"/>
    <cellStyle name="Assumption Percentage. 11 7 2" xfId="25774" xr:uid="{00000000-0005-0000-0000-00006A2B0000}"/>
    <cellStyle name="Assumption Percentage. 11 8" xfId="5784" xr:uid="{00000000-0005-0000-0000-00006B2B0000}"/>
    <cellStyle name="Assumption Percentage. 11 8 2" xfId="25775" xr:uid="{00000000-0005-0000-0000-00006C2B0000}"/>
    <cellStyle name="Assumption Percentage. 11 9" xfId="5785" xr:uid="{00000000-0005-0000-0000-00006D2B0000}"/>
    <cellStyle name="Assumption Percentage. 11 9 2" xfId="25776" xr:uid="{00000000-0005-0000-0000-00006E2B0000}"/>
    <cellStyle name="Assumption Percentage. 12" xfId="5786" xr:uid="{00000000-0005-0000-0000-00006F2B0000}"/>
    <cellStyle name="Assumption Percentage. 12 10" xfId="5787" xr:uid="{00000000-0005-0000-0000-0000702B0000}"/>
    <cellStyle name="Assumption Percentage. 12 10 2" xfId="25778" xr:uid="{00000000-0005-0000-0000-0000712B0000}"/>
    <cellStyle name="Assumption Percentage. 12 11" xfId="5788" xr:uid="{00000000-0005-0000-0000-0000722B0000}"/>
    <cellStyle name="Assumption Percentage. 12 11 2" xfId="25779" xr:uid="{00000000-0005-0000-0000-0000732B0000}"/>
    <cellStyle name="Assumption Percentage. 12 12" xfId="25777" xr:uid="{00000000-0005-0000-0000-0000742B0000}"/>
    <cellStyle name="Assumption Percentage. 12 2" xfId="5789" xr:uid="{00000000-0005-0000-0000-0000752B0000}"/>
    <cellStyle name="Assumption Percentage. 12 2 10" xfId="5790" xr:uid="{00000000-0005-0000-0000-0000762B0000}"/>
    <cellStyle name="Assumption Percentage. 12 2 10 2" xfId="25781" xr:uid="{00000000-0005-0000-0000-0000772B0000}"/>
    <cellStyle name="Assumption Percentage. 12 2 11" xfId="5791" xr:uid="{00000000-0005-0000-0000-0000782B0000}"/>
    <cellStyle name="Assumption Percentage. 12 2 11 2" xfId="25782" xr:uid="{00000000-0005-0000-0000-0000792B0000}"/>
    <cellStyle name="Assumption Percentage. 12 2 12" xfId="25780" xr:uid="{00000000-0005-0000-0000-00007A2B0000}"/>
    <cellStyle name="Assumption Percentage. 12 2 2" xfId="5792" xr:uid="{00000000-0005-0000-0000-00007B2B0000}"/>
    <cellStyle name="Assumption Percentage. 12 2 2 2" xfId="25783" xr:uid="{00000000-0005-0000-0000-00007C2B0000}"/>
    <cellStyle name="Assumption Percentage. 12 2 3" xfId="5793" xr:uid="{00000000-0005-0000-0000-00007D2B0000}"/>
    <cellStyle name="Assumption Percentage. 12 2 3 2" xfId="25784" xr:uid="{00000000-0005-0000-0000-00007E2B0000}"/>
    <cellStyle name="Assumption Percentage. 12 2 4" xfId="5794" xr:uid="{00000000-0005-0000-0000-00007F2B0000}"/>
    <cellStyle name="Assumption Percentage. 12 2 4 2" xfId="25785" xr:uid="{00000000-0005-0000-0000-0000802B0000}"/>
    <cellStyle name="Assumption Percentage. 12 2 5" xfId="5795" xr:uid="{00000000-0005-0000-0000-0000812B0000}"/>
    <cellStyle name="Assumption Percentage. 12 2 5 2" xfId="25786" xr:uid="{00000000-0005-0000-0000-0000822B0000}"/>
    <cellStyle name="Assumption Percentage. 12 2 6" xfId="5796" xr:uid="{00000000-0005-0000-0000-0000832B0000}"/>
    <cellStyle name="Assumption Percentage. 12 2 6 2" xfId="25787" xr:uid="{00000000-0005-0000-0000-0000842B0000}"/>
    <cellStyle name="Assumption Percentage. 12 2 7" xfId="5797" xr:uid="{00000000-0005-0000-0000-0000852B0000}"/>
    <cellStyle name="Assumption Percentage. 12 2 7 2" xfId="25788" xr:uid="{00000000-0005-0000-0000-0000862B0000}"/>
    <cellStyle name="Assumption Percentage. 12 2 8" xfId="5798" xr:uid="{00000000-0005-0000-0000-0000872B0000}"/>
    <cellStyle name="Assumption Percentage. 12 2 8 2" xfId="25789" xr:uid="{00000000-0005-0000-0000-0000882B0000}"/>
    <cellStyle name="Assumption Percentage. 12 2 9" xfId="5799" xr:uid="{00000000-0005-0000-0000-0000892B0000}"/>
    <cellStyle name="Assumption Percentage. 12 2 9 2" xfId="25790" xr:uid="{00000000-0005-0000-0000-00008A2B0000}"/>
    <cellStyle name="Assumption Percentage. 12 3" xfId="5800" xr:uid="{00000000-0005-0000-0000-00008B2B0000}"/>
    <cellStyle name="Assumption Percentage. 12 3 2" xfId="25791" xr:uid="{00000000-0005-0000-0000-00008C2B0000}"/>
    <cellStyle name="Assumption Percentage. 12 4" xfId="5801" xr:uid="{00000000-0005-0000-0000-00008D2B0000}"/>
    <cellStyle name="Assumption Percentage. 12 4 2" xfId="25792" xr:uid="{00000000-0005-0000-0000-00008E2B0000}"/>
    <cellStyle name="Assumption Percentage. 12 5" xfId="5802" xr:uid="{00000000-0005-0000-0000-00008F2B0000}"/>
    <cellStyle name="Assumption Percentage. 12 5 2" xfId="25793" xr:uid="{00000000-0005-0000-0000-0000902B0000}"/>
    <cellStyle name="Assumption Percentage. 12 6" xfId="5803" xr:uid="{00000000-0005-0000-0000-0000912B0000}"/>
    <cellStyle name="Assumption Percentage. 12 6 2" xfId="25794" xr:uid="{00000000-0005-0000-0000-0000922B0000}"/>
    <cellStyle name="Assumption Percentage. 12 7" xfId="5804" xr:uid="{00000000-0005-0000-0000-0000932B0000}"/>
    <cellStyle name="Assumption Percentage. 12 7 2" xfId="25795" xr:uid="{00000000-0005-0000-0000-0000942B0000}"/>
    <cellStyle name="Assumption Percentage. 12 8" xfId="5805" xr:uid="{00000000-0005-0000-0000-0000952B0000}"/>
    <cellStyle name="Assumption Percentage. 12 8 2" xfId="25796" xr:uid="{00000000-0005-0000-0000-0000962B0000}"/>
    <cellStyle name="Assumption Percentage. 12 9" xfId="5806" xr:uid="{00000000-0005-0000-0000-0000972B0000}"/>
    <cellStyle name="Assumption Percentage. 12 9 2" xfId="25797" xr:uid="{00000000-0005-0000-0000-0000982B0000}"/>
    <cellStyle name="Assumption Percentage. 13" xfId="5807" xr:uid="{00000000-0005-0000-0000-0000992B0000}"/>
    <cellStyle name="Assumption Percentage. 13 10" xfId="5808" xr:uid="{00000000-0005-0000-0000-00009A2B0000}"/>
    <cellStyle name="Assumption Percentage. 13 10 2" xfId="25799" xr:uid="{00000000-0005-0000-0000-00009B2B0000}"/>
    <cellStyle name="Assumption Percentage. 13 11" xfId="5809" xr:uid="{00000000-0005-0000-0000-00009C2B0000}"/>
    <cellStyle name="Assumption Percentage. 13 11 2" xfId="25800" xr:uid="{00000000-0005-0000-0000-00009D2B0000}"/>
    <cellStyle name="Assumption Percentage. 13 12" xfId="25798" xr:uid="{00000000-0005-0000-0000-00009E2B0000}"/>
    <cellStyle name="Assumption Percentage. 13 2" xfId="5810" xr:uid="{00000000-0005-0000-0000-00009F2B0000}"/>
    <cellStyle name="Assumption Percentage. 13 2 2" xfId="25801" xr:uid="{00000000-0005-0000-0000-0000A02B0000}"/>
    <cellStyle name="Assumption Percentage. 13 3" xfId="5811" xr:uid="{00000000-0005-0000-0000-0000A12B0000}"/>
    <cellStyle name="Assumption Percentage. 13 3 2" xfId="25802" xr:uid="{00000000-0005-0000-0000-0000A22B0000}"/>
    <cellStyle name="Assumption Percentage. 13 4" xfId="5812" xr:uid="{00000000-0005-0000-0000-0000A32B0000}"/>
    <cellStyle name="Assumption Percentage. 13 4 2" xfId="25803" xr:uid="{00000000-0005-0000-0000-0000A42B0000}"/>
    <cellStyle name="Assumption Percentage. 13 5" xfId="5813" xr:uid="{00000000-0005-0000-0000-0000A52B0000}"/>
    <cellStyle name="Assumption Percentage. 13 5 2" xfId="25804" xr:uid="{00000000-0005-0000-0000-0000A62B0000}"/>
    <cellStyle name="Assumption Percentage. 13 6" xfId="5814" xr:uid="{00000000-0005-0000-0000-0000A72B0000}"/>
    <cellStyle name="Assumption Percentage. 13 6 2" xfId="25805" xr:uid="{00000000-0005-0000-0000-0000A82B0000}"/>
    <cellStyle name="Assumption Percentage. 13 7" xfId="5815" xr:uid="{00000000-0005-0000-0000-0000A92B0000}"/>
    <cellStyle name="Assumption Percentage. 13 7 2" xfId="25806" xr:uid="{00000000-0005-0000-0000-0000AA2B0000}"/>
    <cellStyle name="Assumption Percentage. 13 8" xfId="5816" xr:uid="{00000000-0005-0000-0000-0000AB2B0000}"/>
    <cellStyle name="Assumption Percentage. 13 8 2" xfId="25807" xr:uid="{00000000-0005-0000-0000-0000AC2B0000}"/>
    <cellStyle name="Assumption Percentage. 13 9" xfId="5817" xr:uid="{00000000-0005-0000-0000-0000AD2B0000}"/>
    <cellStyle name="Assumption Percentage. 13 9 2" xfId="25808" xr:uid="{00000000-0005-0000-0000-0000AE2B0000}"/>
    <cellStyle name="Assumption Percentage. 14" xfId="5818" xr:uid="{00000000-0005-0000-0000-0000AF2B0000}"/>
    <cellStyle name="Assumption Percentage. 14 2" xfId="25809" xr:uid="{00000000-0005-0000-0000-0000B02B0000}"/>
    <cellStyle name="Assumption Percentage. 15" xfId="5819" xr:uid="{00000000-0005-0000-0000-0000B12B0000}"/>
    <cellStyle name="Assumption Percentage. 15 2" xfId="25810" xr:uid="{00000000-0005-0000-0000-0000B22B0000}"/>
    <cellStyle name="Assumption Percentage. 16" xfId="5820" xr:uid="{00000000-0005-0000-0000-0000B32B0000}"/>
    <cellStyle name="Assumption Percentage. 16 2" xfId="25811" xr:uid="{00000000-0005-0000-0000-0000B42B0000}"/>
    <cellStyle name="Assumption Percentage. 17" xfId="5821" xr:uid="{00000000-0005-0000-0000-0000B52B0000}"/>
    <cellStyle name="Assumption Percentage. 17 2" xfId="25812" xr:uid="{00000000-0005-0000-0000-0000B62B0000}"/>
    <cellStyle name="Assumption Percentage. 18" xfId="25713" xr:uid="{00000000-0005-0000-0000-0000B72B0000}"/>
    <cellStyle name="Assumption Percentage. 2" xfId="5822" xr:uid="{00000000-0005-0000-0000-0000B82B0000}"/>
    <cellStyle name="Assumption Percentage. 2 10" xfId="5823" xr:uid="{00000000-0005-0000-0000-0000B92B0000}"/>
    <cellStyle name="Assumption Percentage. 2 10 2" xfId="25814" xr:uid="{00000000-0005-0000-0000-0000BA2B0000}"/>
    <cellStyle name="Assumption Percentage. 2 11" xfId="5824" xr:uid="{00000000-0005-0000-0000-0000BB2B0000}"/>
    <cellStyle name="Assumption Percentage. 2 11 2" xfId="25815" xr:uid="{00000000-0005-0000-0000-0000BC2B0000}"/>
    <cellStyle name="Assumption Percentage. 2 12" xfId="5825" xr:uid="{00000000-0005-0000-0000-0000BD2B0000}"/>
    <cellStyle name="Assumption Percentage. 2 12 2" xfId="25816" xr:uid="{00000000-0005-0000-0000-0000BE2B0000}"/>
    <cellStyle name="Assumption Percentage. 2 13" xfId="5826" xr:uid="{00000000-0005-0000-0000-0000BF2B0000}"/>
    <cellStyle name="Assumption Percentage. 2 13 2" xfId="25817" xr:uid="{00000000-0005-0000-0000-0000C02B0000}"/>
    <cellStyle name="Assumption Percentage. 2 14" xfId="5827" xr:uid="{00000000-0005-0000-0000-0000C12B0000}"/>
    <cellStyle name="Assumption Percentage. 2 14 2" xfId="25818" xr:uid="{00000000-0005-0000-0000-0000C22B0000}"/>
    <cellStyle name="Assumption Percentage. 2 15" xfId="5828" xr:uid="{00000000-0005-0000-0000-0000C32B0000}"/>
    <cellStyle name="Assumption Percentage. 2 15 2" xfId="25819" xr:uid="{00000000-0005-0000-0000-0000C42B0000}"/>
    <cellStyle name="Assumption Percentage. 2 16" xfId="5829" xr:uid="{00000000-0005-0000-0000-0000C52B0000}"/>
    <cellStyle name="Assumption Percentage. 2 16 2" xfId="25820" xr:uid="{00000000-0005-0000-0000-0000C62B0000}"/>
    <cellStyle name="Assumption Percentage. 2 17" xfId="5830" xr:uid="{00000000-0005-0000-0000-0000C72B0000}"/>
    <cellStyle name="Assumption Percentage. 2 17 2" xfId="25821" xr:uid="{00000000-0005-0000-0000-0000C82B0000}"/>
    <cellStyle name="Assumption Percentage. 2 18" xfId="5831" xr:uid="{00000000-0005-0000-0000-0000C92B0000}"/>
    <cellStyle name="Assumption Percentage. 2 18 2" xfId="25822" xr:uid="{00000000-0005-0000-0000-0000CA2B0000}"/>
    <cellStyle name="Assumption Percentage. 2 19" xfId="5832" xr:uid="{00000000-0005-0000-0000-0000CB2B0000}"/>
    <cellStyle name="Assumption Percentage. 2 19 2" xfId="25823" xr:uid="{00000000-0005-0000-0000-0000CC2B0000}"/>
    <cellStyle name="Assumption Percentage. 2 2" xfId="5833" xr:uid="{00000000-0005-0000-0000-0000CD2B0000}"/>
    <cellStyle name="Assumption Percentage. 2 2 10" xfId="5834" xr:uid="{00000000-0005-0000-0000-0000CE2B0000}"/>
    <cellStyle name="Assumption Percentage. 2 2 10 2" xfId="25825" xr:uid="{00000000-0005-0000-0000-0000CF2B0000}"/>
    <cellStyle name="Assumption Percentage. 2 2 11" xfId="5835" xr:uid="{00000000-0005-0000-0000-0000D02B0000}"/>
    <cellStyle name="Assumption Percentage. 2 2 11 2" xfId="25826" xr:uid="{00000000-0005-0000-0000-0000D12B0000}"/>
    <cellStyle name="Assumption Percentage. 2 2 12" xfId="5836" xr:uid="{00000000-0005-0000-0000-0000D22B0000}"/>
    <cellStyle name="Assumption Percentage. 2 2 12 2" xfId="25827" xr:uid="{00000000-0005-0000-0000-0000D32B0000}"/>
    <cellStyle name="Assumption Percentage. 2 2 13" xfId="5837" xr:uid="{00000000-0005-0000-0000-0000D42B0000}"/>
    <cellStyle name="Assumption Percentage. 2 2 13 2" xfId="25828" xr:uid="{00000000-0005-0000-0000-0000D52B0000}"/>
    <cellStyle name="Assumption Percentage. 2 2 14" xfId="5838" xr:uid="{00000000-0005-0000-0000-0000D62B0000}"/>
    <cellStyle name="Assumption Percentage. 2 2 14 2" xfId="25829" xr:uid="{00000000-0005-0000-0000-0000D72B0000}"/>
    <cellStyle name="Assumption Percentage. 2 2 15" xfId="5839" xr:uid="{00000000-0005-0000-0000-0000D82B0000}"/>
    <cellStyle name="Assumption Percentage. 2 2 15 2" xfId="25830" xr:uid="{00000000-0005-0000-0000-0000D92B0000}"/>
    <cellStyle name="Assumption Percentage. 2 2 16" xfId="5840" xr:uid="{00000000-0005-0000-0000-0000DA2B0000}"/>
    <cellStyle name="Assumption Percentage. 2 2 16 2" xfId="25831" xr:uid="{00000000-0005-0000-0000-0000DB2B0000}"/>
    <cellStyle name="Assumption Percentage. 2 2 17" xfId="5841" xr:uid="{00000000-0005-0000-0000-0000DC2B0000}"/>
    <cellStyle name="Assumption Percentage. 2 2 17 2" xfId="25832" xr:uid="{00000000-0005-0000-0000-0000DD2B0000}"/>
    <cellStyle name="Assumption Percentage. 2 2 18" xfId="5842" xr:uid="{00000000-0005-0000-0000-0000DE2B0000}"/>
    <cellStyle name="Assumption Percentage. 2 2 18 2" xfId="25833" xr:uid="{00000000-0005-0000-0000-0000DF2B0000}"/>
    <cellStyle name="Assumption Percentage. 2 2 19" xfId="5843" xr:uid="{00000000-0005-0000-0000-0000E02B0000}"/>
    <cellStyle name="Assumption Percentage. 2 2 19 2" xfId="25834" xr:uid="{00000000-0005-0000-0000-0000E12B0000}"/>
    <cellStyle name="Assumption Percentage. 2 2 2" xfId="5844" xr:uid="{00000000-0005-0000-0000-0000E22B0000}"/>
    <cellStyle name="Assumption Percentage. 2 2 2 10" xfId="5845" xr:uid="{00000000-0005-0000-0000-0000E32B0000}"/>
    <cellStyle name="Assumption Percentage. 2 2 2 10 2" xfId="25836" xr:uid="{00000000-0005-0000-0000-0000E42B0000}"/>
    <cellStyle name="Assumption Percentage. 2 2 2 11" xfId="5846" xr:uid="{00000000-0005-0000-0000-0000E52B0000}"/>
    <cellStyle name="Assumption Percentage. 2 2 2 11 2" xfId="25837" xr:uid="{00000000-0005-0000-0000-0000E62B0000}"/>
    <cellStyle name="Assumption Percentage. 2 2 2 12" xfId="5847" xr:uid="{00000000-0005-0000-0000-0000E72B0000}"/>
    <cellStyle name="Assumption Percentage. 2 2 2 12 2" xfId="25838" xr:uid="{00000000-0005-0000-0000-0000E82B0000}"/>
    <cellStyle name="Assumption Percentage. 2 2 2 13" xfId="5848" xr:uid="{00000000-0005-0000-0000-0000E92B0000}"/>
    <cellStyle name="Assumption Percentage. 2 2 2 13 2" xfId="25839" xr:uid="{00000000-0005-0000-0000-0000EA2B0000}"/>
    <cellStyle name="Assumption Percentage. 2 2 2 14" xfId="25835" xr:uid="{00000000-0005-0000-0000-0000EB2B0000}"/>
    <cellStyle name="Assumption Percentage. 2 2 2 2" xfId="5849" xr:uid="{00000000-0005-0000-0000-0000EC2B0000}"/>
    <cellStyle name="Assumption Percentage. 2 2 2 2 10" xfId="5850" xr:uid="{00000000-0005-0000-0000-0000ED2B0000}"/>
    <cellStyle name="Assumption Percentage. 2 2 2 2 10 2" xfId="25841" xr:uid="{00000000-0005-0000-0000-0000EE2B0000}"/>
    <cellStyle name="Assumption Percentage. 2 2 2 2 11" xfId="5851" xr:uid="{00000000-0005-0000-0000-0000EF2B0000}"/>
    <cellStyle name="Assumption Percentage. 2 2 2 2 11 2" xfId="25842" xr:uid="{00000000-0005-0000-0000-0000F02B0000}"/>
    <cellStyle name="Assumption Percentage. 2 2 2 2 12" xfId="5852" xr:uid="{00000000-0005-0000-0000-0000F12B0000}"/>
    <cellStyle name="Assumption Percentage. 2 2 2 2 12 2" xfId="25843" xr:uid="{00000000-0005-0000-0000-0000F22B0000}"/>
    <cellStyle name="Assumption Percentage. 2 2 2 2 13" xfId="25840" xr:uid="{00000000-0005-0000-0000-0000F32B0000}"/>
    <cellStyle name="Assumption Percentage. 2 2 2 2 2" xfId="5853" xr:uid="{00000000-0005-0000-0000-0000F42B0000}"/>
    <cellStyle name="Assumption Percentage. 2 2 2 2 2 10" xfId="5854" xr:uid="{00000000-0005-0000-0000-0000F52B0000}"/>
    <cellStyle name="Assumption Percentage. 2 2 2 2 2 10 2" xfId="25845" xr:uid="{00000000-0005-0000-0000-0000F62B0000}"/>
    <cellStyle name="Assumption Percentage. 2 2 2 2 2 11" xfId="5855" xr:uid="{00000000-0005-0000-0000-0000F72B0000}"/>
    <cellStyle name="Assumption Percentage. 2 2 2 2 2 11 2" xfId="25846" xr:uid="{00000000-0005-0000-0000-0000F82B0000}"/>
    <cellStyle name="Assumption Percentage. 2 2 2 2 2 12" xfId="25844" xr:uid="{00000000-0005-0000-0000-0000F92B0000}"/>
    <cellStyle name="Assumption Percentage. 2 2 2 2 2 2" xfId="5856" xr:uid="{00000000-0005-0000-0000-0000FA2B0000}"/>
    <cellStyle name="Assumption Percentage. 2 2 2 2 2 2 10" xfId="5857" xr:uid="{00000000-0005-0000-0000-0000FB2B0000}"/>
    <cellStyle name="Assumption Percentage. 2 2 2 2 2 2 10 2" xfId="25848" xr:uid="{00000000-0005-0000-0000-0000FC2B0000}"/>
    <cellStyle name="Assumption Percentage. 2 2 2 2 2 2 11" xfId="5858" xr:uid="{00000000-0005-0000-0000-0000FD2B0000}"/>
    <cellStyle name="Assumption Percentage. 2 2 2 2 2 2 11 2" xfId="25849" xr:uid="{00000000-0005-0000-0000-0000FE2B0000}"/>
    <cellStyle name="Assumption Percentage. 2 2 2 2 2 2 12" xfId="25847" xr:uid="{00000000-0005-0000-0000-0000FF2B0000}"/>
    <cellStyle name="Assumption Percentage. 2 2 2 2 2 2 2" xfId="5859" xr:uid="{00000000-0005-0000-0000-0000002C0000}"/>
    <cellStyle name="Assumption Percentage. 2 2 2 2 2 2 2 2" xfId="25850" xr:uid="{00000000-0005-0000-0000-0000012C0000}"/>
    <cellStyle name="Assumption Percentage. 2 2 2 2 2 2 3" xfId="5860" xr:uid="{00000000-0005-0000-0000-0000022C0000}"/>
    <cellStyle name="Assumption Percentage. 2 2 2 2 2 2 3 2" xfId="25851" xr:uid="{00000000-0005-0000-0000-0000032C0000}"/>
    <cellStyle name="Assumption Percentage. 2 2 2 2 2 2 4" xfId="5861" xr:uid="{00000000-0005-0000-0000-0000042C0000}"/>
    <cellStyle name="Assumption Percentage. 2 2 2 2 2 2 4 2" xfId="25852" xr:uid="{00000000-0005-0000-0000-0000052C0000}"/>
    <cellStyle name="Assumption Percentage. 2 2 2 2 2 2 5" xfId="5862" xr:uid="{00000000-0005-0000-0000-0000062C0000}"/>
    <cellStyle name="Assumption Percentage. 2 2 2 2 2 2 5 2" xfId="25853" xr:uid="{00000000-0005-0000-0000-0000072C0000}"/>
    <cellStyle name="Assumption Percentage. 2 2 2 2 2 2 6" xfId="5863" xr:uid="{00000000-0005-0000-0000-0000082C0000}"/>
    <cellStyle name="Assumption Percentage. 2 2 2 2 2 2 6 2" xfId="25854" xr:uid="{00000000-0005-0000-0000-0000092C0000}"/>
    <cellStyle name="Assumption Percentage. 2 2 2 2 2 2 7" xfId="5864" xr:uid="{00000000-0005-0000-0000-00000A2C0000}"/>
    <cellStyle name="Assumption Percentage. 2 2 2 2 2 2 7 2" xfId="25855" xr:uid="{00000000-0005-0000-0000-00000B2C0000}"/>
    <cellStyle name="Assumption Percentage. 2 2 2 2 2 2 8" xfId="5865" xr:uid="{00000000-0005-0000-0000-00000C2C0000}"/>
    <cellStyle name="Assumption Percentage. 2 2 2 2 2 2 8 2" xfId="25856" xr:uid="{00000000-0005-0000-0000-00000D2C0000}"/>
    <cellStyle name="Assumption Percentage. 2 2 2 2 2 2 9" xfId="5866" xr:uid="{00000000-0005-0000-0000-00000E2C0000}"/>
    <cellStyle name="Assumption Percentage. 2 2 2 2 2 2 9 2" xfId="25857" xr:uid="{00000000-0005-0000-0000-00000F2C0000}"/>
    <cellStyle name="Assumption Percentage. 2 2 2 2 2 3" xfId="5867" xr:uid="{00000000-0005-0000-0000-0000102C0000}"/>
    <cellStyle name="Assumption Percentage. 2 2 2 2 2 3 2" xfId="25858" xr:uid="{00000000-0005-0000-0000-0000112C0000}"/>
    <cellStyle name="Assumption Percentage. 2 2 2 2 2 4" xfId="5868" xr:uid="{00000000-0005-0000-0000-0000122C0000}"/>
    <cellStyle name="Assumption Percentage. 2 2 2 2 2 4 2" xfId="25859" xr:uid="{00000000-0005-0000-0000-0000132C0000}"/>
    <cellStyle name="Assumption Percentage. 2 2 2 2 2 5" xfId="5869" xr:uid="{00000000-0005-0000-0000-0000142C0000}"/>
    <cellStyle name="Assumption Percentage. 2 2 2 2 2 5 2" xfId="25860" xr:uid="{00000000-0005-0000-0000-0000152C0000}"/>
    <cellStyle name="Assumption Percentage. 2 2 2 2 2 6" xfId="5870" xr:uid="{00000000-0005-0000-0000-0000162C0000}"/>
    <cellStyle name="Assumption Percentage. 2 2 2 2 2 6 2" xfId="25861" xr:uid="{00000000-0005-0000-0000-0000172C0000}"/>
    <cellStyle name="Assumption Percentage. 2 2 2 2 2 7" xfId="5871" xr:uid="{00000000-0005-0000-0000-0000182C0000}"/>
    <cellStyle name="Assumption Percentage. 2 2 2 2 2 7 2" xfId="25862" xr:uid="{00000000-0005-0000-0000-0000192C0000}"/>
    <cellStyle name="Assumption Percentage. 2 2 2 2 2 8" xfId="5872" xr:uid="{00000000-0005-0000-0000-00001A2C0000}"/>
    <cellStyle name="Assumption Percentage. 2 2 2 2 2 8 2" xfId="25863" xr:uid="{00000000-0005-0000-0000-00001B2C0000}"/>
    <cellStyle name="Assumption Percentage. 2 2 2 2 2 9" xfId="5873" xr:uid="{00000000-0005-0000-0000-00001C2C0000}"/>
    <cellStyle name="Assumption Percentage. 2 2 2 2 2 9 2" xfId="25864" xr:uid="{00000000-0005-0000-0000-00001D2C0000}"/>
    <cellStyle name="Assumption Percentage. 2 2 2 2 3" xfId="5874" xr:uid="{00000000-0005-0000-0000-00001E2C0000}"/>
    <cellStyle name="Assumption Percentage. 2 2 2 2 3 10" xfId="5875" xr:uid="{00000000-0005-0000-0000-00001F2C0000}"/>
    <cellStyle name="Assumption Percentage. 2 2 2 2 3 10 2" xfId="25866" xr:uid="{00000000-0005-0000-0000-0000202C0000}"/>
    <cellStyle name="Assumption Percentage. 2 2 2 2 3 11" xfId="5876" xr:uid="{00000000-0005-0000-0000-0000212C0000}"/>
    <cellStyle name="Assumption Percentage. 2 2 2 2 3 11 2" xfId="25867" xr:uid="{00000000-0005-0000-0000-0000222C0000}"/>
    <cellStyle name="Assumption Percentage. 2 2 2 2 3 12" xfId="25865" xr:uid="{00000000-0005-0000-0000-0000232C0000}"/>
    <cellStyle name="Assumption Percentage. 2 2 2 2 3 2" xfId="5877" xr:uid="{00000000-0005-0000-0000-0000242C0000}"/>
    <cellStyle name="Assumption Percentage. 2 2 2 2 3 2 2" xfId="25868" xr:uid="{00000000-0005-0000-0000-0000252C0000}"/>
    <cellStyle name="Assumption Percentage. 2 2 2 2 3 3" xfId="5878" xr:uid="{00000000-0005-0000-0000-0000262C0000}"/>
    <cellStyle name="Assumption Percentage. 2 2 2 2 3 3 2" xfId="25869" xr:uid="{00000000-0005-0000-0000-0000272C0000}"/>
    <cellStyle name="Assumption Percentage. 2 2 2 2 3 4" xfId="5879" xr:uid="{00000000-0005-0000-0000-0000282C0000}"/>
    <cellStyle name="Assumption Percentage. 2 2 2 2 3 4 2" xfId="25870" xr:uid="{00000000-0005-0000-0000-0000292C0000}"/>
    <cellStyle name="Assumption Percentage. 2 2 2 2 3 5" xfId="5880" xr:uid="{00000000-0005-0000-0000-00002A2C0000}"/>
    <cellStyle name="Assumption Percentage. 2 2 2 2 3 5 2" xfId="25871" xr:uid="{00000000-0005-0000-0000-00002B2C0000}"/>
    <cellStyle name="Assumption Percentage. 2 2 2 2 3 6" xfId="5881" xr:uid="{00000000-0005-0000-0000-00002C2C0000}"/>
    <cellStyle name="Assumption Percentage. 2 2 2 2 3 6 2" xfId="25872" xr:uid="{00000000-0005-0000-0000-00002D2C0000}"/>
    <cellStyle name="Assumption Percentage. 2 2 2 2 3 7" xfId="5882" xr:uid="{00000000-0005-0000-0000-00002E2C0000}"/>
    <cellStyle name="Assumption Percentage. 2 2 2 2 3 7 2" xfId="25873" xr:uid="{00000000-0005-0000-0000-00002F2C0000}"/>
    <cellStyle name="Assumption Percentage. 2 2 2 2 3 8" xfId="5883" xr:uid="{00000000-0005-0000-0000-0000302C0000}"/>
    <cellStyle name="Assumption Percentage. 2 2 2 2 3 8 2" xfId="25874" xr:uid="{00000000-0005-0000-0000-0000312C0000}"/>
    <cellStyle name="Assumption Percentage. 2 2 2 2 3 9" xfId="5884" xr:uid="{00000000-0005-0000-0000-0000322C0000}"/>
    <cellStyle name="Assumption Percentage. 2 2 2 2 3 9 2" xfId="25875" xr:uid="{00000000-0005-0000-0000-0000332C0000}"/>
    <cellStyle name="Assumption Percentage. 2 2 2 2 4" xfId="5885" xr:uid="{00000000-0005-0000-0000-0000342C0000}"/>
    <cellStyle name="Assumption Percentage. 2 2 2 2 4 2" xfId="25876" xr:uid="{00000000-0005-0000-0000-0000352C0000}"/>
    <cellStyle name="Assumption Percentage. 2 2 2 2 5" xfId="5886" xr:uid="{00000000-0005-0000-0000-0000362C0000}"/>
    <cellStyle name="Assumption Percentage. 2 2 2 2 5 2" xfId="25877" xr:uid="{00000000-0005-0000-0000-0000372C0000}"/>
    <cellStyle name="Assumption Percentage. 2 2 2 2 6" xfId="5887" xr:uid="{00000000-0005-0000-0000-0000382C0000}"/>
    <cellStyle name="Assumption Percentage. 2 2 2 2 6 2" xfId="25878" xr:uid="{00000000-0005-0000-0000-0000392C0000}"/>
    <cellStyle name="Assumption Percentage. 2 2 2 2 7" xfId="5888" xr:uid="{00000000-0005-0000-0000-00003A2C0000}"/>
    <cellStyle name="Assumption Percentage. 2 2 2 2 7 2" xfId="25879" xr:uid="{00000000-0005-0000-0000-00003B2C0000}"/>
    <cellStyle name="Assumption Percentage. 2 2 2 2 8" xfId="5889" xr:uid="{00000000-0005-0000-0000-00003C2C0000}"/>
    <cellStyle name="Assumption Percentage. 2 2 2 2 8 2" xfId="25880" xr:uid="{00000000-0005-0000-0000-00003D2C0000}"/>
    <cellStyle name="Assumption Percentage. 2 2 2 2 9" xfId="5890" xr:uid="{00000000-0005-0000-0000-00003E2C0000}"/>
    <cellStyle name="Assumption Percentage. 2 2 2 2 9 2" xfId="25881" xr:uid="{00000000-0005-0000-0000-00003F2C0000}"/>
    <cellStyle name="Assumption Percentage. 2 2 2 3" xfId="5891" xr:uid="{00000000-0005-0000-0000-0000402C0000}"/>
    <cellStyle name="Assumption Percentage. 2 2 2 3 10" xfId="5892" xr:uid="{00000000-0005-0000-0000-0000412C0000}"/>
    <cellStyle name="Assumption Percentage. 2 2 2 3 10 2" xfId="25883" xr:uid="{00000000-0005-0000-0000-0000422C0000}"/>
    <cellStyle name="Assumption Percentage. 2 2 2 3 11" xfId="5893" xr:uid="{00000000-0005-0000-0000-0000432C0000}"/>
    <cellStyle name="Assumption Percentage. 2 2 2 3 11 2" xfId="25884" xr:uid="{00000000-0005-0000-0000-0000442C0000}"/>
    <cellStyle name="Assumption Percentage. 2 2 2 3 12" xfId="25882" xr:uid="{00000000-0005-0000-0000-0000452C0000}"/>
    <cellStyle name="Assumption Percentage. 2 2 2 3 2" xfId="5894" xr:uid="{00000000-0005-0000-0000-0000462C0000}"/>
    <cellStyle name="Assumption Percentage. 2 2 2 3 2 10" xfId="5895" xr:uid="{00000000-0005-0000-0000-0000472C0000}"/>
    <cellStyle name="Assumption Percentage. 2 2 2 3 2 10 2" xfId="25886" xr:uid="{00000000-0005-0000-0000-0000482C0000}"/>
    <cellStyle name="Assumption Percentage. 2 2 2 3 2 11" xfId="5896" xr:uid="{00000000-0005-0000-0000-0000492C0000}"/>
    <cellStyle name="Assumption Percentage. 2 2 2 3 2 11 2" xfId="25887" xr:uid="{00000000-0005-0000-0000-00004A2C0000}"/>
    <cellStyle name="Assumption Percentage. 2 2 2 3 2 12" xfId="25885" xr:uid="{00000000-0005-0000-0000-00004B2C0000}"/>
    <cellStyle name="Assumption Percentage. 2 2 2 3 2 2" xfId="5897" xr:uid="{00000000-0005-0000-0000-00004C2C0000}"/>
    <cellStyle name="Assumption Percentage. 2 2 2 3 2 2 2" xfId="25888" xr:uid="{00000000-0005-0000-0000-00004D2C0000}"/>
    <cellStyle name="Assumption Percentage. 2 2 2 3 2 3" xfId="5898" xr:uid="{00000000-0005-0000-0000-00004E2C0000}"/>
    <cellStyle name="Assumption Percentage. 2 2 2 3 2 3 2" xfId="25889" xr:uid="{00000000-0005-0000-0000-00004F2C0000}"/>
    <cellStyle name="Assumption Percentage. 2 2 2 3 2 4" xfId="5899" xr:uid="{00000000-0005-0000-0000-0000502C0000}"/>
    <cellStyle name="Assumption Percentage. 2 2 2 3 2 4 2" xfId="25890" xr:uid="{00000000-0005-0000-0000-0000512C0000}"/>
    <cellStyle name="Assumption Percentage. 2 2 2 3 2 5" xfId="5900" xr:uid="{00000000-0005-0000-0000-0000522C0000}"/>
    <cellStyle name="Assumption Percentage. 2 2 2 3 2 5 2" xfId="25891" xr:uid="{00000000-0005-0000-0000-0000532C0000}"/>
    <cellStyle name="Assumption Percentage. 2 2 2 3 2 6" xfId="5901" xr:uid="{00000000-0005-0000-0000-0000542C0000}"/>
    <cellStyle name="Assumption Percentage. 2 2 2 3 2 6 2" xfId="25892" xr:uid="{00000000-0005-0000-0000-0000552C0000}"/>
    <cellStyle name="Assumption Percentage. 2 2 2 3 2 7" xfId="5902" xr:uid="{00000000-0005-0000-0000-0000562C0000}"/>
    <cellStyle name="Assumption Percentage. 2 2 2 3 2 7 2" xfId="25893" xr:uid="{00000000-0005-0000-0000-0000572C0000}"/>
    <cellStyle name="Assumption Percentage. 2 2 2 3 2 8" xfId="5903" xr:uid="{00000000-0005-0000-0000-0000582C0000}"/>
    <cellStyle name="Assumption Percentage. 2 2 2 3 2 8 2" xfId="25894" xr:uid="{00000000-0005-0000-0000-0000592C0000}"/>
    <cellStyle name="Assumption Percentage. 2 2 2 3 2 9" xfId="5904" xr:uid="{00000000-0005-0000-0000-00005A2C0000}"/>
    <cellStyle name="Assumption Percentage. 2 2 2 3 2 9 2" xfId="25895" xr:uid="{00000000-0005-0000-0000-00005B2C0000}"/>
    <cellStyle name="Assumption Percentage. 2 2 2 3 3" xfId="5905" xr:uid="{00000000-0005-0000-0000-00005C2C0000}"/>
    <cellStyle name="Assumption Percentage. 2 2 2 3 3 2" xfId="25896" xr:uid="{00000000-0005-0000-0000-00005D2C0000}"/>
    <cellStyle name="Assumption Percentage. 2 2 2 3 4" xfId="5906" xr:uid="{00000000-0005-0000-0000-00005E2C0000}"/>
    <cellStyle name="Assumption Percentage. 2 2 2 3 4 2" xfId="25897" xr:uid="{00000000-0005-0000-0000-00005F2C0000}"/>
    <cellStyle name="Assumption Percentage. 2 2 2 3 5" xfId="5907" xr:uid="{00000000-0005-0000-0000-0000602C0000}"/>
    <cellStyle name="Assumption Percentage. 2 2 2 3 5 2" xfId="25898" xr:uid="{00000000-0005-0000-0000-0000612C0000}"/>
    <cellStyle name="Assumption Percentage. 2 2 2 3 6" xfId="5908" xr:uid="{00000000-0005-0000-0000-0000622C0000}"/>
    <cellStyle name="Assumption Percentage. 2 2 2 3 6 2" xfId="25899" xr:uid="{00000000-0005-0000-0000-0000632C0000}"/>
    <cellStyle name="Assumption Percentage. 2 2 2 3 7" xfId="5909" xr:uid="{00000000-0005-0000-0000-0000642C0000}"/>
    <cellStyle name="Assumption Percentage. 2 2 2 3 7 2" xfId="25900" xr:uid="{00000000-0005-0000-0000-0000652C0000}"/>
    <cellStyle name="Assumption Percentage. 2 2 2 3 8" xfId="5910" xr:uid="{00000000-0005-0000-0000-0000662C0000}"/>
    <cellStyle name="Assumption Percentage. 2 2 2 3 8 2" xfId="25901" xr:uid="{00000000-0005-0000-0000-0000672C0000}"/>
    <cellStyle name="Assumption Percentage. 2 2 2 3 9" xfId="5911" xr:uid="{00000000-0005-0000-0000-0000682C0000}"/>
    <cellStyle name="Assumption Percentage. 2 2 2 3 9 2" xfId="25902" xr:uid="{00000000-0005-0000-0000-0000692C0000}"/>
    <cellStyle name="Assumption Percentage. 2 2 2 4" xfId="5912" xr:uid="{00000000-0005-0000-0000-00006A2C0000}"/>
    <cellStyle name="Assumption Percentage. 2 2 2 4 10" xfId="5913" xr:uid="{00000000-0005-0000-0000-00006B2C0000}"/>
    <cellStyle name="Assumption Percentage. 2 2 2 4 10 2" xfId="25904" xr:uid="{00000000-0005-0000-0000-00006C2C0000}"/>
    <cellStyle name="Assumption Percentage. 2 2 2 4 11" xfId="5914" xr:uid="{00000000-0005-0000-0000-00006D2C0000}"/>
    <cellStyle name="Assumption Percentage. 2 2 2 4 11 2" xfId="25905" xr:uid="{00000000-0005-0000-0000-00006E2C0000}"/>
    <cellStyle name="Assumption Percentage. 2 2 2 4 12" xfId="25903" xr:uid="{00000000-0005-0000-0000-00006F2C0000}"/>
    <cellStyle name="Assumption Percentage. 2 2 2 4 2" xfId="5915" xr:uid="{00000000-0005-0000-0000-0000702C0000}"/>
    <cellStyle name="Assumption Percentage. 2 2 2 4 2 2" xfId="25906" xr:uid="{00000000-0005-0000-0000-0000712C0000}"/>
    <cellStyle name="Assumption Percentage. 2 2 2 4 3" xfId="5916" xr:uid="{00000000-0005-0000-0000-0000722C0000}"/>
    <cellStyle name="Assumption Percentage. 2 2 2 4 3 2" xfId="25907" xr:uid="{00000000-0005-0000-0000-0000732C0000}"/>
    <cellStyle name="Assumption Percentage. 2 2 2 4 4" xfId="5917" xr:uid="{00000000-0005-0000-0000-0000742C0000}"/>
    <cellStyle name="Assumption Percentage. 2 2 2 4 4 2" xfId="25908" xr:uid="{00000000-0005-0000-0000-0000752C0000}"/>
    <cellStyle name="Assumption Percentage. 2 2 2 4 5" xfId="5918" xr:uid="{00000000-0005-0000-0000-0000762C0000}"/>
    <cellStyle name="Assumption Percentage. 2 2 2 4 5 2" xfId="25909" xr:uid="{00000000-0005-0000-0000-0000772C0000}"/>
    <cellStyle name="Assumption Percentage. 2 2 2 4 6" xfId="5919" xr:uid="{00000000-0005-0000-0000-0000782C0000}"/>
    <cellStyle name="Assumption Percentage. 2 2 2 4 6 2" xfId="25910" xr:uid="{00000000-0005-0000-0000-0000792C0000}"/>
    <cellStyle name="Assumption Percentage. 2 2 2 4 7" xfId="5920" xr:uid="{00000000-0005-0000-0000-00007A2C0000}"/>
    <cellStyle name="Assumption Percentage. 2 2 2 4 7 2" xfId="25911" xr:uid="{00000000-0005-0000-0000-00007B2C0000}"/>
    <cellStyle name="Assumption Percentage. 2 2 2 4 8" xfId="5921" xr:uid="{00000000-0005-0000-0000-00007C2C0000}"/>
    <cellStyle name="Assumption Percentage. 2 2 2 4 8 2" xfId="25912" xr:uid="{00000000-0005-0000-0000-00007D2C0000}"/>
    <cellStyle name="Assumption Percentage. 2 2 2 4 9" xfId="5922" xr:uid="{00000000-0005-0000-0000-00007E2C0000}"/>
    <cellStyle name="Assumption Percentage. 2 2 2 4 9 2" xfId="25913" xr:uid="{00000000-0005-0000-0000-00007F2C0000}"/>
    <cellStyle name="Assumption Percentage. 2 2 2 5" xfId="5923" xr:uid="{00000000-0005-0000-0000-0000802C0000}"/>
    <cellStyle name="Assumption Percentage. 2 2 2 5 2" xfId="25914" xr:uid="{00000000-0005-0000-0000-0000812C0000}"/>
    <cellStyle name="Assumption Percentage. 2 2 2 6" xfId="5924" xr:uid="{00000000-0005-0000-0000-0000822C0000}"/>
    <cellStyle name="Assumption Percentage. 2 2 2 6 2" xfId="25915" xr:uid="{00000000-0005-0000-0000-0000832C0000}"/>
    <cellStyle name="Assumption Percentage. 2 2 2 7" xfId="5925" xr:uid="{00000000-0005-0000-0000-0000842C0000}"/>
    <cellStyle name="Assumption Percentage. 2 2 2 7 2" xfId="25916" xr:uid="{00000000-0005-0000-0000-0000852C0000}"/>
    <cellStyle name="Assumption Percentage. 2 2 2 8" xfId="5926" xr:uid="{00000000-0005-0000-0000-0000862C0000}"/>
    <cellStyle name="Assumption Percentage. 2 2 2 8 2" xfId="25917" xr:uid="{00000000-0005-0000-0000-0000872C0000}"/>
    <cellStyle name="Assumption Percentage. 2 2 2 9" xfId="5927" xr:uid="{00000000-0005-0000-0000-0000882C0000}"/>
    <cellStyle name="Assumption Percentage. 2 2 2 9 2" xfId="25918" xr:uid="{00000000-0005-0000-0000-0000892C0000}"/>
    <cellStyle name="Assumption Percentage. 2 2 20" xfId="5928" xr:uid="{00000000-0005-0000-0000-00008A2C0000}"/>
    <cellStyle name="Assumption Percentage. 2 2 20 2" xfId="25919" xr:uid="{00000000-0005-0000-0000-00008B2C0000}"/>
    <cellStyle name="Assumption Percentage. 2 2 21" xfId="5929" xr:uid="{00000000-0005-0000-0000-00008C2C0000}"/>
    <cellStyle name="Assumption Percentage. 2 2 21 2" xfId="25920" xr:uid="{00000000-0005-0000-0000-00008D2C0000}"/>
    <cellStyle name="Assumption Percentage. 2 2 22" xfId="25824" xr:uid="{00000000-0005-0000-0000-00008E2C0000}"/>
    <cellStyle name="Assumption Percentage. 2 2 3" xfId="5930" xr:uid="{00000000-0005-0000-0000-00008F2C0000}"/>
    <cellStyle name="Assumption Percentage. 2 2 3 10" xfId="5931" xr:uid="{00000000-0005-0000-0000-0000902C0000}"/>
    <cellStyle name="Assumption Percentage. 2 2 3 10 2" xfId="25922" xr:uid="{00000000-0005-0000-0000-0000912C0000}"/>
    <cellStyle name="Assumption Percentage. 2 2 3 11" xfId="5932" xr:uid="{00000000-0005-0000-0000-0000922C0000}"/>
    <cellStyle name="Assumption Percentage. 2 2 3 11 2" xfId="25923" xr:uid="{00000000-0005-0000-0000-0000932C0000}"/>
    <cellStyle name="Assumption Percentage. 2 2 3 12" xfId="5933" xr:uid="{00000000-0005-0000-0000-0000942C0000}"/>
    <cellStyle name="Assumption Percentage. 2 2 3 12 2" xfId="25924" xr:uid="{00000000-0005-0000-0000-0000952C0000}"/>
    <cellStyle name="Assumption Percentage. 2 2 3 13" xfId="25921" xr:uid="{00000000-0005-0000-0000-0000962C0000}"/>
    <cellStyle name="Assumption Percentage. 2 2 3 2" xfId="5934" xr:uid="{00000000-0005-0000-0000-0000972C0000}"/>
    <cellStyle name="Assumption Percentage. 2 2 3 2 10" xfId="5935" xr:uid="{00000000-0005-0000-0000-0000982C0000}"/>
    <cellStyle name="Assumption Percentage. 2 2 3 2 10 2" xfId="25926" xr:uid="{00000000-0005-0000-0000-0000992C0000}"/>
    <cellStyle name="Assumption Percentage. 2 2 3 2 11" xfId="5936" xr:uid="{00000000-0005-0000-0000-00009A2C0000}"/>
    <cellStyle name="Assumption Percentage. 2 2 3 2 11 2" xfId="25927" xr:uid="{00000000-0005-0000-0000-00009B2C0000}"/>
    <cellStyle name="Assumption Percentage. 2 2 3 2 12" xfId="25925" xr:uid="{00000000-0005-0000-0000-00009C2C0000}"/>
    <cellStyle name="Assumption Percentage. 2 2 3 2 2" xfId="5937" xr:uid="{00000000-0005-0000-0000-00009D2C0000}"/>
    <cellStyle name="Assumption Percentage. 2 2 3 2 2 10" xfId="5938" xr:uid="{00000000-0005-0000-0000-00009E2C0000}"/>
    <cellStyle name="Assumption Percentage. 2 2 3 2 2 10 2" xfId="25929" xr:uid="{00000000-0005-0000-0000-00009F2C0000}"/>
    <cellStyle name="Assumption Percentage. 2 2 3 2 2 11" xfId="5939" xr:uid="{00000000-0005-0000-0000-0000A02C0000}"/>
    <cellStyle name="Assumption Percentage. 2 2 3 2 2 11 2" xfId="25930" xr:uid="{00000000-0005-0000-0000-0000A12C0000}"/>
    <cellStyle name="Assumption Percentage. 2 2 3 2 2 12" xfId="25928" xr:uid="{00000000-0005-0000-0000-0000A22C0000}"/>
    <cellStyle name="Assumption Percentage. 2 2 3 2 2 2" xfId="5940" xr:uid="{00000000-0005-0000-0000-0000A32C0000}"/>
    <cellStyle name="Assumption Percentage. 2 2 3 2 2 2 2" xfId="25931" xr:uid="{00000000-0005-0000-0000-0000A42C0000}"/>
    <cellStyle name="Assumption Percentage. 2 2 3 2 2 3" xfId="5941" xr:uid="{00000000-0005-0000-0000-0000A52C0000}"/>
    <cellStyle name="Assumption Percentage. 2 2 3 2 2 3 2" xfId="25932" xr:uid="{00000000-0005-0000-0000-0000A62C0000}"/>
    <cellStyle name="Assumption Percentage. 2 2 3 2 2 4" xfId="5942" xr:uid="{00000000-0005-0000-0000-0000A72C0000}"/>
    <cellStyle name="Assumption Percentage. 2 2 3 2 2 4 2" xfId="25933" xr:uid="{00000000-0005-0000-0000-0000A82C0000}"/>
    <cellStyle name="Assumption Percentage. 2 2 3 2 2 5" xfId="5943" xr:uid="{00000000-0005-0000-0000-0000A92C0000}"/>
    <cellStyle name="Assumption Percentage. 2 2 3 2 2 5 2" xfId="25934" xr:uid="{00000000-0005-0000-0000-0000AA2C0000}"/>
    <cellStyle name="Assumption Percentage. 2 2 3 2 2 6" xfId="5944" xr:uid="{00000000-0005-0000-0000-0000AB2C0000}"/>
    <cellStyle name="Assumption Percentage. 2 2 3 2 2 6 2" xfId="25935" xr:uid="{00000000-0005-0000-0000-0000AC2C0000}"/>
    <cellStyle name="Assumption Percentage. 2 2 3 2 2 7" xfId="5945" xr:uid="{00000000-0005-0000-0000-0000AD2C0000}"/>
    <cellStyle name="Assumption Percentage. 2 2 3 2 2 7 2" xfId="25936" xr:uid="{00000000-0005-0000-0000-0000AE2C0000}"/>
    <cellStyle name="Assumption Percentage. 2 2 3 2 2 8" xfId="5946" xr:uid="{00000000-0005-0000-0000-0000AF2C0000}"/>
    <cellStyle name="Assumption Percentage. 2 2 3 2 2 8 2" xfId="25937" xr:uid="{00000000-0005-0000-0000-0000B02C0000}"/>
    <cellStyle name="Assumption Percentage. 2 2 3 2 2 9" xfId="5947" xr:uid="{00000000-0005-0000-0000-0000B12C0000}"/>
    <cellStyle name="Assumption Percentage. 2 2 3 2 2 9 2" xfId="25938" xr:uid="{00000000-0005-0000-0000-0000B22C0000}"/>
    <cellStyle name="Assumption Percentage. 2 2 3 2 3" xfId="5948" xr:uid="{00000000-0005-0000-0000-0000B32C0000}"/>
    <cellStyle name="Assumption Percentage. 2 2 3 2 3 2" xfId="25939" xr:uid="{00000000-0005-0000-0000-0000B42C0000}"/>
    <cellStyle name="Assumption Percentage. 2 2 3 2 4" xfId="5949" xr:uid="{00000000-0005-0000-0000-0000B52C0000}"/>
    <cellStyle name="Assumption Percentage. 2 2 3 2 4 2" xfId="25940" xr:uid="{00000000-0005-0000-0000-0000B62C0000}"/>
    <cellStyle name="Assumption Percentage. 2 2 3 2 5" xfId="5950" xr:uid="{00000000-0005-0000-0000-0000B72C0000}"/>
    <cellStyle name="Assumption Percentage. 2 2 3 2 5 2" xfId="25941" xr:uid="{00000000-0005-0000-0000-0000B82C0000}"/>
    <cellStyle name="Assumption Percentage. 2 2 3 2 6" xfId="5951" xr:uid="{00000000-0005-0000-0000-0000B92C0000}"/>
    <cellStyle name="Assumption Percentage. 2 2 3 2 6 2" xfId="25942" xr:uid="{00000000-0005-0000-0000-0000BA2C0000}"/>
    <cellStyle name="Assumption Percentage. 2 2 3 2 7" xfId="5952" xr:uid="{00000000-0005-0000-0000-0000BB2C0000}"/>
    <cellStyle name="Assumption Percentage. 2 2 3 2 7 2" xfId="25943" xr:uid="{00000000-0005-0000-0000-0000BC2C0000}"/>
    <cellStyle name="Assumption Percentage. 2 2 3 2 8" xfId="5953" xr:uid="{00000000-0005-0000-0000-0000BD2C0000}"/>
    <cellStyle name="Assumption Percentage. 2 2 3 2 8 2" xfId="25944" xr:uid="{00000000-0005-0000-0000-0000BE2C0000}"/>
    <cellStyle name="Assumption Percentage. 2 2 3 2 9" xfId="5954" xr:uid="{00000000-0005-0000-0000-0000BF2C0000}"/>
    <cellStyle name="Assumption Percentage. 2 2 3 2 9 2" xfId="25945" xr:uid="{00000000-0005-0000-0000-0000C02C0000}"/>
    <cellStyle name="Assumption Percentage. 2 2 3 3" xfId="5955" xr:uid="{00000000-0005-0000-0000-0000C12C0000}"/>
    <cellStyle name="Assumption Percentage. 2 2 3 3 10" xfId="5956" xr:uid="{00000000-0005-0000-0000-0000C22C0000}"/>
    <cellStyle name="Assumption Percentage. 2 2 3 3 10 2" xfId="25947" xr:uid="{00000000-0005-0000-0000-0000C32C0000}"/>
    <cellStyle name="Assumption Percentage. 2 2 3 3 11" xfId="5957" xr:uid="{00000000-0005-0000-0000-0000C42C0000}"/>
    <cellStyle name="Assumption Percentage. 2 2 3 3 11 2" xfId="25948" xr:uid="{00000000-0005-0000-0000-0000C52C0000}"/>
    <cellStyle name="Assumption Percentage. 2 2 3 3 12" xfId="25946" xr:uid="{00000000-0005-0000-0000-0000C62C0000}"/>
    <cellStyle name="Assumption Percentage. 2 2 3 3 2" xfId="5958" xr:uid="{00000000-0005-0000-0000-0000C72C0000}"/>
    <cellStyle name="Assumption Percentage. 2 2 3 3 2 2" xfId="25949" xr:uid="{00000000-0005-0000-0000-0000C82C0000}"/>
    <cellStyle name="Assumption Percentage. 2 2 3 3 3" xfId="5959" xr:uid="{00000000-0005-0000-0000-0000C92C0000}"/>
    <cellStyle name="Assumption Percentage. 2 2 3 3 3 2" xfId="25950" xr:uid="{00000000-0005-0000-0000-0000CA2C0000}"/>
    <cellStyle name="Assumption Percentage. 2 2 3 3 4" xfId="5960" xr:uid="{00000000-0005-0000-0000-0000CB2C0000}"/>
    <cellStyle name="Assumption Percentage. 2 2 3 3 4 2" xfId="25951" xr:uid="{00000000-0005-0000-0000-0000CC2C0000}"/>
    <cellStyle name="Assumption Percentage. 2 2 3 3 5" xfId="5961" xr:uid="{00000000-0005-0000-0000-0000CD2C0000}"/>
    <cellStyle name="Assumption Percentage. 2 2 3 3 5 2" xfId="25952" xr:uid="{00000000-0005-0000-0000-0000CE2C0000}"/>
    <cellStyle name="Assumption Percentage. 2 2 3 3 6" xfId="5962" xr:uid="{00000000-0005-0000-0000-0000CF2C0000}"/>
    <cellStyle name="Assumption Percentage. 2 2 3 3 6 2" xfId="25953" xr:uid="{00000000-0005-0000-0000-0000D02C0000}"/>
    <cellStyle name="Assumption Percentage. 2 2 3 3 7" xfId="5963" xr:uid="{00000000-0005-0000-0000-0000D12C0000}"/>
    <cellStyle name="Assumption Percentage. 2 2 3 3 7 2" xfId="25954" xr:uid="{00000000-0005-0000-0000-0000D22C0000}"/>
    <cellStyle name="Assumption Percentage. 2 2 3 3 8" xfId="5964" xr:uid="{00000000-0005-0000-0000-0000D32C0000}"/>
    <cellStyle name="Assumption Percentage. 2 2 3 3 8 2" xfId="25955" xr:uid="{00000000-0005-0000-0000-0000D42C0000}"/>
    <cellStyle name="Assumption Percentage. 2 2 3 3 9" xfId="5965" xr:uid="{00000000-0005-0000-0000-0000D52C0000}"/>
    <cellStyle name="Assumption Percentage. 2 2 3 3 9 2" xfId="25956" xr:uid="{00000000-0005-0000-0000-0000D62C0000}"/>
    <cellStyle name="Assumption Percentage. 2 2 3 4" xfId="5966" xr:uid="{00000000-0005-0000-0000-0000D72C0000}"/>
    <cellStyle name="Assumption Percentage. 2 2 3 4 2" xfId="25957" xr:uid="{00000000-0005-0000-0000-0000D82C0000}"/>
    <cellStyle name="Assumption Percentage. 2 2 3 5" xfId="5967" xr:uid="{00000000-0005-0000-0000-0000D92C0000}"/>
    <cellStyle name="Assumption Percentage. 2 2 3 5 2" xfId="25958" xr:uid="{00000000-0005-0000-0000-0000DA2C0000}"/>
    <cellStyle name="Assumption Percentage. 2 2 3 6" xfId="5968" xr:uid="{00000000-0005-0000-0000-0000DB2C0000}"/>
    <cellStyle name="Assumption Percentage. 2 2 3 6 2" xfId="25959" xr:uid="{00000000-0005-0000-0000-0000DC2C0000}"/>
    <cellStyle name="Assumption Percentage. 2 2 3 7" xfId="5969" xr:uid="{00000000-0005-0000-0000-0000DD2C0000}"/>
    <cellStyle name="Assumption Percentage. 2 2 3 7 2" xfId="25960" xr:uid="{00000000-0005-0000-0000-0000DE2C0000}"/>
    <cellStyle name="Assumption Percentage. 2 2 3 8" xfId="5970" xr:uid="{00000000-0005-0000-0000-0000DF2C0000}"/>
    <cellStyle name="Assumption Percentage. 2 2 3 8 2" xfId="25961" xr:uid="{00000000-0005-0000-0000-0000E02C0000}"/>
    <cellStyle name="Assumption Percentage. 2 2 3 9" xfId="5971" xr:uid="{00000000-0005-0000-0000-0000E12C0000}"/>
    <cellStyle name="Assumption Percentage. 2 2 3 9 2" xfId="25962" xr:uid="{00000000-0005-0000-0000-0000E22C0000}"/>
    <cellStyle name="Assumption Percentage. 2 2 4" xfId="5972" xr:uid="{00000000-0005-0000-0000-0000E32C0000}"/>
    <cellStyle name="Assumption Percentage. 2 2 4 10" xfId="5973" xr:uid="{00000000-0005-0000-0000-0000E42C0000}"/>
    <cellStyle name="Assumption Percentage. 2 2 4 10 2" xfId="25964" xr:uid="{00000000-0005-0000-0000-0000E52C0000}"/>
    <cellStyle name="Assumption Percentage. 2 2 4 11" xfId="5974" xr:uid="{00000000-0005-0000-0000-0000E62C0000}"/>
    <cellStyle name="Assumption Percentage. 2 2 4 11 2" xfId="25965" xr:uid="{00000000-0005-0000-0000-0000E72C0000}"/>
    <cellStyle name="Assumption Percentage. 2 2 4 12" xfId="5975" xr:uid="{00000000-0005-0000-0000-0000E82C0000}"/>
    <cellStyle name="Assumption Percentage. 2 2 4 12 2" xfId="25966" xr:uid="{00000000-0005-0000-0000-0000E92C0000}"/>
    <cellStyle name="Assumption Percentage. 2 2 4 13" xfId="25963" xr:uid="{00000000-0005-0000-0000-0000EA2C0000}"/>
    <cellStyle name="Assumption Percentage. 2 2 4 2" xfId="5976" xr:uid="{00000000-0005-0000-0000-0000EB2C0000}"/>
    <cellStyle name="Assumption Percentage. 2 2 4 2 10" xfId="5977" xr:uid="{00000000-0005-0000-0000-0000EC2C0000}"/>
    <cellStyle name="Assumption Percentage. 2 2 4 2 10 2" xfId="25968" xr:uid="{00000000-0005-0000-0000-0000ED2C0000}"/>
    <cellStyle name="Assumption Percentage. 2 2 4 2 11" xfId="5978" xr:uid="{00000000-0005-0000-0000-0000EE2C0000}"/>
    <cellStyle name="Assumption Percentage. 2 2 4 2 11 2" xfId="25969" xr:uid="{00000000-0005-0000-0000-0000EF2C0000}"/>
    <cellStyle name="Assumption Percentage. 2 2 4 2 12" xfId="25967" xr:uid="{00000000-0005-0000-0000-0000F02C0000}"/>
    <cellStyle name="Assumption Percentage. 2 2 4 2 2" xfId="5979" xr:uid="{00000000-0005-0000-0000-0000F12C0000}"/>
    <cellStyle name="Assumption Percentage. 2 2 4 2 2 10" xfId="5980" xr:uid="{00000000-0005-0000-0000-0000F22C0000}"/>
    <cellStyle name="Assumption Percentage. 2 2 4 2 2 10 2" xfId="25971" xr:uid="{00000000-0005-0000-0000-0000F32C0000}"/>
    <cellStyle name="Assumption Percentage. 2 2 4 2 2 11" xfId="5981" xr:uid="{00000000-0005-0000-0000-0000F42C0000}"/>
    <cellStyle name="Assumption Percentage. 2 2 4 2 2 11 2" xfId="25972" xr:uid="{00000000-0005-0000-0000-0000F52C0000}"/>
    <cellStyle name="Assumption Percentage. 2 2 4 2 2 12" xfId="25970" xr:uid="{00000000-0005-0000-0000-0000F62C0000}"/>
    <cellStyle name="Assumption Percentage. 2 2 4 2 2 2" xfId="5982" xr:uid="{00000000-0005-0000-0000-0000F72C0000}"/>
    <cellStyle name="Assumption Percentage. 2 2 4 2 2 2 2" xfId="25973" xr:uid="{00000000-0005-0000-0000-0000F82C0000}"/>
    <cellStyle name="Assumption Percentage. 2 2 4 2 2 3" xfId="5983" xr:uid="{00000000-0005-0000-0000-0000F92C0000}"/>
    <cellStyle name="Assumption Percentage. 2 2 4 2 2 3 2" xfId="25974" xr:uid="{00000000-0005-0000-0000-0000FA2C0000}"/>
    <cellStyle name="Assumption Percentage. 2 2 4 2 2 4" xfId="5984" xr:uid="{00000000-0005-0000-0000-0000FB2C0000}"/>
    <cellStyle name="Assumption Percentage. 2 2 4 2 2 4 2" xfId="25975" xr:uid="{00000000-0005-0000-0000-0000FC2C0000}"/>
    <cellStyle name="Assumption Percentage. 2 2 4 2 2 5" xfId="5985" xr:uid="{00000000-0005-0000-0000-0000FD2C0000}"/>
    <cellStyle name="Assumption Percentage. 2 2 4 2 2 5 2" xfId="25976" xr:uid="{00000000-0005-0000-0000-0000FE2C0000}"/>
    <cellStyle name="Assumption Percentage. 2 2 4 2 2 6" xfId="5986" xr:uid="{00000000-0005-0000-0000-0000FF2C0000}"/>
    <cellStyle name="Assumption Percentage. 2 2 4 2 2 6 2" xfId="25977" xr:uid="{00000000-0005-0000-0000-0000002D0000}"/>
    <cellStyle name="Assumption Percentage. 2 2 4 2 2 7" xfId="5987" xr:uid="{00000000-0005-0000-0000-0000012D0000}"/>
    <cellStyle name="Assumption Percentage. 2 2 4 2 2 7 2" xfId="25978" xr:uid="{00000000-0005-0000-0000-0000022D0000}"/>
    <cellStyle name="Assumption Percentage. 2 2 4 2 2 8" xfId="5988" xr:uid="{00000000-0005-0000-0000-0000032D0000}"/>
    <cellStyle name="Assumption Percentage. 2 2 4 2 2 8 2" xfId="25979" xr:uid="{00000000-0005-0000-0000-0000042D0000}"/>
    <cellStyle name="Assumption Percentage. 2 2 4 2 2 9" xfId="5989" xr:uid="{00000000-0005-0000-0000-0000052D0000}"/>
    <cellStyle name="Assumption Percentage. 2 2 4 2 2 9 2" xfId="25980" xr:uid="{00000000-0005-0000-0000-0000062D0000}"/>
    <cellStyle name="Assumption Percentage. 2 2 4 2 3" xfId="5990" xr:uid="{00000000-0005-0000-0000-0000072D0000}"/>
    <cellStyle name="Assumption Percentage. 2 2 4 2 3 2" xfId="25981" xr:uid="{00000000-0005-0000-0000-0000082D0000}"/>
    <cellStyle name="Assumption Percentage. 2 2 4 2 4" xfId="5991" xr:uid="{00000000-0005-0000-0000-0000092D0000}"/>
    <cellStyle name="Assumption Percentage. 2 2 4 2 4 2" xfId="25982" xr:uid="{00000000-0005-0000-0000-00000A2D0000}"/>
    <cellStyle name="Assumption Percentage. 2 2 4 2 5" xfId="5992" xr:uid="{00000000-0005-0000-0000-00000B2D0000}"/>
    <cellStyle name="Assumption Percentage. 2 2 4 2 5 2" xfId="25983" xr:uid="{00000000-0005-0000-0000-00000C2D0000}"/>
    <cellStyle name="Assumption Percentage. 2 2 4 2 6" xfId="5993" xr:uid="{00000000-0005-0000-0000-00000D2D0000}"/>
    <cellStyle name="Assumption Percentage. 2 2 4 2 6 2" xfId="25984" xr:uid="{00000000-0005-0000-0000-00000E2D0000}"/>
    <cellStyle name="Assumption Percentage. 2 2 4 2 7" xfId="5994" xr:uid="{00000000-0005-0000-0000-00000F2D0000}"/>
    <cellStyle name="Assumption Percentage. 2 2 4 2 7 2" xfId="25985" xr:uid="{00000000-0005-0000-0000-0000102D0000}"/>
    <cellStyle name="Assumption Percentage. 2 2 4 2 8" xfId="5995" xr:uid="{00000000-0005-0000-0000-0000112D0000}"/>
    <cellStyle name="Assumption Percentage. 2 2 4 2 8 2" xfId="25986" xr:uid="{00000000-0005-0000-0000-0000122D0000}"/>
    <cellStyle name="Assumption Percentage. 2 2 4 2 9" xfId="5996" xr:uid="{00000000-0005-0000-0000-0000132D0000}"/>
    <cellStyle name="Assumption Percentage. 2 2 4 2 9 2" xfId="25987" xr:uid="{00000000-0005-0000-0000-0000142D0000}"/>
    <cellStyle name="Assumption Percentage. 2 2 4 3" xfId="5997" xr:uid="{00000000-0005-0000-0000-0000152D0000}"/>
    <cellStyle name="Assumption Percentage. 2 2 4 3 10" xfId="5998" xr:uid="{00000000-0005-0000-0000-0000162D0000}"/>
    <cellStyle name="Assumption Percentage. 2 2 4 3 10 2" xfId="25989" xr:uid="{00000000-0005-0000-0000-0000172D0000}"/>
    <cellStyle name="Assumption Percentage. 2 2 4 3 11" xfId="5999" xr:uid="{00000000-0005-0000-0000-0000182D0000}"/>
    <cellStyle name="Assumption Percentage. 2 2 4 3 11 2" xfId="25990" xr:uid="{00000000-0005-0000-0000-0000192D0000}"/>
    <cellStyle name="Assumption Percentage. 2 2 4 3 12" xfId="25988" xr:uid="{00000000-0005-0000-0000-00001A2D0000}"/>
    <cellStyle name="Assumption Percentage. 2 2 4 3 2" xfId="6000" xr:uid="{00000000-0005-0000-0000-00001B2D0000}"/>
    <cellStyle name="Assumption Percentage. 2 2 4 3 2 2" xfId="25991" xr:uid="{00000000-0005-0000-0000-00001C2D0000}"/>
    <cellStyle name="Assumption Percentage. 2 2 4 3 3" xfId="6001" xr:uid="{00000000-0005-0000-0000-00001D2D0000}"/>
    <cellStyle name="Assumption Percentage. 2 2 4 3 3 2" xfId="25992" xr:uid="{00000000-0005-0000-0000-00001E2D0000}"/>
    <cellStyle name="Assumption Percentage. 2 2 4 3 4" xfId="6002" xr:uid="{00000000-0005-0000-0000-00001F2D0000}"/>
    <cellStyle name="Assumption Percentage. 2 2 4 3 4 2" xfId="25993" xr:uid="{00000000-0005-0000-0000-0000202D0000}"/>
    <cellStyle name="Assumption Percentage. 2 2 4 3 5" xfId="6003" xr:uid="{00000000-0005-0000-0000-0000212D0000}"/>
    <cellStyle name="Assumption Percentage. 2 2 4 3 5 2" xfId="25994" xr:uid="{00000000-0005-0000-0000-0000222D0000}"/>
    <cellStyle name="Assumption Percentage. 2 2 4 3 6" xfId="6004" xr:uid="{00000000-0005-0000-0000-0000232D0000}"/>
    <cellStyle name="Assumption Percentage. 2 2 4 3 6 2" xfId="25995" xr:uid="{00000000-0005-0000-0000-0000242D0000}"/>
    <cellStyle name="Assumption Percentage. 2 2 4 3 7" xfId="6005" xr:uid="{00000000-0005-0000-0000-0000252D0000}"/>
    <cellStyle name="Assumption Percentage. 2 2 4 3 7 2" xfId="25996" xr:uid="{00000000-0005-0000-0000-0000262D0000}"/>
    <cellStyle name="Assumption Percentage. 2 2 4 3 8" xfId="6006" xr:uid="{00000000-0005-0000-0000-0000272D0000}"/>
    <cellStyle name="Assumption Percentage. 2 2 4 3 8 2" xfId="25997" xr:uid="{00000000-0005-0000-0000-0000282D0000}"/>
    <cellStyle name="Assumption Percentage. 2 2 4 3 9" xfId="6007" xr:uid="{00000000-0005-0000-0000-0000292D0000}"/>
    <cellStyle name="Assumption Percentage. 2 2 4 3 9 2" xfId="25998" xr:uid="{00000000-0005-0000-0000-00002A2D0000}"/>
    <cellStyle name="Assumption Percentage. 2 2 4 4" xfId="6008" xr:uid="{00000000-0005-0000-0000-00002B2D0000}"/>
    <cellStyle name="Assumption Percentage. 2 2 4 4 2" xfId="25999" xr:uid="{00000000-0005-0000-0000-00002C2D0000}"/>
    <cellStyle name="Assumption Percentage. 2 2 4 5" xfId="6009" xr:uid="{00000000-0005-0000-0000-00002D2D0000}"/>
    <cellStyle name="Assumption Percentage. 2 2 4 5 2" xfId="26000" xr:uid="{00000000-0005-0000-0000-00002E2D0000}"/>
    <cellStyle name="Assumption Percentage. 2 2 4 6" xfId="6010" xr:uid="{00000000-0005-0000-0000-00002F2D0000}"/>
    <cellStyle name="Assumption Percentage. 2 2 4 6 2" xfId="26001" xr:uid="{00000000-0005-0000-0000-0000302D0000}"/>
    <cellStyle name="Assumption Percentage. 2 2 4 7" xfId="6011" xr:uid="{00000000-0005-0000-0000-0000312D0000}"/>
    <cellStyle name="Assumption Percentage. 2 2 4 7 2" xfId="26002" xr:uid="{00000000-0005-0000-0000-0000322D0000}"/>
    <cellStyle name="Assumption Percentage. 2 2 4 8" xfId="6012" xr:uid="{00000000-0005-0000-0000-0000332D0000}"/>
    <cellStyle name="Assumption Percentage. 2 2 4 8 2" xfId="26003" xr:uid="{00000000-0005-0000-0000-0000342D0000}"/>
    <cellStyle name="Assumption Percentage. 2 2 4 9" xfId="6013" xr:uid="{00000000-0005-0000-0000-0000352D0000}"/>
    <cellStyle name="Assumption Percentage. 2 2 4 9 2" xfId="26004" xr:uid="{00000000-0005-0000-0000-0000362D0000}"/>
    <cellStyle name="Assumption Percentage. 2 2 5" xfId="6014" xr:uid="{00000000-0005-0000-0000-0000372D0000}"/>
    <cellStyle name="Assumption Percentage. 2 2 5 10" xfId="6015" xr:uid="{00000000-0005-0000-0000-0000382D0000}"/>
    <cellStyle name="Assumption Percentage. 2 2 5 10 2" xfId="26006" xr:uid="{00000000-0005-0000-0000-0000392D0000}"/>
    <cellStyle name="Assumption Percentage. 2 2 5 11" xfId="6016" xr:uid="{00000000-0005-0000-0000-00003A2D0000}"/>
    <cellStyle name="Assumption Percentage. 2 2 5 11 2" xfId="26007" xr:uid="{00000000-0005-0000-0000-00003B2D0000}"/>
    <cellStyle name="Assumption Percentage. 2 2 5 12" xfId="26005" xr:uid="{00000000-0005-0000-0000-00003C2D0000}"/>
    <cellStyle name="Assumption Percentage. 2 2 5 2" xfId="6017" xr:uid="{00000000-0005-0000-0000-00003D2D0000}"/>
    <cellStyle name="Assumption Percentage. 2 2 5 2 10" xfId="6018" xr:uid="{00000000-0005-0000-0000-00003E2D0000}"/>
    <cellStyle name="Assumption Percentage. 2 2 5 2 10 2" xfId="26009" xr:uid="{00000000-0005-0000-0000-00003F2D0000}"/>
    <cellStyle name="Assumption Percentage. 2 2 5 2 11" xfId="6019" xr:uid="{00000000-0005-0000-0000-0000402D0000}"/>
    <cellStyle name="Assumption Percentage. 2 2 5 2 11 2" xfId="26010" xr:uid="{00000000-0005-0000-0000-0000412D0000}"/>
    <cellStyle name="Assumption Percentage. 2 2 5 2 12" xfId="26008" xr:uid="{00000000-0005-0000-0000-0000422D0000}"/>
    <cellStyle name="Assumption Percentage. 2 2 5 2 2" xfId="6020" xr:uid="{00000000-0005-0000-0000-0000432D0000}"/>
    <cellStyle name="Assumption Percentage. 2 2 5 2 2 2" xfId="26011" xr:uid="{00000000-0005-0000-0000-0000442D0000}"/>
    <cellStyle name="Assumption Percentage. 2 2 5 2 3" xfId="6021" xr:uid="{00000000-0005-0000-0000-0000452D0000}"/>
    <cellStyle name="Assumption Percentage. 2 2 5 2 3 2" xfId="26012" xr:uid="{00000000-0005-0000-0000-0000462D0000}"/>
    <cellStyle name="Assumption Percentage. 2 2 5 2 4" xfId="6022" xr:uid="{00000000-0005-0000-0000-0000472D0000}"/>
    <cellStyle name="Assumption Percentage. 2 2 5 2 4 2" xfId="26013" xr:uid="{00000000-0005-0000-0000-0000482D0000}"/>
    <cellStyle name="Assumption Percentage. 2 2 5 2 5" xfId="6023" xr:uid="{00000000-0005-0000-0000-0000492D0000}"/>
    <cellStyle name="Assumption Percentage. 2 2 5 2 5 2" xfId="26014" xr:uid="{00000000-0005-0000-0000-00004A2D0000}"/>
    <cellStyle name="Assumption Percentage. 2 2 5 2 6" xfId="6024" xr:uid="{00000000-0005-0000-0000-00004B2D0000}"/>
    <cellStyle name="Assumption Percentage. 2 2 5 2 6 2" xfId="26015" xr:uid="{00000000-0005-0000-0000-00004C2D0000}"/>
    <cellStyle name="Assumption Percentage. 2 2 5 2 7" xfId="6025" xr:uid="{00000000-0005-0000-0000-00004D2D0000}"/>
    <cellStyle name="Assumption Percentage. 2 2 5 2 7 2" xfId="26016" xr:uid="{00000000-0005-0000-0000-00004E2D0000}"/>
    <cellStyle name="Assumption Percentage. 2 2 5 2 8" xfId="6026" xr:uid="{00000000-0005-0000-0000-00004F2D0000}"/>
    <cellStyle name="Assumption Percentage. 2 2 5 2 8 2" xfId="26017" xr:uid="{00000000-0005-0000-0000-0000502D0000}"/>
    <cellStyle name="Assumption Percentage. 2 2 5 2 9" xfId="6027" xr:uid="{00000000-0005-0000-0000-0000512D0000}"/>
    <cellStyle name="Assumption Percentage. 2 2 5 2 9 2" xfId="26018" xr:uid="{00000000-0005-0000-0000-0000522D0000}"/>
    <cellStyle name="Assumption Percentage. 2 2 5 3" xfId="6028" xr:uid="{00000000-0005-0000-0000-0000532D0000}"/>
    <cellStyle name="Assumption Percentage. 2 2 5 3 2" xfId="26019" xr:uid="{00000000-0005-0000-0000-0000542D0000}"/>
    <cellStyle name="Assumption Percentage. 2 2 5 4" xfId="6029" xr:uid="{00000000-0005-0000-0000-0000552D0000}"/>
    <cellStyle name="Assumption Percentage. 2 2 5 4 2" xfId="26020" xr:uid="{00000000-0005-0000-0000-0000562D0000}"/>
    <cellStyle name="Assumption Percentage. 2 2 5 5" xfId="6030" xr:uid="{00000000-0005-0000-0000-0000572D0000}"/>
    <cellStyle name="Assumption Percentage. 2 2 5 5 2" xfId="26021" xr:uid="{00000000-0005-0000-0000-0000582D0000}"/>
    <cellStyle name="Assumption Percentage. 2 2 5 6" xfId="6031" xr:uid="{00000000-0005-0000-0000-0000592D0000}"/>
    <cellStyle name="Assumption Percentage. 2 2 5 6 2" xfId="26022" xr:uid="{00000000-0005-0000-0000-00005A2D0000}"/>
    <cellStyle name="Assumption Percentage. 2 2 5 7" xfId="6032" xr:uid="{00000000-0005-0000-0000-00005B2D0000}"/>
    <cellStyle name="Assumption Percentage. 2 2 5 7 2" xfId="26023" xr:uid="{00000000-0005-0000-0000-00005C2D0000}"/>
    <cellStyle name="Assumption Percentage. 2 2 5 8" xfId="6033" xr:uid="{00000000-0005-0000-0000-00005D2D0000}"/>
    <cellStyle name="Assumption Percentage. 2 2 5 8 2" xfId="26024" xr:uid="{00000000-0005-0000-0000-00005E2D0000}"/>
    <cellStyle name="Assumption Percentage. 2 2 5 9" xfId="6034" xr:uid="{00000000-0005-0000-0000-00005F2D0000}"/>
    <cellStyle name="Assumption Percentage. 2 2 5 9 2" xfId="26025" xr:uid="{00000000-0005-0000-0000-0000602D0000}"/>
    <cellStyle name="Assumption Percentage. 2 2 6" xfId="6035" xr:uid="{00000000-0005-0000-0000-0000612D0000}"/>
    <cellStyle name="Assumption Percentage. 2 2 6 10" xfId="6036" xr:uid="{00000000-0005-0000-0000-0000622D0000}"/>
    <cellStyle name="Assumption Percentage. 2 2 6 10 2" xfId="26027" xr:uid="{00000000-0005-0000-0000-0000632D0000}"/>
    <cellStyle name="Assumption Percentage. 2 2 6 11" xfId="6037" xr:uid="{00000000-0005-0000-0000-0000642D0000}"/>
    <cellStyle name="Assumption Percentage. 2 2 6 11 2" xfId="26028" xr:uid="{00000000-0005-0000-0000-0000652D0000}"/>
    <cellStyle name="Assumption Percentage. 2 2 6 12" xfId="26026" xr:uid="{00000000-0005-0000-0000-0000662D0000}"/>
    <cellStyle name="Assumption Percentage. 2 2 6 2" xfId="6038" xr:uid="{00000000-0005-0000-0000-0000672D0000}"/>
    <cellStyle name="Assumption Percentage. 2 2 6 2 10" xfId="6039" xr:uid="{00000000-0005-0000-0000-0000682D0000}"/>
    <cellStyle name="Assumption Percentage. 2 2 6 2 10 2" xfId="26030" xr:uid="{00000000-0005-0000-0000-0000692D0000}"/>
    <cellStyle name="Assumption Percentage. 2 2 6 2 11" xfId="6040" xr:uid="{00000000-0005-0000-0000-00006A2D0000}"/>
    <cellStyle name="Assumption Percentage. 2 2 6 2 11 2" xfId="26031" xr:uid="{00000000-0005-0000-0000-00006B2D0000}"/>
    <cellStyle name="Assumption Percentage. 2 2 6 2 12" xfId="26029" xr:uid="{00000000-0005-0000-0000-00006C2D0000}"/>
    <cellStyle name="Assumption Percentage. 2 2 6 2 2" xfId="6041" xr:uid="{00000000-0005-0000-0000-00006D2D0000}"/>
    <cellStyle name="Assumption Percentage. 2 2 6 2 2 2" xfId="26032" xr:uid="{00000000-0005-0000-0000-00006E2D0000}"/>
    <cellStyle name="Assumption Percentage. 2 2 6 2 3" xfId="6042" xr:uid="{00000000-0005-0000-0000-00006F2D0000}"/>
    <cellStyle name="Assumption Percentage. 2 2 6 2 3 2" xfId="26033" xr:uid="{00000000-0005-0000-0000-0000702D0000}"/>
    <cellStyle name="Assumption Percentage. 2 2 6 2 4" xfId="6043" xr:uid="{00000000-0005-0000-0000-0000712D0000}"/>
    <cellStyle name="Assumption Percentage. 2 2 6 2 4 2" xfId="26034" xr:uid="{00000000-0005-0000-0000-0000722D0000}"/>
    <cellStyle name="Assumption Percentage. 2 2 6 2 5" xfId="6044" xr:uid="{00000000-0005-0000-0000-0000732D0000}"/>
    <cellStyle name="Assumption Percentage. 2 2 6 2 5 2" xfId="26035" xr:uid="{00000000-0005-0000-0000-0000742D0000}"/>
    <cellStyle name="Assumption Percentage. 2 2 6 2 6" xfId="6045" xr:uid="{00000000-0005-0000-0000-0000752D0000}"/>
    <cellStyle name="Assumption Percentage. 2 2 6 2 6 2" xfId="26036" xr:uid="{00000000-0005-0000-0000-0000762D0000}"/>
    <cellStyle name="Assumption Percentage. 2 2 6 2 7" xfId="6046" xr:uid="{00000000-0005-0000-0000-0000772D0000}"/>
    <cellStyle name="Assumption Percentage. 2 2 6 2 7 2" xfId="26037" xr:uid="{00000000-0005-0000-0000-0000782D0000}"/>
    <cellStyle name="Assumption Percentage. 2 2 6 2 8" xfId="6047" xr:uid="{00000000-0005-0000-0000-0000792D0000}"/>
    <cellStyle name="Assumption Percentage. 2 2 6 2 8 2" xfId="26038" xr:uid="{00000000-0005-0000-0000-00007A2D0000}"/>
    <cellStyle name="Assumption Percentage. 2 2 6 2 9" xfId="6048" xr:uid="{00000000-0005-0000-0000-00007B2D0000}"/>
    <cellStyle name="Assumption Percentage. 2 2 6 2 9 2" xfId="26039" xr:uid="{00000000-0005-0000-0000-00007C2D0000}"/>
    <cellStyle name="Assumption Percentage. 2 2 6 3" xfId="6049" xr:uid="{00000000-0005-0000-0000-00007D2D0000}"/>
    <cellStyle name="Assumption Percentage. 2 2 6 3 2" xfId="26040" xr:uid="{00000000-0005-0000-0000-00007E2D0000}"/>
    <cellStyle name="Assumption Percentage. 2 2 6 4" xfId="6050" xr:uid="{00000000-0005-0000-0000-00007F2D0000}"/>
    <cellStyle name="Assumption Percentage. 2 2 6 4 2" xfId="26041" xr:uid="{00000000-0005-0000-0000-0000802D0000}"/>
    <cellStyle name="Assumption Percentage. 2 2 6 5" xfId="6051" xr:uid="{00000000-0005-0000-0000-0000812D0000}"/>
    <cellStyle name="Assumption Percentage. 2 2 6 5 2" xfId="26042" xr:uid="{00000000-0005-0000-0000-0000822D0000}"/>
    <cellStyle name="Assumption Percentage. 2 2 6 6" xfId="6052" xr:uid="{00000000-0005-0000-0000-0000832D0000}"/>
    <cellStyle name="Assumption Percentage. 2 2 6 6 2" xfId="26043" xr:uid="{00000000-0005-0000-0000-0000842D0000}"/>
    <cellStyle name="Assumption Percentage. 2 2 6 7" xfId="6053" xr:uid="{00000000-0005-0000-0000-0000852D0000}"/>
    <cellStyle name="Assumption Percentage. 2 2 6 7 2" xfId="26044" xr:uid="{00000000-0005-0000-0000-0000862D0000}"/>
    <cellStyle name="Assumption Percentage. 2 2 6 8" xfId="6054" xr:uid="{00000000-0005-0000-0000-0000872D0000}"/>
    <cellStyle name="Assumption Percentage. 2 2 6 8 2" xfId="26045" xr:uid="{00000000-0005-0000-0000-0000882D0000}"/>
    <cellStyle name="Assumption Percentage. 2 2 6 9" xfId="6055" xr:uid="{00000000-0005-0000-0000-0000892D0000}"/>
    <cellStyle name="Assumption Percentage. 2 2 6 9 2" xfId="26046" xr:uid="{00000000-0005-0000-0000-00008A2D0000}"/>
    <cellStyle name="Assumption Percentage. 2 2 7" xfId="6056" xr:uid="{00000000-0005-0000-0000-00008B2D0000}"/>
    <cellStyle name="Assumption Percentage. 2 2 7 10" xfId="6057" xr:uid="{00000000-0005-0000-0000-00008C2D0000}"/>
    <cellStyle name="Assumption Percentage. 2 2 7 10 2" xfId="26048" xr:uid="{00000000-0005-0000-0000-00008D2D0000}"/>
    <cellStyle name="Assumption Percentage. 2 2 7 11" xfId="6058" xr:uid="{00000000-0005-0000-0000-00008E2D0000}"/>
    <cellStyle name="Assumption Percentage. 2 2 7 11 2" xfId="26049" xr:uid="{00000000-0005-0000-0000-00008F2D0000}"/>
    <cellStyle name="Assumption Percentage. 2 2 7 12" xfId="26047" xr:uid="{00000000-0005-0000-0000-0000902D0000}"/>
    <cellStyle name="Assumption Percentage. 2 2 7 2" xfId="6059" xr:uid="{00000000-0005-0000-0000-0000912D0000}"/>
    <cellStyle name="Assumption Percentage. 2 2 7 2 10" xfId="6060" xr:uid="{00000000-0005-0000-0000-0000922D0000}"/>
    <cellStyle name="Assumption Percentage. 2 2 7 2 10 2" xfId="26051" xr:uid="{00000000-0005-0000-0000-0000932D0000}"/>
    <cellStyle name="Assumption Percentage. 2 2 7 2 11" xfId="6061" xr:uid="{00000000-0005-0000-0000-0000942D0000}"/>
    <cellStyle name="Assumption Percentage. 2 2 7 2 11 2" xfId="26052" xr:uid="{00000000-0005-0000-0000-0000952D0000}"/>
    <cellStyle name="Assumption Percentage. 2 2 7 2 12" xfId="26050" xr:uid="{00000000-0005-0000-0000-0000962D0000}"/>
    <cellStyle name="Assumption Percentage. 2 2 7 2 2" xfId="6062" xr:uid="{00000000-0005-0000-0000-0000972D0000}"/>
    <cellStyle name="Assumption Percentage. 2 2 7 2 2 2" xfId="26053" xr:uid="{00000000-0005-0000-0000-0000982D0000}"/>
    <cellStyle name="Assumption Percentage. 2 2 7 2 3" xfId="6063" xr:uid="{00000000-0005-0000-0000-0000992D0000}"/>
    <cellStyle name="Assumption Percentage. 2 2 7 2 3 2" xfId="26054" xr:uid="{00000000-0005-0000-0000-00009A2D0000}"/>
    <cellStyle name="Assumption Percentage. 2 2 7 2 4" xfId="6064" xr:uid="{00000000-0005-0000-0000-00009B2D0000}"/>
    <cellStyle name="Assumption Percentage. 2 2 7 2 4 2" xfId="26055" xr:uid="{00000000-0005-0000-0000-00009C2D0000}"/>
    <cellStyle name="Assumption Percentage. 2 2 7 2 5" xfId="6065" xr:uid="{00000000-0005-0000-0000-00009D2D0000}"/>
    <cellStyle name="Assumption Percentage. 2 2 7 2 5 2" xfId="26056" xr:uid="{00000000-0005-0000-0000-00009E2D0000}"/>
    <cellStyle name="Assumption Percentage. 2 2 7 2 6" xfId="6066" xr:uid="{00000000-0005-0000-0000-00009F2D0000}"/>
    <cellStyle name="Assumption Percentage. 2 2 7 2 6 2" xfId="26057" xr:uid="{00000000-0005-0000-0000-0000A02D0000}"/>
    <cellStyle name="Assumption Percentage. 2 2 7 2 7" xfId="6067" xr:uid="{00000000-0005-0000-0000-0000A12D0000}"/>
    <cellStyle name="Assumption Percentage. 2 2 7 2 7 2" xfId="26058" xr:uid="{00000000-0005-0000-0000-0000A22D0000}"/>
    <cellStyle name="Assumption Percentage. 2 2 7 2 8" xfId="6068" xr:uid="{00000000-0005-0000-0000-0000A32D0000}"/>
    <cellStyle name="Assumption Percentage. 2 2 7 2 8 2" xfId="26059" xr:uid="{00000000-0005-0000-0000-0000A42D0000}"/>
    <cellStyle name="Assumption Percentage. 2 2 7 2 9" xfId="6069" xr:uid="{00000000-0005-0000-0000-0000A52D0000}"/>
    <cellStyle name="Assumption Percentage. 2 2 7 2 9 2" xfId="26060" xr:uid="{00000000-0005-0000-0000-0000A62D0000}"/>
    <cellStyle name="Assumption Percentage. 2 2 7 3" xfId="6070" xr:uid="{00000000-0005-0000-0000-0000A72D0000}"/>
    <cellStyle name="Assumption Percentage. 2 2 7 3 2" xfId="26061" xr:uid="{00000000-0005-0000-0000-0000A82D0000}"/>
    <cellStyle name="Assumption Percentage. 2 2 7 4" xfId="6071" xr:uid="{00000000-0005-0000-0000-0000A92D0000}"/>
    <cellStyle name="Assumption Percentage. 2 2 7 4 2" xfId="26062" xr:uid="{00000000-0005-0000-0000-0000AA2D0000}"/>
    <cellStyle name="Assumption Percentage. 2 2 7 5" xfId="6072" xr:uid="{00000000-0005-0000-0000-0000AB2D0000}"/>
    <cellStyle name="Assumption Percentage. 2 2 7 5 2" xfId="26063" xr:uid="{00000000-0005-0000-0000-0000AC2D0000}"/>
    <cellStyle name="Assumption Percentage. 2 2 7 6" xfId="6073" xr:uid="{00000000-0005-0000-0000-0000AD2D0000}"/>
    <cellStyle name="Assumption Percentage. 2 2 7 6 2" xfId="26064" xr:uid="{00000000-0005-0000-0000-0000AE2D0000}"/>
    <cellStyle name="Assumption Percentage. 2 2 7 7" xfId="6074" xr:uid="{00000000-0005-0000-0000-0000AF2D0000}"/>
    <cellStyle name="Assumption Percentage. 2 2 7 7 2" xfId="26065" xr:uid="{00000000-0005-0000-0000-0000B02D0000}"/>
    <cellStyle name="Assumption Percentage. 2 2 7 8" xfId="6075" xr:uid="{00000000-0005-0000-0000-0000B12D0000}"/>
    <cellStyle name="Assumption Percentage. 2 2 7 8 2" xfId="26066" xr:uid="{00000000-0005-0000-0000-0000B22D0000}"/>
    <cellStyle name="Assumption Percentage. 2 2 7 9" xfId="6076" xr:uid="{00000000-0005-0000-0000-0000B32D0000}"/>
    <cellStyle name="Assumption Percentage. 2 2 7 9 2" xfId="26067" xr:uid="{00000000-0005-0000-0000-0000B42D0000}"/>
    <cellStyle name="Assumption Percentage. 2 2 8" xfId="6077" xr:uid="{00000000-0005-0000-0000-0000B52D0000}"/>
    <cellStyle name="Assumption Percentage. 2 2 8 10" xfId="6078" xr:uid="{00000000-0005-0000-0000-0000B62D0000}"/>
    <cellStyle name="Assumption Percentage. 2 2 8 10 2" xfId="26069" xr:uid="{00000000-0005-0000-0000-0000B72D0000}"/>
    <cellStyle name="Assumption Percentage. 2 2 8 11" xfId="6079" xr:uid="{00000000-0005-0000-0000-0000B82D0000}"/>
    <cellStyle name="Assumption Percentage. 2 2 8 11 2" xfId="26070" xr:uid="{00000000-0005-0000-0000-0000B92D0000}"/>
    <cellStyle name="Assumption Percentage. 2 2 8 12" xfId="26068" xr:uid="{00000000-0005-0000-0000-0000BA2D0000}"/>
    <cellStyle name="Assumption Percentage. 2 2 8 2" xfId="6080" xr:uid="{00000000-0005-0000-0000-0000BB2D0000}"/>
    <cellStyle name="Assumption Percentage. 2 2 8 2 2" xfId="26071" xr:uid="{00000000-0005-0000-0000-0000BC2D0000}"/>
    <cellStyle name="Assumption Percentage. 2 2 8 3" xfId="6081" xr:uid="{00000000-0005-0000-0000-0000BD2D0000}"/>
    <cellStyle name="Assumption Percentage. 2 2 8 3 2" xfId="26072" xr:uid="{00000000-0005-0000-0000-0000BE2D0000}"/>
    <cellStyle name="Assumption Percentage. 2 2 8 4" xfId="6082" xr:uid="{00000000-0005-0000-0000-0000BF2D0000}"/>
    <cellStyle name="Assumption Percentage. 2 2 8 4 2" xfId="26073" xr:uid="{00000000-0005-0000-0000-0000C02D0000}"/>
    <cellStyle name="Assumption Percentage. 2 2 8 5" xfId="6083" xr:uid="{00000000-0005-0000-0000-0000C12D0000}"/>
    <cellStyle name="Assumption Percentage. 2 2 8 5 2" xfId="26074" xr:uid="{00000000-0005-0000-0000-0000C22D0000}"/>
    <cellStyle name="Assumption Percentage. 2 2 8 6" xfId="6084" xr:uid="{00000000-0005-0000-0000-0000C32D0000}"/>
    <cellStyle name="Assumption Percentage. 2 2 8 6 2" xfId="26075" xr:uid="{00000000-0005-0000-0000-0000C42D0000}"/>
    <cellStyle name="Assumption Percentage. 2 2 8 7" xfId="6085" xr:uid="{00000000-0005-0000-0000-0000C52D0000}"/>
    <cellStyle name="Assumption Percentage. 2 2 8 7 2" xfId="26076" xr:uid="{00000000-0005-0000-0000-0000C62D0000}"/>
    <cellStyle name="Assumption Percentage. 2 2 8 8" xfId="6086" xr:uid="{00000000-0005-0000-0000-0000C72D0000}"/>
    <cellStyle name="Assumption Percentage. 2 2 8 8 2" xfId="26077" xr:uid="{00000000-0005-0000-0000-0000C82D0000}"/>
    <cellStyle name="Assumption Percentage. 2 2 8 9" xfId="6087" xr:uid="{00000000-0005-0000-0000-0000C92D0000}"/>
    <cellStyle name="Assumption Percentage. 2 2 8 9 2" xfId="26078" xr:uid="{00000000-0005-0000-0000-0000CA2D0000}"/>
    <cellStyle name="Assumption Percentage. 2 2 9" xfId="6088" xr:uid="{00000000-0005-0000-0000-0000CB2D0000}"/>
    <cellStyle name="Assumption Percentage. 2 2 9 2" xfId="26079" xr:uid="{00000000-0005-0000-0000-0000CC2D0000}"/>
    <cellStyle name="Assumption Percentage. 2 20" xfId="6089" xr:uid="{00000000-0005-0000-0000-0000CD2D0000}"/>
    <cellStyle name="Assumption Percentage. 2 20 2" xfId="26080" xr:uid="{00000000-0005-0000-0000-0000CE2D0000}"/>
    <cellStyle name="Assumption Percentage. 2 21" xfId="6090" xr:uid="{00000000-0005-0000-0000-0000CF2D0000}"/>
    <cellStyle name="Assumption Percentage. 2 21 2" xfId="26081" xr:uid="{00000000-0005-0000-0000-0000D02D0000}"/>
    <cellStyle name="Assumption Percentage. 2 22" xfId="6091" xr:uid="{00000000-0005-0000-0000-0000D12D0000}"/>
    <cellStyle name="Assumption Percentage. 2 22 2" xfId="26082" xr:uid="{00000000-0005-0000-0000-0000D22D0000}"/>
    <cellStyle name="Assumption Percentage. 2 23" xfId="25813" xr:uid="{00000000-0005-0000-0000-0000D32D0000}"/>
    <cellStyle name="Assumption Percentage. 2 3" xfId="6092" xr:uid="{00000000-0005-0000-0000-0000D42D0000}"/>
    <cellStyle name="Assumption Percentage. 2 3 10" xfId="6093" xr:uid="{00000000-0005-0000-0000-0000D52D0000}"/>
    <cellStyle name="Assumption Percentage. 2 3 10 2" xfId="26084" xr:uid="{00000000-0005-0000-0000-0000D62D0000}"/>
    <cellStyle name="Assumption Percentage. 2 3 11" xfId="6094" xr:uid="{00000000-0005-0000-0000-0000D72D0000}"/>
    <cellStyle name="Assumption Percentage. 2 3 11 2" xfId="26085" xr:uid="{00000000-0005-0000-0000-0000D82D0000}"/>
    <cellStyle name="Assumption Percentage. 2 3 12" xfId="6095" xr:uid="{00000000-0005-0000-0000-0000D92D0000}"/>
    <cellStyle name="Assumption Percentage. 2 3 12 2" xfId="26086" xr:uid="{00000000-0005-0000-0000-0000DA2D0000}"/>
    <cellStyle name="Assumption Percentage. 2 3 13" xfId="6096" xr:uid="{00000000-0005-0000-0000-0000DB2D0000}"/>
    <cellStyle name="Assumption Percentage. 2 3 13 2" xfId="26087" xr:uid="{00000000-0005-0000-0000-0000DC2D0000}"/>
    <cellStyle name="Assumption Percentage. 2 3 14" xfId="26083" xr:uid="{00000000-0005-0000-0000-0000DD2D0000}"/>
    <cellStyle name="Assumption Percentage. 2 3 2" xfId="6097" xr:uid="{00000000-0005-0000-0000-0000DE2D0000}"/>
    <cellStyle name="Assumption Percentage. 2 3 2 10" xfId="6098" xr:uid="{00000000-0005-0000-0000-0000DF2D0000}"/>
    <cellStyle name="Assumption Percentage. 2 3 2 10 2" xfId="26089" xr:uid="{00000000-0005-0000-0000-0000E02D0000}"/>
    <cellStyle name="Assumption Percentage. 2 3 2 11" xfId="6099" xr:uid="{00000000-0005-0000-0000-0000E12D0000}"/>
    <cellStyle name="Assumption Percentage. 2 3 2 11 2" xfId="26090" xr:uid="{00000000-0005-0000-0000-0000E22D0000}"/>
    <cellStyle name="Assumption Percentage. 2 3 2 12" xfId="6100" xr:uid="{00000000-0005-0000-0000-0000E32D0000}"/>
    <cellStyle name="Assumption Percentage. 2 3 2 12 2" xfId="26091" xr:uid="{00000000-0005-0000-0000-0000E42D0000}"/>
    <cellStyle name="Assumption Percentage. 2 3 2 13" xfId="26088" xr:uid="{00000000-0005-0000-0000-0000E52D0000}"/>
    <cellStyle name="Assumption Percentage. 2 3 2 2" xfId="6101" xr:uid="{00000000-0005-0000-0000-0000E62D0000}"/>
    <cellStyle name="Assumption Percentage. 2 3 2 2 10" xfId="6102" xr:uid="{00000000-0005-0000-0000-0000E72D0000}"/>
    <cellStyle name="Assumption Percentage. 2 3 2 2 10 2" xfId="26093" xr:uid="{00000000-0005-0000-0000-0000E82D0000}"/>
    <cellStyle name="Assumption Percentage. 2 3 2 2 11" xfId="6103" xr:uid="{00000000-0005-0000-0000-0000E92D0000}"/>
    <cellStyle name="Assumption Percentage. 2 3 2 2 11 2" xfId="26094" xr:uid="{00000000-0005-0000-0000-0000EA2D0000}"/>
    <cellStyle name="Assumption Percentage. 2 3 2 2 12" xfId="26092" xr:uid="{00000000-0005-0000-0000-0000EB2D0000}"/>
    <cellStyle name="Assumption Percentage. 2 3 2 2 2" xfId="6104" xr:uid="{00000000-0005-0000-0000-0000EC2D0000}"/>
    <cellStyle name="Assumption Percentage. 2 3 2 2 2 10" xfId="6105" xr:uid="{00000000-0005-0000-0000-0000ED2D0000}"/>
    <cellStyle name="Assumption Percentage. 2 3 2 2 2 10 2" xfId="26096" xr:uid="{00000000-0005-0000-0000-0000EE2D0000}"/>
    <cellStyle name="Assumption Percentage. 2 3 2 2 2 11" xfId="6106" xr:uid="{00000000-0005-0000-0000-0000EF2D0000}"/>
    <cellStyle name="Assumption Percentage. 2 3 2 2 2 11 2" xfId="26097" xr:uid="{00000000-0005-0000-0000-0000F02D0000}"/>
    <cellStyle name="Assumption Percentage. 2 3 2 2 2 12" xfId="26095" xr:uid="{00000000-0005-0000-0000-0000F12D0000}"/>
    <cellStyle name="Assumption Percentage. 2 3 2 2 2 2" xfId="6107" xr:uid="{00000000-0005-0000-0000-0000F22D0000}"/>
    <cellStyle name="Assumption Percentage. 2 3 2 2 2 2 2" xfId="26098" xr:uid="{00000000-0005-0000-0000-0000F32D0000}"/>
    <cellStyle name="Assumption Percentage. 2 3 2 2 2 3" xfId="6108" xr:uid="{00000000-0005-0000-0000-0000F42D0000}"/>
    <cellStyle name="Assumption Percentage. 2 3 2 2 2 3 2" xfId="26099" xr:uid="{00000000-0005-0000-0000-0000F52D0000}"/>
    <cellStyle name="Assumption Percentage. 2 3 2 2 2 4" xfId="6109" xr:uid="{00000000-0005-0000-0000-0000F62D0000}"/>
    <cellStyle name="Assumption Percentage. 2 3 2 2 2 4 2" xfId="26100" xr:uid="{00000000-0005-0000-0000-0000F72D0000}"/>
    <cellStyle name="Assumption Percentage. 2 3 2 2 2 5" xfId="6110" xr:uid="{00000000-0005-0000-0000-0000F82D0000}"/>
    <cellStyle name="Assumption Percentage. 2 3 2 2 2 5 2" xfId="26101" xr:uid="{00000000-0005-0000-0000-0000F92D0000}"/>
    <cellStyle name="Assumption Percentage. 2 3 2 2 2 6" xfId="6111" xr:uid="{00000000-0005-0000-0000-0000FA2D0000}"/>
    <cellStyle name="Assumption Percentage. 2 3 2 2 2 6 2" xfId="26102" xr:uid="{00000000-0005-0000-0000-0000FB2D0000}"/>
    <cellStyle name="Assumption Percentage. 2 3 2 2 2 7" xfId="6112" xr:uid="{00000000-0005-0000-0000-0000FC2D0000}"/>
    <cellStyle name="Assumption Percentage. 2 3 2 2 2 7 2" xfId="26103" xr:uid="{00000000-0005-0000-0000-0000FD2D0000}"/>
    <cellStyle name="Assumption Percentage. 2 3 2 2 2 8" xfId="6113" xr:uid="{00000000-0005-0000-0000-0000FE2D0000}"/>
    <cellStyle name="Assumption Percentage. 2 3 2 2 2 8 2" xfId="26104" xr:uid="{00000000-0005-0000-0000-0000FF2D0000}"/>
    <cellStyle name="Assumption Percentage. 2 3 2 2 2 9" xfId="6114" xr:uid="{00000000-0005-0000-0000-0000002E0000}"/>
    <cellStyle name="Assumption Percentage. 2 3 2 2 2 9 2" xfId="26105" xr:uid="{00000000-0005-0000-0000-0000012E0000}"/>
    <cellStyle name="Assumption Percentage. 2 3 2 2 3" xfId="6115" xr:uid="{00000000-0005-0000-0000-0000022E0000}"/>
    <cellStyle name="Assumption Percentage. 2 3 2 2 3 2" xfId="26106" xr:uid="{00000000-0005-0000-0000-0000032E0000}"/>
    <cellStyle name="Assumption Percentage. 2 3 2 2 4" xfId="6116" xr:uid="{00000000-0005-0000-0000-0000042E0000}"/>
    <cellStyle name="Assumption Percentage. 2 3 2 2 4 2" xfId="26107" xr:uid="{00000000-0005-0000-0000-0000052E0000}"/>
    <cellStyle name="Assumption Percentage. 2 3 2 2 5" xfId="6117" xr:uid="{00000000-0005-0000-0000-0000062E0000}"/>
    <cellStyle name="Assumption Percentage. 2 3 2 2 5 2" xfId="26108" xr:uid="{00000000-0005-0000-0000-0000072E0000}"/>
    <cellStyle name="Assumption Percentage. 2 3 2 2 6" xfId="6118" xr:uid="{00000000-0005-0000-0000-0000082E0000}"/>
    <cellStyle name="Assumption Percentage. 2 3 2 2 6 2" xfId="26109" xr:uid="{00000000-0005-0000-0000-0000092E0000}"/>
    <cellStyle name="Assumption Percentage. 2 3 2 2 7" xfId="6119" xr:uid="{00000000-0005-0000-0000-00000A2E0000}"/>
    <cellStyle name="Assumption Percentage. 2 3 2 2 7 2" xfId="26110" xr:uid="{00000000-0005-0000-0000-00000B2E0000}"/>
    <cellStyle name="Assumption Percentage. 2 3 2 2 8" xfId="6120" xr:uid="{00000000-0005-0000-0000-00000C2E0000}"/>
    <cellStyle name="Assumption Percentage. 2 3 2 2 8 2" xfId="26111" xr:uid="{00000000-0005-0000-0000-00000D2E0000}"/>
    <cellStyle name="Assumption Percentage. 2 3 2 2 9" xfId="6121" xr:uid="{00000000-0005-0000-0000-00000E2E0000}"/>
    <cellStyle name="Assumption Percentage. 2 3 2 2 9 2" xfId="26112" xr:uid="{00000000-0005-0000-0000-00000F2E0000}"/>
    <cellStyle name="Assumption Percentage. 2 3 2 3" xfId="6122" xr:uid="{00000000-0005-0000-0000-0000102E0000}"/>
    <cellStyle name="Assumption Percentage. 2 3 2 3 10" xfId="6123" xr:uid="{00000000-0005-0000-0000-0000112E0000}"/>
    <cellStyle name="Assumption Percentage. 2 3 2 3 10 2" xfId="26114" xr:uid="{00000000-0005-0000-0000-0000122E0000}"/>
    <cellStyle name="Assumption Percentage. 2 3 2 3 11" xfId="6124" xr:uid="{00000000-0005-0000-0000-0000132E0000}"/>
    <cellStyle name="Assumption Percentage. 2 3 2 3 11 2" xfId="26115" xr:uid="{00000000-0005-0000-0000-0000142E0000}"/>
    <cellStyle name="Assumption Percentage. 2 3 2 3 12" xfId="26113" xr:uid="{00000000-0005-0000-0000-0000152E0000}"/>
    <cellStyle name="Assumption Percentage. 2 3 2 3 2" xfId="6125" xr:uid="{00000000-0005-0000-0000-0000162E0000}"/>
    <cellStyle name="Assumption Percentage. 2 3 2 3 2 2" xfId="26116" xr:uid="{00000000-0005-0000-0000-0000172E0000}"/>
    <cellStyle name="Assumption Percentage. 2 3 2 3 3" xfId="6126" xr:uid="{00000000-0005-0000-0000-0000182E0000}"/>
    <cellStyle name="Assumption Percentage. 2 3 2 3 3 2" xfId="26117" xr:uid="{00000000-0005-0000-0000-0000192E0000}"/>
    <cellStyle name="Assumption Percentage. 2 3 2 3 4" xfId="6127" xr:uid="{00000000-0005-0000-0000-00001A2E0000}"/>
    <cellStyle name="Assumption Percentage. 2 3 2 3 4 2" xfId="26118" xr:uid="{00000000-0005-0000-0000-00001B2E0000}"/>
    <cellStyle name="Assumption Percentage. 2 3 2 3 5" xfId="6128" xr:uid="{00000000-0005-0000-0000-00001C2E0000}"/>
    <cellStyle name="Assumption Percentage. 2 3 2 3 5 2" xfId="26119" xr:uid="{00000000-0005-0000-0000-00001D2E0000}"/>
    <cellStyle name="Assumption Percentage. 2 3 2 3 6" xfId="6129" xr:uid="{00000000-0005-0000-0000-00001E2E0000}"/>
    <cellStyle name="Assumption Percentage. 2 3 2 3 6 2" xfId="26120" xr:uid="{00000000-0005-0000-0000-00001F2E0000}"/>
    <cellStyle name="Assumption Percentage. 2 3 2 3 7" xfId="6130" xr:uid="{00000000-0005-0000-0000-0000202E0000}"/>
    <cellStyle name="Assumption Percentage. 2 3 2 3 7 2" xfId="26121" xr:uid="{00000000-0005-0000-0000-0000212E0000}"/>
    <cellStyle name="Assumption Percentage. 2 3 2 3 8" xfId="6131" xr:uid="{00000000-0005-0000-0000-0000222E0000}"/>
    <cellStyle name="Assumption Percentage. 2 3 2 3 8 2" xfId="26122" xr:uid="{00000000-0005-0000-0000-0000232E0000}"/>
    <cellStyle name="Assumption Percentage. 2 3 2 3 9" xfId="6132" xr:uid="{00000000-0005-0000-0000-0000242E0000}"/>
    <cellStyle name="Assumption Percentage. 2 3 2 3 9 2" xfId="26123" xr:uid="{00000000-0005-0000-0000-0000252E0000}"/>
    <cellStyle name="Assumption Percentage. 2 3 2 4" xfId="6133" xr:uid="{00000000-0005-0000-0000-0000262E0000}"/>
    <cellStyle name="Assumption Percentage. 2 3 2 4 2" xfId="26124" xr:uid="{00000000-0005-0000-0000-0000272E0000}"/>
    <cellStyle name="Assumption Percentage. 2 3 2 5" xfId="6134" xr:uid="{00000000-0005-0000-0000-0000282E0000}"/>
    <cellStyle name="Assumption Percentage. 2 3 2 5 2" xfId="26125" xr:uid="{00000000-0005-0000-0000-0000292E0000}"/>
    <cellStyle name="Assumption Percentage. 2 3 2 6" xfId="6135" xr:uid="{00000000-0005-0000-0000-00002A2E0000}"/>
    <cellStyle name="Assumption Percentage. 2 3 2 6 2" xfId="26126" xr:uid="{00000000-0005-0000-0000-00002B2E0000}"/>
    <cellStyle name="Assumption Percentage. 2 3 2 7" xfId="6136" xr:uid="{00000000-0005-0000-0000-00002C2E0000}"/>
    <cellStyle name="Assumption Percentage. 2 3 2 7 2" xfId="26127" xr:uid="{00000000-0005-0000-0000-00002D2E0000}"/>
    <cellStyle name="Assumption Percentage. 2 3 2 8" xfId="6137" xr:uid="{00000000-0005-0000-0000-00002E2E0000}"/>
    <cellStyle name="Assumption Percentage. 2 3 2 8 2" xfId="26128" xr:uid="{00000000-0005-0000-0000-00002F2E0000}"/>
    <cellStyle name="Assumption Percentage. 2 3 2 9" xfId="6138" xr:uid="{00000000-0005-0000-0000-0000302E0000}"/>
    <cellStyle name="Assumption Percentage. 2 3 2 9 2" xfId="26129" xr:uid="{00000000-0005-0000-0000-0000312E0000}"/>
    <cellStyle name="Assumption Percentage. 2 3 3" xfId="6139" xr:uid="{00000000-0005-0000-0000-0000322E0000}"/>
    <cellStyle name="Assumption Percentage. 2 3 3 10" xfId="6140" xr:uid="{00000000-0005-0000-0000-0000332E0000}"/>
    <cellStyle name="Assumption Percentage. 2 3 3 10 2" xfId="26131" xr:uid="{00000000-0005-0000-0000-0000342E0000}"/>
    <cellStyle name="Assumption Percentage. 2 3 3 11" xfId="6141" xr:uid="{00000000-0005-0000-0000-0000352E0000}"/>
    <cellStyle name="Assumption Percentage. 2 3 3 11 2" xfId="26132" xr:uid="{00000000-0005-0000-0000-0000362E0000}"/>
    <cellStyle name="Assumption Percentage. 2 3 3 12" xfId="26130" xr:uid="{00000000-0005-0000-0000-0000372E0000}"/>
    <cellStyle name="Assumption Percentage. 2 3 3 2" xfId="6142" xr:uid="{00000000-0005-0000-0000-0000382E0000}"/>
    <cellStyle name="Assumption Percentage. 2 3 3 2 10" xfId="6143" xr:uid="{00000000-0005-0000-0000-0000392E0000}"/>
    <cellStyle name="Assumption Percentage. 2 3 3 2 10 2" xfId="26134" xr:uid="{00000000-0005-0000-0000-00003A2E0000}"/>
    <cellStyle name="Assumption Percentage. 2 3 3 2 11" xfId="6144" xr:uid="{00000000-0005-0000-0000-00003B2E0000}"/>
    <cellStyle name="Assumption Percentage. 2 3 3 2 11 2" xfId="26135" xr:uid="{00000000-0005-0000-0000-00003C2E0000}"/>
    <cellStyle name="Assumption Percentage. 2 3 3 2 12" xfId="26133" xr:uid="{00000000-0005-0000-0000-00003D2E0000}"/>
    <cellStyle name="Assumption Percentage. 2 3 3 2 2" xfId="6145" xr:uid="{00000000-0005-0000-0000-00003E2E0000}"/>
    <cellStyle name="Assumption Percentage. 2 3 3 2 2 2" xfId="26136" xr:uid="{00000000-0005-0000-0000-00003F2E0000}"/>
    <cellStyle name="Assumption Percentage. 2 3 3 2 3" xfId="6146" xr:uid="{00000000-0005-0000-0000-0000402E0000}"/>
    <cellStyle name="Assumption Percentage. 2 3 3 2 3 2" xfId="26137" xr:uid="{00000000-0005-0000-0000-0000412E0000}"/>
    <cellStyle name="Assumption Percentage. 2 3 3 2 4" xfId="6147" xr:uid="{00000000-0005-0000-0000-0000422E0000}"/>
    <cellStyle name="Assumption Percentage. 2 3 3 2 4 2" xfId="26138" xr:uid="{00000000-0005-0000-0000-0000432E0000}"/>
    <cellStyle name="Assumption Percentage. 2 3 3 2 5" xfId="6148" xr:uid="{00000000-0005-0000-0000-0000442E0000}"/>
    <cellStyle name="Assumption Percentage. 2 3 3 2 5 2" xfId="26139" xr:uid="{00000000-0005-0000-0000-0000452E0000}"/>
    <cellStyle name="Assumption Percentage. 2 3 3 2 6" xfId="6149" xr:uid="{00000000-0005-0000-0000-0000462E0000}"/>
    <cellStyle name="Assumption Percentage. 2 3 3 2 6 2" xfId="26140" xr:uid="{00000000-0005-0000-0000-0000472E0000}"/>
    <cellStyle name="Assumption Percentage. 2 3 3 2 7" xfId="6150" xr:uid="{00000000-0005-0000-0000-0000482E0000}"/>
    <cellStyle name="Assumption Percentage. 2 3 3 2 7 2" xfId="26141" xr:uid="{00000000-0005-0000-0000-0000492E0000}"/>
    <cellStyle name="Assumption Percentage. 2 3 3 2 8" xfId="6151" xr:uid="{00000000-0005-0000-0000-00004A2E0000}"/>
    <cellStyle name="Assumption Percentage. 2 3 3 2 8 2" xfId="26142" xr:uid="{00000000-0005-0000-0000-00004B2E0000}"/>
    <cellStyle name="Assumption Percentage. 2 3 3 2 9" xfId="6152" xr:uid="{00000000-0005-0000-0000-00004C2E0000}"/>
    <cellStyle name="Assumption Percentage. 2 3 3 2 9 2" xfId="26143" xr:uid="{00000000-0005-0000-0000-00004D2E0000}"/>
    <cellStyle name="Assumption Percentage. 2 3 3 3" xfId="6153" xr:uid="{00000000-0005-0000-0000-00004E2E0000}"/>
    <cellStyle name="Assumption Percentage. 2 3 3 3 2" xfId="26144" xr:uid="{00000000-0005-0000-0000-00004F2E0000}"/>
    <cellStyle name="Assumption Percentage. 2 3 3 4" xfId="6154" xr:uid="{00000000-0005-0000-0000-0000502E0000}"/>
    <cellStyle name="Assumption Percentage. 2 3 3 4 2" xfId="26145" xr:uid="{00000000-0005-0000-0000-0000512E0000}"/>
    <cellStyle name="Assumption Percentage. 2 3 3 5" xfId="6155" xr:uid="{00000000-0005-0000-0000-0000522E0000}"/>
    <cellStyle name="Assumption Percentage. 2 3 3 5 2" xfId="26146" xr:uid="{00000000-0005-0000-0000-0000532E0000}"/>
    <cellStyle name="Assumption Percentage. 2 3 3 6" xfId="6156" xr:uid="{00000000-0005-0000-0000-0000542E0000}"/>
    <cellStyle name="Assumption Percentage. 2 3 3 6 2" xfId="26147" xr:uid="{00000000-0005-0000-0000-0000552E0000}"/>
    <cellStyle name="Assumption Percentage. 2 3 3 7" xfId="6157" xr:uid="{00000000-0005-0000-0000-0000562E0000}"/>
    <cellStyle name="Assumption Percentage. 2 3 3 7 2" xfId="26148" xr:uid="{00000000-0005-0000-0000-0000572E0000}"/>
    <cellStyle name="Assumption Percentage. 2 3 3 8" xfId="6158" xr:uid="{00000000-0005-0000-0000-0000582E0000}"/>
    <cellStyle name="Assumption Percentage. 2 3 3 8 2" xfId="26149" xr:uid="{00000000-0005-0000-0000-0000592E0000}"/>
    <cellStyle name="Assumption Percentage. 2 3 3 9" xfId="6159" xr:uid="{00000000-0005-0000-0000-00005A2E0000}"/>
    <cellStyle name="Assumption Percentage. 2 3 3 9 2" xfId="26150" xr:uid="{00000000-0005-0000-0000-00005B2E0000}"/>
    <cellStyle name="Assumption Percentage. 2 3 4" xfId="6160" xr:uid="{00000000-0005-0000-0000-00005C2E0000}"/>
    <cellStyle name="Assumption Percentage. 2 3 4 10" xfId="6161" xr:uid="{00000000-0005-0000-0000-00005D2E0000}"/>
    <cellStyle name="Assumption Percentage. 2 3 4 10 2" xfId="26152" xr:uid="{00000000-0005-0000-0000-00005E2E0000}"/>
    <cellStyle name="Assumption Percentage. 2 3 4 11" xfId="6162" xr:uid="{00000000-0005-0000-0000-00005F2E0000}"/>
    <cellStyle name="Assumption Percentage. 2 3 4 11 2" xfId="26153" xr:uid="{00000000-0005-0000-0000-0000602E0000}"/>
    <cellStyle name="Assumption Percentage. 2 3 4 12" xfId="26151" xr:uid="{00000000-0005-0000-0000-0000612E0000}"/>
    <cellStyle name="Assumption Percentage. 2 3 4 2" xfId="6163" xr:uid="{00000000-0005-0000-0000-0000622E0000}"/>
    <cellStyle name="Assumption Percentage. 2 3 4 2 2" xfId="26154" xr:uid="{00000000-0005-0000-0000-0000632E0000}"/>
    <cellStyle name="Assumption Percentage. 2 3 4 3" xfId="6164" xr:uid="{00000000-0005-0000-0000-0000642E0000}"/>
    <cellStyle name="Assumption Percentage. 2 3 4 3 2" xfId="26155" xr:uid="{00000000-0005-0000-0000-0000652E0000}"/>
    <cellStyle name="Assumption Percentage. 2 3 4 4" xfId="6165" xr:uid="{00000000-0005-0000-0000-0000662E0000}"/>
    <cellStyle name="Assumption Percentage. 2 3 4 4 2" xfId="26156" xr:uid="{00000000-0005-0000-0000-0000672E0000}"/>
    <cellStyle name="Assumption Percentage. 2 3 4 5" xfId="6166" xr:uid="{00000000-0005-0000-0000-0000682E0000}"/>
    <cellStyle name="Assumption Percentage. 2 3 4 5 2" xfId="26157" xr:uid="{00000000-0005-0000-0000-0000692E0000}"/>
    <cellStyle name="Assumption Percentage. 2 3 4 6" xfId="6167" xr:uid="{00000000-0005-0000-0000-00006A2E0000}"/>
    <cellStyle name="Assumption Percentage. 2 3 4 6 2" xfId="26158" xr:uid="{00000000-0005-0000-0000-00006B2E0000}"/>
    <cellStyle name="Assumption Percentage. 2 3 4 7" xfId="6168" xr:uid="{00000000-0005-0000-0000-00006C2E0000}"/>
    <cellStyle name="Assumption Percentage. 2 3 4 7 2" xfId="26159" xr:uid="{00000000-0005-0000-0000-00006D2E0000}"/>
    <cellStyle name="Assumption Percentage. 2 3 4 8" xfId="6169" xr:uid="{00000000-0005-0000-0000-00006E2E0000}"/>
    <cellStyle name="Assumption Percentage. 2 3 4 8 2" xfId="26160" xr:uid="{00000000-0005-0000-0000-00006F2E0000}"/>
    <cellStyle name="Assumption Percentage. 2 3 4 9" xfId="6170" xr:uid="{00000000-0005-0000-0000-0000702E0000}"/>
    <cellStyle name="Assumption Percentage. 2 3 4 9 2" xfId="26161" xr:uid="{00000000-0005-0000-0000-0000712E0000}"/>
    <cellStyle name="Assumption Percentage. 2 3 5" xfId="6171" xr:uid="{00000000-0005-0000-0000-0000722E0000}"/>
    <cellStyle name="Assumption Percentage. 2 3 5 2" xfId="26162" xr:uid="{00000000-0005-0000-0000-0000732E0000}"/>
    <cellStyle name="Assumption Percentage. 2 3 6" xfId="6172" xr:uid="{00000000-0005-0000-0000-0000742E0000}"/>
    <cellStyle name="Assumption Percentage. 2 3 6 2" xfId="26163" xr:uid="{00000000-0005-0000-0000-0000752E0000}"/>
    <cellStyle name="Assumption Percentage. 2 3 7" xfId="6173" xr:uid="{00000000-0005-0000-0000-0000762E0000}"/>
    <cellStyle name="Assumption Percentage. 2 3 7 2" xfId="26164" xr:uid="{00000000-0005-0000-0000-0000772E0000}"/>
    <cellStyle name="Assumption Percentage. 2 3 8" xfId="6174" xr:uid="{00000000-0005-0000-0000-0000782E0000}"/>
    <cellStyle name="Assumption Percentage. 2 3 8 2" xfId="26165" xr:uid="{00000000-0005-0000-0000-0000792E0000}"/>
    <cellStyle name="Assumption Percentage. 2 3 9" xfId="6175" xr:uid="{00000000-0005-0000-0000-00007A2E0000}"/>
    <cellStyle name="Assumption Percentage. 2 3 9 2" xfId="26166" xr:uid="{00000000-0005-0000-0000-00007B2E0000}"/>
    <cellStyle name="Assumption Percentage. 2 4" xfId="6176" xr:uid="{00000000-0005-0000-0000-00007C2E0000}"/>
    <cellStyle name="Assumption Percentage. 2 4 10" xfId="6177" xr:uid="{00000000-0005-0000-0000-00007D2E0000}"/>
    <cellStyle name="Assumption Percentage. 2 4 10 2" xfId="26168" xr:uid="{00000000-0005-0000-0000-00007E2E0000}"/>
    <cellStyle name="Assumption Percentage. 2 4 11" xfId="6178" xr:uid="{00000000-0005-0000-0000-00007F2E0000}"/>
    <cellStyle name="Assumption Percentage. 2 4 11 2" xfId="26169" xr:uid="{00000000-0005-0000-0000-0000802E0000}"/>
    <cellStyle name="Assumption Percentage. 2 4 12" xfId="6179" xr:uid="{00000000-0005-0000-0000-0000812E0000}"/>
    <cellStyle name="Assumption Percentage. 2 4 12 2" xfId="26170" xr:uid="{00000000-0005-0000-0000-0000822E0000}"/>
    <cellStyle name="Assumption Percentage. 2 4 13" xfId="26167" xr:uid="{00000000-0005-0000-0000-0000832E0000}"/>
    <cellStyle name="Assumption Percentage. 2 4 2" xfId="6180" xr:uid="{00000000-0005-0000-0000-0000842E0000}"/>
    <cellStyle name="Assumption Percentage. 2 4 2 10" xfId="6181" xr:uid="{00000000-0005-0000-0000-0000852E0000}"/>
    <cellStyle name="Assumption Percentage. 2 4 2 10 2" xfId="26172" xr:uid="{00000000-0005-0000-0000-0000862E0000}"/>
    <cellStyle name="Assumption Percentage. 2 4 2 11" xfId="6182" xr:uid="{00000000-0005-0000-0000-0000872E0000}"/>
    <cellStyle name="Assumption Percentage. 2 4 2 11 2" xfId="26173" xr:uid="{00000000-0005-0000-0000-0000882E0000}"/>
    <cellStyle name="Assumption Percentage. 2 4 2 12" xfId="26171" xr:uid="{00000000-0005-0000-0000-0000892E0000}"/>
    <cellStyle name="Assumption Percentage. 2 4 2 2" xfId="6183" xr:uid="{00000000-0005-0000-0000-00008A2E0000}"/>
    <cellStyle name="Assumption Percentage. 2 4 2 2 10" xfId="6184" xr:uid="{00000000-0005-0000-0000-00008B2E0000}"/>
    <cellStyle name="Assumption Percentage. 2 4 2 2 10 2" xfId="26175" xr:uid="{00000000-0005-0000-0000-00008C2E0000}"/>
    <cellStyle name="Assumption Percentage. 2 4 2 2 11" xfId="6185" xr:uid="{00000000-0005-0000-0000-00008D2E0000}"/>
    <cellStyle name="Assumption Percentage. 2 4 2 2 11 2" xfId="26176" xr:uid="{00000000-0005-0000-0000-00008E2E0000}"/>
    <cellStyle name="Assumption Percentage. 2 4 2 2 12" xfId="26174" xr:uid="{00000000-0005-0000-0000-00008F2E0000}"/>
    <cellStyle name="Assumption Percentage. 2 4 2 2 2" xfId="6186" xr:uid="{00000000-0005-0000-0000-0000902E0000}"/>
    <cellStyle name="Assumption Percentage. 2 4 2 2 2 2" xfId="26177" xr:uid="{00000000-0005-0000-0000-0000912E0000}"/>
    <cellStyle name="Assumption Percentage. 2 4 2 2 3" xfId="6187" xr:uid="{00000000-0005-0000-0000-0000922E0000}"/>
    <cellStyle name="Assumption Percentage. 2 4 2 2 3 2" xfId="26178" xr:uid="{00000000-0005-0000-0000-0000932E0000}"/>
    <cellStyle name="Assumption Percentage. 2 4 2 2 4" xfId="6188" xr:uid="{00000000-0005-0000-0000-0000942E0000}"/>
    <cellStyle name="Assumption Percentage. 2 4 2 2 4 2" xfId="26179" xr:uid="{00000000-0005-0000-0000-0000952E0000}"/>
    <cellStyle name="Assumption Percentage. 2 4 2 2 5" xfId="6189" xr:uid="{00000000-0005-0000-0000-0000962E0000}"/>
    <cellStyle name="Assumption Percentage. 2 4 2 2 5 2" xfId="26180" xr:uid="{00000000-0005-0000-0000-0000972E0000}"/>
    <cellStyle name="Assumption Percentage. 2 4 2 2 6" xfId="6190" xr:uid="{00000000-0005-0000-0000-0000982E0000}"/>
    <cellStyle name="Assumption Percentage. 2 4 2 2 6 2" xfId="26181" xr:uid="{00000000-0005-0000-0000-0000992E0000}"/>
    <cellStyle name="Assumption Percentage. 2 4 2 2 7" xfId="6191" xr:uid="{00000000-0005-0000-0000-00009A2E0000}"/>
    <cellStyle name="Assumption Percentage. 2 4 2 2 7 2" xfId="26182" xr:uid="{00000000-0005-0000-0000-00009B2E0000}"/>
    <cellStyle name="Assumption Percentage. 2 4 2 2 8" xfId="6192" xr:uid="{00000000-0005-0000-0000-00009C2E0000}"/>
    <cellStyle name="Assumption Percentage. 2 4 2 2 8 2" xfId="26183" xr:uid="{00000000-0005-0000-0000-00009D2E0000}"/>
    <cellStyle name="Assumption Percentage. 2 4 2 2 9" xfId="6193" xr:uid="{00000000-0005-0000-0000-00009E2E0000}"/>
    <cellStyle name="Assumption Percentage. 2 4 2 2 9 2" xfId="26184" xr:uid="{00000000-0005-0000-0000-00009F2E0000}"/>
    <cellStyle name="Assumption Percentage. 2 4 2 3" xfId="6194" xr:uid="{00000000-0005-0000-0000-0000A02E0000}"/>
    <cellStyle name="Assumption Percentage. 2 4 2 3 2" xfId="26185" xr:uid="{00000000-0005-0000-0000-0000A12E0000}"/>
    <cellStyle name="Assumption Percentage. 2 4 2 4" xfId="6195" xr:uid="{00000000-0005-0000-0000-0000A22E0000}"/>
    <cellStyle name="Assumption Percentage. 2 4 2 4 2" xfId="26186" xr:uid="{00000000-0005-0000-0000-0000A32E0000}"/>
    <cellStyle name="Assumption Percentage. 2 4 2 5" xfId="6196" xr:uid="{00000000-0005-0000-0000-0000A42E0000}"/>
    <cellStyle name="Assumption Percentage. 2 4 2 5 2" xfId="26187" xr:uid="{00000000-0005-0000-0000-0000A52E0000}"/>
    <cellStyle name="Assumption Percentage. 2 4 2 6" xfId="6197" xr:uid="{00000000-0005-0000-0000-0000A62E0000}"/>
    <cellStyle name="Assumption Percentage. 2 4 2 6 2" xfId="26188" xr:uid="{00000000-0005-0000-0000-0000A72E0000}"/>
    <cellStyle name="Assumption Percentage. 2 4 2 7" xfId="6198" xr:uid="{00000000-0005-0000-0000-0000A82E0000}"/>
    <cellStyle name="Assumption Percentage. 2 4 2 7 2" xfId="26189" xr:uid="{00000000-0005-0000-0000-0000A92E0000}"/>
    <cellStyle name="Assumption Percentage. 2 4 2 8" xfId="6199" xr:uid="{00000000-0005-0000-0000-0000AA2E0000}"/>
    <cellStyle name="Assumption Percentage. 2 4 2 8 2" xfId="26190" xr:uid="{00000000-0005-0000-0000-0000AB2E0000}"/>
    <cellStyle name="Assumption Percentage. 2 4 2 9" xfId="6200" xr:uid="{00000000-0005-0000-0000-0000AC2E0000}"/>
    <cellStyle name="Assumption Percentage. 2 4 2 9 2" xfId="26191" xr:uid="{00000000-0005-0000-0000-0000AD2E0000}"/>
    <cellStyle name="Assumption Percentage. 2 4 3" xfId="6201" xr:uid="{00000000-0005-0000-0000-0000AE2E0000}"/>
    <cellStyle name="Assumption Percentage. 2 4 3 10" xfId="6202" xr:uid="{00000000-0005-0000-0000-0000AF2E0000}"/>
    <cellStyle name="Assumption Percentage. 2 4 3 10 2" xfId="26193" xr:uid="{00000000-0005-0000-0000-0000B02E0000}"/>
    <cellStyle name="Assumption Percentage. 2 4 3 11" xfId="6203" xr:uid="{00000000-0005-0000-0000-0000B12E0000}"/>
    <cellStyle name="Assumption Percentage. 2 4 3 11 2" xfId="26194" xr:uid="{00000000-0005-0000-0000-0000B22E0000}"/>
    <cellStyle name="Assumption Percentage. 2 4 3 12" xfId="26192" xr:uid="{00000000-0005-0000-0000-0000B32E0000}"/>
    <cellStyle name="Assumption Percentage. 2 4 3 2" xfId="6204" xr:uid="{00000000-0005-0000-0000-0000B42E0000}"/>
    <cellStyle name="Assumption Percentage. 2 4 3 2 2" xfId="26195" xr:uid="{00000000-0005-0000-0000-0000B52E0000}"/>
    <cellStyle name="Assumption Percentage. 2 4 3 3" xfId="6205" xr:uid="{00000000-0005-0000-0000-0000B62E0000}"/>
    <cellStyle name="Assumption Percentage. 2 4 3 3 2" xfId="26196" xr:uid="{00000000-0005-0000-0000-0000B72E0000}"/>
    <cellStyle name="Assumption Percentage. 2 4 3 4" xfId="6206" xr:uid="{00000000-0005-0000-0000-0000B82E0000}"/>
    <cellStyle name="Assumption Percentage. 2 4 3 4 2" xfId="26197" xr:uid="{00000000-0005-0000-0000-0000B92E0000}"/>
    <cellStyle name="Assumption Percentage. 2 4 3 5" xfId="6207" xr:uid="{00000000-0005-0000-0000-0000BA2E0000}"/>
    <cellStyle name="Assumption Percentage. 2 4 3 5 2" xfId="26198" xr:uid="{00000000-0005-0000-0000-0000BB2E0000}"/>
    <cellStyle name="Assumption Percentage. 2 4 3 6" xfId="6208" xr:uid="{00000000-0005-0000-0000-0000BC2E0000}"/>
    <cellStyle name="Assumption Percentage. 2 4 3 6 2" xfId="26199" xr:uid="{00000000-0005-0000-0000-0000BD2E0000}"/>
    <cellStyle name="Assumption Percentage. 2 4 3 7" xfId="6209" xr:uid="{00000000-0005-0000-0000-0000BE2E0000}"/>
    <cellStyle name="Assumption Percentage. 2 4 3 7 2" xfId="26200" xr:uid="{00000000-0005-0000-0000-0000BF2E0000}"/>
    <cellStyle name="Assumption Percentage. 2 4 3 8" xfId="6210" xr:uid="{00000000-0005-0000-0000-0000C02E0000}"/>
    <cellStyle name="Assumption Percentage. 2 4 3 8 2" xfId="26201" xr:uid="{00000000-0005-0000-0000-0000C12E0000}"/>
    <cellStyle name="Assumption Percentage. 2 4 3 9" xfId="6211" xr:uid="{00000000-0005-0000-0000-0000C22E0000}"/>
    <cellStyle name="Assumption Percentage. 2 4 3 9 2" xfId="26202" xr:uid="{00000000-0005-0000-0000-0000C32E0000}"/>
    <cellStyle name="Assumption Percentage. 2 4 4" xfId="6212" xr:uid="{00000000-0005-0000-0000-0000C42E0000}"/>
    <cellStyle name="Assumption Percentage. 2 4 4 2" xfId="26203" xr:uid="{00000000-0005-0000-0000-0000C52E0000}"/>
    <cellStyle name="Assumption Percentage. 2 4 5" xfId="6213" xr:uid="{00000000-0005-0000-0000-0000C62E0000}"/>
    <cellStyle name="Assumption Percentage. 2 4 5 2" xfId="26204" xr:uid="{00000000-0005-0000-0000-0000C72E0000}"/>
    <cellStyle name="Assumption Percentage. 2 4 6" xfId="6214" xr:uid="{00000000-0005-0000-0000-0000C82E0000}"/>
    <cellStyle name="Assumption Percentage. 2 4 6 2" xfId="26205" xr:uid="{00000000-0005-0000-0000-0000C92E0000}"/>
    <cellStyle name="Assumption Percentage. 2 4 7" xfId="6215" xr:uid="{00000000-0005-0000-0000-0000CA2E0000}"/>
    <cellStyle name="Assumption Percentage. 2 4 7 2" xfId="26206" xr:uid="{00000000-0005-0000-0000-0000CB2E0000}"/>
    <cellStyle name="Assumption Percentage. 2 4 8" xfId="6216" xr:uid="{00000000-0005-0000-0000-0000CC2E0000}"/>
    <cellStyle name="Assumption Percentage. 2 4 8 2" xfId="26207" xr:uid="{00000000-0005-0000-0000-0000CD2E0000}"/>
    <cellStyle name="Assumption Percentage. 2 4 9" xfId="6217" xr:uid="{00000000-0005-0000-0000-0000CE2E0000}"/>
    <cellStyle name="Assumption Percentage. 2 4 9 2" xfId="26208" xr:uid="{00000000-0005-0000-0000-0000CF2E0000}"/>
    <cellStyle name="Assumption Percentage. 2 5" xfId="6218" xr:uid="{00000000-0005-0000-0000-0000D02E0000}"/>
    <cellStyle name="Assumption Percentage. 2 5 10" xfId="6219" xr:uid="{00000000-0005-0000-0000-0000D12E0000}"/>
    <cellStyle name="Assumption Percentage. 2 5 10 2" xfId="26210" xr:uid="{00000000-0005-0000-0000-0000D22E0000}"/>
    <cellStyle name="Assumption Percentage. 2 5 11" xfId="6220" xr:uid="{00000000-0005-0000-0000-0000D32E0000}"/>
    <cellStyle name="Assumption Percentage. 2 5 11 2" xfId="26211" xr:uid="{00000000-0005-0000-0000-0000D42E0000}"/>
    <cellStyle name="Assumption Percentage. 2 5 12" xfId="6221" xr:uid="{00000000-0005-0000-0000-0000D52E0000}"/>
    <cellStyle name="Assumption Percentage. 2 5 12 2" xfId="26212" xr:uid="{00000000-0005-0000-0000-0000D62E0000}"/>
    <cellStyle name="Assumption Percentage. 2 5 13" xfId="26209" xr:uid="{00000000-0005-0000-0000-0000D72E0000}"/>
    <cellStyle name="Assumption Percentage. 2 5 2" xfId="6222" xr:uid="{00000000-0005-0000-0000-0000D82E0000}"/>
    <cellStyle name="Assumption Percentage. 2 5 2 10" xfId="6223" xr:uid="{00000000-0005-0000-0000-0000D92E0000}"/>
    <cellStyle name="Assumption Percentage. 2 5 2 10 2" xfId="26214" xr:uid="{00000000-0005-0000-0000-0000DA2E0000}"/>
    <cellStyle name="Assumption Percentage. 2 5 2 11" xfId="6224" xr:uid="{00000000-0005-0000-0000-0000DB2E0000}"/>
    <cellStyle name="Assumption Percentage. 2 5 2 11 2" xfId="26215" xr:uid="{00000000-0005-0000-0000-0000DC2E0000}"/>
    <cellStyle name="Assumption Percentage. 2 5 2 12" xfId="26213" xr:uid="{00000000-0005-0000-0000-0000DD2E0000}"/>
    <cellStyle name="Assumption Percentage. 2 5 2 2" xfId="6225" xr:uid="{00000000-0005-0000-0000-0000DE2E0000}"/>
    <cellStyle name="Assumption Percentage. 2 5 2 2 10" xfId="6226" xr:uid="{00000000-0005-0000-0000-0000DF2E0000}"/>
    <cellStyle name="Assumption Percentage. 2 5 2 2 10 2" xfId="26217" xr:uid="{00000000-0005-0000-0000-0000E02E0000}"/>
    <cellStyle name="Assumption Percentage. 2 5 2 2 11" xfId="6227" xr:uid="{00000000-0005-0000-0000-0000E12E0000}"/>
    <cellStyle name="Assumption Percentage. 2 5 2 2 11 2" xfId="26218" xr:uid="{00000000-0005-0000-0000-0000E22E0000}"/>
    <cellStyle name="Assumption Percentage. 2 5 2 2 12" xfId="26216" xr:uid="{00000000-0005-0000-0000-0000E32E0000}"/>
    <cellStyle name="Assumption Percentage. 2 5 2 2 2" xfId="6228" xr:uid="{00000000-0005-0000-0000-0000E42E0000}"/>
    <cellStyle name="Assumption Percentage. 2 5 2 2 2 2" xfId="26219" xr:uid="{00000000-0005-0000-0000-0000E52E0000}"/>
    <cellStyle name="Assumption Percentage. 2 5 2 2 3" xfId="6229" xr:uid="{00000000-0005-0000-0000-0000E62E0000}"/>
    <cellStyle name="Assumption Percentage. 2 5 2 2 3 2" xfId="26220" xr:uid="{00000000-0005-0000-0000-0000E72E0000}"/>
    <cellStyle name="Assumption Percentage. 2 5 2 2 4" xfId="6230" xr:uid="{00000000-0005-0000-0000-0000E82E0000}"/>
    <cellStyle name="Assumption Percentage. 2 5 2 2 4 2" xfId="26221" xr:uid="{00000000-0005-0000-0000-0000E92E0000}"/>
    <cellStyle name="Assumption Percentage. 2 5 2 2 5" xfId="6231" xr:uid="{00000000-0005-0000-0000-0000EA2E0000}"/>
    <cellStyle name="Assumption Percentage. 2 5 2 2 5 2" xfId="26222" xr:uid="{00000000-0005-0000-0000-0000EB2E0000}"/>
    <cellStyle name="Assumption Percentage. 2 5 2 2 6" xfId="6232" xr:uid="{00000000-0005-0000-0000-0000EC2E0000}"/>
    <cellStyle name="Assumption Percentage. 2 5 2 2 6 2" xfId="26223" xr:uid="{00000000-0005-0000-0000-0000ED2E0000}"/>
    <cellStyle name="Assumption Percentage. 2 5 2 2 7" xfId="6233" xr:uid="{00000000-0005-0000-0000-0000EE2E0000}"/>
    <cellStyle name="Assumption Percentage. 2 5 2 2 7 2" xfId="26224" xr:uid="{00000000-0005-0000-0000-0000EF2E0000}"/>
    <cellStyle name="Assumption Percentage. 2 5 2 2 8" xfId="6234" xr:uid="{00000000-0005-0000-0000-0000F02E0000}"/>
    <cellStyle name="Assumption Percentage. 2 5 2 2 8 2" xfId="26225" xr:uid="{00000000-0005-0000-0000-0000F12E0000}"/>
    <cellStyle name="Assumption Percentage. 2 5 2 2 9" xfId="6235" xr:uid="{00000000-0005-0000-0000-0000F22E0000}"/>
    <cellStyle name="Assumption Percentage. 2 5 2 2 9 2" xfId="26226" xr:uid="{00000000-0005-0000-0000-0000F32E0000}"/>
    <cellStyle name="Assumption Percentage. 2 5 2 3" xfId="6236" xr:uid="{00000000-0005-0000-0000-0000F42E0000}"/>
    <cellStyle name="Assumption Percentage. 2 5 2 3 2" xfId="26227" xr:uid="{00000000-0005-0000-0000-0000F52E0000}"/>
    <cellStyle name="Assumption Percentage. 2 5 2 4" xfId="6237" xr:uid="{00000000-0005-0000-0000-0000F62E0000}"/>
    <cellStyle name="Assumption Percentage. 2 5 2 4 2" xfId="26228" xr:uid="{00000000-0005-0000-0000-0000F72E0000}"/>
    <cellStyle name="Assumption Percentage. 2 5 2 5" xfId="6238" xr:uid="{00000000-0005-0000-0000-0000F82E0000}"/>
    <cellStyle name="Assumption Percentage. 2 5 2 5 2" xfId="26229" xr:uid="{00000000-0005-0000-0000-0000F92E0000}"/>
    <cellStyle name="Assumption Percentage. 2 5 2 6" xfId="6239" xr:uid="{00000000-0005-0000-0000-0000FA2E0000}"/>
    <cellStyle name="Assumption Percentage. 2 5 2 6 2" xfId="26230" xr:uid="{00000000-0005-0000-0000-0000FB2E0000}"/>
    <cellStyle name="Assumption Percentage. 2 5 2 7" xfId="6240" xr:uid="{00000000-0005-0000-0000-0000FC2E0000}"/>
    <cellStyle name="Assumption Percentage. 2 5 2 7 2" xfId="26231" xr:uid="{00000000-0005-0000-0000-0000FD2E0000}"/>
    <cellStyle name="Assumption Percentage. 2 5 2 8" xfId="6241" xr:uid="{00000000-0005-0000-0000-0000FE2E0000}"/>
    <cellStyle name="Assumption Percentage. 2 5 2 8 2" xfId="26232" xr:uid="{00000000-0005-0000-0000-0000FF2E0000}"/>
    <cellStyle name="Assumption Percentage. 2 5 2 9" xfId="6242" xr:uid="{00000000-0005-0000-0000-0000002F0000}"/>
    <cellStyle name="Assumption Percentage. 2 5 2 9 2" xfId="26233" xr:uid="{00000000-0005-0000-0000-0000012F0000}"/>
    <cellStyle name="Assumption Percentage. 2 5 3" xfId="6243" xr:uid="{00000000-0005-0000-0000-0000022F0000}"/>
    <cellStyle name="Assumption Percentage. 2 5 3 10" xfId="6244" xr:uid="{00000000-0005-0000-0000-0000032F0000}"/>
    <cellStyle name="Assumption Percentage. 2 5 3 10 2" xfId="26235" xr:uid="{00000000-0005-0000-0000-0000042F0000}"/>
    <cellStyle name="Assumption Percentage. 2 5 3 11" xfId="6245" xr:uid="{00000000-0005-0000-0000-0000052F0000}"/>
    <cellStyle name="Assumption Percentage. 2 5 3 11 2" xfId="26236" xr:uid="{00000000-0005-0000-0000-0000062F0000}"/>
    <cellStyle name="Assumption Percentage. 2 5 3 12" xfId="26234" xr:uid="{00000000-0005-0000-0000-0000072F0000}"/>
    <cellStyle name="Assumption Percentage. 2 5 3 2" xfId="6246" xr:uid="{00000000-0005-0000-0000-0000082F0000}"/>
    <cellStyle name="Assumption Percentage. 2 5 3 2 2" xfId="26237" xr:uid="{00000000-0005-0000-0000-0000092F0000}"/>
    <cellStyle name="Assumption Percentage. 2 5 3 3" xfId="6247" xr:uid="{00000000-0005-0000-0000-00000A2F0000}"/>
    <cellStyle name="Assumption Percentage. 2 5 3 3 2" xfId="26238" xr:uid="{00000000-0005-0000-0000-00000B2F0000}"/>
    <cellStyle name="Assumption Percentage. 2 5 3 4" xfId="6248" xr:uid="{00000000-0005-0000-0000-00000C2F0000}"/>
    <cellStyle name="Assumption Percentage. 2 5 3 4 2" xfId="26239" xr:uid="{00000000-0005-0000-0000-00000D2F0000}"/>
    <cellStyle name="Assumption Percentage. 2 5 3 5" xfId="6249" xr:uid="{00000000-0005-0000-0000-00000E2F0000}"/>
    <cellStyle name="Assumption Percentage. 2 5 3 5 2" xfId="26240" xr:uid="{00000000-0005-0000-0000-00000F2F0000}"/>
    <cellStyle name="Assumption Percentage. 2 5 3 6" xfId="6250" xr:uid="{00000000-0005-0000-0000-0000102F0000}"/>
    <cellStyle name="Assumption Percentage. 2 5 3 6 2" xfId="26241" xr:uid="{00000000-0005-0000-0000-0000112F0000}"/>
    <cellStyle name="Assumption Percentage. 2 5 3 7" xfId="6251" xr:uid="{00000000-0005-0000-0000-0000122F0000}"/>
    <cellStyle name="Assumption Percentage. 2 5 3 7 2" xfId="26242" xr:uid="{00000000-0005-0000-0000-0000132F0000}"/>
    <cellStyle name="Assumption Percentage. 2 5 3 8" xfId="6252" xr:uid="{00000000-0005-0000-0000-0000142F0000}"/>
    <cellStyle name="Assumption Percentage. 2 5 3 8 2" xfId="26243" xr:uid="{00000000-0005-0000-0000-0000152F0000}"/>
    <cellStyle name="Assumption Percentage. 2 5 3 9" xfId="6253" xr:uid="{00000000-0005-0000-0000-0000162F0000}"/>
    <cellStyle name="Assumption Percentage. 2 5 3 9 2" xfId="26244" xr:uid="{00000000-0005-0000-0000-0000172F0000}"/>
    <cellStyle name="Assumption Percentage. 2 5 4" xfId="6254" xr:uid="{00000000-0005-0000-0000-0000182F0000}"/>
    <cellStyle name="Assumption Percentage. 2 5 4 2" xfId="26245" xr:uid="{00000000-0005-0000-0000-0000192F0000}"/>
    <cellStyle name="Assumption Percentage. 2 5 5" xfId="6255" xr:uid="{00000000-0005-0000-0000-00001A2F0000}"/>
    <cellStyle name="Assumption Percentage. 2 5 5 2" xfId="26246" xr:uid="{00000000-0005-0000-0000-00001B2F0000}"/>
    <cellStyle name="Assumption Percentage. 2 5 6" xfId="6256" xr:uid="{00000000-0005-0000-0000-00001C2F0000}"/>
    <cellStyle name="Assumption Percentage. 2 5 6 2" xfId="26247" xr:uid="{00000000-0005-0000-0000-00001D2F0000}"/>
    <cellStyle name="Assumption Percentage. 2 5 7" xfId="6257" xr:uid="{00000000-0005-0000-0000-00001E2F0000}"/>
    <cellStyle name="Assumption Percentage. 2 5 7 2" xfId="26248" xr:uid="{00000000-0005-0000-0000-00001F2F0000}"/>
    <cellStyle name="Assumption Percentage. 2 5 8" xfId="6258" xr:uid="{00000000-0005-0000-0000-0000202F0000}"/>
    <cellStyle name="Assumption Percentage. 2 5 8 2" xfId="26249" xr:uid="{00000000-0005-0000-0000-0000212F0000}"/>
    <cellStyle name="Assumption Percentage. 2 5 9" xfId="6259" xr:uid="{00000000-0005-0000-0000-0000222F0000}"/>
    <cellStyle name="Assumption Percentage. 2 5 9 2" xfId="26250" xr:uid="{00000000-0005-0000-0000-0000232F0000}"/>
    <cellStyle name="Assumption Percentage. 2 6" xfId="6260" xr:uid="{00000000-0005-0000-0000-0000242F0000}"/>
    <cellStyle name="Assumption Percentage. 2 6 10" xfId="6261" xr:uid="{00000000-0005-0000-0000-0000252F0000}"/>
    <cellStyle name="Assumption Percentage. 2 6 10 2" xfId="26252" xr:uid="{00000000-0005-0000-0000-0000262F0000}"/>
    <cellStyle name="Assumption Percentage. 2 6 11" xfId="6262" xr:uid="{00000000-0005-0000-0000-0000272F0000}"/>
    <cellStyle name="Assumption Percentage. 2 6 11 2" xfId="26253" xr:uid="{00000000-0005-0000-0000-0000282F0000}"/>
    <cellStyle name="Assumption Percentage. 2 6 12" xfId="26251" xr:uid="{00000000-0005-0000-0000-0000292F0000}"/>
    <cellStyle name="Assumption Percentage. 2 6 2" xfId="6263" xr:uid="{00000000-0005-0000-0000-00002A2F0000}"/>
    <cellStyle name="Assumption Percentage. 2 6 2 10" xfId="6264" xr:uid="{00000000-0005-0000-0000-00002B2F0000}"/>
    <cellStyle name="Assumption Percentage. 2 6 2 10 2" xfId="26255" xr:uid="{00000000-0005-0000-0000-00002C2F0000}"/>
    <cellStyle name="Assumption Percentage. 2 6 2 11" xfId="6265" xr:uid="{00000000-0005-0000-0000-00002D2F0000}"/>
    <cellStyle name="Assumption Percentage. 2 6 2 11 2" xfId="26256" xr:uid="{00000000-0005-0000-0000-00002E2F0000}"/>
    <cellStyle name="Assumption Percentage. 2 6 2 12" xfId="26254" xr:uid="{00000000-0005-0000-0000-00002F2F0000}"/>
    <cellStyle name="Assumption Percentage. 2 6 2 2" xfId="6266" xr:uid="{00000000-0005-0000-0000-0000302F0000}"/>
    <cellStyle name="Assumption Percentage. 2 6 2 2 2" xfId="26257" xr:uid="{00000000-0005-0000-0000-0000312F0000}"/>
    <cellStyle name="Assumption Percentage. 2 6 2 3" xfId="6267" xr:uid="{00000000-0005-0000-0000-0000322F0000}"/>
    <cellStyle name="Assumption Percentage. 2 6 2 3 2" xfId="26258" xr:uid="{00000000-0005-0000-0000-0000332F0000}"/>
    <cellStyle name="Assumption Percentage. 2 6 2 4" xfId="6268" xr:uid="{00000000-0005-0000-0000-0000342F0000}"/>
    <cellStyle name="Assumption Percentage. 2 6 2 4 2" xfId="26259" xr:uid="{00000000-0005-0000-0000-0000352F0000}"/>
    <cellStyle name="Assumption Percentage. 2 6 2 5" xfId="6269" xr:uid="{00000000-0005-0000-0000-0000362F0000}"/>
    <cellStyle name="Assumption Percentage. 2 6 2 5 2" xfId="26260" xr:uid="{00000000-0005-0000-0000-0000372F0000}"/>
    <cellStyle name="Assumption Percentage. 2 6 2 6" xfId="6270" xr:uid="{00000000-0005-0000-0000-0000382F0000}"/>
    <cellStyle name="Assumption Percentage. 2 6 2 6 2" xfId="26261" xr:uid="{00000000-0005-0000-0000-0000392F0000}"/>
    <cellStyle name="Assumption Percentage. 2 6 2 7" xfId="6271" xr:uid="{00000000-0005-0000-0000-00003A2F0000}"/>
    <cellStyle name="Assumption Percentage. 2 6 2 7 2" xfId="26262" xr:uid="{00000000-0005-0000-0000-00003B2F0000}"/>
    <cellStyle name="Assumption Percentage. 2 6 2 8" xfId="6272" xr:uid="{00000000-0005-0000-0000-00003C2F0000}"/>
    <cellStyle name="Assumption Percentage. 2 6 2 8 2" xfId="26263" xr:uid="{00000000-0005-0000-0000-00003D2F0000}"/>
    <cellStyle name="Assumption Percentage. 2 6 2 9" xfId="6273" xr:uid="{00000000-0005-0000-0000-00003E2F0000}"/>
    <cellStyle name="Assumption Percentage. 2 6 2 9 2" xfId="26264" xr:uid="{00000000-0005-0000-0000-00003F2F0000}"/>
    <cellStyle name="Assumption Percentage. 2 6 3" xfId="6274" xr:uid="{00000000-0005-0000-0000-0000402F0000}"/>
    <cellStyle name="Assumption Percentage. 2 6 3 2" xfId="26265" xr:uid="{00000000-0005-0000-0000-0000412F0000}"/>
    <cellStyle name="Assumption Percentage. 2 6 4" xfId="6275" xr:uid="{00000000-0005-0000-0000-0000422F0000}"/>
    <cellStyle name="Assumption Percentage. 2 6 4 2" xfId="26266" xr:uid="{00000000-0005-0000-0000-0000432F0000}"/>
    <cellStyle name="Assumption Percentage. 2 6 5" xfId="6276" xr:uid="{00000000-0005-0000-0000-0000442F0000}"/>
    <cellStyle name="Assumption Percentage. 2 6 5 2" xfId="26267" xr:uid="{00000000-0005-0000-0000-0000452F0000}"/>
    <cellStyle name="Assumption Percentage. 2 6 6" xfId="6277" xr:uid="{00000000-0005-0000-0000-0000462F0000}"/>
    <cellStyle name="Assumption Percentage. 2 6 6 2" xfId="26268" xr:uid="{00000000-0005-0000-0000-0000472F0000}"/>
    <cellStyle name="Assumption Percentage. 2 6 7" xfId="6278" xr:uid="{00000000-0005-0000-0000-0000482F0000}"/>
    <cellStyle name="Assumption Percentage. 2 6 7 2" xfId="26269" xr:uid="{00000000-0005-0000-0000-0000492F0000}"/>
    <cellStyle name="Assumption Percentage. 2 6 8" xfId="6279" xr:uid="{00000000-0005-0000-0000-00004A2F0000}"/>
    <cellStyle name="Assumption Percentage. 2 6 8 2" xfId="26270" xr:uid="{00000000-0005-0000-0000-00004B2F0000}"/>
    <cellStyle name="Assumption Percentage. 2 6 9" xfId="6280" xr:uid="{00000000-0005-0000-0000-00004C2F0000}"/>
    <cellStyle name="Assumption Percentage. 2 6 9 2" xfId="26271" xr:uid="{00000000-0005-0000-0000-00004D2F0000}"/>
    <cellStyle name="Assumption Percentage. 2 7" xfId="6281" xr:uid="{00000000-0005-0000-0000-00004E2F0000}"/>
    <cellStyle name="Assumption Percentage. 2 7 10" xfId="6282" xr:uid="{00000000-0005-0000-0000-00004F2F0000}"/>
    <cellStyle name="Assumption Percentage. 2 7 10 2" xfId="26273" xr:uid="{00000000-0005-0000-0000-0000502F0000}"/>
    <cellStyle name="Assumption Percentage. 2 7 11" xfId="6283" xr:uid="{00000000-0005-0000-0000-0000512F0000}"/>
    <cellStyle name="Assumption Percentage. 2 7 11 2" xfId="26274" xr:uid="{00000000-0005-0000-0000-0000522F0000}"/>
    <cellStyle name="Assumption Percentage. 2 7 12" xfId="26272" xr:uid="{00000000-0005-0000-0000-0000532F0000}"/>
    <cellStyle name="Assumption Percentage. 2 7 2" xfId="6284" xr:uid="{00000000-0005-0000-0000-0000542F0000}"/>
    <cellStyle name="Assumption Percentage. 2 7 2 10" xfId="6285" xr:uid="{00000000-0005-0000-0000-0000552F0000}"/>
    <cellStyle name="Assumption Percentage. 2 7 2 10 2" xfId="26276" xr:uid="{00000000-0005-0000-0000-0000562F0000}"/>
    <cellStyle name="Assumption Percentage. 2 7 2 11" xfId="6286" xr:uid="{00000000-0005-0000-0000-0000572F0000}"/>
    <cellStyle name="Assumption Percentage. 2 7 2 11 2" xfId="26277" xr:uid="{00000000-0005-0000-0000-0000582F0000}"/>
    <cellStyle name="Assumption Percentage. 2 7 2 12" xfId="26275" xr:uid="{00000000-0005-0000-0000-0000592F0000}"/>
    <cellStyle name="Assumption Percentage. 2 7 2 2" xfId="6287" xr:uid="{00000000-0005-0000-0000-00005A2F0000}"/>
    <cellStyle name="Assumption Percentage. 2 7 2 2 2" xfId="26278" xr:uid="{00000000-0005-0000-0000-00005B2F0000}"/>
    <cellStyle name="Assumption Percentage. 2 7 2 3" xfId="6288" xr:uid="{00000000-0005-0000-0000-00005C2F0000}"/>
    <cellStyle name="Assumption Percentage. 2 7 2 3 2" xfId="26279" xr:uid="{00000000-0005-0000-0000-00005D2F0000}"/>
    <cellStyle name="Assumption Percentage. 2 7 2 4" xfId="6289" xr:uid="{00000000-0005-0000-0000-00005E2F0000}"/>
    <cellStyle name="Assumption Percentage. 2 7 2 4 2" xfId="26280" xr:uid="{00000000-0005-0000-0000-00005F2F0000}"/>
    <cellStyle name="Assumption Percentage. 2 7 2 5" xfId="6290" xr:uid="{00000000-0005-0000-0000-0000602F0000}"/>
    <cellStyle name="Assumption Percentage. 2 7 2 5 2" xfId="26281" xr:uid="{00000000-0005-0000-0000-0000612F0000}"/>
    <cellStyle name="Assumption Percentage. 2 7 2 6" xfId="6291" xr:uid="{00000000-0005-0000-0000-0000622F0000}"/>
    <cellStyle name="Assumption Percentage. 2 7 2 6 2" xfId="26282" xr:uid="{00000000-0005-0000-0000-0000632F0000}"/>
    <cellStyle name="Assumption Percentage. 2 7 2 7" xfId="6292" xr:uid="{00000000-0005-0000-0000-0000642F0000}"/>
    <cellStyle name="Assumption Percentage. 2 7 2 7 2" xfId="26283" xr:uid="{00000000-0005-0000-0000-0000652F0000}"/>
    <cellStyle name="Assumption Percentage. 2 7 2 8" xfId="6293" xr:uid="{00000000-0005-0000-0000-0000662F0000}"/>
    <cellStyle name="Assumption Percentage. 2 7 2 8 2" xfId="26284" xr:uid="{00000000-0005-0000-0000-0000672F0000}"/>
    <cellStyle name="Assumption Percentage. 2 7 2 9" xfId="6294" xr:uid="{00000000-0005-0000-0000-0000682F0000}"/>
    <cellStyle name="Assumption Percentage. 2 7 2 9 2" xfId="26285" xr:uid="{00000000-0005-0000-0000-0000692F0000}"/>
    <cellStyle name="Assumption Percentage. 2 7 3" xfId="6295" xr:uid="{00000000-0005-0000-0000-00006A2F0000}"/>
    <cellStyle name="Assumption Percentage. 2 7 3 2" xfId="26286" xr:uid="{00000000-0005-0000-0000-00006B2F0000}"/>
    <cellStyle name="Assumption Percentage. 2 7 4" xfId="6296" xr:uid="{00000000-0005-0000-0000-00006C2F0000}"/>
    <cellStyle name="Assumption Percentage. 2 7 4 2" xfId="26287" xr:uid="{00000000-0005-0000-0000-00006D2F0000}"/>
    <cellStyle name="Assumption Percentage. 2 7 5" xfId="6297" xr:uid="{00000000-0005-0000-0000-00006E2F0000}"/>
    <cellStyle name="Assumption Percentage. 2 7 5 2" xfId="26288" xr:uid="{00000000-0005-0000-0000-00006F2F0000}"/>
    <cellStyle name="Assumption Percentage. 2 7 6" xfId="6298" xr:uid="{00000000-0005-0000-0000-0000702F0000}"/>
    <cellStyle name="Assumption Percentage. 2 7 6 2" xfId="26289" xr:uid="{00000000-0005-0000-0000-0000712F0000}"/>
    <cellStyle name="Assumption Percentage. 2 7 7" xfId="6299" xr:uid="{00000000-0005-0000-0000-0000722F0000}"/>
    <cellStyle name="Assumption Percentage. 2 7 7 2" xfId="26290" xr:uid="{00000000-0005-0000-0000-0000732F0000}"/>
    <cellStyle name="Assumption Percentage. 2 7 8" xfId="6300" xr:uid="{00000000-0005-0000-0000-0000742F0000}"/>
    <cellStyle name="Assumption Percentage. 2 7 8 2" xfId="26291" xr:uid="{00000000-0005-0000-0000-0000752F0000}"/>
    <cellStyle name="Assumption Percentage. 2 7 9" xfId="6301" xr:uid="{00000000-0005-0000-0000-0000762F0000}"/>
    <cellStyle name="Assumption Percentage. 2 7 9 2" xfId="26292" xr:uid="{00000000-0005-0000-0000-0000772F0000}"/>
    <cellStyle name="Assumption Percentage. 2 8" xfId="6302" xr:uid="{00000000-0005-0000-0000-0000782F0000}"/>
    <cellStyle name="Assumption Percentage. 2 8 10" xfId="6303" xr:uid="{00000000-0005-0000-0000-0000792F0000}"/>
    <cellStyle name="Assumption Percentage. 2 8 10 2" xfId="26294" xr:uid="{00000000-0005-0000-0000-00007A2F0000}"/>
    <cellStyle name="Assumption Percentage. 2 8 11" xfId="6304" xr:uid="{00000000-0005-0000-0000-00007B2F0000}"/>
    <cellStyle name="Assumption Percentage. 2 8 11 2" xfId="26295" xr:uid="{00000000-0005-0000-0000-00007C2F0000}"/>
    <cellStyle name="Assumption Percentage. 2 8 12" xfId="26293" xr:uid="{00000000-0005-0000-0000-00007D2F0000}"/>
    <cellStyle name="Assumption Percentage. 2 8 2" xfId="6305" xr:uid="{00000000-0005-0000-0000-00007E2F0000}"/>
    <cellStyle name="Assumption Percentage. 2 8 2 10" xfId="6306" xr:uid="{00000000-0005-0000-0000-00007F2F0000}"/>
    <cellStyle name="Assumption Percentage. 2 8 2 10 2" xfId="26297" xr:uid="{00000000-0005-0000-0000-0000802F0000}"/>
    <cellStyle name="Assumption Percentage. 2 8 2 11" xfId="6307" xr:uid="{00000000-0005-0000-0000-0000812F0000}"/>
    <cellStyle name="Assumption Percentage. 2 8 2 11 2" xfId="26298" xr:uid="{00000000-0005-0000-0000-0000822F0000}"/>
    <cellStyle name="Assumption Percentage. 2 8 2 12" xfId="26296" xr:uid="{00000000-0005-0000-0000-0000832F0000}"/>
    <cellStyle name="Assumption Percentage. 2 8 2 2" xfId="6308" xr:uid="{00000000-0005-0000-0000-0000842F0000}"/>
    <cellStyle name="Assumption Percentage. 2 8 2 2 2" xfId="26299" xr:uid="{00000000-0005-0000-0000-0000852F0000}"/>
    <cellStyle name="Assumption Percentage. 2 8 2 3" xfId="6309" xr:uid="{00000000-0005-0000-0000-0000862F0000}"/>
    <cellStyle name="Assumption Percentage. 2 8 2 3 2" xfId="26300" xr:uid="{00000000-0005-0000-0000-0000872F0000}"/>
    <cellStyle name="Assumption Percentage. 2 8 2 4" xfId="6310" xr:uid="{00000000-0005-0000-0000-0000882F0000}"/>
    <cellStyle name="Assumption Percentage. 2 8 2 4 2" xfId="26301" xr:uid="{00000000-0005-0000-0000-0000892F0000}"/>
    <cellStyle name="Assumption Percentage. 2 8 2 5" xfId="6311" xr:uid="{00000000-0005-0000-0000-00008A2F0000}"/>
    <cellStyle name="Assumption Percentage. 2 8 2 5 2" xfId="26302" xr:uid="{00000000-0005-0000-0000-00008B2F0000}"/>
    <cellStyle name="Assumption Percentage. 2 8 2 6" xfId="6312" xr:uid="{00000000-0005-0000-0000-00008C2F0000}"/>
    <cellStyle name="Assumption Percentage. 2 8 2 6 2" xfId="26303" xr:uid="{00000000-0005-0000-0000-00008D2F0000}"/>
    <cellStyle name="Assumption Percentage. 2 8 2 7" xfId="6313" xr:uid="{00000000-0005-0000-0000-00008E2F0000}"/>
    <cellStyle name="Assumption Percentage. 2 8 2 7 2" xfId="26304" xr:uid="{00000000-0005-0000-0000-00008F2F0000}"/>
    <cellStyle name="Assumption Percentage. 2 8 2 8" xfId="6314" xr:uid="{00000000-0005-0000-0000-0000902F0000}"/>
    <cellStyle name="Assumption Percentage. 2 8 2 8 2" xfId="26305" xr:uid="{00000000-0005-0000-0000-0000912F0000}"/>
    <cellStyle name="Assumption Percentage. 2 8 2 9" xfId="6315" xr:uid="{00000000-0005-0000-0000-0000922F0000}"/>
    <cellStyle name="Assumption Percentage. 2 8 2 9 2" xfId="26306" xr:uid="{00000000-0005-0000-0000-0000932F0000}"/>
    <cellStyle name="Assumption Percentage. 2 8 3" xfId="6316" xr:uid="{00000000-0005-0000-0000-0000942F0000}"/>
    <cellStyle name="Assumption Percentage. 2 8 3 2" xfId="26307" xr:uid="{00000000-0005-0000-0000-0000952F0000}"/>
    <cellStyle name="Assumption Percentage. 2 8 4" xfId="6317" xr:uid="{00000000-0005-0000-0000-0000962F0000}"/>
    <cellStyle name="Assumption Percentage. 2 8 4 2" xfId="26308" xr:uid="{00000000-0005-0000-0000-0000972F0000}"/>
    <cellStyle name="Assumption Percentage. 2 8 5" xfId="6318" xr:uid="{00000000-0005-0000-0000-0000982F0000}"/>
    <cellStyle name="Assumption Percentage. 2 8 5 2" xfId="26309" xr:uid="{00000000-0005-0000-0000-0000992F0000}"/>
    <cellStyle name="Assumption Percentage. 2 8 6" xfId="6319" xr:uid="{00000000-0005-0000-0000-00009A2F0000}"/>
    <cellStyle name="Assumption Percentage. 2 8 6 2" xfId="26310" xr:uid="{00000000-0005-0000-0000-00009B2F0000}"/>
    <cellStyle name="Assumption Percentage. 2 8 7" xfId="6320" xr:uid="{00000000-0005-0000-0000-00009C2F0000}"/>
    <cellStyle name="Assumption Percentage. 2 8 7 2" xfId="26311" xr:uid="{00000000-0005-0000-0000-00009D2F0000}"/>
    <cellStyle name="Assumption Percentage. 2 8 8" xfId="6321" xr:uid="{00000000-0005-0000-0000-00009E2F0000}"/>
    <cellStyle name="Assumption Percentage. 2 8 8 2" xfId="26312" xr:uid="{00000000-0005-0000-0000-00009F2F0000}"/>
    <cellStyle name="Assumption Percentage. 2 8 9" xfId="6322" xr:uid="{00000000-0005-0000-0000-0000A02F0000}"/>
    <cellStyle name="Assumption Percentage. 2 8 9 2" xfId="26313" xr:uid="{00000000-0005-0000-0000-0000A12F0000}"/>
    <cellStyle name="Assumption Percentage. 2 9" xfId="6323" xr:uid="{00000000-0005-0000-0000-0000A22F0000}"/>
    <cellStyle name="Assumption Percentage. 2 9 10" xfId="6324" xr:uid="{00000000-0005-0000-0000-0000A32F0000}"/>
    <cellStyle name="Assumption Percentage. 2 9 10 2" xfId="26315" xr:uid="{00000000-0005-0000-0000-0000A42F0000}"/>
    <cellStyle name="Assumption Percentage. 2 9 11" xfId="6325" xr:uid="{00000000-0005-0000-0000-0000A52F0000}"/>
    <cellStyle name="Assumption Percentage. 2 9 11 2" xfId="26316" xr:uid="{00000000-0005-0000-0000-0000A62F0000}"/>
    <cellStyle name="Assumption Percentage. 2 9 12" xfId="26314" xr:uid="{00000000-0005-0000-0000-0000A72F0000}"/>
    <cellStyle name="Assumption Percentage. 2 9 2" xfId="6326" xr:uid="{00000000-0005-0000-0000-0000A82F0000}"/>
    <cellStyle name="Assumption Percentage. 2 9 2 2" xfId="26317" xr:uid="{00000000-0005-0000-0000-0000A92F0000}"/>
    <cellStyle name="Assumption Percentage. 2 9 3" xfId="6327" xr:uid="{00000000-0005-0000-0000-0000AA2F0000}"/>
    <cellStyle name="Assumption Percentage. 2 9 3 2" xfId="26318" xr:uid="{00000000-0005-0000-0000-0000AB2F0000}"/>
    <cellStyle name="Assumption Percentage. 2 9 4" xfId="6328" xr:uid="{00000000-0005-0000-0000-0000AC2F0000}"/>
    <cellStyle name="Assumption Percentage. 2 9 4 2" xfId="26319" xr:uid="{00000000-0005-0000-0000-0000AD2F0000}"/>
    <cellStyle name="Assumption Percentage. 2 9 5" xfId="6329" xr:uid="{00000000-0005-0000-0000-0000AE2F0000}"/>
    <cellStyle name="Assumption Percentage. 2 9 5 2" xfId="26320" xr:uid="{00000000-0005-0000-0000-0000AF2F0000}"/>
    <cellStyle name="Assumption Percentage. 2 9 6" xfId="6330" xr:uid="{00000000-0005-0000-0000-0000B02F0000}"/>
    <cellStyle name="Assumption Percentage. 2 9 6 2" xfId="26321" xr:uid="{00000000-0005-0000-0000-0000B12F0000}"/>
    <cellStyle name="Assumption Percentage. 2 9 7" xfId="6331" xr:uid="{00000000-0005-0000-0000-0000B22F0000}"/>
    <cellStyle name="Assumption Percentage. 2 9 7 2" xfId="26322" xr:uid="{00000000-0005-0000-0000-0000B32F0000}"/>
    <cellStyle name="Assumption Percentage. 2 9 8" xfId="6332" xr:uid="{00000000-0005-0000-0000-0000B42F0000}"/>
    <cellStyle name="Assumption Percentage. 2 9 8 2" xfId="26323" xr:uid="{00000000-0005-0000-0000-0000B52F0000}"/>
    <cellStyle name="Assumption Percentage. 2 9 9" xfId="6333" xr:uid="{00000000-0005-0000-0000-0000B62F0000}"/>
    <cellStyle name="Assumption Percentage. 2 9 9 2" xfId="26324" xr:uid="{00000000-0005-0000-0000-0000B72F0000}"/>
    <cellStyle name="Assumption Percentage. 3" xfId="6334" xr:uid="{00000000-0005-0000-0000-0000B82F0000}"/>
    <cellStyle name="Assumption Percentage. 3 10" xfId="6335" xr:uid="{00000000-0005-0000-0000-0000B92F0000}"/>
    <cellStyle name="Assumption Percentage. 3 10 2" xfId="26326" xr:uid="{00000000-0005-0000-0000-0000BA2F0000}"/>
    <cellStyle name="Assumption Percentage. 3 11" xfId="6336" xr:uid="{00000000-0005-0000-0000-0000BB2F0000}"/>
    <cellStyle name="Assumption Percentage. 3 11 2" xfId="26327" xr:uid="{00000000-0005-0000-0000-0000BC2F0000}"/>
    <cellStyle name="Assumption Percentage. 3 12" xfId="6337" xr:uid="{00000000-0005-0000-0000-0000BD2F0000}"/>
    <cellStyle name="Assumption Percentage. 3 12 2" xfId="26328" xr:uid="{00000000-0005-0000-0000-0000BE2F0000}"/>
    <cellStyle name="Assumption Percentage. 3 13" xfId="6338" xr:uid="{00000000-0005-0000-0000-0000BF2F0000}"/>
    <cellStyle name="Assumption Percentage. 3 13 2" xfId="26329" xr:uid="{00000000-0005-0000-0000-0000C02F0000}"/>
    <cellStyle name="Assumption Percentage. 3 14" xfId="6339" xr:uid="{00000000-0005-0000-0000-0000C12F0000}"/>
    <cellStyle name="Assumption Percentage. 3 14 2" xfId="26330" xr:uid="{00000000-0005-0000-0000-0000C22F0000}"/>
    <cellStyle name="Assumption Percentage. 3 15" xfId="6340" xr:uid="{00000000-0005-0000-0000-0000C32F0000}"/>
    <cellStyle name="Assumption Percentage. 3 15 2" xfId="26331" xr:uid="{00000000-0005-0000-0000-0000C42F0000}"/>
    <cellStyle name="Assumption Percentage. 3 16" xfId="6341" xr:uid="{00000000-0005-0000-0000-0000C52F0000}"/>
    <cellStyle name="Assumption Percentage. 3 16 2" xfId="26332" xr:uid="{00000000-0005-0000-0000-0000C62F0000}"/>
    <cellStyle name="Assumption Percentage. 3 17" xfId="6342" xr:uid="{00000000-0005-0000-0000-0000C72F0000}"/>
    <cellStyle name="Assumption Percentage. 3 17 2" xfId="26333" xr:uid="{00000000-0005-0000-0000-0000C82F0000}"/>
    <cellStyle name="Assumption Percentage. 3 18" xfId="6343" xr:uid="{00000000-0005-0000-0000-0000C92F0000}"/>
    <cellStyle name="Assumption Percentage. 3 18 2" xfId="26334" xr:uid="{00000000-0005-0000-0000-0000CA2F0000}"/>
    <cellStyle name="Assumption Percentage. 3 19" xfId="6344" xr:uid="{00000000-0005-0000-0000-0000CB2F0000}"/>
    <cellStyle name="Assumption Percentage. 3 19 2" xfId="26335" xr:uid="{00000000-0005-0000-0000-0000CC2F0000}"/>
    <cellStyle name="Assumption Percentage. 3 2" xfId="6345" xr:uid="{00000000-0005-0000-0000-0000CD2F0000}"/>
    <cellStyle name="Assumption Percentage. 3 2 10" xfId="6346" xr:uid="{00000000-0005-0000-0000-0000CE2F0000}"/>
    <cellStyle name="Assumption Percentage. 3 2 10 2" xfId="26337" xr:uid="{00000000-0005-0000-0000-0000CF2F0000}"/>
    <cellStyle name="Assumption Percentage. 3 2 11" xfId="6347" xr:uid="{00000000-0005-0000-0000-0000D02F0000}"/>
    <cellStyle name="Assumption Percentage. 3 2 11 2" xfId="26338" xr:uid="{00000000-0005-0000-0000-0000D12F0000}"/>
    <cellStyle name="Assumption Percentage. 3 2 12" xfId="6348" xr:uid="{00000000-0005-0000-0000-0000D22F0000}"/>
    <cellStyle name="Assumption Percentage. 3 2 12 2" xfId="26339" xr:uid="{00000000-0005-0000-0000-0000D32F0000}"/>
    <cellStyle name="Assumption Percentage. 3 2 13" xfId="6349" xr:uid="{00000000-0005-0000-0000-0000D42F0000}"/>
    <cellStyle name="Assumption Percentage. 3 2 13 2" xfId="26340" xr:uid="{00000000-0005-0000-0000-0000D52F0000}"/>
    <cellStyle name="Assumption Percentage. 3 2 14" xfId="26336" xr:uid="{00000000-0005-0000-0000-0000D62F0000}"/>
    <cellStyle name="Assumption Percentage. 3 2 2" xfId="6350" xr:uid="{00000000-0005-0000-0000-0000D72F0000}"/>
    <cellStyle name="Assumption Percentage. 3 2 2 10" xfId="6351" xr:uid="{00000000-0005-0000-0000-0000D82F0000}"/>
    <cellStyle name="Assumption Percentage. 3 2 2 10 2" xfId="26342" xr:uid="{00000000-0005-0000-0000-0000D92F0000}"/>
    <cellStyle name="Assumption Percentage. 3 2 2 11" xfId="6352" xr:uid="{00000000-0005-0000-0000-0000DA2F0000}"/>
    <cellStyle name="Assumption Percentage. 3 2 2 11 2" xfId="26343" xr:uid="{00000000-0005-0000-0000-0000DB2F0000}"/>
    <cellStyle name="Assumption Percentage. 3 2 2 12" xfId="6353" xr:uid="{00000000-0005-0000-0000-0000DC2F0000}"/>
    <cellStyle name="Assumption Percentage. 3 2 2 12 2" xfId="26344" xr:uid="{00000000-0005-0000-0000-0000DD2F0000}"/>
    <cellStyle name="Assumption Percentage. 3 2 2 13" xfId="26341" xr:uid="{00000000-0005-0000-0000-0000DE2F0000}"/>
    <cellStyle name="Assumption Percentage. 3 2 2 2" xfId="6354" xr:uid="{00000000-0005-0000-0000-0000DF2F0000}"/>
    <cellStyle name="Assumption Percentage. 3 2 2 2 10" xfId="6355" xr:uid="{00000000-0005-0000-0000-0000E02F0000}"/>
    <cellStyle name="Assumption Percentage. 3 2 2 2 10 2" xfId="26346" xr:uid="{00000000-0005-0000-0000-0000E12F0000}"/>
    <cellStyle name="Assumption Percentage. 3 2 2 2 11" xfId="6356" xr:uid="{00000000-0005-0000-0000-0000E22F0000}"/>
    <cellStyle name="Assumption Percentage. 3 2 2 2 11 2" xfId="26347" xr:uid="{00000000-0005-0000-0000-0000E32F0000}"/>
    <cellStyle name="Assumption Percentage. 3 2 2 2 12" xfId="26345" xr:uid="{00000000-0005-0000-0000-0000E42F0000}"/>
    <cellStyle name="Assumption Percentage. 3 2 2 2 2" xfId="6357" xr:uid="{00000000-0005-0000-0000-0000E52F0000}"/>
    <cellStyle name="Assumption Percentage. 3 2 2 2 2 10" xfId="6358" xr:uid="{00000000-0005-0000-0000-0000E62F0000}"/>
    <cellStyle name="Assumption Percentage. 3 2 2 2 2 10 2" xfId="26349" xr:uid="{00000000-0005-0000-0000-0000E72F0000}"/>
    <cellStyle name="Assumption Percentage. 3 2 2 2 2 11" xfId="6359" xr:uid="{00000000-0005-0000-0000-0000E82F0000}"/>
    <cellStyle name="Assumption Percentage. 3 2 2 2 2 11 2" xfId="26350" xr:uid="{00000000-0005-0000-0000-0000E92F0000}"/>
    <cellStyle name="Assumption Percentage. 3 2 2 2 2 12" xfId="26348" xr:uid="{00000000-0005-0000-0000-0000EA2F0000}"/>
    <cellStyle name="Assumption Percentage. 3 2 2 2 2 2" xfId="6360" xr:uid="{00000000-0005-0000-0000-0000EB2F0000}"/>
    <cellStyle name="Assumption Percentage. 3 2 2 2 2 2 2" xfId="26351" xr:uid="{00000000-0005-0000-0000-0000EC2F0000}"/>
    <cellStyle name="Assumption Percentage. 3 2 2 2 2 3" xfId="6361" xr:uid="{00000000-0005-0000-0000-0000ED2F0000}"/>
    <cellStyle name="Assumption Percentage. 3 2 2 2 2 3 2" xfId="26352" xr:uid="{00000000-0005-0000-0000-0000EE2F0000}"/>
    <cellStyle name="Assumption Percentage. 3 2 2 2 2 4" xfId="6362" xr:uid="{00000000-0005-0000-0000-0000EF2F0000}"/>
    <cellStyle name="Assumption Percentage. 3 2 2 2 2 4 2" xfId="26353" xr:uid="{00000000-0005-0000-0000-0000F02F0000}"/>
    <cellStyle name="Assumption Percentage. 3 2 2 2 2 5" xfId="6363" xr:uid="{00000000-0005-0000-0000-0000F12F0000}"/>
    <cellStyle name="Assumption Percentage. 3 2 2 2 2 5 2" xfId="26354" xr:uid="{00000000-0005-0000-0000-0000F22F0000}"/>
    <cellStyle name="Assumption Percentage. 3 2 2 2 2 6" xfId="6364" xr:uid="{00000000-0005-0000-0000-0000F32F0000}"/>
    <cellStyle name="Assumption Percentage. 3 2 2 2 2 6 2" xfId="26355" xr:uid="{00000000-0005-0000-0000-0000F42F0000}"/>
    <cellStyle name="Assumption Percentage. 3 2 2 2 2 7" xfId="6365" xr:uid="{00000000-0005-0000-0000-0000F52F0000}"/>
    <cellStyle name="Assumption Percentage. 3 2 2 2 2 7 2" xfId="26356" xr:uid="{00000000-0005-0000-0000-0000F62F0000}"/>
    <cellStyle name="Assumption Percentage. 3 2 2 2 2 8" xfId="6366" xr:uid="{00000000-0005-0000-0000-0000F72F0000}"/>
    <cellStyle name="Assumption Percentage. 3 2 2 2 2 8 2" xfId="26357" xr:uid="{00000000-0005-0000-0000-0000F82F0000}"/>
    <cellStyle name="Assumption Percentage. 3 2 2 2 2 9" xfId="6367" xr:uid="{00000000-0005-0000-0000-0000F92F0000}"/>
    <cellStyle name="Assumption Percentage. 3 2 2 2 2 9 2" xfId="26358" xr:uid="{00000000-0005-0000-0000-0000FA2F0000}"/>
    <cellStyle name="Assumption Percentage. 3 2 2 2 3" xfId="6368" xr:uid="{00000000-0005-0000-0000-0000FB2F0000}"/>
    <cellStyle name="Assumption Percentage. 3 2 2 2 3 2" xfId="26359" xr:uid="{00000000-0005-0000-0000-0000FC2F0000}"/>
    <cellStyle name="Assumption Percentage. 3 2 2 2 4" xfId="6369" xr:uid="{00000000-0005-0000-0000-0000FD2F0000}"/>
    <cellStyle name="Assumption Percentage. 3 2 2 2 4 2" xfId="26360" xr:uid="{00000000-0005-0000-0000-0000FE2F0000}"/>
    <cellStyle name="Assumption Percentage. 3 2 2 2 5" xfId="6370" xr:uid="{00000000-0005-0000-0000-0000FF2F0000}"/>
    <cellStyle name="Assumption Percentage. 3 2 2 2 5 2" xfId="26361" xr:uid="{00000000-0005-0000-0000-000000300000}"/>
    <cellStyle name="Assumption Percentage. 3 2 2 2 6" xfId="6371" xr:uid="{00000000-0005-0000-0000-000001300000}"/>
    <cellStyle name="Assumption Percentage. 3 2 2 2 6 2" xfId="26362" xr:uid="{00000000-0005-0000-0000-000002300000}"/>
    <cellStyle name="Assumption Percentage. 3 2 2 2 7" xfId="6372" xr:uid="{00000000-0005-0000-0000-000003300000}"/>
    <cellStyle name="Assumption Percentage. 3 2 2 2 7 2" xfId="26363" xr:uid="{00000000-0005-0000-0000-000004300000}"/>
    <cellStyle name="Assumption Percentage. 3 2 2 2 8" xfId="6373" xr:uid="{00000000-0005-0000-0000-000005300000}"/>
    <cellStyle name="Assumption Percentage. 3 2 2 2 8 2" xfId="26364" xr:uid="{00000000-0005-0000-0000-000006300000}"/>
    <cellStyle name="Assumption Percentage. 3 2 2 2 9" xfId="6374" xr:uid="{00000000-0005-0000-0000-000007300000}"/>
    <cellStyle name="Assumption Percentage. 3 2 2 2 9 2" xfId="26365" xr:uid="{00000000-0005-0000-0000-000008300000}"/>
    <cellStyle name="Assumption Percentage. 3 2 2 3" xfId="6375" xr:uid="{00000000-0005-0000-0000-000009300000}"/>
    <cellStyle name="Assumption Percentage. 3 2 2 3 10" xfId="6376" xr:uid="{00000000-0005-0000-0000-00000A300000}"/>
    <cellStyle name="Assumption Percentage. 3 2 2 3 10 2" xfId="26367" xr:uid="{00000000-0005-0000-0000-00000B300000}"/>
    <cellStyle name="Assumption Percentage. 3 2 2 3 11" xfId="6377" xr:uid="{00000000-0005-0000-0000-00000C300000}"/>
    <cellStyle name="Assumption Percentage. 3 2 2 3 11 2" xfId="26368" xr:uid="{00000000-0005-0000-0000-00000D300000}"/>
    <cellStyle name="Assumption Percentage. 3 2 2 3 12" xfId="26366" xr:uid="{00000000-0005-0000-0000-00000E300000}"/>
    <cellStyle name="Assumption Percentage. 3 2 2 3 2" xfId="6378" xr:uid="{00000000-0005-0000-0000-00000F300000}"/>
    <cellStyle name="Assumption Percentage. 3 2 2 3 2 2" xfId="26369" xr:uid="{00000000-0005-0000-0000-000010300000}"/>
    <cellStyle name="Assumption Percentage. 3 2 2 3 3" xfId="6379" xr:uid="{00000000-0005-0000-0000-000011300000}"/>
    <cellStyle name="Assumption Percentage. 3 2 2 3 3 2" xfId="26370" xr:uid="{00000000-0005-0000-0000-000012300000}"/>
    <cellStyle name="Assumption Percentage. 3 2 2 3 4" xfId="6380" xr:uid="{00000000-0005-0000-0000-000013300000}"/>
    <cellStyle name="Assumption Percentage. 3 2 2 3 4 2" xfId="26371" xr:uid="{00000000-0005-0000-0000-000014300000}"/>
    <cellStyle name="Assumption Percentage. 3 2 2 3 5" xfId="6381" xr:uid="{00000000-0005-0000-0000-000015300000}"/>
    <cellStyle name="Assumption Percentage. 3 2 2 3 5 2" xfId="26372" xr:uid="{00000000-0005-0000-0000-000016300000}"/>
    <cellStyle name="Assumption Percentage. 3 2 2 3 6" xfId="6382" xr:uid="{00000000-0005-0000-0000-000017300000}"/>
    <cellStyle name="Assumption Percentage. 3 2 2 3 6 2" xfId="26373" xr:uid="{00000000-0005-0000-0000-000018300000}"/>
    <cellStyle name="Assumption Percentage. 3 2 2 3 7" xfId="6383" xr:uid="{00000000-0005-0000-0000-000019300000}"/>
    <cellStyle name="Assumption Percentage. 3 2 2 3 7 2" xfId="26374" xr:uid="{00000000-0005-0000-0000-00001A300000}"/>
    <cellStyle name="Assumption Percentage. 3 2 2 3 8" xfId="6384" xr:uid="{00000000-0005-0000-0000-00001B300000}"/>
    <cellStyle name="Assumption Percentage. 3 2 2 3 8 2" xfId="26375" xr:uid="{00000000-0005-0000-0000-00001C300000}"/>
    <cellStyle name="Assumption Percentage. 3 2 2 3 9" xfId="6385" xr:uid="{00000000-0005-0000-0000-00001D300000}"/>
    <cellStyle name="Assumption Percentage. 3 2 2 3 9 2" xfId="26376" xr:uid="{00000000-0005-0000-0000-00001E300000}"/>
    <cellStyle name="Assumption Percentage. 3 2 2 4" xfId="6386" xr:uid="{00000000-0005-0000-0000-00001F300000}"/>
    <cellStyle name="Assumption Percentage. 3 2 2 4 2" xfId="26377" xr:uid="{00000000-0005-0000-0000-000020300000}"/>
    <cellStyle name="Assumption Percentage. 3 2 2 5" xfId="6387" xr:uid="{00000000-0005-0000-0000-000021300000}"/>
    <cellStyle name="Assumption Percentage. 3 2 2 5 2" xfId="26378" xr:uid="{00000000-0005-0000-0000-000022300000}"/>
    <cellStyle name="Assumption Percentage. 3 2 2 6" xfId="6388" xr:uid="{00000000-0005-0000-0000-000023300000}"/>
    <cellStyle name="Assumption Percentage. 3 2 2 6 2" xfId="26379" xr:uid="{00000000-0005-0000-0000-000024300000}"/>
    <cellStyle name="Assumption Percentage. 3 2 2 7" xfId="6389" xr:uid="{00000000-0005-0000-0000-000025300000}"/>
    <cellStyle name="Assumption Percentage. 3 2 2 7 2" xfId="26380" xr:uid="{00000000-0005-0000-0000-000026300000}"/>
    <cellStyle name="Assumption Percentage. 3 2 2 8" xfId="6390" xr:uid="{00000000-0005-0000-0000-000027300000}"/>
    <cellStyle name="Assumption Percentage. 3 2 2 8 2" xfId="26381" xr:uid="{00000000-0005-0000-0000-000028300000}"/>
    <cellStyle name="Assumption Percentage. 3 2 2 9" xfId="6391" xr:uid="{00000000-0005-0000-0000-000029300000}"/>
    <cellStyle name="Assumption Percentage. 3 2 2 9 2" xfId="26382" xr:uid="{00000000-0005-0000-0000-00002A300000}"/>
    <cellStyle name="Assumption Percentage. 3 2 3" xfId="6392" xr:uid="{00000000-0005-0000-0000-00002B300000}"/>
    <cellStyle name="Assumption Percentage. 3 2 3 10" xfId="6393" xr:uid="{00000000-0005-0000-0000-00002C300000}"/>
    <cellStyle name="Assumption Percentage. 3 2 3 10 2" xfId="26384" xr:uid="{00000000-0005-0000-0000-00002D300000}"/>
    <cellStyle name="Assumption Percentage. 3 2 3 11" xfId="6394" xr:uid="{00000000-0005-0000-0000-00002E300000}"/>
    <cellStyle name="Assumption Percentage. 3 2 3 11 2" xfId="26385" xr:uid="{00000000-0005-0000-0000-00002F300000}"/>
    <cellStyle name="Assumption Percentage. 3 2 3 12" xfId="26383" xr:uid="{00000000-0005-0000-0000-000030300000}"/>
    <cellStyle name="Assumption Percentage. 3 2 3 2" xfId="6395" xr:uid="{00000000-0005-0000-0000-000031300000}"/>
    <cellStyle name="Assumption Percentage. 3 2 3 2 10" xfId="6396" xr:uid="{00000000-0005-0000-0000-000032300000}"/>
    <cellStyle name="Assumption Percentage. 3 2 3 2 10 2" xfId="26387" xr:uid="{00000000-0005-0000-0000-000033300000}"/>
    <cellStyle name="Assumption Percentage. 3 2 3 2 11" xfId="6397" xr:uid="{00000000-0005-0000-0000-000034300000}"/>
    <cellStyle name="Assumption Percentage. 3 2 3 2 11 2" xfId="26388" xr:uid="{00000000-0005-0000-0000-000035300000}"/>
    <cellStyle name="Assumption Percentage. 3 2 3 2 12" xfId="26386" xr:uid="{00000000-0005-0000-0000-000036300000}"/>
    <cellStyle name="Assumption Percentage. 3 2 3 2 2" xfId="6398" xr:uid="{00000000-0005-0000-0000-000037300000}"/>
    <cellStyle name="Assumption Percentage. 3 2 3 2 2 2" xfId="26389" xr:uid="{00000000-0005-0000-0000-000038300000}"/>
    <cellStyle name="Assumption Percentage. 3 2 3 2 3" xfId="6399" xr:uid="{00000000-0005-0000-0000-000039300000}"/>
    <cellStyle name="Assumption Percentage. 3 2 3 2 3 2" xfId="26390" xr:uid="{00000000-0005-0000-0000-00003A300000}"/>
    <cellStyle name="Assumption Percentage. 3 2 3 2 4" xfId="6400" xr:uid="{00000000-0005-0000-0000-00003B300000}"/>
    <cellStyle name="Assumption Percentage. 3 2 3 2 4 2" xfId="26391" xr:uid="{00000000-0005-0000-0000-00003C300000}"/>
    <cellStyle name="Assumption Percentage. 3 2 3 2 5" xfId="6401" xr:uid="{00000000-0005-0000-0000-00003D300000}"/>
    <cellStyle name="Assumption Percentage. 3 2 3 2 5 2" xfId="26392" xr:uid="{00000000-0005-0000-0000-00003E300000}"/>
    <cellStyle name="Assumption Percentage. 3 2 3 2 6" xfId="6402" xr:uid="{00000000-0005-0000-0000-00003F300000}"/>
    <cellStyle name="Assumption Percentage. 3 2 3 2 6 2" xfId="26393" xr:uid="{00000000-0005-0000-0000-000040300000}"/>
    <cellStyle name="Assumption Percentage. 3 2 3 2 7" xfId="6403" xr:uid="{00000000-0005-0000-0000-000041300000}"/>
    <cellStyle name="Assumption Percentage. 3 2 3 2 7 2" xfId="26394" xr:uid="{00000000-0005-0000-0000-000042300000}"/>
    <cellStyle name="Assumption Percentage. 3 2 3 2 8" xfId="6404" xr:uid="{00000000-0005-0000-0000-000043300000}"/>
    <cellStyle name="Assumption Percentage. 3 2 3 2 8 2" xfId="26395" xr:uid="{00000000-0005-0000-0000-000044300000}"/>
    <cellStyle name="Assumption Percentage. 3 2 3 2 9" xfId="6405" xr:uid="{00000000-0005-0000-0000-000045300000}"/>
    <cellStyle name="Assumption Percentage. 3 2 3 2 9 2" xfId="26396" xr:uid="{00000000-0005-0000-0000-000046300000}"/>
    <cellStyle name="Assumption Percentage. 3 2 3 3" xfId="6406" xr:uid="{00000000-0005-0000-0000-000047300000}"/>
    <cellStyle name="Assumption Percentage. 3 2 3 3 2" xfId="26397" xr:uid="{00000000-0005-0000-0000-000048300000}"/>
    <cellStyle name="Assumption Percentage. 3 2 3 4" xfId="6407" xr:uid="{00000000-0005-0000-0000-000049300000}"/>
    <cellStyle name="Assumption Percentage. 3 2 3 4 2" xfId="26398" xr:uid="{00000000-0005-0000-0000-00004A300000}"/>
    <cellStyle name="Assumption Percentage. 3 2 3 5" xfId="6408" xr:uid="{00000000-0005-0000-0000-00004B300000}"/>
    <cellStyle name="Assumption Percentage. 3 2 3 5 2" xfId="26399" xr:uid="{00000000-0005-0000-0000-00004C300000}"/>
    <cellStyle name="Assumption Percentage. 3 2 3 6" xfId="6409" xr:uid="{00000000-0005-0000-0000-00004D300000}"/>
    <cellStyle name="Assumption Percentage. 3 2 3 6 2" xfId="26400" xr:uid="{00000000-0005-0000-0000-00004E300000}"/>
    <cellStyle name="Assumption Percentage. 3 2 3 7" xfId="6410" xr:uid="{00000000-0005-0000-0000-00004F300000}"/>
    <cellStyle name="Assumption Percentage. 3 2 3 7 2" xfId="26401" xr:uid="{00000000-0005-0000-0000-000050300000}"/>
    <cellStyle name="Assumption Percentage. 3 2 3 8" xfId="6411" xr:uid="{00000000-0005-0000-0000-000051300000}"/>
    <cellStyle name="Assumption Percentage. 3 2 3 8 2" xfId="26402" xr:uid="{00000000-0005-0000-0000-000052300000}"/>
    <cellStyle name="Assumption Percentage. 3 2 3 9" xfId="6412" xr:uid="{00000000-0005-0000-0000-000053300000}"/>
    <cellStyle name="Assumption Percentage. 3 2 3 9 2" xfId="26403" xr:uid="{00000000-0005-0000-0000-000054300000}"/>
    <cellStyle name="Assumption Percentage. 3 2 4" xfId="6413" xr:uid="{00000000-0005-0000-0000-000055300000}"/>
    <cellStyle name="Assumption Percentage. 3 2 4 10" xfId="6414" xr:uid="{00000000-0005-0000-0000-000056300000}"/>
    <cellStyle name="Assumption Percentage. 3 2 4 10 2" xfId="26405" xr:uid="{00000000-0005-0000-0000-000057300000}"/>
    <cellStyle name="Assumption Percentage. 3 2 4 11" xfId="6415" xr:uid="{00000000-0005-0000-0000-000058300000}"/>
    <cellStyle name="Assumption Percentage. 3 2 4 11 2" xfId="26406" xr:uid="{00000000-0005-0000-0000-000059300000}"/>
    <cellStyle name="Assumption Percentage. 3 2 4 12" xfId="26404" xr:uid="{00000000-0005-0000-0000-00005A300000}"/>
    <cellStyle name="Assumption Percentage. 3 2 4 2" xfId="6416" xr:uid="{00000000-0005-0000-0000-00005B300000}"/>
    <cellStyle name="Assumption Percentage. 3 2 4 2 2" xfId="26407" xr:uid="{00000000-0005-0000-0000-00005C300000}"/>
    <cellStyle name="Assumption Percentage. 3 2 4 3" xfId="6417" xr:uid="{00000000-0005-0000-0000-00005D300000}"/>
    <cellStyle name="Assumption Percentage. 3 2 4 3 2" xfId="26408" xr:uid="{00000000-0005-0000-0000-00005E300000}"/>
    <cellStyle name="Assumption Percentage. 3 2 4 4" xfId="6418" xr:uid="{00000000-0005-0000-0000-00005F300000}"/>
    <cellStyle name="Assumption Percentage. 3 2 4 4 2" xfId="26409" xr:uid="{00000000-0005-0000-0000-000060300000}"/>
    <cellStyle name="Assumption Percentage. 3 2 4 5" xfId="6419" xr:uid="{00000000-0005-0000-0000-000061300000}"/>
    <cellStyle name="Assumption Percentage. 3 2 4 5 2" xfId="26410" xr:uid="{00000000-0005-0000-0000-000062300000}"/>
    <cellStyle name="Assumption Percentage. 3 2 4 6" xfId="6420" xr:uid="{00000000-0005-0000-0000-000063300000}"/>
    <cellStyle name="Assumption Percentage. 3 2 4 6 2" xfId="26411" xr:uid="{00000000-0005-0000-0000-000064300000}"/>
    <cellStyle name="Assumption Percentage. 3 2 4 7" xfId="6421" xr:uid="{00000000-0005-0000-0000-000065300000}"/>
    <cellStyle name="Assumption Percentage. 3 2 4 7 2" xfId="26412" xr:uid="{00000000-0005-0000-0000-000066300000}"/>
    <cellStyle name="Assumption Percentage. 3 2 4 8" xfId="6422" xr:uid="{00000000-0005-0000-0000-000067300000}"/>
    <cellStyle name="Assumption Percentage. 3 2 4 8 2" xfId="26413" xr:uid="{00000000-0005-0000-0000-000068300000}"/>
    <cellStyle name="Assumption Percentage. 3 2 4 9" xfId="6423" xr:uid="{00000000-0005-0000-0000-000069300000}"/>
    <cellStyle name="Assumption Percentage. 3 2 4 9 2" xfId="26414" xr:uid="{00000000-0005-0000-0000-00006A300000}"/>
    <cellStyle name="Assumption Percentage. 3 2 5" xfId="6424" xr:uid="{00000000-0005-0000-0000-00006B300000}"/>
    <cellStyle name="Assumption Percentage. 3 2 5 2" xfId="26415" xr:uid="{00000000-0005-0000-0000-00006C300000}"/>
    <cellStyle name="Assumption Percentage. 3 2 6" xfId="6425" xr:uid="{00000000-0005-0000-0000-00006D300000}"/>
    <cellStyle name="Assumption Percentage. 3 2 6 2" xfId="26416" xr:uid="{00000000-0005-0000-0000-00006E300000}"/>
    <cellStyle name="Assumption Percentage. 3 2 7" xfId="6426" xr:uid="{00000000-0005-0000-0000-00006F300000}"/>
    <cellStyle name="Assumption Percentage. 3 2 7 2" xfId="26417" xr:uid="{00000000-0005-0000-0000-000070300000}"/>
    <cellStyle name="Assumption Percentage. 3 2 8" xfId="6427" xr:uid="{00000000-0005-0000-0000-000071300000}"/>
    <cellStyle name="Assumption Percentage. 3 2 8 2" xfId="26418" xr:uid="{00000000-0005-0000-0000-000072300000}"/>
    <cellStyle name="Assumption Percentage. 3 2 9" xfId="6428" xr:uid="{00000000-0005-0000-0000-000073300000}"/>
    <cellStyle name="Assumption Percentage. 3 2 9 2" xfId="26419" xr:uid="{00000000-0005-0000-0000-000074300000}"/>
    <cellStyle name="Assumption Percentage. 3 20" xfId="26325" xr:uid="{00000000-0005-0000-0000-000075300000}"/>
    <cellStyle name="Assumption Percentage. 3 3" xfId="6429" xr:uid="{00000000-0005-0000-0000-000076300000}"/>
    <cellStyle name="Assumption Percentage. 3 3 10" xfId="6430" xr:uid="{00000000-0005-0000-0000-000077300000}"/>
    <cellStyle name="Assumption Percentage. 3 3 10 2" xfId="26421" xr:uid="{00000000-0005-0000-0000-000078300000}"/>
    <cellStyle name="Assumption Percentage. 3 3 11" xfId="6431" xr:uid="{00000000-0005-0000-0000-000079300000}"/>
    <cellStyle name="Assumption Percentage. 3 3 11 2" xfId="26422" xr:uid="{00000000-0005-0000-0000-00007A300000}"/>
    <cellStyle name="Assumption Percentage. 3 3 12" xfId="6432" xr:uid="{00000000-0005-0000-0000-00007B300000}"/>
    <cellStyle name="Assumption Percentage. 3 3 12 2" xfId="26423" xr:uid="{00000000-0005-0000-0000-00007C300000}"/>
    <cellStyle name="Assumption Percentage. 3 3 13" xfId="26420" xr:uid="{00000000-0005-0000-0000-00007D300000}"/>
    <cellStyle name="Assumption Percentage. 3 3 2" xfId="6433" xr:uid="{00000000-0005-0000-0000-00007E300000}"/>
    <cellStyle name="Assumption Percentage. 3 3 2 10" xfId="6434" xr:uid="{00000000-0005-0000-0000-00007F300000}"/>
    <cellStyle name="Assumption Percentage. 3 3 2 10 2" xfId="26425" xr:uid="{00000000-0005-0000-0000-000080300000}"/>
    <cellStyle name="Assumption Percentage. 3 3 2 11" xfId="6435" xr:uid="{00000000-0005-0000-0000-000081300000}"/>
    <cellStyle name="Assumption Percentage. 3 3 2 11 2" xfId="26426" xr:uid="{00000000-0005-0000-0000-000082300000}"/>
    <cellStyle name="Assumption Percentage. 3 3 2 12" xfId="26424" xr:uid="{00000000-0005-0000-0000-000083300000}"/>
    <cellStyle name="Assumption Percentage. 3 3 2 2" xfId="6436" xr:uid="{00000000-0005-0000-0000-000084300000}"/>
    <cellStyle name="Assumption Percentage. 3 3 2 2 10" xfId="6437" xr:uid="{00000000-0005-0000-0000-000085300000}"/>
    <cellStyle name="Assumption Percentage. 3 3 2 2 10 2" xfId="26428" xr:uid="{00000000-0005-0000-0000-000086300000}"/>
    <cellStyle name="Assumption Percentage. 3 3 2 2 11" xfId="6438" xr:uid="{00000000-0005-0000-0000-000087300000}"/>
    <cellStyle name="Assumption Percentage. 3 3 2 2 11 2" xfId="26429" xr:uid="{00000000-0005-0000-0000-000088300000}"/>
    <cellStyle name="Assumption Percentage. 3 3 2 2 12" xfId="26427" xr:uid="{00000000-0005-0000-0000-000089300000}"/>
    <cellStyle name="Assumption Percentage. 3 3 2 2 2" xfId="6439" xr:uid="{00000000-0005-0000-0000-00008A300000}"/>
    <cellStyle name="Assumption Percentage. 3 3 2 2 2 2" xfId="26430" xr:uid="{00000000-0005-0000-0000-00008B300000}"/>
    <cellStyle name="Assumption Percentage. 3 3 2 2 3" xfId="6440" xr:uid="{00000000-0005-0000-0000-00008C300000}"/>
    <cellStyle name="Assumption Percentage. 3 3 2 2 3 2" xfId="26431" xr:uid="{00000000-0005-0000-0000-00008D300000}"/>
    <cellStyle name="Assumption Percentage. 3 3 2 2 4" xfId="6441" xr:uid="{00000000-0005-0000-0000-00008E300000}"/>
    <cellStyle name="Assumption Percentage. 3 3 2 2 4 2" xfId="26432" xr:uid="{00000000-0005-0000-0000-00008F300000}"/>
    <cellStyle name="Assumption Percentage. 3 3 2 2 5" xfId="6442" xr:uid="{00000000-0005-0000-0000-000090300000}"/>
    <cellStyle name="Assumption Percentage. 3 3 2 2 5 2" xfId="26433" xr:uid="{00000000-0005-0000-0000-000091300000}"/>
    <cellStyle name="Assumption Percentage. 3 3 2 2 6" xfId="6443" xr:uid="{00000000-0005-0000-0000-000092300000}"/>
    <cellStyle name="Assumption Percentage. 3 3 2 2 6 2" xfId="26434" xr:uid="{00000000-0005-0000-0000-000093300000}"/>
    <cellStyle name="Assumption Percentage. 3 3 2 2 7" xfId="6444" xr:uid="{00000000-0005-0000-0000-000094300000}"/>
    <cellStyle name="Assumption Percentage. 3 3 2 2 7 2" xfId="26435" xr:uid="{00000000-0005-0000-0000-000095300000}"/>
    <cellStyle name="Assumption Percentage. 3 3 2 2 8" xfId="6445" xr:uid="{00000000-0005-0000-0000-000096300000}"/>
    <cellStyle name="Assumption Percentage. 3 3 2 2 8 2" xfId="26436" xr:uid="{00000000-0005-0000-0000-000097300000}"/>
    <cellStyle name="Assumption Percentage. 3 3 2 2 9" xfId="6446" xr:uid="{00000000-0005-0000-0000-000098300000}"/>
    <cellStyle name="Assumption Percentage. 3 3 2 2 9 2" xfId="26437" xr:uid="{00000000-0005-0000-0000-000099300000}"/>
    <cellStyle name="Assumption Percentage. 3 3 2 3" xfId="6447" xr:uid="{00000000-0005-0000-0000-00009A300000}"/>
    <cellStyle name="Assumption Percentage. 3 3 2 3 2" xfId="26438" xr:uid="{00000000-0005-0000-0000-00009B300000}"/>
    <cellStyle name="Assumption Percentage. 3 3 2 4" xfId="6448" xr:uid="{00000000-0005-0000-0000-00009C300000}"/>
    <cellStyle name="Assumption Percentage. 3 3 2 4 2" xfId="26439" xr:uid="{00000000-0005-0000-0000-00009D300000}"/>
    <cellStyle name="Assumption Percentage. 3 3 2 5" xfId="6449" xr:uid="{00000000-0005-0000-0000-00009E300000}"/>
    <cellStyle name="Assumption Percentage. 3 3 2 5 2" xfId="26440" xr:uid="{00000000-0005-0000-0000-00009F300000}"/>
    <cellStyle name="Assumption Percentage. 3 3 2 6" xfId="6450" xr:uid="{00000000-0005-0000-0000-0000A0300000}"/>
    <cellStyle name="Assumption Percentage. 3 3 2 6 2" xfId="26441" xr:uid="{00000000-0005-0000-0000-0000A1300000}"/>
    <cellStyle name="Assumption Percentage. 3 3 2 7" xfId="6451" xr:uid="{00000000-0005-0000-0000-0000A2300000}"/>
    <cellStyle name="Assumption Percentage. 3 3 2 7 2" xfId="26442" xr:uid="{00000000-0005-0000-0000-0000A3300000}"/>
    <cellStyle name="Assumption Percentage. 3 3 2 8" xfId="6452" xr:uid="{00000000-0005-0000-0000-0000A4300000}"/>
    <cellStyle name="Assumption Percentage. 3 3 2 8 2" xfId="26443" xr:uid="{00000000-0005-0000-0000-0000A5300000}"/>
    <cellStyle name="Assumption Percentage. 3 3 2 9" xfId="6453" xr:uid="{00000000-0005-0000-0000-0000A6300000}"/>
    <cellStyle name="Assumption Percentage. 3 3 2 9 2" xfId="26444" xr:uid="{00000000-0005-0000-0000-0000A7300000}"/>
    <cellStyle name="Assumption Percentage. 3 3 3" xfId="6454" xr:uid="{00000000-0005-0000-0000-0000A8300000}"/>
    <cellStyle name="Assumption Percentage. 3 3 3 10" xfId="6455" xr:uid="{00000000-0005-0000-0000-0000A9300000}"/>
    <cellStyle name="Assumption Percentage. 3 3 3 10 2" xfId="26446" xr:uid="{00000000-0005-0000-0000-0000AA300000}"/>
    <cellStyle name="Assumption Percentage. 3 3 3 11" xfId="6456" xr:uid="{00000000-0005-0000-0000-0000AB300000}"/>
    <cellStyle name="Assumption Percentage. 3 3 3 11 2" xfId="26447" xr:uid="{00000000-0005-0000-0000-0000AC300000}"/>
    <cellStyle name="Assumption Percentage. 3 3 3 12" xfId="26445" xr:uid="{00000000-0005-0000-0000-0000AD300000}"/>
    <cellStyle name="Assumption Percentage. 3 3 3 2" xfId="6457" xr:uid="{00000000-0005-0000-0000-0000AE300000}"/>
    <cellStyle name="Assumption Percentage. 3 3 3 2 2" xfId="26448" xr:uid="{00000000-0005-0000-0000-0000AF300000}"/>
    <cellStyle name="Assumption Percentage. 3 3 3 3" xfId="6458" xr:uid="{00000000-0005-0000-0000-0000B0300000}"/>
    <cellStyle name="Assumption Percentage. 3 3 3 3 2" xfId="26449" xr:uid="{00000000-0005-0000-0000-0000B1300000}"/>
    <cellStyle name="Assumption Percentage. 3 3 3 4" xfId="6459" xr:uid="{00000000-0005-0000-0000-0000B2300000}"/>
    <cellStyle name="Assumption Percentage. 3 3 3 4 2" xfId="26450" xr:uid="{00000000-0005-0000-0000-0000B3300000}"/>
    <cellStyle name="Assumption Percentage. 3 3 3 5" xfId="6460" xr:uid="{00000000-0005-0000-0000-0000B4300000}"/>
    <cellStyle name="Assumption Percentage. 3 3 3 5 2" xfId="26451" xr:uid="{00000000-0005-0000-0000-0000B5300000}"/>
    <cellStyle name="Assumption Percentage. 3 3 3 6" xfId="6461" xr:uid="{00000000-0005-0000-0000-0000B6300000}"/>
    <cellStyle name="Assumption Percentage. 3 3 3 6 2" xfId="26452" xr:uid="{00000000-0005-0000-0000-0000B7300000}"/>
    <cellStyle name="Assumption Percentage. 3 3 3 7" xfId="6462" xr:uid="{00000000-0005-0000-0000-0000B8300000}"/>
    <cellStyle name="Assumption Percentage. 3 3 3 7 2" xfId="26453" xr:uid="{00000000-0005-0000-0000-0000B9300000}"/>
    <cellStyle name="Assumption Percentage. 3 3 3 8" xfId="6463" xr:uid="{00000000-0005-0000-0000-0000BA300000}"/>
    <cellStyle name="Assumption Percentage. 3 3 3 8 2" xfId="26454" xr:uid="{00000000-0005-0000-0000-0000BB300000}"/>
    <cellStyle name="Assumption Percentage. 3 3 3 9" xfId="6464" xr:uid="{00000000-0005-0000-0000-0000BC300000}"/>
    <cellStyle name="Assumption Percentage. 3 3 3 9 2" xfId="26455" xr:uid="{00000000-0005-0000-0000-0000BD300000}"/>
    <cellStyle name="Assumption Percentage. 3 3 4" xfId="6465" xr:uid="{00000000-0005-0000-0000-0000BE300000}"/>
    <cellStyle name="Assumption Percentage. 3 3 4 2" xfId="26456" xr:uid="{00000000-0005-0000-0000-0000BF300000}"/>
    <cellStyle name="Assumption Percentage. 3 3 5" xfId="6466" xr:uid="{00000000-0005-0000-0000-0000C0300000}"/>
    <cellStyle name="Assumption Percentage. 3 3 5 2" xfId="26457" xr:uid="{00000000-0005-0000-0000-0000C1300000}"/>
    <cellStyle name="Assumption Percentage. 3 3 6" xfId="6467" xr:uid="{00000000-0005-0000-0000-0000C2300000}"/>
    <cellStyle name="Assumption Percentage. 3 3 6 2" xfId="26458" xr:uid="{00000000-0005-0000-0000-0000C3300000}"/>
    <cellStyle name="Assumption Percentage. 3 3 7" xfId="6468" xr:uid="{00000000-0005-0000-0000-0000C4300000}"/>
    <cellStyle name="Assumption Percentage. 3 3 7 2" xfId="26459" xr:uid="{00000000-0005-0000-0000-0000C5300000}"/>
    <cellStyle name="Assumption Percentage. 3 3 8" xfId="6469" xr:uid="{00000000-0005-0000-0000-0000C6300000}"/>
    <cellStyle name="Assumption Percentage. 3 3 8 2" xfId="26460" xr:uid="{00000000-0005-0000-0000-0000C7300000}"/>
    <cellStyle name="Assumption Percentage. 3 3 9" xfId="6470" xr:uid="{00000000-0005-0000-0000-0000C8300000}"/>
    <cellStyle name="Assumption Percentage. 3 3 9 2" xfId="26461" xr:uid="{00000000-0005-0000-0000-0000C9300000}"/>
    <cellStyle name="Assumption Percentage. 3 4" xfId="6471" xr:uid="{00000000-0005-0000-0000-0000CA300000}"/>
    <cellStyle name="Assumption Percentage. 3 4 10" xfId="6472" xr:uid="{00000000-0005-0000-0000-0000CB300000}"/>
    <cellStyle name="Assumption Percentage. 3 4 10 2" xfId="26463" xr:uid="{00000000-0005-0000-0000-0000CC300000}"/>
    <cellStyle name="Assumption Percentage. 3 4 11" xfId="6473" xr:uid="{00000000-0005-0000-0000-0000CD300000}"/>
    <cellStyle name="Assumption Percentage. 3 4 11 2" xfId="26464" xr:uid="{00000000-0005-0000-0000-0000CE300000}"/>
    <cellStyle name="Assumption Percentage. 3 4 12" xfId="26462" xr:uid="{00000000-0005-0000-0000-0000CF300000}"/>
    <cellStyle name="Assumption Percentage. 3 4 2" xfId="6474" xr:uid="{00000000-0005-0000-0000-0000D0300000}"/>
    <cellStyle name="Assumption Percentage. 3 4 2 10" xfId="6475" xr:uid="{00000000-0005-0000-0000-0000D1300000}"/>
    <cellStyle name="Assumption Percentage. 3 4 2 10 2" xfId="26466" xr:uid="{00000000-0005-0000-0000-0000D2300000}"/>
    <cellStyle name="Assumption Percentage. 3 4 2 11" xfId="6476" xr:uid="{00000000-0005-0000-0000-0000D3300000}"/>
    <cellStyle name="Assumption Percentage. 3 4 2 11 2" xfId="26467" xr:uid="{00000000-0005-0000-0000-0000D4300000}"/>
    <cellStyle name="Assumption Percentage. 3 4 2 12" xfId="26465" xr:uid="{00000000-0005-0000-0000-0000D5300000}"/>
    <cellStyle name="Assumption Percentage. 3 4 2 2" xfId="6477" xr:uid="{00000000-0005-0000-0000-0000D6300000}"/>
    <cellStyle name="Assumption Percentage. 3 4 2 2 2" xfId="26468" xr:uid="{00000000-0005-0000-0000-0000D7300000}"/>
    <cellStyle name="Assumption Percentage. 3 4 2 3" xfId="6478" xr:uid="{00000000-0005-0000-0000-0000D8300000}"/>
    <cellStyle name="Assumption Percentage. 3 4 2 3 2" xfId="26469" xr:uid="{00000000-0005-0000-0000-0000D9300000}"/>
    <cellStyle name="Assumption Percentage. 3 4 2 4" xfId="6479" xr:uid="{00000000-0005-0000-0000-0000DA300000}"/>
    <cellStyle name="Assumption Percentage. 3 4 2 4 2" xfId="26470" xr:uid="{00000000-0005-0000-0000-0000DB300000}"/>
    <cellStyle name="Assumption Percentage. 3 4 2 5" xfId="6480" xr:uid="{00000000-0005-0000-0000-0000DC300000}"/>
    <cellStyle name="Assumption Percentage. 3 4 2 5 2" xfId="26471" xr:uid="{00000000-0005-0000-0000-0000DD300000}"/>
    <cellStyle name="Assumption Percentage. 3 4 2 6" xfId="6481" xr:uid="{00000000-0005-0000-0000-0000DE300000}"/>
    <cellStyle name="Assumption Percentage. 3 4 2 6 2" xfId="26472" xr:uid="{00000000-0005-0000-0000-0000DF300000}"/>
    <cellStyle name="Assumption Percentage. 3 4 2 7" xfId="6482" xr:uid="{00000000-0005-0000-0000-0000E0300000}"/>
    <cellStyle name="Assumption Percentage. 3 4 2 7 2" xfId="26473" xr:uid="{00000000-0005-0000-0000-0000E1300000}"/>
    <cellStyle name="Assumption Percentage. 3 4 2 8" xfId="6483" xr:uid="{00000000-0005-0000-0000-0000E2300000}"/>
    <cellStyle name="Assumption Percentage. 3 4 2 8 2" xfId="26474" xr:uid="{00000000-0005-0000-0000-0000E3300000}"/>
    <cellStyle name="Assumption Percentage. 3 4 2 9" xfId="6484" xr:uid="{00000000-0005-0000-0000-0000E4300000}"/>
    <cellStyle name="Assumption Percentage. 3 4 2 9 2" xfId="26475" xr:uid="{00000000-0005-0000-0000-0000E5300000}"/>
    <cellStyle name="Assumption Percentage. 3 4 3" xfId="6485" xr:uid="{00000000-0005-0000-0000-0000E6300000}"/>
    <cellStyle name="Assumption Percentage. 3 4 3 2" xfId="26476" xr:uid="{00000000-0005-0000-0000-0000E7300000}"/>
    <cellStyle name="Assumption Percentage. 3 4 4" xfId="6486" xr:uid="{00000000-0005-0000-0000-0000E8300000}"/>
    <cellStyle name="Assumption Percentage. 3 4 4 2" xfId="26477" xr:uid="{00000000-0005-0000-0000-0000E9300000}"/>
    <cellStyle name="Assumption Percentage. 3 4 5" xfId="6487" xr:uid="{00000000-0005-0000-0000-0000EA300000}"/>
    <cellStyle name="Assumption Percentage. 3 4 5 2" xfId="26478" xr:uid="{00000000-0005-0000-0000-0000EB300000}"/>
    <cellStyle name="Assumption Percentage. 3 4 6" xfId="6488" xr:uid="{00000000-0005-0000-0000-0000EC300000}"/>
    <cellStyle name="Assumption Percentage. 3 4 6 2" xfId="26479" xr:uid="{00000000-0005-0000-0000-0000ED300000}"/>
    <cellStyle name="Assumption Percentage. 3 4 7" xfId="6489" xr:uid="{00000000-0005-0000-0000-0000EE300000}"/>
    <cellStyle name="Assumption Percentage. 3 4 7 2" xfId="26480" xr:uid="{00000000-0005-0000-0000-0000EF300000}"/>
    <cellStyle name="Assumption Percentage. 3 4 8" xfId="6490" xr:uid="{00000000-0005-0000-0000-0000F0300000}"/>
    <cellStyle name="Assumption Percentage. 3 4 8 2" xfId="26481" xr:uid="{00000000-0005-0000-0000-0000F1300000}"/>
    <cellStyle name="Assumption Percentage. 3 4 9" xfId="6491" xr:uid="{00000000-0005-0000-0000-0000F2300000}"/>
    <cellStyle name="Assumption Percentage. 3 4 9 2" xfId="26482" xr:uid="{00000000-0005-0000-0000-0000F3300000}"/>
    <cellStyle name="Assumption Percentage. 3 5" xfId="6492" xr:uid="{00000000-0005-0000-0000-0000F4300000}"/>
    <cellStyle name="Assumption Percentage. 3 5 10" xfId="6493" xr:uid="{00000000-0005-0000-0000-0000F5300000}"/>
    <cellStyle name="Assumption Percentage. 3 5 10 2" xfId="26484" xr:uid="{00000000-0005-0000-0000-0000F6300000}"/>
    <cellStyle name="Assumption Percentage. 3 5 11" xfId="6494" xr:uid="{00000000-0005-0000-0000-0000F7300000}"/>
    <cellStyle name="Assumption Percentage. 3 5 11 2" xfId="26485" xr:uid="{00000000-0005-0000-0000-0000F8300000}"/>
    <cellStyle name="Assumption Percentage. 3 5 12" xfId="26483" xr:uid="{00000000-0005-0000-0000-0000F9300000}"/>
    <cellStyle name="Assumption Percentage. 3 5 2" xfId="6495" xr:uid="{00000000-0005-0000-0000-0000FA300000}"/>
    <cellStyle name="Assumption Percentage. 3 5 2 10" xfId="6496" xr:uid="{00000000-0005-0000-0000-0000FB300000}"/>
    <cellStyle name="Assumption Percentage. 3 5 2 10 2" xfId="26487" xr:uid="{00000000-0005-0000-0000-0000FC300000}"/>
    <cellStyle name="Assumption Percentage. 3 5 2 11" xfId="6497" xr:uid="{00000000-0005-0000-0000-0000FD300000}"/>
    <cellStyle name="Assumption Percentage. 3 5 2 11 2" xfId="26488" xr:uid="{00000000-0005-0000-0000-0000FE300000}"/>
    <cellStyle name="Assumption Percentage. 3 5 2 12" xfId="26486" xr:uid="{00000000-0005-0000-0000-0000FF300000}"/>
    <cellStyle name="Assumption Percentage. 3 5 2 2" xfId="6498" xr:uid="{00000000-0005-0000-0000-000000310000}"/>
    <cellStyle name="Assumption Percentage. 3 5 2 2 2" xfId="26489" xr:uid="{00000000-0005-0000-0000-000001310000}"/>
    <cellStyle name="Assumption Percentage. 3 5 2 3" xfId="6499" xr:uid="{00000000-0005-0000-0000-000002310000}"/>
    <cellStyle name="Assumption Percentage. 3 5 2 3 2" xfId="26490" xr:uid="{00000000-0005-0000-0000-000003310000}"/>
    <cellStyle name="Assumption Percentage. 3 5 2 4" xfId="6500" xr:uid="{00000000-0005-0000-0000-000004310000}"/>
    <cellStyle name="Assumption Percentage. 3 5 2 4 2" xfId="26491" xr:uid="{00000000-0005-0000-0000-000005310000}"/>
    <cellStyle name="Assumption Percentage. 3 5 2 5" xfId="6501" xr:uid="{00000000-0005-0000-0000-000006310000}"/>
    <cellStyle name="Assumption Percentage. 3 5 2 5 2" xfId="26492" xr:uid="{00000000-0005-0000-0000-000007310000}"/>
    <cellStyle name="Assumption Percentage. 3 5 2 6" xfId="6502" xr:uid="{00000000-0005-0000-0000-000008310000}"/>
    <cellStyle name="Assumption Percentage. 3 5 2 6 2" xfId="26493" xr:uid="{00000000-0005-0000-0000-000009310000}"/>
    <cellStyle name="Assumption Percentage. 3 5 2 7" xfId="6503" xr:uid="{00000000-0005-0000-0000-00000A310000}"/>
    <cellStyle name="Assumption Percentage. 3 5 2 7 2" xfId="26494" xr:uid="{00000000-0005-0000-0000-00000B310000}"/>
    <cellStyle name="Assumption Percentage. 3 5 2 8" xfId="6504" xr:uid="{00000000-0005-0000-0000-00000C310000}"/>
    <cellStyle name="Assumption Percentage. 3 5 2 8 2" xfId="26495" xr:uid="{00000000-0005-0000-0000-00000D310000}"/>
    <cellStyle name="Assumption Percentage. 3 5 2 9" xfId="6505" xr:uid="{00000000-0005-0000-0000-00000E310000}"/>
    <cellStyle name="Assumption Percentage. 3 5 2 9 2" xfId="26496" xr:uid="{00000000-0005-0000-0000-00000F310000}"/>
    <cellStyle name="Assumption Percentage. 3 5 3" xfId="6506" xr:uid="{00000000-0005-0000-0000-000010310000}"/>
    <cellStyle name="Assumption Percentage. 3 5 3 2" xfId="26497" xr:uid="{00000000-0005-0000-0000-000011310000}"/>
    <cellStyle name="Assumption Percentage. 3 5 4" xfId="6507" xr:uid="{00000000-0005-0000-0000-000012310000}"/>
    <cellStyle name="Assumption Percentage. 3 5 4 2" xfId="26498" xr:uid="{00000000-0005-0000-0000-000013310000}"/>
    <cellStyle name="Assumption Percentage. 3 5 5" xfId="6508" xr:uid="{00000000-0005-0000-0000-000014310000}"/>
    <cellStyle name="Assumption Percentage. 3 5 5 2" xfId="26499" xr:uid="{00000000-0005-0000-0000-000015310000}"/>
    <cellStyle name="Assumption Percentage. 3 5 6" xfId="6509" xr:uid="{00000000-0005-0000-0000-000016310000}"/>
    <cellStyle name="Assumption Percentage. 3 5 6 2" xfId="26500" xr:uid="{00000000-0005-0000-0000-000017310000}"/>
    <cellStyle name="Assumption Percentage. 3 5 7" xfId="6510" xr:uid="{00000000-0005-0000-0000-000018310000}"/>
    <cellStyle name="Assumption Percentage. 3 5 7 2" xfId="26501" xr:uid="{00000000-0005-0000-0000-000019310000}"/>
    <cellStyle name="Assumption Percentage. 3 5 8" xfId="6511" xr:uid="{00000000-0005-0000-0000-00001A310000}"/>
    <cellStyle name="Assumption Percentage. 3 5 8 2" xfId="26502" xr:uid="{00000000-0005-0000-0000-00001B310000}"/>
    <cellStyle name="Assumption Percentage. 3 5 9" xfId="6512" xr:uid="{00000000-0005-0000-0000-00001C310000}"/>
    <cellStyle name="Assumption Percentage. 3 5 9 2" xfId="26503" xr:uid="{00000000-0005-0000-0000-00001D310000}"/>
    <cellStyle name="Assumption Percentage. 3 6" xfId="6513" xr:uid="{00000000-0005-0000-0000-00001E310000}"/>
    <cellStyle name="Assumption Percentage. 3 6 10" xfId="6514" xr:uid="{00000000-0005-0000-0000-00001F310000}"/>
    <cellStyle name="Assumption Percentage. 3 6 10 2" xfId="26505" xr:uid="{00000000-0005-0000-0000-000020310000}"/>
    <cellStyle name="Assumption Percentage. 3 6 11" xfId="6515" xr:uid="{00000000-0005-0000-0000-000021310000}"/>
    <cellStyle name="Assumption Percentage. 3 6 11 2" xfId="26506" xr:uid="{00000000-0005-0000-0000-000022310000}"/>
    <cellStyle name="Assumption Percentage. 3 6 12" xfId="26504" xr:uid="{00000000-0005-0000-0000-000023310000}"/>
    <cellStyle name="Assumption Percentage. 3 6 2" xfId="6516" xr:uid="{00000000-0005-0000-0000-000024310000}"/>
    <cellStyle name="Assumption Percentage. 3 6 2 2" xfId="26507" xr:uid="{00000000-0005-0000-0000-000025310000}"/>
    <cellStyle name="Assumption Percentage. 3 6 3" xfId="6517" xr:uid="{00000000-0005-0000-0000-000026310000}"/>
    <cellStyle name="Assumption Percentage. 3 6 3 2" xfId="26508" xr:uid="{00000000-0005-0000-0000-000027310000}"/>
    <cellStyle name="Assumption Percentage. 3 6 4" xfId="6518" xr:uid="{00000000-0005-0000-0000-000028310000}"/>
    <cellStyle name="Assumption Percentage. 3 6 4 2" xfId="26509" xr:uid="{00000000-0005-0000-0000-000029310000}"/>
    <cellStyle name="Assumption Percentage. 3 6 5" xfId="6519" xr:uid="{00000000-0005-0000-0000-00002A310000}"/>
    <cellStyle name="Assumption Percentage. 3 6 5 2" xfId="26510" xr:uid="{00000000-0005-0000-0000-00002B310000}"/>
    <cellStyle name="Assumption Percentage. 3 6 6" xfId="6520" xr:uid="{00000000-0005-0000-0000-00002C310000}"/>
    <cellStyle name="Assumption Percentage. 3 6 6 2" xfId="26511" xr:uid="{00000000-0005-0000-0000-00002D310000}"/>
    <cellStyle name="Assumption Percentage. 3 6 7" xfId="6521" xr:uid="{00000000-0005-0000-0000-00002E310000}"/>
    <cellStyle name="Assumption Percentage. 3 6 7 2" xfId="26512" xr:uid="{00000000-0005-0000-0000-00002F310000}"/>
    <cellStyle name="Assumption Percentage. 3 6 8" xfId="6522" xr:uid="{00000000-0005-0000-0000-000030310000}"/>
    <cellStyle name="Assumption Percentage. 3 6 8 2" xfId="26513" xr:uid="{00000000-0005-0000-0000-000031310000}"/>
    <cellStyle name="Assumption Percentage. 3 6 9" xfId="6523" xr:uid="{00000000-0005-0000-0000-000032310000}"/>
    <cellStyle name="Assumption Percentage. 3 6 9 2" xfId="26514" xr:uid="{00000000-0005-0000-0000-000033310000}"/>
    <cellStyle name="Assumption Percentage. 3 7" xfId="6524" xr:uid="{00000000-0005-0000-0000-000034310000}"/>
    <cellStyle name="Assumption Percentage. 3 7 2" xfId="26515" xr:uid="{00000000-0005-0000-0000-000035310000}"/>
    <cellStyle name="Assumption Percentage. 3 8" xfId="6525" xr:uid="{00000000-0005-0000-0000-000036310000}"/>
    <cellStyle name="Assumption Percentage. 3 8 2" xfId="26516" xr:uid="{00000000-0005-0000-0000-000037310000}"/>
    <cellStyle name="Assumption Percentage. 3 9" xfId="6526" xr:uid="{00000000-0005-0000-0000-000038310000}"/>
    <cellStyle name="Assumption Percentage. 3 9 2" xfId="26517" xr:uid="{00000000-0005-0000-0000-000039310000}"/>
    <cellStyle name="Assumption Percentage. 4" xfId="6527" xr:uid="{00000000-0005-0000-0000-00003A310000}"/>
    <cellStyle name="Assumption Percentage. 4 10" xfId="6528" xr:uid="{00000000-0005-0000-0000-00003B310000}"/>
    <cellStyle name="Assumption Percentage. 4 10 2" xfId="26519" xr:uid="{00000000-0005-0000-0000-00003C310000}"/>
    <cellStyle name="Assumption Percentage. 4 11" xfId="6529" xr:uid="{00000000-0005-0000-0000-00003D310000}"/>
    <cellStyle name="Assumption Percentage. 4 11 2" xfId="26520" xr:uid="{00000000-0005-0000-0000-00003E310000}"/>
    <cellStyle name="Assumption Percentage. 4 12" xfId="6530" xr:uid="{00000000-0005-0000-0000-00003F310000}"/>
    <cellStyle name="Assumption Percentage. 4 12 2" xfId="26521" xr:uid="{00000000-0005-0000-0000-000040310000}"/>
    <cellStyle name="Assumption Percentage. 4 13" xfId="6531" xr:uid="{00000000-0005-0000-0000-000041310000}"/>
    <cellStyle name="Assumption Percentage. 4 13 2" xfId="26522" xr:uid="{00000000-0005-0000-0000-000042310000}"/>
    <cellStyle name="Assumption Percentage. 4 14" xfId="6532" xr:uid="{00000000-0005-0000-0000-000043310000}"/>
    <cellStyle name="Assumption Percentage. 4 14 2" xfId="26523" xr:uid="{00000000-0005-0000-0000-000044310000}"/>
    <cellStyle name="Assumption Percentage. 4 15" xfId="6533" xr:uid="{00000000-0005-0000-0000-000045310000}"/>
    <cellStyle name="Assumption Percentage. 4 15 2" xfId="26524" xr:uid="{00000000-0005-0000-0000-000046310000}"/>
    <cellStyle name="Assumption Percentage. 4 16" xfId="26518" xr:uid="{00000000-0005-0000-0000-000047310000}"/>
    <cellStyle name="Assumption Percentage. 4 2" xfId="6534" xr:uid="{00000000-0005-0000-0000-000048310000}"/>
    <cellStyle name="Assumption Percentage. 4 2 10" xfId="6535" xr:uid="{00000000-0005-0000-0000-000049310000}"/>
    <cellStyle name="Assumption Percentage. 4 2 10 2" xfId="26526" xr:uid="{00000000-0005-0000-0000-00004A310000}"/>
    <cellStyle name="Assumption Percentage. 4 2 11" xfId="6536" xr:uid="{00000000-0005-0000-0000-00004B310000}"/>
    <cellStyle name="Assumption Percentage. 4 2 11 2" xfId="26527" xr:uid="{00000000-0005-0000-0000-00004C310000}"/>
    <cellStyle name="Assumption Percentage. 4 2 12" xfId="26525" xr:uid="{00000000-0005-0000-0000-00004D310000}"/>
    <cellStyle name="Assumption Percentage. 4 2 2" xfId="6537" xr:uid="{00000000-0005-0000-0000-00004E310000}"/>
    <cellStyle name="Assumption Percentage. 4 2 2 10" xfId="6538" xr:uid="{00000000-0005-0000-0000-00004F310000}"/>
    <cellStyle name="Assumption Percentage. 4 2 2 10 2" xfId="26529" xr:uid="{00000000-0005-0000-0000-000050310000}"/>
    <cellStyle name="Assumption Percentage. 4 2 2 11" xfId="6539" xr:uid="{00000000-0005-0000-0000-000051310000}"/>
    <cellStyle name="Assumption Percentage. 4 2 2 11 2" xfId="26530" xr:uid="{00000000-0005-0000-0000-000052310000}"/>
    <cellStyle name="Assumption Percentage. 4 2 2 12" xfId="26528" xr:uid="{00000000-0005-0000-0000-000053310000}"/>
    <cellStyle name="Assumption Percentage. 4 2 2 2" xfId="6540" xr:uid="{00000000-0005-0000-0000-000054310000}"/>
    <cellStyle name="Assumption Percentage. 4 2 2 2 2" xfId="26531" xr:uid="{00000000-0005-0000-0000-000055310000}"/>
    <cellStyle name="Assumption Percentage. 4 2 2 3" xfId="6541" xr:uid="{00000000-0005-0000-0000-000056310000}"/>
    <cellStyle name="Assumption Percentage. 4 2 2 3 2" xfId="26532" xr:uid="{00000000-0005-0000-0000-000057310000}"/>
    <cellStyle name="Assumption Percentage. 4 2 2 4" xfId="6542" xr:uid="{00000000-0005-0000-0000-000058310000}"/>
    <cellStyle name="Assumption Percentage. 4 2 2 4 2" xfId="26533" xr:uid="{00000000-0005-0000-0000-000059310000}"/>
    <cellStyle name="Assumption Percentage. 4 2 2 5" xfId="6543" xr:uid="{00000000-0005-0000-0000-00005A310000}"/>
    <cellStyle name="Assumption Percentage. 4 2 2 5 2" xfId="26534" xr:uid="{00000000-0005-0000-0000-00005B310000}"/>
    <cellStyle name="Assumption Percentage. 4 2 2 6" xfId="6544" xr:uid="{00000000-0005-0000-0000-00005C310000}"/>
    <cellStyle name="Assumption Percentage. 4 2 2 6 2" xfId="26535" xr:uid="{00000000-0005-0000-0000-00005D310000}"/>
    <cellStyle name="Assumption Percentage. 4 2 2 7" xfId="6545" xr:uid="{00000000-0005-0000-0000-00005E310000}"/>
    <cellStyle name="Assumption Percentage. 4 2 2 7 2" xfId="26536" xr:uid="{00000000-0005-0000-0000-00005F310000}"/>
    <cellStyle name="Assumption Percentage. 4 2 2 8" xfId="6546" xr:uid="{00000000-0005-0000-0000-000060310000}"/>
    <cellStyle name="Assumption Percentage. 4 2 2 8 2" xfId="26537" xr:uid="{00000000-0005-0000-0000-000061310000}"/>
    <cellStyle name="Assumption Percentage. 4 2 2 9" xfId="6547" xr:uid="{00000000-0005-0000-0000-000062310000}"/>
    <cellStyle name="Assumption Percentage. 4 2 2 9 2" xfId="26538" xr:uid="{00000000-0005-0000-0000-000063310000}"/>
    <cellStyle name="Assumption Percentage. 4 2 3" xfId="6548" xr:uid="{00000000-0005-0000-0000-000064310000}"/>
    <cellStyle name="Assumption Percentage. 4 2 3 2" xfId="26539" xr:uid="{00000000-0005-0000-0000-000065310000}"/>
    <cellStyle name="Assumption Percentage. 4 2 4" xfId="6549" xr:uid="{00000000-0005-0000-0000-000066310000}"/>
    <cellStyle name="Assumption Percentage. 4 2 4 2" xfId="26540" xr:uid="{00000000-0005-0000-0000-000067310000}"/>
    <cellStyle name="Assumption Percentage. 4 2 5" xfId="6550" xr:uid="{00000000-0005-0000-0000-000068310000}"/>
    <cellStyle name="Assumption Percentage. 4 2 5 2" xfId="26541" xr:uid="{00000000-0005-0000-0000-000069310000}"/>
    <cellStyle name="Assumption Percentage. 4 2 6" xfId="6551" xr:uid="{00000000-0005-0000-0000-00006A310000}"/>
    <cellStyle name="Assumption Percentage. 4 2 6 2" xfId="26542" xr:uid="{00000000-0005-0000-0000-00006B310000}"/>
    <cellStyle name="Assumption Percentage. 4 2 7" xfId="6552" xr:uid="{00000000-0005-0000-0000-00006C310000}"/>
    <cellStyle name="Assumption Percentage. 4 2 7 2" xfId="26543" xr:uid="{00000000-0005-0000-0000-00006D310000}"/>
    <cellStyle name="Assumption Percentage. 4 2 8" xfId="6553" xr:uid="{00000000-0005-0000-0000-00006E310000}"/>
    <cellStyle name="Assumption Percentage. 4 2 8 2" xfId="26544" xr:uid="{00000000-0005-0000-0000-00006F310000}"/>
    <cellStyle name="Assumption Percentage. 4 2 9" xfId="6554" xr:uid="{00000000-0005-0000-0000-000070310000}"/>
    <cellStyle name="Assumption Percentage. 4 2 9 2" xfId="26545" xr:uid="{00000000-0005-0000-0000-000071310000}"/>
    <cellStyle name="Assumption Percentage. 4 3" xfId="6555" xr:uid="{00000000-0005-0000-0000-000072310000}"/>
    <cellStyle name="Assumption Percentage. 4 3 10" xfId="6556" xr:uid="{00000000-0005-0000-0000-000073310000}"/>
    <cellStyle name="Assumption Percentage. 4 3 10 2" xfId="26547" xr:uid="{00000000-0005-0000-0000-000074310000}"/>
    <cellStyle name="Assumption Percentage. 4 3 11" xfId="6557" xr:uid="{00000000-0005-0000-0000-000075310000}"/>
    <cellStyle name="Assumption Percentage. 4 3 11 2" xfId="26548" xr:uid="{00000000-0005-0000-0000-000076310000}"/>
    <cellStyle name="Assumption Percentage. 4 3 12" xfId="26546" xr:uid="{00000000-0005-0000-0000-000077310000}"/>
    <cellStyle name="Assumption Percentage. 4 3 2" xfId="6558" xr:uid="{00000000-0005-0000-0000-000078310000}"/>
    <cellStyle name="Assumption Percentage. 4 3 2 2" xfId="26549" xr:uid="{00000000-0005-0000-0000-000079310000}"/>
    <cellStyle name="Assumption Percentage. 4 3 3" xfId="6559" xr:uid="{00000000-0005-0000-0000-00007A310000}"/>
    <cellStyle name="Assumption Percentage. 4 3 3 2" xfId="26550" xr:uid="{00000000-0005-0000-0000-00007B310000}"/>
    <cellStyle name="Assumption Percentage. 4 3 4" xfId="6560" xr:uid="{00000000-0005-0000-0000-00007C310000}"/>
    <cellStyle name="Assumption Percentage. 4 3 4 2" xfId="26551" xr:uid="{00000000-0005-0000-0000-00007D310000}"/>
    <cellStyle name="Assumption Percentage. 4 3 5" xfId="6561" xr:uid="{00000000-0005-0000-0000-00007E310000}"/>
    <cellStyle name="Assumption Percentage. 4 3 5 2" xfId="26552" xr:uid="{00000000-0005-0000-0000-00007F310000}"/>
    <cellStyle name="Assumption Percentage. 4 3 6" xfId="6562" xr:uid="{00000000-0005-0000-0000-000080310000}"/>
    <cellStyle name="Assumption Percentage. 4 3 6 2" xfId="26553" xr:uid="{00000000-0005-0000-0000-000081310000}"/>
    <cellStyle name="Assumption Percentage. 4 3 7" xfId="6563" xr:uid="{00000000-0005-0000-0000-000082310000}"/>
    <cellStyle name="Assumption Percentage. 4 3 7 2" xfId="26554" xr:uid="{00000000-0005-0000-0000-000083310000}"/>
    <cellStyle name="Assumption Percentage. 4 3 8" xfId="6564" xr:uid="{00000000-0005-0000-0000-000084310000}"/>
    <cellStyle name="Assumption Percentage. 4 3 8 2" xfId="26555" xr:uid="{00000000-0005-0000-0000-000085310000}"/>
    <cellStyle name="Assumption Percentage. 4 3 9" xfId="6565" xr:uid="{00000000-0005-0000-0000-000086310000}"/>
    <cellStyle name="Assumption Percentage. 4 3 9 2" xfId="26556" xr:uid="{00000000-0005-0000-0000-000087310000}"/>
    <cellStyle name="Assumption Percentage. 4 4" xfId="6566" xr:uid="{00000000-0005-0000-0000-000088310000}"/>
    <cellStyle name="Assumption Percentage. 4 4 2" xfId="26557" xr:uid="{00000000-0005-0000-0000-000089310000}"/>
    <cellStyle name="Assumption Percentage. 4 5" xfId="6567" xr:uid="{00000000-0005-0000-0000-00008A310000}"/>
    <cellStyle name="Assumption Percentage. 4 5 2" xfId="26558" xr:uid="{00000000-0005-0000-0000-00008B310000}"/>
    <cellStyle name="Assumption Percentage. 4 6" xfId="6568" xr:uid="{00000000-0005-0000-0000-00008C310000}"/>
    <cellStyle name="Assumption Percentage. 4 6 2" xfId="26559" xr:uid="{00000000-0005-0000-0000-00008D310000}"/>
    <cellStyle name="Assumption Percentage. 4 7" xfId="6569" xr:uid="{00000000-0005-0000-0000-00008E310000}"/>
    <cellStyle name="Assumption Percentage. 4 7 2" xfId="26560" xr:uid="{00000000-0005-0000-0000-00008F310000}"/>
    <cellStyle name="Assumption Percentage. 4 8" xfId="6570" xr:uid="{00000000-0005-0000-0000-000090310000}"/>
    <cellStyle name="Assumption Percentage. 4 8 2" xfId="26561" xr:uid="{00000000-0005-0000-0000-000091310000}"/>
    <cellStyle name="Assumption Percentage. 4 9" xfId="6571" xr:uid="{00000000-0005-0000-0000-000092310000}"/>
    <cellStyle name="Assumption Percentage. 4 9 2" xfId="26562" xr:uid="{00000000-0005-0000-0000-000093310000}"/>
    <cellStyle name="Assumption Percentage. 5" xfId="6572" xr:uid="{00000000-0005-0000-0000-000094310000}"/>
    <cellStyle name="Assumption Percentage. 5 10" xfId="6573" xr:uid="{00000000-0005-0000-0000-000095310000}"/>
    <cellStyle name="Assumption Percentage. 5 10 2" xfId="26564" xr:uid="{00000000-0005-0000-0000-000096310000}"/>
    <cellStyle name="Assumption Percentage. 5 11" xfId="6574" xr:uid="{00000000-0005-0000-0000-000097310000}"/>
    <cellStyle name="Assumption Percentage. 5 11 2" xfId="26565" xr:uid="{00000000-0005-0000-0000-000098310000}"/>
    <cellStyle name="Assumption Percentage. 5 12" xfId="6575" xr:uid="{00000000-0005-0000-0000-000099310000}"/>
    <cellStyle name="Assumption Percentage. 5 12 2" xfId="26566" xr:uid="{00000000-0005-0000-0000-00009A310000}"/>
    <cellStyle name="Assumption Percentage. 5 13" xfId="26563" xr:uid="{00000000-0005-0000-0000-00009B310000}"/>
    <cellStyle name="Assumption Percentage. 5 2" xfId="6576" xr:uid="{00000000-0005-0000-0000-00009C310000}"/>
    <cellStyle name="Assumption Percentage. 5 2 10" xfId="6577" xr:uid="{00000000-0005-0000-0000-00009D310000}"/>
    <cellStyle name="Assumption Percentage. 5 2 10 2" xfId="26568" xr:uid="{00000000-0005-0000-0000-00009E310000}"/>
    <cellStyle name="Assumption Percentage. 5 2 11" xfId="6578" xr:uid="{00000000-0005-0000-0000-00009F310000}"/>
    <cellStyle name="Assumption Percentage. 5 2 11 2" xfId="26569" xr:uid="{00000000-0005-0000-0000-0000A0310000}"/>
    <cellStyle name="Assumption Percentage. 5 2 12" xfId="26567" xr:uid="{00000000-0005-0000-0000-0000A1310000}"/>
    <cellStyle name="Assumption Percentage. 5 2 2" xfId="6579" xr:uid="{00000000-0005-0000-0000-0000A2310000}"/>
    <cellStyle name="Assumption Percentage. 5 2 2 10" xfId="6580" xr:uid="{00000000-0005-0000-0000-0000A3310000}"/>
    <cellStyle name="Assumption Percentage. 5 2 2 10 2" xfId="26571" xr:uid="{00000000-0005-0000-0000-0000A4310000}"/>
    <cellStyle name="Assumption Percentage. 5 2 2 11" xfId="6581" xr:uid="{00000000-0005-0000-0000-0000A5310000}"/>
    <cellStyle name="Assumption Percentage. 5 2 2 11 2" xfId="26572" xr:uid="{00000000-0005-0000-0000-0000A6310000}"/>
    <cellStyle name="Assumption Percentage. 5 2 2 12" xfId="26570" xr:uid="{00000000-0005-0000-0000-0000A7310000}"/>
    <cellStyle name="Assumption Percentage. 5 2 2 2" xfId="6582" xr:uid="{00000000-0005-0000-0000-0000A8310000}"/>
    <cellStyle name="Assumption Percentage. 5 2 2 2 2" xfId="26573" xr:uid="{00000000-0005-0000-0000-0000A9310000}"/>
    <cellStyle name="Assumption Percentage. 5 2 2 3" xfId="6583" xr:uid="{00000000-0005-0000-0000-0000AA310000}"/>
    <cellStyle name="Assumption Percentage. 5 2 2 3 2" xfId="26574" xr:uid="{00000000-0005-0000-0000-0000AB310000}"/>
    <cellStyle name="Assumption Percentage. 5 2 2 4" xfId="6584" xr:uid="{00000000-0005-0000-0000-0000AC310000}"/>
    <cellStyle name="Assumption Percentage. 5 2 2 4 2" xfId="26575" xr:uid="{00000000-0005-0000-0000-0000AD310000}"/>
    <cellStyle name="Assumption Percentage. 5 2 2 5" xfId="6585" xr:uid="{00000000-0005-0000-0000-0000AE310000}"/>
    <cellStyle name="Assumption Percentage. 5 2 2 5 2" xfId="26576" xr:uid="{00000000-0005-0000-0000-0000AF310000}"/>
    <cellStyle name="Assumption Percentage. 5 2 2 6" xfId="6586" xr:uid="{00000000-0005-0000-0000-0000B0310000}"/>
    <cellStyle name="Assumption Percentage. 5 2 2 6 2" xfId="26577" xr:uid="{00000000-0005-0000-0000-0000B1310000}"/>
    <cellStyle name="Assumption Percentage. 5 2 2 7" xfId="6587" xr:uid="{00000000-0005-0000-0000-0000B2310000}"/>
    <cellStyle name="Assumption Percentage. 5 2 2 7 2" xfId="26578" xr:uid="{00000000-0005-0000-0000-0000B3310000}"/>
    <cellStyle name="Assumption Percentage. 5 2 2 8" xfId="6588" xr:uid="{00000000-0005-0000-0000-0000B4310000}"/>
    <cellStyle name="Assumption Percentage. 5 2 2 8 2" xfId="26579" xr:uid="{00000000-0005-0000-0000-0000B5310000}"/>
    <cellStyle name="Assumption Percentage. 5 2 2 9" xfId="6589" xr:uid="{00000000-0005-0000-0000-0000B6310000}"/>
    <cellStyle name="Assumption Percentage. 5 2 2 9 2" xfId="26580" xr:uid="{00000000-0005-0000-0000-0000B7310000}"/>
    <cellStyle name="Assumption Percentage. 5 2 3" xfId="6590" xr:uid="{00000000-0005-0000-0000-0000B8310000}"/>
    <cellStyle name="Assumption Percentage. 5 2 3 2" xfId="26581" xr:uid="{00000000-0005-0000-0000-0000B9310000}"/>
    <cellStyle name="Assumption Percentage. 5 2 4" xfId="6591" xr:uid="{00000000-0005-0000-0000-0000BA310000}"/>
    <cellStyle name="Assumption Percentage. 5 2 4 2" xfId="26582" xr:uid="{00000000-0005-0000-0000-0000BB310000}"/>
    <cellStyle name="Assumption Percentage. 5 2 5" xfId="6592" xr:uid="{00000000-0005-0000-0000-0000BC310000}"/>
    <cellStyle name="Assumption Percentage. 5 2 5 2" xfId="26583" xr:uid="{00000000-0005-0000-0000-0000BD310000}"/>
    <cellStyle name="Assumption Percentage. 5 2 6" xfId="6593" xr:uid="{00000000-0005-0000-0000-0000BE310000}"/>
    <cellStyle name="Assumption Percentage. 5 2 6 2" xfId="26584" xr:uid="{00000000-0005-0000-0000-0000BF310000}"/>
    <cellStyle name="Assumption Percentage. 5 2 7" xfId="6594" xr:uid="{00000000-0005-0000-0000-0000C0310000}"/>
    <cellStyle name="Assumption Percentage. 5 2 7 2" xfId="26585" xr:uid="{00000000-0005-0000-0000-0000C1310000}"/>
    <cellStyle name="Assumption Percentage. 5 2 8" xfId="6595" xr:uid="{00000000-0005-0000-0000-0000C2310000}"/>
    <cellStyle name="Assumption Percentage. 5 2 8 2" xfId="26586" xr:uid="{00000000-0005-0000-0000-0000C3310000}"/>
    <cellStyle name="Assumption Percentage. 5 2 9" xfId="6596" xr:uid="{00000000-0005-0000-0000-0000C4310000}"/>
    <cellStyle name="Assumption Percentage. 5 2 9 2" xfId="26587" xr:uid="{00000000-0005-0000-0000-0000C5310000}"/>
    <cellStyle name="Assumption Percentage. 5 3" xfId="6597" xr:uid="{00000000-0005-0000-0000-0000C6310000}"/>
    <cellStyle name="Assumption Percentage. 5 3 10" xfId="6598" xr:uid="{00000000-0005-0000-0000-0000C7310000}"/>
    <cellStyle name="Assumption Percentage. 5 3 10 2" xfId="26589" xr:uid="{00000000-0005-0000-0000-0000C8310000}"/>
    <cellStyle name="Assumption Percentage. 5 3 11" xfId="6599" xr:uid="{00000000-0005-0000-0000-0000C9310000}"/>
    <cellStyle name="Assumption Percentage. 5 3 11 2" xfId="26590" xr:uid="{00000000-0005-0000-0000-0000CA310000}"/>
    <cellStyle name="Assumption Percentage. 5 3 12" xfId="26588" xr:uid="{00000000-0005-0000-0000-0000CB310000}"/>
    <cellStyle name="Assumption Percentage. 5 3 2" xfId="6600" xr:uid="{00000000-0005-0000-0000-0000CC310000}"/>
    <cellStyle name="Assumption Percentage. 5 3 2 2" xfId="26591" xr:uid="{00000000-0005-0000-0000-0000CD310000}"/>
    <cellStyle name="Assumption Percentage. 5 3 3" xfId="6601" xr:uid="{00000000-0005-0000-0000-0000CE310000}"/>
    <cellStyle name="Assumption Percentage. 5 3 3 2" xfId="26592" xr:uid="{00000000-0005-0000-0000-0000CF310000}"/>
    <cellStyle name="Assumption Percentage. 5 3 4" xfId="6602" xr:uid="{00000000-0005-0000-0000-0000D0310000}"/>
    <cellStyle name="Assumption Percentage. 5 3 4 2" xfId="26593" xr:uid="{00000000-0005-0000-0000-0000D1310000}"/>
    <cellStyle name="Assumption Percentage. 5 3 5" xfId="6603" xr:uid="{00000000-0005-0000-0000-0000D2310000}"/>
    <cellStyle name="Assumption Percentage. 5 3 5 2" xfId="26594" xr:uid="{00000000-0005-0000-0000-0000D3310000}"/>
    <cellStyle name="Assumption Percentage. 5 3 6" xfId="6604" xr:uid="{00000000-0005-0000-0000-0000D4310000}"/>
    <cellStyle name="Assumption Percentage. 5 3 6 2" xfId="26595" xr:uid="{00000000-0005-0000-0000-0000D5310000}"/>
    <cellStyle name="Assumption Percentage. 5 3 7" xfId="6605" xr:uid="{00000000-0005-0000-0000-0000D6310000}"/>
    <cellStyle name="Assumption Percentage. 5 3 7 2" xfId="26596" xr:uid="{00000000-0005-0000-0000-0000D7310000}"/>
    <cellStyle name="Assumption Percentage. 5 3 8" xfId="6606" xr:uid="{00000000-0005-0000-0000-0000D8310000}"/>
    <cellStyle name="Assumption Percentage. 5 3 8 2" xfId="26597" xr:uid="{00000000-0005-0000-0000-0000D9310000}"/>
    <cellStyle name="Assumption Percentage. 5 3 9" xfId="6607" xr:uid="{00000000-0005-0000-0000-0000DA310000}"/>
    <cellStyle name="Assumption Percentage. 5 3 9 2" xfId="26598" xr:uid="{00000000-0005-0000-0000-0000DB310000}"/>
    <cellStyle name="Assumption Percentage. 5 4" xfId="6608" xr:uid="{00000000-0005-0000-0000-0000DC310000}"/>
    <cellStyle name="Assumption Percentage. 5 4 2" xfId="26599" xr:uid="{00000000-0005-0000-0000-0000DD310000}"/>
    <cellStyle name="Assumption Percentage. 5 5" xfId="6609" xr:uid="{00000000-0005-0000-0000-0000DE310000}"/>
    <cellStyle name="Assumption Percentage. 5 5 2" xfId="26600" xr:uid="{00000000-0005-0000-0000-0000DF310000}"/>
    <cellStyle name="Assumption Percentage. 5 6" xfId="6610" xr:uid="{00000000-0005-0000-0000-0000E0310000}"/>
    <cellStyle name="Assumption Percentage. 5 6 2" xfId="26601" xr:uid="{00000000-0005-0000-0000-0000E1310000}"/>
    <cellStyle name="Assumption Percentage. 5 7" xfId="6611" xr:uid="{00000000-0005-0000-0000-0000E2310000}"/>
    <cellStyle name="Assumption Percentage. 5 7 2" xfId="26602" xr:uid="{00000000-0005-0000-0000-0000E3310000}"/>
    <cellStyle name="Assumption Percentage. 5 8" xfId="6612" xr:uid="{00000000-0005-0000-0000-0000E4310000}"/>
    <cellStyle name="Assumption Percentage. 5 8 2" xfId="26603" xr:uid="{00000000-0005-0000-0000-0000E5310000}"/>
    <cellStyle name="Assumption Percentage. 5 9" xfId="6613" xr:uid="{00000000-0005-0000-0000-0000E6310000}"/>
    <cellStyle name="Assumption Percentage. 5 9 2" xfId="26604" xr:uid="{00000000-0005-0000-0000-0000E7310000}"/>
    <cellStyle name="Assumption Percentage. 6" xfId="6614" xr:uid="{00000000-0005-0000-0000-0000E8310000}"/>
    <cellStyle name="Assumption Percentage. 6 10" xfId="6615" xr:uid="{00000000-0005-0000-0000-0000E9310000}"/>
    <cellStyle name="Assumption Percentage. 6 10 2" xfId="26606" xr:uid="{00000000-0005-0000-0000-0000EA310000}"/>
    <cellStyle name="Assumption Percentage. 6 11" xfId="6616" xr:uid="{00000000-0005-0000-0000-0000EB310000}"/>
    <cellStyle name="Assumption Percentage. 6 11 2" xfId="26607" xr:uid="{00000000-0005-0000-0000-0000EC310000}"/>
    <cellStyle name="Assumption Percentage. 6 12" xfId="6617" xr:uid="{00000000-0005-0000-0000-0000ED310000}"/>
    <cellStyle name="Assumption Percentage. 6 12 2" xfId="26608" xr:uid="{00000000-0005-0000-0000-0000EE310000}"/>
    <cellStyle name="Assumption Percentage. 6 13" xfId="26605" xr:uid="{00000000-0005-0000-0000-0000EF310000}"/>
    <cellStyle name="Assumption Percentage. 6 2" xfId="6618" xr:uid="{00000000-0005-0000-0000-0000F0310000}"/>
    <cellStyle name="Assumption Percentage. 6 2 10" xfId="6619" xr:uid="{00000000-0005-0000-0000-0000F1310000}"/>
    <cellStyle name="Assumption Percentage. 6 2 10 2" xfId="26610" xr:uid="{00000000-0005-0000-0000-0000F2310000}"/>
    <cellStyle name="Assumption Percentage. 6 2 11" xfId="6620" xr:uid="{00000000-0005-0000-0000-0000F3310000}"/>
    <cellStyle name="Assumption Percentage. 6 2 11 2" xfId="26611" xr:uid="{00000000-0005-0000-0000-0000F4310000}"/>
    <cellStyle name="Assumption Percentage. 6 2 12" xfId="26609" xr:uid="{00000000-0005-0000-0000-0000F5310000}"/>
    <cellStyle name="Assumption Percentage. 6 2 2" xfId="6621" xr:uid="{00000000-0005-0000-0000-0000F6310000}"/>
    <cellStyle name="Assumption Percentage. 6 2 2 10" xfId="6622" xr:uid="{00000000-0005-0000-0000-0000F7310000}"/>
    <cellStyle name="Assumption Percentage. 6 2 2 10 2" xfId="26613" xr:uid="{00000000-0005-0000-0000-0000F8310000}"/>
    <cellStyle name="Assumption Percentage. 6 2 2 11" xfId="6623" xr:uid="{00000000-0005-0000-0000-0000F9310000}"/>
    <cellStyle name="Assumption Percentage. 6 2 2 11 2" xfId="26614" xr:uid="{00000000-0005-0000-0000-0000FA310000}"/>
    <cellStyle name="Assumption Percentage. 6 2 2 12" xfId="26612" xr:uid="{00000000-0005-0000-0000-0000FB310000}"/>
    <cellStyle name="Assumption Percentage. 6 2 2 2" xfId="6624" xr:uid="{00000000-0005-0000-0000-0000FC310000}"/>
    <cellStyle name="Assumption Percentage. 6 2 2 2 2" xfId="26615" xr:uid="{00000000-0005-0000-0000-0000FD310000}"/>
    <cellStyle name="Assumption Percentage. 6 2 2 3" xfId="6625" xr:uid="{00000000-0005-0000-0000-0000FE310000}"/>
    <cellStyle name="Assumption Percentage. 6 2 2 3 2" xfId="26616" xr:uid="{00000000-0005-0000-0000-0000FF310000}"/>
    <cellStyle name="Assumption Percentage. 6 2 2 4" xfId="6626" xr:uid="{00000000-0005-0000-0000-000000320000}"/>
    <cellStyle name="Assumption Percentage. 6 2 2 4 2" xfId="26617" xr:uid="{00000000-0005-0000-0000-000001320000}"/>
    <cellStyle name="Assumption Percentage. 6 2 2 5" xfId="6627" xr:uid="{00000000-0005-0000-0000-000002320000}"/>
    <cellStyle name="Assumption Percentage. 6 2 2 5 2" xfId="26618" xr:uid="{00000000-0005-0000-0000-000003320000}"/>
    <cellStyle name="Assumption Percentage. 6 2 2 6" xfId="6628" xr:uid="{00000000-0005-0000-0000-000004320000}"/>
    <cellStyle name="Assumption Percentage. 6 2 2 6 2" xfId="26619" xr:uid="{00000000-0005-0000-0000-000005320000}"/>
    <cellStyle name="Assumption Percentage. 6 2 2 7" xfId="6629" xr:uid="{00000000-0005-0000-0000-000006320000}"/>
    <cellStyle name="Assumption Percentage. 6 2 2 7 2" xfId="26620" xr:uid="{00000000-0005-0000-0000-000007320000}"/>
    <cellStyle name="Assumption Percentage. 6 2 2 8" xfId="6630" xr:uid="{00000000-0005-0000-0000-000008320000}"/>
    <cellStyle name="Assumption Percentage. 6 2 2 8 2" xfId="26621" xr:uid="{00000000-0005-0000-0000-000009320000}"/>
    <cellStyle name="Assumption Percentage. 6 2 2 9" xfId="6631" xr:uid="{00000000-0005-0000-0000-00000A320000}"/>
    <cellStyle name="Assumption Percentage. 6 2 2 9 2" xfId="26622" xr:uid="{00000000-0005-0000-0000-00000B320000}"/>
    <cellStyle name="Assumption Percentage. 6 2 3" xfId="6632" xr:uid="{00000000-0005-0000-0000-00000C320000}"/>
    <cellStyle name="Assumption Percentage. 6 2 3 2" xfId="26623" xr:uid="{00000000-0005-0000-0000-00000D320000}"/>
    <cellStyle name="Assumption Percentage. 6 2 4" xfId="6633" xr:uid="{00000000-0005-0000-0000-00000E320000}"/>
    <cellStyle name="Assumption Percentage. 6 2 4 2" xfId="26624" xr:uid="{00000000-0005-0000-0000-00000F320000}"/>
    <cellStyle name="Assumption Percentage. 6 2 5" xfId="6634" xr:uid="{00000000-0005-0000-0000-000010320000}"/>
    <cellStyle name="Assumption Percentage. 6 2 5 2" xfId="26625" xr:uid="{00000000-0005-0000-0000-000011320000}"/>
    <cellStyle name="Assumption Percentage. 6 2 6" xfId="6635" xr:uid="{00000000-0005-0000-0000-000012320000}"/>
    <cellStyle name="Assumption Percentage. 6 2 6 2" xfId="26626" xr:uid="{00000000-0005-0000-0000-000013320000}"/>
    <cellStyle name="Assumption Percentage. 6 2 7" xfId="6636" xr:uid="{00000000-0005-0000-0000-000014320000}"/>
    <cellStyle name="Assumption Percentage. 6 2 7 2" xfId="26627" xr:uid="{00000000-0005-0000-0000-000015320000}"/>
    <cellStyle name="Assumption Percentage. 6 2 8" xfId="6637" xr:uid="{00000000-0005-0000-0000-000016320000}"/>
    <cellStyle name="Assumption Percentage. 6 2 8 2" xfId="26628" xr:uid="{00000000-0005-0000-0000-000017320000}"/>
    <cellStyle name="Assumption Percentage. 6 2 9" xfId="6638" xr:uid="{00000000-0005-0000-0000-000018320000}"/>
    <cellStyle name="Assumption Percentage. 6 2 9 2" xfId="26629" xr:uid="{00000000-0005-0000-0000-000019320000}"/>
    <cellStyle name="Assumption Percentage. 6 3" xfId="6639" xr:uid="{00000000-0005-0000-0000-00001A320000}"/>
    <cellStyle name="Assumption Percentage. 6 3 10" xfId="6640" xr:uid="{00000000-0005-0000-0000-00001B320000}"/>
    <cellStyle name="Assumption Percentage. 6 3 10 2" xfId="26631" xr:uid="{00000000-0005-0000-0000-00001C320000}"/>
    <cellStyle name="Assumption Percentage. 6 3 11" xfId="6641" xr:uid="{00000000-0005-0000-0000-00001D320000}"/>
    <cellStyle name="Assumption Percentage. 6 3 11 2" xfId="26632" xr:uid="{00000000-0005-0000-0000-00001E320000}"/>
    <cellStyle name="Assumption Percentage. 6 3 12" xfId="26630" xr:uid="{00000000-0005-0000-0000-00001F320000}"/>
    <cellStyle name="Assumption Percentage. 6 3 2" xfId="6642" xr:uid="{00000000-0005-0000-0000-000020320000}"/>
    <cellStyle name="Assumption Percentage. 6 3 2 2" xfId="26633" xr:uid="{00000000-0005-0000-0000-000021320000}"/>
    <cellStyle name="Assumption Percentage. 6 3 3" xfId="6643" xr:uid="{00000000-0005-0000-0000-000022320000}"/>
    <cellStyle name="Assumption Percentage. 6 3 3 2" xfId="26634" xr:uid="{00000000-0005-0000-0000-000023320000}"/>
    <cellStyle name="Assumption Percentage. 6 3 4" xfId="6644" xr:uid="{00000000-0005-0000-0000-000024320000}"/>
    <cellStyle name="Assumption Percentage. 6 3 4 2" xfId="26635" xr:uid="{00000000-0005-0000-0000-000025320000}"/>
    <cellStyle name="Assumption Percentage. 6 3 5" xfId="6645" xr:uid="{00000000-0005-0000-0000-000026320000}"/>
    <cellStyle name="Assumption Percentage. 6 3 5 2" xfId="26636" xr:uid="{00000000-0005-0000-0000-000027320000}"/>
    <cellStyle name="Assumption Percentage. 6 3 6" xfId="6646" xr:uid="{00000000-0005-0000-0000-000028320000}"/>
    <cellStyle name="Assumption Percentage. 6 3 6 2" xfId="26637" xr:uid="{00000000-0005-0000-0000-000029320000}"/>
    <cellStyle name="Assumption Percentage. 6 3 7" xfId="6647" xr:uid="{00000000-0005-0000-0000-00002A320000}"/>
    <cellStyle name="Assumption Percentage. 6 3 7 2" xfId="26638" xr:uid="{00000000-0005-0000-0000-00002B320000}"/>
    <cellStyle name="Assumption Percentage. 6 3 8" xfId="6648" xr:uid="{00000000-0005-0000-0000-00002C320000}"/>
    <cellStyle name="Assumption Percentage. 6 3 8 2" xfId="26639" xr:uid="{00000000-0005-0000-0000-00002D320000}"/>
    <cellStyle name="Assumption Percentage. 6 3 9" xfId="6649" xr:uid="{00000000-0005-0000-0000-00002E320000}"/>
    <cellStyle name="Assumption Percentage. 6 3 9 2" xfId="26640" xr:uid="{00000000-0005-0000-0000-00002F320000}"/>
    <cellStyle name="Assumption Percentage. 6 4" xfId="6650" xr:uid="{00000000-0005-0000-0000-000030320000}"/>
    <cellStyle name="Assumption Percentage. 6 4 2" xfId="26641" xr:uid="{00000000-0005-0000-0000-000031320000}"/>
    <cellStyle name="Assumption Percentage. 6 5" xfId="6651" xr:uid="{00000000-0005-0000-0000-000032320000}"/>
    <cellStyle name="Assumption Percentage. 6 5 2" xfId="26642" xr:uid="{00000000-0005-0000-0000-000033320000}"/>
    <cellStyle name="Assumption Percentage. 6 6" xfId="6652" xr:uid="{00000000-0005-0000-0000-000034320000}"/>
    <cellStyle name="Assumption Percentage. 6 6 2" xfId="26643" xr:uid="{00000000-0005-0000-0000-000035320000}"/>
    <cellStyle name="Assumption Percentage. 6 7" xfId="6653" xr:uid="{00000000-0005-0000-0000-000036320000}"/>
    <cellStyle name="Assumption Percentage. 6 7 2" xfId="26644" xr:uid="{00000000-0005-0000-0000-000037320000}"/>
    <cellStyle name="Assumption Percentage. 6 8" xfId="6654" xr:uid="{00000000-0005-0000-0000-000038320000}"/>
    <cellStyle name="Assumption Percentage. 6 8 2" xfId="26645" xr:uid="{00000000-0005-0000-0000-000039320000}"/>
    <cellStyle name="Assumption Percentage. 6 9" xfId="6655" xr:uid="{00000000-0005-0000-0000-00003A320000}"/>
    <cellStyle name="Assumption Percentage. 6 9 2" xfId="26646" xr:uid="{00000000-0005-0000-0000-00003B320000}"/>
    <cellStyle name="Assumption Percentage. 7" xfId="6656" xr:uid="{00000000-0005-0000-0000-00003C320000}"/>
    <cellStyle name="Assumption Percentage. 7 10" xfId="6657" xr:uid="{00000000-0005-0000-0000-00003D320000}"/>
    <cellStyle name="Assumption Percentage. 7 10 2" xfId="26648" xr:uid="{00000000-0005-0000-0000-00003E320000}"/>
    <cellStyle name="Assumption Percentage. 7 11" xfId="6658" xr:uid="{00000000-0005-0000-0000-00003F320000}"/>
    <cellStyle name="Assumption Percentage. 7 11 2" xfId="26649" xr:uid="{00000000-0005-0000-0000-000040320000}"/>
    <cellStyle name="Assumption Percentage. 7 12" xfId="6659" xr:uid="{00000000-0005-0000-0000-000041320000}"/>
    <cellStyle name="Assumption Percentage. 7 12 2" xfId="26650" xr:uid="{00000000-0005-0000-0000-000042320000}"/>
    <cellStyle name="Assumption Percentage. 7 13" xfId="26647" xr:uid="{00000000-0005-0000-0000-000043320000}"/>
    <cellStyle name="Assumption Percentage. 7 2" xfId="6660" xr:uid="{00000000-0005-0000-0000-000044320000}"/>
    <cellStyle name="Assumption Percentage. 7 2 10" xfId="6661" xr:uid="{00000000-0005-0000-0000-000045320000}"/>
    <cellStyle name="Assumption Percentage. 7 2 10 2" xfId="26652" xr:uid="{00000000-0005-0000-0000-000046320000}"/>
    <cellStyle name="Assumption Percentage. 7 2 11" xfId="6662" xr:uid="{00000000-0005-0000-0000-000047320000}"/>
    <cellStyle name="Assumption Percentage. 7 2 11 2" xfId="26653" xr:uid="{00000000-0005-0000-0000-000048320000}"/>
    <cellStyle name="Assumption Percentage. 7 2 12" xfId="26651" xr:uid="{00000000-0005-0000-0000-000049320000}"/>
    <cellStyle name="Assumption Percentage. 7 2 2" xfId="6663" xr:uid="{00000000-0005-0000-0000-00004A320000}"/>
    <cellStyle name="Assumption Percentage. 7 2 2 10" xfId="6664" xr:uid="{00000000-0005-0000-0000-00004B320000}"/>
    <cellStyle name="Assumption Percentage. 7 2 2 10 2" xfId="26655" xr:uid="{00000000-0005-0000-0000-00004C320000}"/>
    <cellStyle name="Assumption Percentage. 7 2 2 11" xfId="6665" xr:uid="{00000000-0005-0000-0000-00004D320000}"/>
    <cellStyle name="Assumption Percentage. 7 2 2 11 2" xfId="26656" xr:uid="{00000000-0005-0000-0000-00004E320000}"/>
    <cellStyle name="Assumption Percentage. 7 2 2 12" xfId="26654" xr:uid="{00000000-0005-0000-0000-00004F320000}"/>
    <cellStyle name="Assumption Percentage. 7 2 2 2" xfId="6666" xr:uid="{00000000-0005-0000-0000-000050320000}"/>
    <cellStyle name="Assumption Percentage. 7 2 2 2 2" xfId="26657" xr:uid="{00000000-0005-0000-0000-000051320000}"/>
    <cellStyle name="Assumption Percentage. 7 2 2 3" xfId="6667" xr:uid="{00000000-0005-0000-0000-000052320000}"/>
    <cellStyle name="Assumption Percentage. 7 2 2 3 2" xfId="26658" xr:uid="{00000000-0005-0000-0000-000053320000}"/>
    <cellStyle name="Assumption Percentage. 7 2 2 4" xfId="6668" xr:uid="{00000000-0005-0000-0000-000054320000}"/>
    <cellStyle name="Assumption Percentage. 7 2 2 4 2" xfId="26659" xr:uid="{00000000-0005-0000-0000-000055320000}"/>
    <cellStyle name="Assumption Percentage. 7 2 2 5" xfId="6669" xr:uid="{00000000-0005-0000-0000-000056320000}"/>
    <cellStyle name="Assumption Percentage. 7 2 2 5 2" xfId="26660" xr:uid="{00000000-0005-0000-0000-000057320000}"/>
    <cellStyle name="Assumption Percentage. 7 2 2 6" xfId="6670" xr:uid="{00000000-0005-0000-0000-000058320000}"/>
    <cellStyle name="Assumption Percentage. 7 2 2 6 2" xfId="26661" xr:uid="{00000000-0005-0000-0000-000059320000}"/>
    <cellStyle name="Assumption Percentage. 7 2 2 7" xfId="6671" xr:uid="{00000000-0005-0000-0000-00005A320000}"/>
    <cellStyle name="Assumption Percentage. 7 2 2 7 2" xfId="26662" xr:uid="{00000000-0005-0000-0000-00005B320000}"/>
    <cellStyle name="Assumption Percentage. 7 2 2 8" xfId="6672" xr:uid="{00000000-0005-0000-0000-00005C320000}"/>
    <cellStyle name="Assumption Percentage. 7 2 2 8 2" xfId="26663" xr:uid="{00000000-0005-0000-0000-00005D320000}"/>
    <cellStyle name="Assumption Percentage. 7 2 2 9" xfId="6673" xr:uid="{00000000-0005-0000-0000-00005E320000}"/>
    <cellStyle name="Assumption Percentage. 7 2 2 9 2" xfId="26664" xr:uid="{00000000-0005-0000-0000-00005F320000}"/>
    <cellStyle name="Assumption Percentage. 7 2 3" xfId="6674" xr:uid="{00000000-0005-0000-0000-000060320000}"/>
    <cellStyle name="Assumption Percentage. 7 2 3 2" xfId="26665" xr:uid="{00000000-0005-0000-0000-000061320000}"/>
    <cellStyle name="Assumption Percentage. 7 2 4" xfId="6675" xr:uid="{00000000-0005-0000-0000-000062320000}"/>
    <cellStyle name="Assumption Percentage. 7 2 4 2" xfId="26666" xr:uid="{00000000-0005-0000-0000-000063320000}"/>
    <cellStyle name="Assumption Percentage. 7 2 5" xfId="6676" xr:uid="{00000000-0005-0000-0000-000064320000}"/>
    <cellStyle name="Assumption Percentage. 7 2 5 2" xfId="26667" xr:uid="{00000000-0005-0000-0000-000065320000}"/>
    <cellStyle name="Assumption Percentage. 7 2 6" xfId="6677" xr:uid="{00000000-0005-0000-0000-000066320000}"/>
    <cellStyle name="Assumption Percentage. 7 2 6 2" xfId="26668" xr:uid="{00000000-0005-0000-0000-000067320000}"/>
    <cellStyle name="Assumption Percentage. 7 2 7" xfId="6678" xr:uid="{00000000-0005-0000-0000-000068320000}"/>
    <cellStyle name="Assumption Percentage. 7 2 7 2" xfId="26669" xr:uid="{00000000-0005-0000-0000-000069320000}"/>
    <cellStyle name="Assumption Percentage. 7 2 8" xfId="6679" xr:uid="{00000000-0005-0000-0000-00006A320000}"/>
    <cellStyle name="Assumption Percentage. 7 2 8 2" xfId="26670" xr:uid="{00000000-0005-0000-0000-00006B320000}"/>
    <cellStyle name="Assumption Percentage. 7 2 9" xfId="6680" xr:uid="{00000000-0005-0000-0000-00006C320000}"/>
    <cellStyle name="Assumption Percentage. 7 2 9 2" xfId="26671" xr:uid="{00000000-0005-0000-0000-00006D320000}"/>
    <cellStyle name="Assumption Percentage. 7 3" xfId="6681" xr:uid="{00000000-0005-0000-0000-00006E320000}"/>
    <cellStyle name="Assumption Percentage. 7 3 10" xfId="6682" xr:uid="{00000000-0005-0000-0000-00006F320000}"/>
    <cellStyle name="Assumption Percentage. 7 3 10 2" xfId="26673" xr:uid="{00000000-0005-0000-0000-000070320000}"/>
    <cellStyle name="Assumption Percentage. 7 3 11" xfId="6683" xr:uid="{00000000-0005-0000-0000-000071320000}"/>
    <cellStyle name="Assumption Percentage. 7 3 11 2" xfId="26674" xr:uid="{00000000-0005-0000-0000-000072320000}"/>
    <cellStyle name="Assumption Percentage. 7 3 12" xfId="26672" xr:uid="{00000000-0005-0000-0000-000073320000}"/>
    <cellStyle name="Assumption Percentage. 7 3 2" xfId="6684" xr:uid="{00000000-0005-0000-0000-000074320000}"/>
    <cellStyle name="Assumption Percentage. 7 3 2 2" xfId="26675" xr:uid="{00000000-0005-0000-0000-000075320000}"/>
    <cellStyle name="Assumption Percentage. 7 3 3" xfId="6685" xr:uid="{00000000-0005-0000-0000-000076320000}"/>
    <cellStyle name="Assumption Percentage. 7 3 3 2" xfId="26676" xr:uid="{00000000-0005-0000-0000-000077320000}"/>
    <cellStyle name="Assumption Percentage. 7 3 4" xfId="6686" xr:uid="{00000000-0005-0000-0000-000078320000}"/>
    <cellStyle name="Assumption Percentage. 7 3 4 2" xfId="26677" xr:uid="{00000000-0005-0000-0000-000079320000}"/>
    <cellStyle name="Assumption Percentage. 7 3 5" xfId="6687" xr:uid="{00000000-0005-0000-0000-00007A320000}"/>
    <cellStyle name="Assumption Percentage. 7 3 5 2" xfId="26678" xr:uid="{00000000-0005-0000-0000-00007B320000}"/>
    <cellStyle name="Assumption Percentage. 7 3 6" xfId="6688" xr:uid="{00000000-0005-0000-0000-00007C320000}"/>
    <cellStyle name="Assumption Percentage. 7 3 6 2" xfId="26679" xr:uid="{00000000-0005-0000-0000-00007D320000}"/>
    <cellStyle name="Assumption Percentage. 7 3 7" xfId="6689" xr:uid="{00000000-0005-0000-0000-00007E320000}"/>
    <cellStyle name="Assumption Percentage. 7 3 7 2" xfId="26680" xr:uid="{00000000-0005-0000-0000-00007F320000}"/>
    <cellStyle name="Assumption Percentage. 7 3 8" xfId="6690" xr:uid="{00000000-0005-0000-0000-000080320000}"/>
    <cellStyle name="Assumption Percentage. 7 3 8 2" xfId="26681" xr:uid="{00000000-0005-0000-0000-000081320000}"/>
    <cellStyle name="Assumption Percentage. 7 3 9" xfId="6691" xr:uid="{00000000-0005-0000-0000-000082320000}"/>
    <cellStyle name="Assumption Percentage. 7 3 9 2" xfId="26682" xr:uid="{00000000-0005-0000-0000-000083320000}"/>
    <cellStyle name="Assumption Percentage. 7 4" xfId="6692" xr:uid="{00000000-0005-0000-0000-000084320000}"/>
    <cellStyle name="Assumption Percentage. 7 4 2" xfId="26683" xr:uid="{00000000-0005-0000-0000-000085320000}"/>
    <cellStyle name="Assumption Percentage. 7 5" xfId="6693" xr:uid="{00000000-0005-0000-0000-000086320000}"/>
    <cellStyle name="Assumption Percentage. 7 5 2" xfId="26684" xr:uid="{00000000-0005-0000-0000-000087320000}"/>
    <cellStyle name="Assumption Percentage. 7 6" xfId="6694" xr:uid="{00000000-0005-0000-0000-000088320000}"/>
    <cellStyle name="Assumption Percentage. 7 6 2" xfId="26685" xr:uid="{00000000-0005-0000-0000-000089320000}"/>
    <cellStyle name="Assumption Percentage. 7 7" xfId="6695" xr:uid="{00000000-0005-0000-0000-00008A320000}"/>
    <cellStyle name="Assumption Percentage. 7 7 2" xfId="26686" xr:uid="{00000000-0005-0000-0000-00008B320000}"/>
    <cellStyle name="Assumption Percentage. 7 8" xfId="6696" xr:uid="{00000000-0005-0000-0000-00008C320000}"/>
    <cellStyle name="Assumption Percentage. 7 8 2" xfId="26687" xr:uid="{00000000-0005-0000-0000-00008D320000}"/>
    <cellStyle name="Assumption Percentage. 7 9" xfId="6697" xr:uid="{00000000-0005-0000-0000-00008E320000}"/>
    <cellStyle name="Assumption Percentage. 7 9 2" xfId="26688" xr:uid="{00000000-0005-0000-0000-00008F320000}"/>
    <cellStyle name="Assumption Percentage. 8" xfId="6698" xr:uid="{00000000-0005-0000-0000-000090320000}"/>
    <cellStyle name="Assumption Percentage. 8 10" xfId="6699" xr:uid="{00000000-0005-0000-0000-000091320000}"/>
    <cellStyle name="Assumption Percentage. 8 10 2" xfId="26690" xr:uid="{00000000-0005-0000-0000-000092320000}"/>
    <cellStyle name="Assumption Percentage. 8 11" xfId="6700" xr:uid="{00000000-0005-0000-0000-000093320000}"/>
    <cellStyle name="Assumption Percentage. 8 11 2" xfId="26691" xr:uid="{00000000-0005-0000-0000-000094320000}"/>
    <cellStyle name="Assumption Percentage. 8 12" xfId="6701" xr:uid="{00000000-0005-0000-0000-000095320000}"/>
    <cellStyle name="Assumption Percentage. 8 12 2" xfId="26692" xr:uid="{00000000-0005-0000-0000-000096320000}"/>
    <cellStyle name="Assumption Percentage. 8 13" xfId="26689" xr:uid="{00000000-0005-0000-0000-000097320000}"/>
    <cellStyle name="Assumption Percentage. 8 2" xfId="6702" xr:uid="{00000000-0005-0000-0000-000098320000}"/>
    <cellStyle name="Assumption Percentage. 8 2 10" xfId="6703" xr:uid="{00000000-0005-0000-0000-000099320000}"/>
    <cellStyle name="Assumption Percentage. 8 2 10 2" xfId="26694" xr:uid="{00000000-0005-0000-0000-00009A320000}"/>
    <cellStyle name="Assumption Percentage. 8 2 11" xfId="6704" xr:uid="{00000000-0005-0000-0000-00009B320000}"/>
    <cellStyle name="Assumption Percentage. 8 2 11 2" xfId="26695" xr:uid="{00000000-0005-0000-0000-00009C320000}"/>
    <cellStyle name="Assumption Percentage. 8 2 12" xfId="26693" xr:uid="{00000000-0005-0000-0000-00009D320000}"/>
    <cellStyle name="Assumption Percentage. 8 2 2" xfId="6705" xr:uid="{00000000-0005-0000-0000-00009E320000}"/>
    <cellStyle name="Assumption Percentage. 8 2 2 10" xfId="6706" xr:uid="{00000000-0005-0000-0000-00009F320000}"/>
    <cellStyle name="Assumption Percentage. 8 2 2 10 2" xfId="26697" xr:uid="{00000000-0005-0000-0000-0000A0320000}"/>
    <cellStyle name="Assumption Percentage. 8 2 2 11" xfId="6707" xr:uid="{00000000-0005-0000-0000-0000A1320000}"/>
    <cellStyle name="Assumption Percentage. 8 2 2 11 2" xfId="26698" xr:uid="{00000000-0005-0000-0000-0000A2320000}"/>
    <cellStyle name="Assumption Percentage. 8 2 2 12" xfId="26696" xr:uid="{00000000-0005-0000-0000-0000A3320000}"/>
    <cellStyle name="Assumption Percentage. 8 2 2 2" xfId="6708" xr:uid="{00000000-0005-0000-0000-0000A4320000}"/>
    <cellStyle name="Assumption Percentage. 8 2 2 2 2" xfId="26699" xr:uid="{00000000-0005-0000-0000-0000A5320000}"/>
    <cellStyle name="Assumption Percentage. 8 2 2 3" xfId="6709" xr:uid="{00000000-0005-0000-0000-0000A6320000}"/>
    <cellStyle name="Assumption Percentage. 8 2 2 3 2" xfId="26700" xr:uid="{00000000-0005-0000-0000-0000A7320000}"/>
    <cellStyle name="Assumption Percentage. 8 2 2 4" xfId="6710" xr:uid="{00000000-0005-0000-0000-0000A8320000}"/>
    <cellStyle name="Assumption Percentage. 8 2 2 4 2" xfId="26701" xr:uid="{00000000-0005-0000-0000-0000A9320000}"/>
    <cellStyle name="Assumption Percentage. 8 2 2 5" xfId="6711" xr:uid="{00000000-0005-0000-0000-0000AA320000}"/>
    <cellStyle name="Assumption Percentage. 8 2 2 5 2" xfId="26702" xr:uid="{00000000-0005-0000-0000-0000AB320000}"/>
    <cellStyle name="Assumption Percentage. 8 2 2 6" xfId="6712" xr:uid="{00000000-0005-0000-0000-0000AC320000}"/>
    <cellStyle name="Assumption Percentage. 8 2 2 6 2" xfId="26703" xr:uid="{00000000-0005-0000-0000-0000AD320000}"/>
    <cellStyle name="Assumption Percentage. 8 2 2 7" xfId="6713" xr:uid="{00000000-0005-0000-0000-0000AE320000}"/>
    <cellStyle name="Assumption Percentage. 8 2 2 7 2" xfId="26704" xr:uid="{00000000-0005-0000-0000-0000AF320000}"/>
    <cellStyle name="Assumption Percentage. 8 2 2 8" xfId="6714" xr:uid="{00000000-0005-0000-0000-0000B0320000}"/>
    <cellStyle name="Assumption Percentage. 8 2 2 8 2" xfId="26705" xr:uid="{00000000-0005-0000-0000-0000B1320000}"/>
    <cellStyle name="Assumption Percentage. 8 2 2 9" xfId="6715" xr:uid="{00000000-0005-0000-0000-0000B2320000}"/>
    <cellStyle name="Assumption Percentage. 8 2 2 9 2" xfId="26706" xr:uid="{00000000-0005-0000-0000-0000B3320000}"/>
    <cellStyle name="Assumption Percentage. 8 2 3" xfId="6716" xr:uid="{00000000-0005-0000-0000-0000B4320000}"/>
    <cellStyle name="Assumption Percentage. 8 2 3 2" xfId="26707" xr:uid="{00000000-0005-0000-0000-0000B5320000}"/>
    <cellStyle name="Assumption Percentage. 8 2 4" xfId="6717" xr:uid="{00000000-0005-0000-0000-0000B6320000}"/>
    <cellStyle name="Assumption Percentage. 8 2 4 2" xfId="26708" xr:uid="{00000000-0005-0000-0000-0000B7320000}"/>
    <cellStyle name="Assumption Percentage. 8 2 5" xfId="6718" xr:uid="{00000000-0005-0000-0000-0000B8320000}"/>
    <cellStyle name="Assumption Percentage. 8 2 5 2" xfId="26709" xr:uid="{00000000-0005-0000-0000-0000B9320000}"/>
    <cellStyle name="Assumption Percentage. 8 2 6" xfId="6719" xr:uid="{00000000-0005-0000-0000-0000BA320000}"/>
    <cellStyle name="Assumption Percentage. 8 2 6 2" xfId="26710" xr:uid="{00000000-0005-0000-0000-0000BB320000}"/>
    <cellStyle name="Assumption Percentage. 8 2 7" xfId="6720" xr:uid="{00000000-0005-0000-0000-0000BC320000}"/>
    <cellStyle name="Assumption Percentage. 8 2 7 2" xfId="26711" xr:uid="{00000000-0005-0000-0000-0000BD320000}"/>
    <cellStyle name="Assumption Percentage. 8 2 8" xfId="6721" xr:uid="{00000000-0005-0000-0000-0000BE320000}"/>
    <cellStyle name="Assumption Percentage. 8 2 8 2" xfId="26712" xr:uid="{00000000-0005-0000-0000-0000BF320000}"/>
    <cellStyle name="Assumption Percentage. 8 2 9" xfId="6722" xr:uid="{00000000-0005-0000-0000-0000C0320000}"/>
    <cellStyle name="Assumption Percentage. 8 2 9 2" xfId="26713" xr:uid="{00000000-0005-0000-0000-0000C1320000}"/>
    <cellStyle name="Assumption Percentage. 8 3" xfId="6723" xr:uid="{00000000-0005-0000-0000-0000C2320000}"/>
    <cellStyle name="Assumption Percentage. 8 3 10" xfId="6724" xr:uid="{00000000-0005-0000-0000-0000C3320000}"/>
    <cellStyle name="Assumption Percentage. 8 3 10 2" xfId="26715" xr:uid="{00000000-0005-0000-0000-0000C4320000}"/>
    <cellStyle name="Assumption Percentage. 8 3 11" xfId="6725" xr:uid="{00000000-0005-0000-0000-0000C5320000}"/>
    <cellStyle name="Assumption Percentage. 8 3 11 2" xfId="26716" xr:uid="{00000000-0005-0000-0000-0000C6320000}"/>
    <cellStyle name="Assumption Percentage. 8 3 12" xfId="26714" xr:uid="{00000000-0005-0000-0000-0000C7320000}"/>
    <cellStyle name="Assumption Percentage. 8 3 2" xfId="6726" xr:uid="{00000000-0005-0000-0000-0000C8320000}"/>
    <cellStyle name="Assumption Percentage. 8 3 2 2" xfId="26717" xr:uid="{00000000-0005-0000-0000-0000C9320000}"/>
    <cellStyle name="Assumption Percentage. 8 3 3" xfId="6727" xr:uid="{00000000-0005-0000-0000-0000CA320000}"/>
    <cellStyle name="Assumption Percentage. 8 3 3 2" xfId="26718" xr:uid="{00000000-0005-0000-0000-0000CB320000}"/>
    <cellStyle name="Assumption Percentage. 8 3 4" xfId="6728" xr:uid="{00000000-0005-0000-0000-0000CC320000}"/>
    <cellStyle name="Assumption Percentage. 8 3 4 2" xfId="26719" xr:uid="{00000000-0005-0000-0000-0000CD320000}"/>
    <cellStyle name="Assumption Percentage. 8 3 5" xfId="6729" xr:uid="{00000000-0005-0000-0000-0000CE320000}"/>
    <cellStyle name="Assumption Percentage. 8 3 5 2" xfId="26720" xr:uid="{00000000-0005-0000-0000-0000CF320000}"/>
    <cellStyle name="Assumption Percentage. 8 3 6" xfId="6730" xr:uid="{00000000-0005-0000-0000-0000D0320000}"/>
    <cellStyle name="Assumption Percentage. 8 3 6 2" xfId="26721" xr:uid="{00000000-0005-0000-0000-0000D1320000}"/>
    <cellStyle name="Assumption Percentage. 8 3 7" xfId="6731" xr:uid="{00000000-0005-0000-0000-0000D2320000}"/>
    <cellStyle name="Assumption Percentage. 8 3 7 2" xfId="26722" xr:uid="{00000000-0005-0000-0000-0000D3320000}"/>
    <cellStyle name="Assumption Percentage. 8 3 8" xfId="6732" xr:uid="{00000000-0005-0000-0000-0000D4320000}"/>
    <cellStyle name="Assumption Percentage. 8 3 8 2" xfId="26723" xr:uid="{00000000-0005-0000-0000-0000D5320000}"/>
    <cellStyle name="Assumption Percentage. 8 3 9" xfId="6733" xr:uid="{00000000-0005-0000-0000-0000D6320000}"/>
    <cellStyle name="Assumption Percentage. 8 3 9 2" xfId="26724" xr:uid="{00000000-0005-0000-0000-0000D7320000}"/>
    <cellStyle name="Assumption Percentage. 8 4" xfId="6734" xr:uid="{00000000-0005-0000-0000-0000D8320000}"/>
    <cellStyle name="Assumption Percentage. 8 4 2" xfId="26725" xr:uid="{00000000-0005-0000-0000-0000D9320000}"/>
    <cellStyle name="Assumption Percentage. 8 5" xfId="6735" xr:uid="{00000000-0005-0000-0000-0000DA320000}"/>
    <cellStyle name="Assumption Percentage. 8 5 2" xfId="26726" xr:uid="{00000000-0005-0000-0000-0000DB320000}"/>
    <cellStyle name="Assumption Percentage. 8 6" xfId="6736" xr:uid="{00000000-0005-0000-0000-0000DC320000}"/>
    <cellStyle name="Assumption Percentage. 8 6 2" xfId="26727" xr:uid="{00000000-0005-0000-0000-0000DD320000}"/>
    <cellStyle name="Assumption Percentage. 8 7" xfId="6737" xr:uid="{00000000-0005-0000-0000-0000DE320000}"/>
    <cellStyle name="Assumption Percentage. 8 7 2" xfId="26728" xr:uid="{00000000-0005-0000-0000-0000DF320000}"/>
    <cellStyle name="Assumption Percentage. 8 8" xfId="6738" xr:uid="{00000000-0005-0000-0000-0000E0320000}"/>
    <cellStyle name="Assumption Percentage. 8 8 2" xfId="26729" xr:uid="{00000000-0005-0000-0000-0000E1320000}"/>
    <cellStyle name="Assumption Percentage. 8 9" xfId="6739" xr:uid="{00000000-0005-0000-0000-0000E2320000}"/>
    <cellStyle name="Assumption Percentage. 8 9 2" xfId="26730" xr:uid="{00000000-0005-0000-0000-0000E3320000}"/>
    <cellStyle name="Assumption Percentage. 9" xfId="6740" xr:uid="{00000000-0005-0000-0000-0000E4320000}"/>
    <cellStyle name="Assumption Percentage. 9 10" xfId="6741" xr:uid="{00000000-0005-0000-0000-0000E5320000}"/>
    <cellStyle name="Assumption Percentage. 9 10 2" xfId="26732" xr:uid="{00000000-0005-0000-0000-0000E6320000}"/>
    <cellStyle name="Assumption Percentage. 9 11" xfId="6742" xr:uid="{00000000-0005-0000-0000-0000E7320000}"/>
    <cellStyle name="Assumption Percentage. 9 11 2" xfId="26733" xr:uid="{00000000-0005-0000-0000-0000E8320000}"/>
    <cellStyle name="Assumption Percentage. 9 12" xfId="6743" xr:uid="{00000000-0005-0000-0000-0000E9320000}"/>
    <cellStyle name="Assumption Percentage. 9 12 2" xfId="26734" xr:uid="{00000000-0005-0000-0000-0000EA320000}"/>
    <cellStyle name="Assumption Percentage. 9 13" xfId="26731" xr:uid="{00000000-0005-0000-0000-0000EB320000}"/>
    <cellStyle name="Assumption Percentage. 9 2" xfId="6744" xr:uid="{00000000-0005-0000-0000-0000EC320000}"/>
    <cellStyle name="Assumption Percentage. 9 2 10" xfId="6745" xr:uid="{00000000-0005-0000-0000-0000ED320000}"/>
    <cellStyle name="Assumption Percentage. 9 2 10 2" xfId="26736" xr:uid="{00000000-0005-0000-0000-0000EE320000}"/>
    <cellStyle name="Assumption Percentage. 9 2 11" xfId="6746" xr:uid="{00000000-0005-0000-0000-0000EF320000}"/>
    <cellStyle name="Assumption Percentage. 9 2 11 2" xfId="26737" xr:uid="{00000000-0005-0000-0000-0000F0320000}"/>
    <cellStyle name="Assumption Percentage. 9 2 12" xfId="26735" xr:uid="{00000000-0005-0000-0000-0000F1320000}"/>
    <cellStyle name="Assumption Percentage. 9 2 2" xfId="6747" xr:uid="{00000000-0005-0000-0000-0000F2320000}"/>
    <cellStyle name="Assumption Percentage. 9 2 2 10" xfId="6748" xr:uid="{00000000-0005-0000-0000-0000F3320000}"/>
    <cellStyle name="Assumption Percentage. 9 2 2 10 2" xfId="26739" xr:uid="{00000000-0005-0000-0000-0000F4320000}"/>
    <cellStyle name="Assumption Percentage. 9 2 2 11" xfId="6749" xr:uid="{00000000-0005-0000-0000-0000F5320000}"/>
    <cellStyle name="Assumption Percentage. 9 2 2 11 2" xfId="26740" xr:uid="{00000000-0005-0000-0000-0000F6320000}"/>
    <cellStyle name="Assumption Percentage. 9 2 2 12" xfId="26738" xr:uid="{00000000-0005-0000-0000-0000F7320000}"/>
    <cellStyle name="Assumption Percentage. 9 2 2 2" xfId="6750" xr:uid="{00000000-0005-0000-0000-0000F8320000}"/>
    <cellStyle name="Assumption Percentage. 9 2 2 2 2" xfId="26741" xr:uid="{00000000-0005-0000-0000-0000F9320000}"/>
    <cellStyle name="Assumption Percentage. 9 2 2 3" xfId="6751" xr:uid="{00000000-0005-0000-0000-0000FA320000}"/>
    <cellStyle name="Assumption Percentage. 9 2 2 3 2" xfId="26742" xr:uid="{00000000-0005-0000-0000-0000FB320000}"/>
    <cellStyle name="Assumption Percentage. 9 2 2 4" xfId="6752" xr:uid="{00000000-0005-0000-0000-0000FC320000}"/>
    <cellStyle name="Assumption Percentage. 9 2 2 4 2" xfId="26743" xr:uid="{00000000-0005-0000-0000-0000FD320000}"/>
    <cellStyle name="Assumption Percentage. 9 2 2 5" xfId="6753" xr:uid="{00000000-0005-0000-0000-0000FE320000}"/>
    <cellStyle name="Assumption Percentage. 9 2 2 5 2" xfId="26744" xr:uid="{00000000-0005-0000-0000-0000FF320000}"/>
    <cellStyle name="Assumption Percentage. 9 2 2 6" xfId="6754" xr:uid="{00000000-0005-0000-0000-000000330000}"/>
    <cellStyle name="Assumption Percentage. 9 2 2 6 2" xfId="26745" xr:uid="{00000000-0005-0000-0000-000001330000}"/>
    <cellStyle name="Assumption Percentage. 9 2 2 7" xfId="6755" xr:uid="{00000000-0005-0000-0000-000002330000}"/>
    <cellStyle name="Assumption Percentage. 9 2 2 7 2" xfId="26746" xr:uid="{00000000-0005-0000-0000-000003330000}"/>
    <cellStyle name="Assumption Percentage. 9 2 2 8" xfId="6756" xr:uid="{00000000-0005-0000-0000-000004330000}"/>
    <cellStyle name="Assumption Percentage. 9 2 2 8 2" xfId="26747" xr:uid="{00000000-0005-0000-0000-000005330000}"/>
    <cellStyle name="Assumption Percentage. 9 2 2 9" xfId="6757" xr:uid="{00000000-0005-0000-0000-000006330000}"/>
    <cellStyle name="Assumption Percentage. 9 2 2 9 2" xfId="26748" xr:uid="{00000000-0005-0000-0000-000007330000}"/>
    <cellStyle name="Assumption Percentage. 9 2 3" xfId="6758" xr:uid="{00000000-0005-0000-0000-000008330000}"/>
    <cellStyle name="Assumption Percentage. 9 2 3 2" xfId="26749" xr:uid="{00000000-0005-0000-0000-000009330000}"/>
    <cellStyle name="Assumption Percentage. 9 2 4" xfId="6759" xr:uid="{00000000-0005-0000-0000-00000A330000}"/>
    <cellStyle name="Assumption Percentage. 9 2 4 2" xfId="26750" xr:uid="{00000000-0005-0000-0000-00000B330000}"/>
    <cellStyle name="Assumption Percentage. 9 2 5" xfId="6760" xr:uid="{00000000-0005-0000-0000-00000C330000}"/>
    <cellStyle name="Assumption Percentage. 9 2 5 2" xfId="26751" xr:uid="{00000000-0005-0000-0000-00000D330000}"/>
    <cellStyle name="Assumption Percentage. 9 2 6" xfId="6761" xr:uid="{00000000-0005-0000-0000-00000E330000}"/>
    <cellStyle name="Assumption Percentage. 9 2 6 2" xfId="26752" xr:uid="{00000000-0005-0000-0000-00000F330000}"/>
    <cellStyle name="Assumption Percentage. 9 2 7" xfId="6762" xr:uid="{00000000-0005-0000-0000-000010330000}"/>
    <cellStyle name="Assumption Percentage. 9 2 7 2" xfId="26753" xr:uid="{00000000-0005-0000-0000-000011330000}"/>
    <cellStyle name="Assumption Percentage. 9 2 8" xfId="6763" xr:uid="{00000000-0005-0000-0000-000012330000}"/>
    <cellStyle name="Assumption Percentage. 9 2 8 2" xfId="26754" xr:uid="{00000000-0005-0000-0000-000013330000}"/>
    <cellStyle name="Assumption Percentage. 9 2 9" xfId="6764" xr:uid="{00000000-0005-0000-0000-000014330000}"/>
    <cellStyle name="Assumption Percentage. 9 2 9 2" xfId="26755" xr:uid="{00000000-0005-0000-0000-000015330000}"/>
    <cellStyle name="Assumption Percentage. 9 3" xfId="6765" xr:uid="{00000000-0005-0000-0000-000016330000}"/>
    <cellStyle name="Assumption Percentage. 9 3 10" xfId="6766" xr:uid="{00000000-0005-0000-0000-000017330000}"/>
    <cellStyle name="Assumption Percentage. 9 3 10 2" xfId="26757" xr:uid="{00000000-0005-0000-0000-000018330000}"/>
    <cellStyle name="Assumption Percentage. 9 3 11" xfId="6767" xr:uid="{00000000-0005-0000-0000-000019330000}"/>
    <cellStyle name="Assumption Percentage. 9 3 11 2" xfId="26758" xr:uid="{00000000-0005-0000-0000-00001A330000}"/>
    <cellStyle name="Assumption Percentage. 9 3 12" xfId="26756" xr:uid="{00000000-0005-0000-0000-00001B330000}"/>
    <cellStyle name="Assumption Percentage. 9 3 2" xfId="6768" xr:uid="{00000000-0005-0000-0000-00001C330000}"/>
    <cellStyle name="Assumption Percentage. 9 3 2 2" xfId="26759" xr:uid="{00000000-0005-0000-0000-00001D330000}"/>
    <cellStyle name="Assumption Percentage. 9 3 3" xfId="6769" xr:uid="{00000000-0005-0000-0000-00001E330000}"/>
    <cellStyle name="Assumption Percentage. 9 3 3 2" xfId="26760" xr:uid="{00000000-0005-0000-0000-00001F330000}"/>
    <cellStyle name="Assumption Percentage. 9 3 4" xfId="6770" xr:uid="{00000000-0005-0000-0000-000020330000}"/>
    <cellStyle name="Assumption Percentage. 9 3 4 2" xfId="26761" xr:uid="{00000000-0005-0000-0000-000021330000}"/>
    <cellStyle name="Assumption Percentage. 9 3 5" xfId="6771" xr:uid="{00000000-0005-0000-0000-000022330000}"/>
    <cellStyle name="Assumption Percentage. 9 3 5 2" xfId="26762" xr:uid="{00000000-0005-0000-0000-000023330000}"/>
    <cellStyle name="Assumption Percentage. 9 3 6" xfId="6772" xr:uid="{00000000-0005-0000-0000-000024330000}"/>
    <cellStyle name="Assumption Percentage. 9 3 6 2" xfId="26763" xr:uid="{00000000-0005-0000-0000-000025330000}"/>
    <cellStyle name="Assumption Percentage. 9 3 7" xfId="6773" xr:uid="{00000000-0005-0000-0000-000026330000}"/>
    <cellStyle name="Assumption Percentage. 9 3 7 2" xfId="26764" xr:uid="{00000000-0005-0000-0000-000027330000}"/>
    <cellStyle name="Assumption Percentage. 9 3 8" xfId="6774" xr:uid="{00000000-0005-0000-0000-000028330000}"/>
    <cellStyle name="Assumption Percentage. 9 3 8 2" xfId="26765" xr:uid="{00000000-0005-0000-0000-000029330000}"/>
    <cellStyle name="Assumption Percentage. 9 3 9" xfId="6775" xr:uid="{00000000-0005-0000-0000-00002A330000}"/>
    <cellStyle name="Assumption Percentage. 9 3 9 2" xfId="26766" xr:uid="{00000000-0005-0000-0000-00002B330000}"/>
    <cellStyle name="Assumption Percentage. 9 4" xfId="6776" xr:uid="{00000000-0005-0000-0000-00002C330000}"/>
    <cellStyle name="Assumption Percentage. 9 4 2" xfId="26767" xr:uid="{00000000-0005-0000-0000-00002D330000}"/>
    <cellStyle name="Assumption Percentage. 9 5" xfId="6777" xr:uid="{00000000-0005-0000-0000-00002E330000}"/>
    <cellStyle name="Assumption Percentage. 9 5 2" xfId="26768" xr:uid="{00000000-0005-0000-0000-00002F330000}"/>
    <cellStyle name="Assumption Percentage. 9 6" xfId="6778" xr:uid="{00000000-0005-0000-0000-000030330000}"/>
    <cellStyle name="Assumption Percentage. 9 6 2" xfId="26769" xr:uid="{00000000-0005-0000-0000-000031330000}"/>
    <cellStyle name="Assumption Percentage. 9 7" xfId="6779" xr:uid="{00000000-0005-0000-0000-000032330000}"/>
    <cellStyle name="Assumption Percentage. 9 7 2" xfId="26770" xr:uid="{00000000-0005-0000-0000-000033330000}"/>
    <cellStyle name="Assumption Percentage. 9 8" xfId="6780" xr:uid="{00000000-0005-0000-0000-000034330000}"/>
    <cellStyle name="Assumption Percentage. 9 8 2" xfId="26771" xr:uid="{00000000-0005-0000-0000-000035330000}"/>
    <cellStyle name="Assumption Percentage. 9 9" xfId="6781" xr:uid="{00000000-0005-0000-0000-000036330000}"/>
    <cellStyle name="Assumption Percentage. 9 9 2" xfId="26772" xr:uid="{00000000-0005-0000-0000-000037330000}"/>
    <cellStyle name="Assumption Year." xfId="6782" xr:uid="{00000000-0005-0000-0000-000038330000}"/>
    <cellStyle name="Assumption Year. 10" xfId="6783" xr:uid="{00000000-0005-0000-0000-000039330000}"/>
    <cellStyle name="Assumption Year. 10 10" xfId="6784" xr:uid="{00000000-0005-0000-0000-00003A330000}"/>
    <cellStyle name="Assumption Year. 10 10 2" xfId="26775" xr:uid="{00000000-0005-0000-0000-00003B330000}"/>
    <cellStyle name="Assumption Year. 10 11" xfId="6785" xr:uid="{00000000-0005-0000-0000-00003C330000}"/>
    <cellStyle name="Assumption Year. 10 11 2" xfId="26776" xr:uid="{00000000-0005-0000-0000-00003D330000}"/>
    <cellStyle name="Assumption Year. 10 12" xfId="6786" xr:uid="{00000000-0005-0000-0000-00003E330000}"/>
    <cellStyle name="Assumption Year. 10 12 2" xfId="26777" xr:uid="{00000000-0005-0000-0000-00003F330000}"/>
    <cellStyle name="Assumption Year. 10 13" xfId="26774" xr:uid="{00000000-0005-0000-0000-000040330000}"/>
    <cellStyle name="Assumption Year. 10 2" xfId="6787" xr:uid="{00000000-0005-0000-0000-000041330000}"/>
    <cellStyle name="Assumption Year. 10 2 10" xfId="6788" xr:uid="{00000000-0005-0000-0000-000042330000}"/>
    <cellStyle name="Assumption Year. 10 2 10 2" xfId="26779" xr:uid="{00000000-0005-0000-0000-000043330000}"/>
    <cellStyle name="Assumption Year. 10 2 11" xfId="6789" xr:uid="{00000000-0005-0000-0000-000044330000}"/>
    <cellStyle name="Assumption Year. 10 2 11 2" xfId="26780" xr:uid="{00000000-0005-0000-0000-000045330000}"/>
    <cellStyle name="Assumption Year. 10 2 12" xfId="26778" xr:uid="{00000000-0005-0000-0000-000046330000}"/>
    <cellStyle name="Assumption Year. 10 2 2" xfId="6790" xr:uid="{00000000-0005-0000-0000-000047330000}"/>
    <cellStyle name="Assumption Year. 10 2 2 10" xfId="6791" xr:uid="{00000000-0005-0000-0000-000048330000}"/>
    <cellStyle name="Assumption Year. 10 2 2 10 2" xfId="26782" xr:uid="{00000000-0005-0000-0000-000049330000}"/>
    <cellStyle name="Assumption Year. 10 2 2 11" xfId="6792" xr:uid="{00000000-0005-0000-0000-00004A330000}"/>
    <cellStyle name="Assumption Year. 10 2 2 11 2" xfId="26783" xr:uid="{00000000-0005-0000-0000-00004B330000}"/>
    <cellStyle name="Assumption Year. 10 2 2 12" xfId="26781" xr:uid="{00000000-0005-0000-0000-00004C330000}"/>
    <cellStyle name="Assumption Year. 10 2 2 2" xfId="6793" xr:uid="{00000000-0005-0000-0000-00004D330000}"/>
    <cellStyle name="Assumption Year. 10 2 2 2 2" xfId="26784" xr:uid="{00000000-0005-0000-0000-00004E330000}"/>
    <cellStyle name="Assumption Year. 10 2 2 3" xfId="6794" xr:uid="{00000000-0005-0000-0000-00004F330000}"/>
    <cellStyle name="Assumption Year. 10 2 2 3 2" xfId="26785" xr:uid="{00000000-0005-0000-0000-000050330000}"/>
    <cellStyle name="Assumption Year. 10 2 2 4" xfId="6795" xr:uid="{00000000-0005-0000-0000-000051330000}"/>
    <cellStyle name="Assumption Year. 10 2 2 4 2" xfId="26786" xr:uid="{00000000-0005-0000-0000-000052330000}"/>
    <cellStyle name="Assumption Year. 10 2 2 5" xfId="6796" xr:uid="{00000000-0005-0000-0000-000053330000}"/>
    <cellStyle name="Assumption Year. 10 2 2 5 2" xfId="26787" xr:uid="{00000000-0005-0000-0000-000054330000}"/>
    <cellStyle name="Assumption Year. 10 2 2 6" xfId="6797" xr:uid="{00000000-0005-0000-0000-000055330000}"/>
    <cellStyle name="Assumption Year. 10 2 2 6 2" xfId="26788" xr:uid="{00000000-0005-0000-0000-000056330000}"/>
    <cellStyle name="Assumption Year. 10 2 2 7" xfId="6798" xr:uid="{00000000-0005-0000-0000-000057330000}"/>
    <cellStyle name="Assumption Year. 10 2 2 7 2" xfId="26789" xr:uid="{00000000-0005-0000-0000-000058330000}"/>
    <cellStyle name="Assumption Year. 10 2 2 8" xfId="6799" xr:uid="{00000000-0005-0000-0000-000059330000}"/>
    <cellStyle name="Assumption Year. 10 2 2 8 2" xfId="26790" xr:uid="{00000000-0005-0000-0000-00005A330000}"/>
    <cellStyle name="Assumption Year. 10 2 2 9" xfId="6800" xr:uid="{00000000-0005-0000-0000-00005B330000}"/>
    <cellStyle name="Assumption Year. 10 2 2 9 2" xfId="26791" xr:uid="{00000000-0005-0000-0000-00005C330000}"/>
    <cellStyle name="Assumption Year. 10 2 3" xfId="6801" xr:uid="{00000000-0005-0000-0000-00005D330000}"/>
    <cellStyle name="Assumption Year. 10 2 3 2" xfId="26792" xr:uid="{00000000-0005-0000-0000-00005E330000}"/>
    <cellStyle name="Assumption Year. 10 2 4" xfId="6802" xr:uid="{00000000-0005-0000-0000-00005F330000}"/>
    <cellStyle name="Assumption Year. 10 2 4 2" xfId="26793" xr:uid="{00000000-0005-0000-0000-000060330000}"/>
    <cellStyle name="Assumption Year. 10 2 5" xfId="6803" xr:uid="{00000000-0005-0000-0000-000061330000}"/>
    <cellStyle name="Assumption Year. 10 2 5 2" xfId="26794" xr:uid="{00000000-0005-0000-0000-000062330000}"/>
    <cellStyle name="Assumption Year. 10 2 6" xfId="6804" xr:uid="{00000000-0005-0000-0000-000063330000}"/>
    <cellStyle name="Assumption Year. 10 2 6 2" xfId="26795" xr:uid="{00000000-0005-0000-0000-000064330000}"/>
    <cellStyle name="Assumption Year. 10 2 7" xfId="6805" xr:uid="{00000000-0005-0000-0000-000065330000}"/>
    <cellStyle name="Assumption Year. 10 2 7 2" xfId="26796" xr:uid="{00000000-0005-0000-0000-000066330000}"/>
    <cellStyle name="Assumption Year. 10 2 8" xfId="6806" xr:uid="{00000000-0005-0000-0000-000067330000}"/>
    <cellStyle name="Assumption Year. 10 2 8 2" xfId="26797" xr:uid="{00000000-0005-0000-0000-000068330000}"/>
    <cellStyle name="Assumption Year. 10 2 9" xfId="6807" xr:uid="{00000000-0005-0000-0000-000069330000}"/>
    <cellStyle name="Assumption Year. 10 2 9 2" xfId="26798" xr:uid="{00000000-0005-0000-0000-00006A330000}"/>
    <cellStyle name="Assumption Year. 10 3" xfId="6808" xr:uid="{00000000-0005-0000-0000-00006B330000}"/>
    <cellStyle name="Assumption Year. 10 3 10" xfId="6809" xr:uid="{00000000-0005-0000-0000-00006C330000}"/>
    <cellStyle name="Assumption Year. 10 3 10 2" xfId="26800" xr:uid="{00000000-0005-0000-0000-00006D330000}"/>
    <cellStyle name="Assumption Year. 10 3 11" xfId="6810" xr:uid="{00000000-0005-0000-0000-00006E330000}"/>
    <cellStyle name="Assumption Year. 10 3 11 2" xfId="26801" xr:uid="{00000000-0005-0000-0000-00006F330000}"/>
    <cellStyle name="Assumption Year. 10 3 12" xfId="26799" xr:uid="{00000000-0005-0000-0000-000070330000}"/>
    <cellStyle name="Assumption Year. 10 3 2" xfId="6811" xr:uid="{00000000-0005-0000-0000-000071330000}"/>
    <cellStyle name="Assumption Year. 10 3 2 2" xfId="26802" xr:uid="{00000000-0005-0000-0000-000072330000}"/>
    <cellStyle name="Assumption Year. 10 3 3" xfId="6812" xr:uid="{00000000-0005-0000-0000-000073330000}"/>
    <cellStyle name="Assumption Year. 10 3 3 2" xfId="26803" xr:uid="{00000000-0005-0000-0000-000074330000}"/>
    <cellStyle name="Assumption Year. 10 3 4" xfId="6813" xr:uid="{00000000-0005-0000-0000-000075330000}"/>
    <cellStyle name="Assumption Year. 10 3 4 2" xfId="26804" xr:uid="{00000000-0005-0000-0000-000076330000}"/>
    <cellStyle name="Assumption Year. 10 3 5" xfId="6814" xr:uid="{00000000-0005-0000-0000-000077330000}"/>
    <cellStyle name="Assumption Year. 10 3 5 2" xfId="26805" xr:uid="{00000000-0005-0000-0000-000078330000}"/>
    <cellStyle name="Assumption Year. 10 3 6" xfId="6815" xr:uid="{00000000-0005-0000-0000-000079330000}"/>
    <cellStyle name="Assumption Year. 10 3 6 2" xfId="26806" xr:uid="{00000000-0005-0000-0000-00007A330000}"/>
    <cellStyle name="Assumption Year. 10 3 7" xfId="6816" xr:uid="{00000000-0005-0000-0000-00007B330000}"/>
    <cellStyle name="Assumption Year. 10 3 7 2" xfId="26807" xr:uid="{00000000-0005-0000-0000-00007C330000}"/>
    <cellStyle name="Assumption Year. 10 3 8" xfId="6817" xr:uid="{00000000-0005-0000-0000-00007D330000}"/>
    <cellStyle name="Assumption Year. 10 3 8 2" xfId="26808" xr:uid="{00000000-0005-0000-0000-00007E330000}"/>
    <cellStyle name="Assumption Year. 10 3 9" xfId="6818" xr:uid="{00000000-0005-0000-0000-00007F330000}"/>
    <cellStyle name="Assumption Year. 10 3 9 2" xfId="26809" xr:uid="{00000000-0005-0000-0000-000080330000}"/>
    <cellStyle name="Assumption Year. 10 4" xfId="6819" xr:uid="{00000000-0005-0000-0000-000081330000}"/>
    <cellStyle name="Assumption Year. 10 4 2" xfId="26810" xr:uid="{00000000-0005-0000-0000-000082330000}"/>
    <cellStyle name="Assumption Year. 10 5" xfId="6820" xr:uid="{00000000-0005-0000-0000-000083330000}"/>
    <cellStyle name="Assumption Year. 10 5 2" xfId="26811" xr:uid="{00000000-0005-0000-0000-000084330000}"/>
    <cellStyle name="Assumption Year. 10 6" xfId="6821" xr:uid="{00000000-0005-0000-0000-000085330000}"/>
    <cellStyle name="Assumption Year. 10 6 2" xfId="26812" xr:uid="{00000000-0005-0000-0000-000086330000}"/>
    <cellStyle name="Assumption Year. 10 7" xfId="6822" xr:uid="{00000000-0005-0000-0000-000087330000}"/>
    <cellStyle name="Assumption Year. 10 7 2" xfId="26813" xr:uid="{00000000-0005-0000-0000-000088330000}"/>
    <cellStyle name="Assumption Year. 10 8" xfId="6823" xr:uid="{00000000-0005-0000-0000-000089330000}"/>
    <cellStyle name="Assumption Year. 10 8 2" xfId="26814" xr:uid="{00000000-0005-0000-0000-00008A330000}"/>
    <cellStyle name="Assumption Year. 10 9" xfId="6824" xr:uid="{00000000-0005-0000-0000-00008B330000}"/>
    <cellStyle name="Assumption Year. 10 9 2" xfId="26815" xr:uid="{00000000-0005-0000-0000-00008C330000}"/>
    <cellStyle name="Assumption Year. 11" xfId="6825" xr:uid="{00000000-0005-0000-0000-00008D330000}"/>
    <cellStyle name="Assumption Year. 11 10" xfId="6826" xr:uid="{00000000-0005-0000-0000-00008E330000}"/>
    <cellStyle name="Assumption Year. 11 10 2" xfId="26817" xr:uid="{00000000-0005-0000-0000-00008F330000}"/>
    <cellStyle name="Assumption Year. 11 11" xfId="6827" xr:uid="{00000000-0005-0000-0000-000090330000}"/>
    <cellStyle name="Assumption Year. 11 11 2" xfId="26818" xr:uid="{00000000-0005-0000-0000-000091330000}"/>
    <cellStyle name="Assumption Year. 11 12" xfId="26816" xr:uid="{00000000-0005-0000-0000-000092330000}"/>
    <cellStyle name="Assumption Year. 11 2" xfId="6828" xr:uid="{00000000-0005-0000-0000-000093330000}"/>
    <cellStyle name="Assumption Year. 11 2 10" xfId="6829" xr:uid="{00000000-0005-0000-0000-000094330000}"/>
    <cellStyle name="Assumption Year. 11 2 10 2" xfId="26820" xr:uid="{00000000-0005-0000-0000-000095330000}"/>
    <cellStyle name="Assumption Year. 11 2 11" xfId="6830" xr:uid="{00000000-0005-0000-0000-000096330000}"/>
    <cellStyle name="Assumption Year. 11 2 11 2" xfId="26821" xr:uid="{00000000-0005-0000-0000-000097330000}"/>
    <cellStyle name="Assumption Year. 11 2 12" xfId="26819" xr:uid="{00000000-0005-0000-0000-000098330000}"/>
    <cellStyle name="Assumption Year. 11 2 2" xfId="6831" xr:uid="{00000000-0005-0000-0000-000099330000}"/>
    <cellStyle name="Assumption Year. 11 2 2 2" xfId="26822" xr:uid="{00000000-0005-0000-0000-00009A330000}"/>
    <cellStyle name="Assumption Year. 11 2 3" xfId="6832" xr:uid="{00000000-0005-0000-0000-00009B330000}"/>
    <cellStyle name="Assumption Year. 11 2 3 2" xfId="26823" xr:uid="{00000000-0005-0000-0000-00009C330000}"/>
    <cellStyle name="Assumption Year. 11 2 4" xfId="6833" xr:uid="{00000000-0005-0000-0000-00009D330000}"/>
    <cellStyle name="Assumption Year. 11 2 4 2" xfId="26824" xr:uid="{00000000-0005-0000-0000-00009E330000}"/>
    <cellStyle name="Assumption Year. 11 2 5" xfId="6834" xr:uid="{00000000-0005-0000-0000-00009F330000}"/>
    <cellStyle name="Assumption Year. 11 2 5 2" xfId="26825" xr:uid="{00000000-0005-0000-0000-0000A0330000}"/>
    <cellStyle name="Assumption Year. 11 2 6" xfId="6835" xr:uid="{00000000-0005-0000-0000-0000A1330000}"/>
    <cellStyle name="Assumption Year. 11 2 6 2" xfId="26826" xr:uid="{00000000-0005-0000-0000-0000A2330000}"/>
    <cellStyle name="Assumption Year. 11 2 7" xfId="6836" xr:uid="{00000000-0005-0000-0000-0000A3330000}"/>
    <cellStyle name="Assumption Year. 11 2 7 2" xfId="26827" xr:uid="{00000000-0005-0000-0000-0000A4330000}"/>
    <cellStyle name="Assumption Year. 11 2 8" xfId="6837" xr:uid="{00000000-0005-0000-0000-0000A5330000}"/>
    <cellStyle name="Assumption Year. 11 2 8 2" xfId="26828" xr:uid="{00000000-0005-0000-0000-0000A6330000}"/>
    <cellStyle name="Assumption Year. 11 2 9" xfId="6838" xr:uid="{00000000-0005-0000-0000-0000A7330000}"/>
    <cellStyle name="Assumption Year. 11 2 9 2" xfId="26829" xr:uid="{00000000-0005-0000-0000-0000A8330000}"/>
    <cellStyle name="Assumption Year. 11 3" xfId="6839" xr:uid="{00000000-0005-0000-0000-0000A9330000}"/>
    <cellStyle name="Assumption Year. 11 3 2" xfId="26830" xr:uid="{00000000-0005-0000-0000-0000AA330000}"/>
    <cellStyle name="Assumption Year. 11 4" xfId="6840" xr:uid="{00000000-0005-0000-0000-0000AB330000}"/>
    <cellStyle name="Assumption Year. 11 4 2" xfId="26831" xr:uid="{00000000-0005-0000-0000-0000AC330000}"/>
    <cellStyle name="Assumption Year. 11 5" xfId="6841" xr:uid="{00000000-0005-0000-0000-0000AD330000}"/>
    <cellStyle name="Assumption Year. 11 5 2" xfId="26832" xr:uid="{00000000-0005-0000-0000-0000AE330000}"/>
    <cellStyle name="Assumption Year. 11 6" xfId="6842" xr:uid="{00000000-0005-0000-0000-0000AF330000}"/>
    <cellStyle name="Assumption Year. 11 6 2" xfId="26833" xr:uid="{00000000-0005-0000-0000-0000B0330000}"/>
    <cellStyle name="Assumption Year. 11 7" xfId="6843" xr:uid="{00000000-0005-0000-0000-0000B1330000}"/>
    <cellStyle name="Assumption Year. 11 7 2" xfId="26834" xr:uid="{00000000-0005-0000-0000-0000B2330000}"/>
    <cellStyle name="Assumption Year. 11 8" xfId="6844" xr:uid="{00000000-0005-0000-0000-0000B3330000}"/>
    <cellStyle name="Assumption Year. 11 8 2" xfId="26835" xr:uid="{00000000-0005-0000-0000-0000B4330000}"/>
    <cellStyle name="Assumption Year. 11 9" xfId="6845" xr:uid="{00000000-0005-0000-0000-0000B5330000}"/>
    <cellStyle name="Assumption Year. 11 9 2" xfId="26836" xr:uid="{00000000-0005-0000-0000-0000B6330000}"/>
    <cellStyle name="Assumption Year. 12" xfId="6846" xr:uid="{00000000-0005-0000-0000-0000B7330000}"/>
    <cellStyle name="Assumption Year. 12 10" xfId="6847" xr:uid="{00000000-0005-0000-0000-0000B8330000}"/>
    <cellStyle name="Assumption Year. 12 10 2" xfId="26838" xr:uid="{00000000-0005-0000-0000-0000B9330000}"/>
    <cellStyle name="Assumption Year. 12 11" xfId="6848" xr:uid="{00000000-0005-0000-0000-0000BA330000}"/>
    <cellStyle name="Assumption Year. 12 11 2" xfId="26839" xr:uid="{00000000-0005-0000-0000-0000BB330000}"/>
    <cellStyle name="Assumption Year. 12 12" xfId="26837" xr:uid="{00000000-0005-0000-0000-0000BC330000}"/>
    <cellStyle name="Assumption Year. 12 2" xfId="6849" xr:uid="{00000000-0005-0000-0000-0000BD330000}"/>
    <cellStyle name="Assumption Year. 12 2 10" xfId="6850" xr:uid="{00000000-0005-0000-0000-0000BE330000}"/>
    <cellStyle name="Assumption Year. 12 2 10 2" xfId="26841" xr:uid="{00000000-0005-0000-0000-0000BF330000}"/>
    <cellStyle name="Assumption Year. 12 2 11" xfId="6851" xr:uid="{00000000-0005-0000-0000-0000C0330000}"/>
    <cellStyle name="Assumption Year. 12 2 11 2" xfId="26842" xr:uid="{00000000-0005-0000-0000-0000C1330000}"/>
    <cellStyle name="Assumption Year. 12 2 12" xfId="26840" xr:uid="{00000000-0005-0000-0000-0000C2330000}"/>
    <cellStyle name="Assumption Year. 12 2 2" xfId="6852" xr:uid="{00000000-0005-0000-0000-0000C3330000}"/>
    <cellStyle name="Assumption Year. 12 2 2 2" xfId="26843" xr:uid="{00000000-0005-0000-0000-0000C4330000}"/>
    <cellStyle name="Assumption Year. 12 2 3" xfId="6853" xr:uid="{00000000-0005-0000-0000-0000C5330000}"/>
    <cellStyle name="Assumption Year. 12 2 3 2" xfId="26844" xr:uid="{00000000-0005-0000-0000-0000C6330000}"/>
    <cellStyle name="Assumption Year. 12 2 4" xfId="6854" xr:uid="{00000000-0005-0000-0000-0000C7330000}"/>
    <cellStyle name="Assumption Year. 12 2 4 2" xfId="26845" xr:uid="{00000000-0005-0000-0000-0000C8330000}"/>
    <cellStyle name="Assumption Year. 12 2 5" xfId="6855" xr:uid="{00000000-0005-0000-0000-0000C9330000}"/>
    <cellStyle name="Assumption Year. 12 2 5 2" xfId="26846" xr:uid="{00000000-0005-0000-0000-0000CA330000}"/>
    <cellStyle name="Assumption Year. 12 2 6" xfId="6856" xr:uid="{00000000-0005-0000-0000-0000CB330000}"/>
    <cellStyle name="Assumption Year. 12 2 6 2" xfId="26847" xr:uid="{00000000-0005-0000-0000-0000CC330000}"/>
    <cellStyle name="Assumption Year. 12 2 7" xfId="6857" xr:uid="{00000000-0005-0000-0000-0000CD330000}"/>
    <cellStyle name="Assumption Year. 12 2 7 2" xfId="26848" xr:uid="{00000000-0005-0000-0000-0000CE330000}"/>
    <cellStyle name="Assumption Year. 12 2 8" xfId="6858" xr:uid="{00000000-0005-0000-0000-0000CF330000}"/>
    <cellStyle name="Assumption Year. 12 2 8 2" xfId="26849" xr:uid="{00000000-0005-0000-0000-0000D0330000}"/>
    <cellStyle name="Assumption Year. 12 2 9" xfId="6859" xr:uid="{00000000-0005-0000-0000-0000D1330000}"/>
    <cellStyle name="Assumption Year. 12 2 9 2" xfId="26850" xr:uid="{00000000-0005-0000-0000-0000D2330000}"/>
    <cellStyle name="Assumption Year. 12 3" xfId="6860" xr:uid="{00000000-0005-0000-0000-0000D3330000}"/>
    <cellStyle name="Assumption Year. 12 3 2" xfId="26851" xr:uid="{00000000-0005-0000-0000-0000D4330000}"/>
    <cellStyle name="Assumption Year. 12 4" xfId="6861" xr:uid="{00000000-0005-0000-0000-0000D5330000}"/>
    <cellStyle name="Assumption Year. 12 4 2" xfId="26852" xr:uid="{00000000-0005-0000-0000-0000D6330000}"/>
    <cellStyle name="Assumption Year. 12 5" xfId="6862" xr:uid="{00000000-0005-0000-0000-0000D7330000}"/>
    <cellStyle name="Assumption Year. 12 5 2" xfId="26853" xr:uid="{00000000-0005-0000-0000-0000D8330000}"/>
    <cellStyle name="Assumption Year. 12 6" xfId="6863" xr:uid="{00000000-0005-0000-0000-0000D9330000}"/>
    <cellStyle name="Assumption Year. 12 6 2" xfId="26854" xr:uid="{00000000-0005-0000-0000-0000DA330000}"/>
    <cellStyle name="Assumption Year. 12 7" xfId="6864" xr:uid="{00000000-0005-0000-0000-0000DB330000}"/>
    <cellStyle name="Assumption Year. 12 7 2" xfId="26855" xr:uid="{00000000-0005-0000-0000-0000DC330000}"/>
    <cellStyle name="Assumption Year. 12 8" xfId="6865" xr:uid="{00000000-0005-0000-0000-0000DD330000}"/>
    <cellStyle name="Assumption Year. 12 8 2" xfId="26856" xr:uid="{00000000-0005-0000-0000-0000DE330000}"/>
    <cellStyle name="Assumption Year. 12 9" xfId="6866" xr:uid="{00000000-0005-0000-0000-0000DF330000}"/>
    <cellStyle name="Assumption Year. 12 9 2" xfId="26857" xr:uid="{00000000-0005-0000-0000-0000E0330000}"/>
    <cellStyle name="Assumption Year. 13" xfId="6867" xr:uid="{00000000-0005-0000-0000-0000E1330000}"/>
    <cellStyle name="Assumption Year. 13 10" xfId="6868" xr:uid="{00000000-0005-0000-0000-0000E2330000}"/>
    <cellStyle name="Assumption Year. 13 10 2" xfId="26859" xr:uid="{00000000-0005-0000-0000-0000E3330000}"/>
    <cellStyle name="Assumption Year. 13 11" xfId="6869" xr:uid="{00000000-0005-0000-0000-0000E4330000}"/>
    <cellStyle name="Assumption Year. 13 11 2" xfId="26860" xr:uid="{00000000-0005-0000-0000-0000E5330000}"/>
    <cellStyle name="Assumption Year. 13 12" xfId="26858" xr:uid="{00000000-0005-0000-0000-0000E6330000}"/>
    <cellStyle name="Assumption Year. 13 2" xfId="6870" xr:uid="{00000000-0005-0000-0000-0000E7330000}"/>
    <cellStyle name="Assumption Year. 13 2 2" xfId="26861" xr:uid="{00000000-0005-0000-0000-0000E8330000}"/>
    <cellStyle name="Assumption Year. 13 3" xfId="6871" xr:uid="{00000000-0005-0000-0000-0000E9330000}"/>
    <cellStyle name="Assumption Year. 13 3 2" xfId="26862" xr:uid="{00000000-0005-0000-0000-0000EA330000}"/>
    <cellStyle name="Assumption Year. 13 4" xfId="6872" xr:uid="{00000000-0005-0000-0000-0000EB330000}"/>
    <cellStyle name="Assumption Year. 13 4 2" xfId="26863" xr:uid="{00000000-0005-0000-0000-0000EC330000}"/>
    <cellStyle name="Assumption Year. 13 5" xfId="6873" xr:uid="{00000000-0005-0000-0000-0000ED330000}"/>
    <cellStyle name="Assumption Year. 13 5 2" xfId="26864" xr:uid="{00000000-0005-0000-0000-0000EE330000}"/>
    <cellStyle name="Assumption Year. 13 6" xfId="6874" xr:uid="{00000000-0005-0000-0000-0000EF330000}"/>
    <cellStyle name="Assumption Year. 13 6 2" xfId="26865" xr:uid="{00000000-0005-0000-0000-0000F0330000}"/>
    <cellStyle name="Assumption Year. 13 7" xfId="6875" xr:uid="{00000000-0005-0000-0000-0000F1330000}"/>
    <cellStyle name="Assumption Year. 13 7 2" xfId="26866" xr:uid="{00000000-0005-0000-0000-0000F2330000}"/>
    <cellStyle name="Assumption Year. 13 8" xfId="6876" xr:uid="{00000000-0005-0000-0000-0000F3330000}"/>
    <cellStyle name="Assumption Year. 13 8 2" xfId="26867" xr:uid="{00000000-0005-0000-0000-0000F4330000}"/>
    <cellStyle name="Assumption Year. 13 9" xfId="6877" xr:uid="{00000000-0005-0000-0000-0000F5330000}"/>
    <cellStyle name="Assumption Year. 13 9 2" xfId="26868" xr:uid="{00000000-0005-0000-0000-0000F6330000}"/>
    <cellStyle name="Assumption Year. 14" xfId="6878" xr:uid="{00000000-0005-0000-0000-0000F7330000}"/>
    <cellStyle name="Assumption Year. 14 2" xfId="26869" xr:uid="{00000000-0005-0000-0000-0000F8330000}"/>
    <cellStyle name="Assumption Year. 15" xfId="6879" xr:uid="{00000000-0005-0000-0000-0000F9330000}"/>
    <cellStyle name="Assumption Year. 15 2" xfId="26870" xr:uid="{00000000-0005-0000-0000-0000FA330000}"/>
    <cellStyle name="Assumption Year. 16" xfId="6880" xr:uid="{00000000-0005-0000-0000-0000FB330000}"/>
    <cellStyle name="Assumption Year. 16 2" xfId="26871" xr:uid="{00000000-0005-0000-0000-0000FC330000}"/>
    <cellStyle name="Assumption Year. 17" xfId="6881" xr:uid="{00000000-0005-0000-0000-0000FD330000}"/>
    <cellStyle name="Assumption Year. 17 2" xfId="26872" xr:uid="{00000000-0005-0000-0000-0000FE330000}"/>
    <cellStyle name="Assumption Year. 18" xfId="26773" xr:uid="{00000000-0005-0000-0000-0000FF330000}"/>
    <cellStyle name="Assumption Year. 2" xfId="6882" xr:uid="{00000000-0005-0000-0000-000000340000}"/>
    <cellStyle name="Assumption Year. 2 10" xfId="6883" xr:uid="{00000000-0005-0000-0000-000001340000}"/>
    <cellStyle name="Assumption Year. 2 10 2" xfId="26874" xr:uid="{00000000-0005-0000-0000-000002340000}"/>
    <cellStyle name="Assumption Year. 2 11" xfId="6884" xr:uid="{00000000-0005-0000-0000-000003340000}"/>
    <cellStyle name="Assumption Year. 2 11 2" xfId="26875" xr:uid="{00000000-0005-0000-0000-000004340000}"/>
    <cellStyle name="Assumption Year. 2 12" xfId="6885" xr:uid="{00000000-0005-0000-0000-000005340000}"/>
    <cellStyle name="Assumption Year. 2 12 2" xfId="26876" xr:uid="{00000000-0005-0000-0000-000006340000}"/>
    <cellStyle name="Assumption Year. 2 13" xfId="6886" xr:uid="{00000000-0005-0000-0000-000007340000}"/>
    <cellStyle name="Assumption Year. 2 13 2" xfId="26877" xr:uid="{00000000-0005-0000-0000-000008340000}"/>
    <cellStyle name="Assumption Year. 2 14" xfId="6887" xr:uid="{00000000-0005-0000-0000-000009340000}"/>
    <cellStyle name="Assumption Year. 2 14 2" xfId="26878" xr:uid="{00000000-0005-0000-0000-00000A340000}"/>
    <cellStyle name="Assumption Year. 2 15" xfId="6888" xr:uid="{00000000-0005-0000-0000-00000B340000}"/>
    <cellStyle name="Assumption Year. 2 15 2" xfId="26879" xr:uid="{00000000-0005-0000-0000-00000C340000}"/>
    <cellStyle name="Assumption Year. 2 16" xfId="6889" xr:uid="{00000000-0005-0000-0000-00000D340000}"/>
    <cellStyle name="Assumption Year. 2 16 2" xfId="26880" xr:uid="{00000000-0005-0000-0000-00000E340000}"/>
    <cellStyle name="Assumption Year. 2 17" xfId="6890" xr:uid="{00000000-0005-0000-0000-00000F340000}"/>
    <cellStyle name="Assumption Year. 2 17 2" xfId="26881" xr:uid="{00000000-0005-0000-0000-000010340000}"/>
    <cellStyle name="Assumption Year. 2 18" xfId="6891" xr:uid="{00000000-0005-0000-0000-000011340000}"/>
    <cellStyle name="Assumption Year. 2 18 2" xfId="26882" xr:uid="{00000000-0005-0000-0000-000012340000}"/>
    <cellStyle name="Assumption Year. 2 19" xfId="6892" xr:uid="{00000000-0005-0000-0000-000013340000}"/>
    <cellStyle name="Assumption Year. 2 19 2" xfId="26883" xr:uid="{00000000-0005-0000-0000-000014340000}"/>
    <cellStyle name="Assumption Year. 2 2" xfId="6893" xr:uid="{00000000-0005-0000-0000-000015340000}"/>
    <cellStyle name="Assumption Year. 2 2 10" xfId="6894" xr:uid="{00000000-0005-0000-0000-000016340000}"/>
    <cellStyle name="Assumption Year. 2 2 10 2" xfId="26885" xr:uid="{00000000-0005-0000-0000-000017340000}"/>
    <cellStyle name="Assumption Year. 2 2 11" xfId="6895" xr:uid="{00000000-0005-0000-0000-000018340000}"/>
    <cellStyle name="Assumption Year. 2 2 11 2" xfId="26886" xr:uid="{00000000-0005-0000-0000-000019340000}"/>
    <cellStyle name="Assumption Year. 2 2 12" xfId="6896" xr:uid="{00000000-0005-0000-0000-00001A340000}"/>
    <cellStyle name="Assumption Year. 2 2 12 2" xfId="26887" xr:uid="{00000000-0005-0000-0000-00001B340000}"/>
    <cellStyle name="Assumption Year. 2 2 13" xfId="6897" xr:uid="{00000000-0005-0000-0000-00001C340000}"/>
    <cellStyle name="Assumption Year. 2 2 13 2" xfId="26888" xr:uid="{00000000-0005-0000-0000-00001D340000}"/>
    <cellStyle name="Assumption Year. 2 2 14" xfId="6898" xr:uid="{00000000-0005-0000-0000-00001E340000}"/>
    <cellStyle name="Assumption Year. 2 2 14 2" xfId="26889" xr:uid="{00000000-0005-0000-0000-00001F340000}"/>
    <cellStyle name="Assumption Year. 2 2 15" xfId="6899" xr:uid="{00000000-0005-0000-0000-000020340000}"/>
    <cellStyle name="Assumption Year. 2 2 15 2" xfId="26890" xr:uid="{00000000-0005-0000-0000-000021340000}"/>
    <cellStyle name="Assumption Year. 2 2 16" xfId="6900" xr:uid="{00000000-0005-0000-0000-000022340000}"/>
    <cellStyle name="Assumption Year. 2 2 16 2" xfId="26891" xr:uid="{00000000-0005-0000-0000-000023340000}"/>
    <cellStyle name="Assumption Year. 2 2 17" xfId="6901" xr:uid="{00000000-0005-0000-0000-000024340000}"/>
    <cellStyle name="Assumption Year. 2 2 17 2" xfId="26892" xr:uid="{00000000-0005-0000-0000-000025340000}"/>
    <cellStyle name="Assumption Year. 2 2 18" xfId="6902" xr:uid="{00000000-0005-0000-0000-000026340000}"/>
    <cellStyle name="Assumption Year. 2 2 18 2" xfId="26893" xr:uid="{00000000-0005-0000-0000-000027340000}"/>
    <cellStyle name="Assumption Year. 2 2 19" xfId="6903" xr:uid="{00000000-0005-0000-0000-000028340000}"/>
    <cellStyle name="Assumption Year. 2 2 19 2" xfId="26894" xr:uid="{00000000-0005-0000-0000-000029340000}"/>
    <cellStyle name="Assumption Year. 2 2 2" xfId="6904" xr:uid="{00000000-0005-0000-0000-00002A340000}"/>
    <cellStyle name="Assumption Year. 2 2 2 10" xfId="6905" xr:uid="{00000000-0005-0000-0000-00002B340000}"/>
    <cellStyle name="Assumption Year. 2 2 2 10 2" xfId="26896" xr:uid="{00000000-0005-0000-0000-00002C340000}"/>
    <cellStyle name="Assumption Year. 2 2 2 11" xfId="6906" xr:uid="{00000000-0005-0000-0000-00002D340000}"/>
    <cellStyle name="Assumption Year. 2 2 2 11 2" xfId="26897" xr:uid="{00000000-0005-0000-0000-00002E340000}"/>
    <cellStyle name="Assumption Year. 2 2 2 12" xfId="6907" xr:uid="{00000000-0005-0000-0000-00002F340000}"/>
    <cellStyle name="Assumption Year. 2 2 2 12 2" xfId="26898" xr:uid="{00000000-0005-0000-0000-000030340000}"/>
    <cellStyle name="Assumption Year. 2 2 2 13" xfId="6908" xr:uid="{00000000-0005-0000-0000-000031340000}"/>
    <cellStyle name="Assumption Year. 2 2 2 13 2" xfId="26899" xr:uid="{00000000-0005-0000-0000-000032340000}"/>
    <cellStyle name="Assumption Year. 2 2 2 14" xfId="26895" xr:uid="{00000000-0005-0000-0000-000033340000}"/>
    <cellStyle name="Assumption Year. 2 2 2 2" xfId="6909" xr:uid="{00000000-0005-0000-0000-000034340000}"/>
    <cellStyle name="Assumption Year. 2 2 2 2 10" xfId="6910" xr:uid="{00000000-0005-0000-0000-000035340000}"/>
    <cellStyle name="Assumption Year. 2 2 2 2 10 2" xfId="26901" xr:uid="{00000000-0005-0000-0000-000036340000}"/>
    <cellStyle name="Assumption Year. 2 2 2 2 11" xfId="6911" xr:uid="{00000000-0005-0000-0000-000037340000}"/>
    <cellStyle name="Assumption Year. 2 2 2 2 11 2" xfId="26902" xr:uid="{00000000-0005-0000-0000-000038340000}"/>
    <cellStyle name="Assumption Year. 2 2 2 2 12" xfId="6912" xr:uid="{00000000-0005-0000-0000-000039340000}"/>
    <cellStyle name="Assumption Year. 2 2 2 2 12 2" xfId="26903" xr:uid="{00000000-0005-0000-0000-00003A340000}"/>
    <cellStyle name="Assumption Year. 2 2 2 2 13" xfId="26900" xr:uid="{00000000-0005-0000-0000-00003B340000}"/>
    <cellStyle name="Assumption Year. 2 2 2 2 2" xfId="6913" xr:uid="{00000000-0005-0000-0000-00003C340000}"/>
    <cellStyle name="Assumption Year. 2 2 2 2 2 10" xfId="6914" xr:uid="{00000000-0005-0000-0000-00003D340000}"/>
    <cellStyle name="Assumption Year. 2 2 2 2 2 10 2" xfId="26905" xr:uid="{00000000-0005-0000-0000-00003E340000}"/>
    <cellStyle name="Assumption Year. 2 2 2 2 2 11" xfId="6915" xr:uid="{00000000-0005-0000-0000-00003F340000}"/>
    <cellStyle name="Assumption Year. 2 2 2 2 2 11 2" xfId="26906" xr:uid="{00000000-0005-0000-0000-000040340000}"/>
    <cellStyle name="Assumption Year. 2 2 2 2 2 12" xfId="26904" xr:uid="{00000000-0005-0000-0000-000041340000}"/>
    <cellStyle name="Assumption Year. 2 2 2 2 2 2" xfId="6916" xr:uid="{00000000-0005-0000-0000-000042340000}"/>
    <cellStyle name="Assumption Year. 2 2 2 2 2 2 10" xfId="6917" xr:uid="{00000000-0005-0000-0000-000043340000}"/>
    <cellStyle name="Assumption Year. 2 2 2 2 2 2 10 2" xfId="26908" xr:uid="{00000000-0005-0000-0000-000044340000}"/>
    <cellStyle name="Assumption Year. 2 2 2 2 2 2 11" xfId="6918" xr:uid="{00000000-0005-0000-0000-000045340000}"/>
    <cellStyle name="Assumption Year. 2 2 2 2 2 2 11 2" xfId="26909" xr:uid="{00000000-0005-0000-0000-000046340000}"/>
    <cellStyle name="Assumption Year. 2 2 2 2 2 2 12" xfId="26907" xr:uid="{00000000-0005-0000-0000-000047340000}"/>
    <cellStyle name="Assumption Year. 2 2 2 2 2 2 2" xfId="6919" xr:uid="{00000000-0005-0000-0000-000048340000}"/>
    <cellStyle name="Assumption Year. 2 2 2 2 2 2 2 2" xfId="26910" xr:uid="{00000000-0005-0000-0000-000049340000}"/>
    <cellStyle name="Assumption Year. 2 2 2 2 2 2 3" xfId="6920" xr:uid="{00000000-0005-0000-0000-00004A340000}"/>
    <cellStyle name="Assumption Year. 2 2 2 2 2 2 3 2" xfId="26911" xr:uid="{00000000-0005-0000-0000-00004B340000}"/>
    <cellStyle name="Assumption Year. 2 2 2 2 2 2 4" xfId="6921" xr:uid="{00000000-0005-0000-0000-00004C340000}"/>
    <cellStyle name="Assumption Year. 2 2 2 2 2 2 4 2" xfId="26912" xr:uid="{00000000-0005-0000-0000-00004D340000}"/>
    <cellStyle name="Assumption Year. 2 2 2 2 2 2 5" xfId="6922" xr:uid="{00000000-0005-0000-0000-00004E340000}"/>
    <cellStyle name="Assumption Year. 2 2 2 2 2 2 5 2" xfId="26913" xr:uid="{00000000-0005-0000-0000-00004F340000}"/>
    <cellStyle name="Assumption Year. 2 2 2 2 2 2 6" xfId="6923" xr:uid="{00000000-0005-0000-0000-000050340000}"/>
    <cellStyle name="Assumption Year. 2 2 2 2 2 2 6 2" xfId="26914" xr:uid="{00000000-0005-0000-0000-000051340000}"/>
    <cellStyle name="Assumption Year. 2 2 2 2 2 2 7" xfId="6924" xr:uid="{00000000-0005-0000-0000-000052340000}"/>
    <cellStyle name="Assumption Year. 2 2 2 2 2 2 7 2" xfId="26915" xr:uid="{00000000-0005-0000-0000-000053340000}"/>
    <cellStyle name="Assumption Year. 2 2 2 2 2 2 8" xfId="6925" xr:uid="{00000000-0005-0000-0000-000054340000}"/>
    <cellStyle name="Assumption Year. 2 2 2 2 2 2 8 2" xfId="26916" xr:uid="{00000000-0005-0000-0000-000055340000}"/>
    <cellStyle name="Assumption Year. 2 2 2 2 2 2 9" xfId="6926" xr:uid="{00000000-0005-0000-0000-000056340000}"/>
    <cellStyle name="Assumption Year. 2 2 2 2 2 2 9 2" xfId="26917" xr:uid="{00000000-0005-0000-0000-000057340000}"/>
    <cellStyle name="Assumption Year. 2 2 2 2 2 3" xfId="6927" xr:uid="{00000000-0005-0000-0000-000058340000}"/>
    <cellStyle name="Assumption Year. 2 2 2 2 2 3 2" xfId="26918" xr:uid="{00000000-0005-0000-0000-000059340000}"/>
    <cellStyle name="Assumption Year. 2 2 2 2 2 4" xfId="6928" xr:uid="{00000000-0005-0000-0000-00005A340000}"/>
    <cellStyle name="Assumption Year. 2 2 2 2 2 4 2" xfId="26919" xr:uid="{00000000-0005-0000-0000-00005B340000}"/>
    <cellStyle name="Assumption Year. 2 2 2 2 2 5" xfId="6929" xr:uid="{00000000-0005-0000-0000-00005C340000}"/>
    <cellStyle name="Assumption Year. 2 2 2 2 2 5 2" xfId="26920" xr:uid="{00000000-0005-0000-0000-00005D340000}"/>
    <cellStyle name="Assumption Year. 2 2 2 2 2 6" xfId="6930" xr:uid="{00000000-0005-0000-0000-00005E340000}"/>
    <cellStyle name="Assumption Year. 2 2 2 2 2 6 2" xfId="26921" xr:uid="{00000000-0005-0000-0000-00005F340000}"/>
    <cellStyle name="Assumption Year. 2 2 2 2 2 7" xfId="6931" xr:uid="{00000000-0005-0000-0000-000060340000}"/>
    <cellStyle name="Assumption Year. 2 2 2 2 2 7 2" xfId="26922" xr:uid="{00000000-0005-0000-0000-000061340000}"/>
    <cellStyle name="Assumption Year. 2 2 2 2 2 8" xfId="6932" xr:uid="{00000000-0005-0000-0000-000062340000}"/>
    <cellStyle name="Assumption Year. 2 2 2 2 2 8 2" xfId="26923" xr:uid="{00000000-0005-0000-0000-000063340000}"/>
    <cellStyle name="Assumption Year. 2 2 2 2 2 9" xfId="6933" xr:uid="{00000000-0005-0000-0000-000064340000}"/>
    <cellStyle name="Assumption Year. 2 2 2 2 2 9 2" xfId="26924" xr:uid="{00000000-0005-0000-0000-000065340000}"/>
    <cellStyle name="Assumption Year. 2 2 2 2 3" xfId="6934" xr:uid="{00000000-0005-0000-0000-000066340000}"/>
    <cellStyle name="Assumption Year. 2 2 2 2 3 10" xfId="6935" xr:uid="{00000000-0005-0000-0000-000067340000}"/>
    <cellStyle name="Assumption Year. 2 2 2 2 3 10 2" xfId="26926" xr:uid="{00000000-0005-0000-0000-000068340000}"/>
    <cellStyle name="Assumption Year. 2 2 2 2 3 11" xfId="6936" xr:uid="{00000000-0005-0000-0000-000069340000}"/>
    <cellStyle name="Assumption Year. 2 2 2 2 3 11 2" xfId="26927" xr:uid="{00000000-0005-0000-0000-00006A340000}"/>
    <cellStyle name="Assumption Year. 2 2 2 2 3 12" xfId="26925" xr:uid="{00000000-0005-0000-0000-00006B340000}"/>
    <cellStyle name="Assumption Year. 2 2 2 2 3 2" xfId="6937" xr:uid="{00000000-0005-0000-0000-00006C340000}"/>
    <cellStyle name="Assumption Year. 2 2 2 2 3 2 2" xfId="26928" xr:uid="{00000000-0005-0000-0000-00006D340000}"/>
    <cellStyle name="Assumption Year. 2 2 2 2 3 3" xfId="6938" xr:uid="{00000000-0005-0000-0000-00006E340000}"/>
    <cellStyle name="Assumption Year. 2 2 2 2 3 3 2" xfId="26929" xr:uid="{00000000-0005-0000-0000-00006F340000}"/>
    <cellStyle name="Assumption Year. 2 2 2 2 3 4" xfId="6939" xr:uid="{00000000-0005-0000-0000-000070340000}"/>
    <cellStyle name="Assumption Year. 2 2 2 2 3 4 2" xfId="26930" xr:uid="{00000000-0005-0000-0000-000071340000}"/>
    <cellStyle name="Assumption Year. 2 2 2 2 3 5" xfId="6940" xr:uid="{00000000-0005-0000-0000-000072340000}"/>
    <cellStyle name="Assumption Year. 2 2 2 2 3 5 2" xfId="26931" xr:uid="{00000000-0005-0000-0000-000073340000}"/>
    <cellStyle name="Assumption Year. 2 2 2 2 3 6" xfId="6941" xr:uid="{00000000-0005-0000-0000-000074340000}"/>
    <cellStyle name="Assumption Year. 2 2 2 2 3 6 2" xfId="26932" xr:uid="{00000000-0005-0000-0000-000075340000}"/>
    <cellStyle name="Assumption Year. 2 2 2 2 3 7" xfId="6942" xr:uid="{00000000-0005-0000-0000-000076340000}"/>
    <cellStyle name="Assumption Year. 2 2 2 2 3 7 2" xfId="26933" xr:uid="{00000000-0005-0000-0000-000077340000}"/>
    <cellStyle name="Assumption Year. 2 2 2 2 3 8" xfId="6943" xr:uid="{00000000-0005-0000-0000-000078340000}"/>
    <cellStyle name="Assumption Year. 2 2 2 2 3 8 2" xfId="26934" xr:uid="{00000000-0005-0000-0000-000079340000}"/>
    <cellStyle name="Assumption Year. 2 2 2 2 3 9" xfId="6944" xr:uid="{00000000-0005-0000-0000-00007A340000}"/>
    <cellStyle name="Assumption Year. 2 2 2 2 3 9 2" xfId="26935" xr:uid="{00000000-0005-0000-0000-00007B340000}"/>
    <cellStyle name="Assumption Year. 2 2 2 2 4" xfId="6945" xr:uid="{00000000-0005-0000-0000-00007C340000}"/>
    <cellStyle name="Assumption Year. 2 2 2 2 4 2" xfId="26936" xr:uid="{00000000-0005-0000-0000-00007D340000}"/>
    <cellStyle name="Assumption Year. 2 2 2 2 5" xfId="6946" xr:uid="{00000000-0005-0000-0000-00007E340000}"/>
    <cellStyle name="Assumption Year. 2 2 2 2 5 2" xfId="26937" xr:uid="{00000000-0005-0000-0000-00007F340000}"/>
    <cellStyle name="Assumption Year. 2 2 2 2 6" xfId="6947" xr:uid="{00000000-0005-0000-0000-000080340000}"/>
    <cellStyle name="Assumption Year. 2 2 2 2 6 2" xfId="26938" xr:uid="{00000000-0005-0000-0000-000081340000}"/>
    <cellStyle name="Assumption Year. 2 2 2 2 7" xfId="6948" xr:uid="{00000000-0005-0000-0000-000082340000}"/>
    <cellStyle name="Assumption Year. 2 2 2 2 7 2" xfId="26939" xr:uid="{00000000-0005-0000-0000-000083340000}"/>
    <cellStyle name="Assumption Year. 2 2 2 2 8" xfId="6949" xr:uid="{00000000-0005-0000-0000-000084340000}"/>
    <cellStyle name="Assumption Year. 2 2 2 2 8 2" xfId="26940" xr:uid="{00000000-0005-0000-0000-000085340000}"/>
    <cellStyle name="Assumption Year. 2 2 2 2 9" xfId="6950" xr:uid="{00000000-0005-0000-0000-000086340000}"/>
    <cellStyle name="Assumption Year. 2 2 2 2 9 2" xfId="26941" xr:uid="{00000000-0005-0000-0000-000087340000}"/>
    <cellStyle name="Assumption Year. 2 2 2 3" xfId="6951" xr:uid="{00000000-0005-0000-0000-000088340000}"/>
    <cellStyle name="Assumption Year. 2 2 2 3 10" xfId="6952" xr:uid="{00000000-0005-0000-0000-000089340000}"/>
    <cellStyle name="Assumption Year. 2 2 2 3 10 2" xfId="26943" xr:uid="{00000000-0005-0000-0000-00008A340000}"/>
    <cellStyle name="Assumption Year. 2 2 2 3 11" xfId="6953" xr:uid="{00000000-0005-0000-0000-00008B340000}"/>
    <cellStyle name="Assumption Year. 2 2 2 3 11 2" xfId="26944" xr:uid="{00000000-0005-0000-0000-00008C340000}"/>
    <cellStyle name="Assumption Year. 2 2 2 3 12" xfId="26942" xr:uid="{00000000-0005-0000-0000-00008D340000}"/>
    <cellStyle name="Assumption Year. 2 2 2 3 2" xfId="6954" xr:uid="{00000000-0005-0000-0000-00008E340000}"/>
    <cellStyle name="Assumption Year. 2 2 2 3 2 10" xfId="6955" xr:uid="{00000000-0005-0000-0000-00008F340000}"/>
    <cellStyle name="Assumption Year. 2 2 2 3 2 10 2" xfId="26946" xr:uid="{00000000-0005-0000-0000-000090340000}"/>
    <cellStyle name="Assumption Year. 2 2 2 3 2 11" xfId="6956" xr:uid="{00000000-0005-0000-0000-000091340000}"/>
    <cellStyle name="Assumption Year. 2 2 2 3 2 11 2" xfId="26947" xr:uid="{00000000-0005-0000-0000-000092340000}"/>
    <cellStyle name="Assumption Year. 2 2 2 3 2 12" xfId="26945" xr:uid="{00000000-0005-0000-0000-000093340000}"/>
    <cellStyle name="Assumption Year. 2 2 2 3 2 2" xfId="6957" xr:uid="{00000000-0005-0000-0000-000094340000}"/>
    <cellStyle name="Assumption Year. 2 2 2 3 2 2 2" xfId="26948" xr:uid="{00000000-0005-0000-0000-000095340000}"/>
    <cellStyle name="Assumption Year. 2 2 2 3 2 3" xfId="6958" xr:uid="{00000000-0005-0000-0000-000096340000}"/>
    <cellStyle name="Assumption Year. 2 2 2 3 2 3 2" xfId="26949" xr:uid="{00000000-0005-0000-0000-000097340000}"/>
    <cellStyle name="Assumption Year. 2 2 2 3 2 4" xfId="6959" xr:uid="{00000000-0005-0000-0000-000098340000}"/>
    <cellStyle name="Assumption Year. 2 2 2 3 2 4 2" xfId="26950" xr:uid="{00000000-0005-0000-0000-000099340000}"/>
    <cellStyle name="Assumption Year. 2 2 2 3 2 5" xfId="6960" xr:uid="{00000000-0005-0000-0000-00009A340000}"/>
    <cellStyle name="Assumption Year. 2 2 2 3 2 5 2" xfId="26951" xr:uid="{00000000-0005-0000-0000-00009B340000}"/>
    <cellStyle name="Assumption Year. 2 2 2 3 2 6" xfId="6961" xr:uid="{00000000-0005-0000-0000-00009C340000}"/>
    <cellStyle name="Assumption Year. 2 2 2 3 2 6 2" xfId="26952" xr:uid="{00000000-0005-0000-0000-00009D340000}"/>
    <cellStyle name="Assumption Year. 2 2 2 3 2 7" xfId="6962" xr:uid="{00000000-0005-0000-0000-00009E340000}"/>
    <cellStyle name="Assumption Year. 2 2 2 3 2 7 2" xfId="26953" xr:uid="{00000000-0005-0000-0000-00009F340000}"/>
    <cellStyle name="Assumption Year. 2 2 2 3 2 8" xfId="6963" xr:uid="{00000000-0005-0000-0000-0000A0340000}"/>
    <cellStyle name="Assumption Year. 2 2 2 3 2 8 2" xfId="26954" xr:uid="{00000000-0005-0000-0000-0000A1340000}"/>
    <cellStyle name="Assumption Year. 2 2 2 3 2 9" xfId="6964" xr:uid="{00000000-0005-0000-0000-0000A2340000}"/>
    <cellStyle name="Assumption Year. 2 2 2 3 2 9 2" xfId="26955" xr:uid="{00000000-0005-0000-0000-0000A3340000}"/>
    <cellStyle name="Assumption Year. 2 2 2 3 3" xfId="6965" xr:uid="{00000000-0005-0000-0000-0000A4340000}"/>
    <cellStyle name="Assumption Year. 2 2 2 3 3 2" xfId="26956" xr:uid="{00000000-0005-0000-0000-0000A5340000}"/>
    <cellStyle name="Assumption Year. 2 2 2 3 4" xfId="6966" xr:uid="{00000000-0005-0000-0000-0000A6340000}"/>
    <cellStyle name="Assumption Year. 2 2 2 3 4 2" xfId="26957" xr:uid="{00000000-0005-0000-0000-0000A7340000}"/>
    <cellStyle name="Assumption Year. 2 2 2 3 5" xfId="6967" xr:uid="{00000000-0005-0000-0000-0000A8340000}"/>
    <cellStyle name="Assumption Year. 2 2 2 3 5 2" xfId="26958" xr:uid="{00000000-0005-0000-0000-0000A9340000}"/>
    <cellStyle name="Assumption Year. 2 2 2 3 6" xfId="6968" xr:uid="{00000000-0005-0000-0000-0000AA340000}"/>
    <cellStyle name="Assumption Year. 2 2 2 3 6 2" xfId="26959" xr:uid="{00000000-0005-0000-0000-0000AB340000}"/>
    <cellStyle name="Assumption Year. 2 2 2 3 7" xfId="6969" xr:uid="{00000000-0005-0000-0000-0000AC340000}"/>
    <cellStyle name="Assumption Year. 2 2 2 3 7 2" xfId="26960" xr:uid="{00000000-0005-0000-0000-0000AD340000}"/>
    <cellStyle name="Assumption Year. 2 2 2 3 8" xfId="6970" xr:uid="{00000000-0005-0000-0000-0000AE340000}"/>
    <cellStyle name="Assumption Year. 2 2 2 3 8 2" xfId="26961" xr:uid="{00000000-0005-0000-0000-0000AF340000}"/>
    <cellStyle name="Assumption Year. 2 2 2 3 9" xfId="6971" xr:uid="{00000000-0005-0000-0000-0000B0340000}"/>
    <cellStyle name="Assumption Year. 2 2 2 3 9 2" xfId="26962" xr:uid="{00000000-0005-0000-0000-0000B1340000}"/>
    <cellStyle name="Assumption Year. 2 2 2 4" xfId="6972" xr:uid="{00000000-0005-0000-0000-0000B2340000}"/>
    <cellStyle name="Assumption Year. 2 2 2 4 10" xfId="6973" xr:uid="{00000000-0005-0000-0000-0000B3340000}"/>
    <cellStyle name="Assumption Year. 2 2 2 4 10 2" xfId="26964" xr:uid="{00000000-0005-0000-0000-0000B4340000}"/>
    <cellStyle name="Assumption Year. 2 2 2 4 11" xfId="6974" xr:uid="{00000000-0005-0000-0000-0000B5340000}"/>
    <cellStyle name="Assumption Year. 2 2 2 4 11 2" xfId="26965" xr:uid="{00000000-0005-0000-0000-0000B6340000}"/>
    <cellStyle name="Assumption Year. 2 2 2 4 12" xfId="26963" xr:uid="{00000000-0005-0000-0000-0000B7340000}"/>
    <cellStyle name="Assumption Year. 2 2 2 4 2" xfId="6975" xr:uid="{00000000-0005-0000-0000-0000B8340000}"/>
    <cellStyle name="Assumption Year. 2 2 2 4 2 2" xfId="26966" xr:uid="{00000000-0005-0000-0000-0000B9340000}"/>
    <cellStyle name="Assumption Year. 2 2 2 4 3" xfId="6976" xr:uid="{00000000-0005-0000-0000-0000BA340000}"/>
    <cellStyle name="Assumption Year. 2 2 2 4 3 2" xfId="26967" xr:uid="{00000000-0005-0000-0000-0000BB340000}"/>
    <cellStyle name="Assumption Year. 2 2 2 4 4" xfId="6977" xr:uid="{00000000-0005-0000-0000-0000BC340000}"/>
    <cellStyle name="Assumption Year. 2 2 2 4 4 2" xfId="26968" xr:uid="{00000000-0005-0000-0000-0000BD340000}"/>
    <cellStyle name="Assumption Year. 2 2 2 4 5" xfId="6978" xr:uid="{00000000-0005-0000-0000-0000BE340000}"/>
    <cellStyle name="Assumption Year. 2 2 2 4 5 2" xfId="26969" xr:uid="{00000000-0005-0000-0000-0000BF340000}"/>
    <cellStyle name="Assumption Year. 2 2 2 4 6" xfId="6979" xr:uid="{00000000-0005-0000-0000-0000C0340000}"/>
    <cellStyle name="Assumption Year. 2 2 2 4 6 2" xfId="26970" xr:uid="{00000000-0005-0000-0000-0000C1340000}"/>
    <cellStyle name="Assumption Year. 2 2 2 4 7" xfId="6980" xr:uid="{00000000-0005-0000-0000-0000C2340000}"/>
    <cellStyle name="Assumption Year. 2 2 2 4 7 2" xfId="26971" xr:uid="{00000000-0005-0000-0000-0000C3340000}"/>
    <cellStyle name="Assumption Year. 2 2 2 4 8" xfId="6981" xr:uid="{00000000-0005-0000-0000-0000C4340000}"/>
    <cellStyle name="Assumption Year. 2 2 2 4 8 2" xfId="26972" xr:uid="{00000000-0005-0000-0000-0000C5340000}"/>
    <cellStyle name="Assumption Year. 2 2 2 4 9" xfId="6982" xr:uid="{00000000-0005-0000-0000-0000C6340000}"/>
    <cellStyle name="Assumption Year. 2 2 2 4 9 2" xfId="26973" xr:uid="{00000000-0005-0000-0000-0000C7340000}"/>
    <cellStyle name="Assumption Year. 2 2 2 5" xfId="6983" xr:uid="{00000000-0005-0000-0000-0000C8340000}"/>
    <cellStyle name="Assumption Year. 2 2 2 5 2" xfId="26974" xr:uid="{00000000-0005-0000-0000-0000C9340000}"/>
    <cellStyle name="Assumption Year. 2 2 2 6" xfId="6984" xr:uid="{00000000-0005-0000-0000-0000CA340000}"/>
    <cellStyle name="Assumption Year. 2 2 2 6 2" xfId="26975" xr:uid="{00000000-0005-0000-0000-0000CB340000}"/>
    <cellStyle name="Assumption Year. 2 2 2 7" xfId="6985" xr:uid="{00000000-0005-0000-0000-0000CC340000}"/>
    <cellStyle name="Assumption Year. 2 2 2 7 2" xfId="26976" xr:uid="{00000000-0005-0000-0000-0000CD340000}"/>
    <cellStyle name="Assumption Year. 2 2 2 8" xfId="6986" xr:uid="{00000000-0005-0000-0000-0000CE340000}"/>
    <cellStyle name="Assumption Year. 2 2 2 8 2" xfId="26977" xr:uid="{00000000-0005-0000-0000-0000CF340000}"/>
    <cellStyle name="Assumption Year. 2 2 2 9" xfId="6987" xr:uid="{00000000-0005-0000-0000-0000D0340000}"/>
    <cellStyle name="Assumption Year. 2 2 2 9 2" xfId="26978" xr:uid="{00000000-0005-0000-0000-0000D1340000}"/>
    <cellStyle name="Assumption Year. 2 2 20" xfId="6988" xr:uid="{00000000-0005-0000-0000-0000D2340000}"/>
    <cellStyle name="Assumption Year. 2 2 20 2" xfId="26979" xr:uid="{00000000-0005-0000-0000-0000D3340000}"/>
    <cellStyle name="Assumption Year. 2 2 21" xfId="6989" xr:uid="{00000000-0005-0000-0000-0000D4340000}"/>
    <cellStyle name="Assumption Year. 2 2 21 2" xfId="26980" xr:uid="{00000000-0005-0000-0000-0000D5340000}"/>
    <cellStyle name="Assumption Year. 2 2 22" xfId="26884" xr:uid="{00000000-0005-0000-0000-0000D6340000}"/>
    <cellStyle name="Assumption Year. 2 2 3" xfId="6990" xr:uid="{00000000-0005-0000-0000-0000D7340000}"/>
    <cellStyle name="Assumption Year. 2 2 3 10" xfId="6991" xr:uid="{00000000-0005-0000-0000-0000D8340000}"/>
    <cellStyle name="Assumption Year. 2 2 3 10 2" xfId="26982" xr:uid="{00000000-0005-0000-0000-0000D9340000}"/>
    <cellStyle name="Assumption Year. 2 2 3 11" xfId="6992" xr:uid="{00000000-0005-0000-0000-0000DA340000}"/>
    <cellStyle name="Assumption Year. 2 2 3 11 2" xfId="26983" xr:uid="{00000000-0005-0000-0000-0000DB340000}"/>
    <cellStyle name="Assumption Year. 2 2 3 12" xfId="6993" xr:uid="{00000000-0005-0000-0000-0000DC340000}"/>
    <cellStyle name="Assumption Year. 2 2 3 12 2" xfId="26984" xr:uid="{00000000-0005-0000-0000-0000DD340000}"/>
    <cellStyle name="Assumption Year. 2 2 3 13" xfId="26981" xr:uid="{00000000-0005-0000-0000-0000DE340000}"/>
    <cellStyle name="Assumption Year. 2 2 3 2" xfId="6994" xr:uid="{00000000-0005-0000-0000-0000DF340000}"/>
    <cellStyle name="Assumption Year. 2 2 3 2 10" xfId="6995" xr:uid="{00000000-0005-0000-0000-0000E0340000}"/>
    <cellStyle name="Assumption Year. 2 2 3 2 10 2" xfId="26986" xr:uid="{00000000-0005-0000-0000-0000E1340000}"/>
    <cellStyle name="Assumption Year. 2 2 3 2 11" xfId="6996" xr:uid="{00000000-0005-0000-0000-0000E2340000}"/>
    <cellStyle name="Assumption Year. 2 2 3 2 11 2" xfId="26987" xr:uid="{00000000-0005-0000-0000-0000E3340000}"/>
    <cellStyle name="Assumption Year. 2 2 3 2 12" xfId="26985" xr:uid="{00000000-0005-0000-0000-0000E4340000}"/>
    <cellStyle name="Assumption Year. 2 2 3 2 2" xfId="6997" xr:uid="{00000000-0005-0000-0000-0000E5340000}"/>
    <cellStyle name="Assumption Year. 2 2 3 2 2 10" xfId="6998" xr:uid="{00000000-0005-0000-0000-0000E6340000}"/>
    <cellStyle name="Assumption Year. 2 2 3 2 2 10 2" xfId="26989" xr:uid="{00000000-0005-0000-0000-0000E7340000}"/>
    <cellStyle name="Assumption Year. 2 2 3 2 2 11" xfId="6999" xr:uid="{00000000-0005-0000-0000-0000E8340000}"/>
    <cellStyle name="Assumption Year. 2 2 3 2 2 11 2" xfId="26990" xr:uid="{00000000-0005-0000-0000-0000E9340000}"/>
    <cellStyle name="Assumption Year. 2 2 3 2 2 12" xfId="26988" xr:uid="{00000000-0005-0000-0000-0000EA340000}"/>
    <cellStyle name="Assumption Year. 2 2 3 2 2 2" xfId="7000" xr:uid="{00000000-0005-0000-0000-0000EB340000}"/>
    <cellStyle name="Assumption Year. 2 2 3 2 2 2 2" xfId="26991" xr:uid="{00000000-0005-0000-0000-0000EC340000}"/>
    <cellStyle name="Assumption Year. 2 2 3 2 2 3" xfId="7001" xr:uid="{00000000-0005-0000-0000-0000ED340000}"/>
    <cellStyle name="Assumption Year. 2 2 3 2 2 3 2" xfId="26992" xr:uid="{00000000-0005-0000-0000-0000EE340000}"/>
    <cellStyle name="Assumption Year. 2 2 3 2 2 4" xfId="7002" xr:uid="{00000000-0005-0000-0000-0000EF340000}"/>
    <cellStyle name="Assumption Year. 2 2 3 2 2 4 2" xfId="26993" xr:uid="{00000000-0005-0000-0000-0000F0340000}"/>
    <cellStyle name="Assumption Year. 2 2 3 2 2 5" xfId="7003" xr:uid="{00000000-0005-0000-0000-0000F1340000}"/>
    <cellStyle name="Assumption Year. 2 2 3 2 2 5 2" xfId="26994" xr:uid="{00000000-0005-0000-0000-0000F2340000}"/>
    <cellStyle name="Assumption Year. 2 2 3 2 2 6" xfId="7004" xr:uid="{00000000-0005-0000-0000-0000F3340000}"/>
    <cellStyle name="Assumption Year. 2 2 3 2 2 6 2" xfId="26995" xr:uid="{00000000-0005-0000-0000-0000F4340000}"/>
    <cellStyle name="Assumption Year. 2 2 3 2 2 7" xfId="7005" xr:uid="{00000000-0005-0000-0000-0000F5340000}"/>
    <cellStyle name="Assumption Year. 2 2 3 2 2 7 2" xfId="26996" xr:uid="{00000000-0005-0000-0000-0000F6340000}"/>
    <cellStyle name="Assumption Year. 2 2 3 2 2 8" xfId="7006" xr:uid="{00000000-0005-0000-0000-0000F7340000}"/>
    <cellStyle name="Assumption Year. 2 2 3 2 2 8 2" xfId="26997" xr:uid="{00000000-0005-0000-0000-0000F8340000}"/>
    <cellStyle name="Assumption Year. 2 2 3 2 2 9" xfId="7007" xr:uid="{00000000-0005-0000-0000-0000F9340000}"/>
    <cellStyle name="Assumption Year. 2 2 3 2 2 9 2" xfId="26998" xr:uid="{00000000-0005-0000-0000-0000FA340000}"/>
    <cellStyle name="Assumption Year. 2 2 3 2 3" xfId="7008" xr:uid="{00000000-0005-0000-0000-0000FB340000}"/>
    <cellStyle name="Assumption Year. 2 2 3 2 3 2" xfId="26999" xr:uid="{00000000-0005-0000-0000-0000FC340000}"/>
    <cellStyle name="Assumption Year. 2 2 3 2 4" xfId="7009" xr:uid="{00000000-0005-0000-0000-0000FD340000}"/>
    <cellStyle name="Assumption Year. 2 2 3 2 4 2" xfId="27000" xr:uid="{00000000-0005-0000-0000-0000FE340000}"/>
    <cellStyle name="Assumption Year. 2 2 3 2 5" xfId="7010" xr:uid="{00000000-0005-0000-0000-0000FF340000}"/>
    <cellStyle name="Assumption Year. 2 2 3 2 5 2" xfId="27001" xr:uid="{00000000-0005-0000-0000-000000350000}"/>
    <cellStyle name="Assumption Year. 2 2 3 2 6" xfId="7011" xr:uid="{00000000-0005-0000-0000-000001350000}"/>
    <cellStyle name="Assumption Year. 2 2 3 2 6 2" xfId="27002" xr:uid="{00000000-0005-0000-0000-000002350000}"/>
    <cellStyle name="Assumption Year. 2 2 3 2 7" xfId="7012" xr:uid="{00000000-0005-0000-0000-000003350000}"/>
    <cellStyle name="Assumption Year. 2 2 3 2 7 2" xfId="27003" xr:uid="{00000000-0005-0000-0000-000004350000}"/>
    <cellStyle name="Assumption Year. 2 2 3 2 8" xfId="7013" xr:uid="{00000000-0005-0000-0000-000005350000}"/>
    <cellStyle name="Assumption Year. 2 2 3 2 8 2" xfId="27004" xr:uid="{00000000-0005-0000-0000-000006350000}"/>
    <cellStyle name="Assumption Year. 2 2 3 2 9" xfId="7014" xr:uid="{00000000-0005-0000-0000-000007350000}"/>
    <cellStyle name="Assumption Year. 2 2 3 2 9 2" xfId="27005" xr:uid="{00000000-0005-0000-0000-000008350000}"/>
    <cellStyle name="Assumption Year. 2 2 3 3" xfId="7015" xr:uid="{00000000-0005-0000-0000-000009350000}"/>
    <cellStyle name="Assumption Year. 2 2 3 3 10" xfId="7016" xr:uid="{00000000-0005-0000-0000-00000A350000}"/>
    <cellStyle name="Assumption Year. 2 2 3 3 10 2" xfId="27007" xr:uid="{00000000-0005-0000-0000-00000B350000}"/>
    <cellStyle name="Assumption Year. 2 2 3 3 11" xfId="7017" xr:uid="{00000000-0005-0000-0000-00000C350000}"/>
    <cellStyle name="Assumption Year. 2 2 3 3 11 2" xfId="27008" xr:uid="{00000000-0005-0000-0000-00000D350000}"/>
    <cellStyle name="Assumption Year. 2 2 3 3 12" xfId="27006" xr:uid="{00000000-0005-0000-0000-00000E350000}"/>
    <cellStyle name="Assumption Year. 2 2 3 3 2" xfId="7018" xr:uid="{00000000-0005-0000-0000-00000F350000}"/>
    <cellStyle name="Assumption Year. 2 2 3 3 2 2" xfId="27009" xr:uid="{00000000-0005-0000-0000-000010350000}"/>
    <cellStyle name="Assumption Year. 2 2 3 3 3" xfId="7019" xr:uid="{00000000-0005-0000-0000-000011350000}"/>
    <cellStyle name="Assumption Year. 2 2 3 3 3 2" xfId="27010" xr:uid="{00000000-0005-0000-0000-000012350000}"/>
    <cellStyle name="Assumption Year. 2 2 3 3 4" xfId="7020" xr:uid="{00000000-0005-0000-0000-000013350000}"/>
    <cellStyle name="Assumption Year. 2 2 3 3 4 2" xfId="27011" xr:uid="{00000000-0005-0000-0000-000014350000}"/>
    <cellStyle name="Assumption Year. 2 2 3 3 5" xfId="7021" xr:uid="{00000000-0005-0000-0000-000015350000}"/>
    <cellStyle name="Assumption Year. 2 2 3 3 5 2" xfId="27012" xr:uid="{00000000-0005-0000-0000-000016350000}"/>
    <cellStyle name="Assumption Year. 2 2 3 3 6" xfId="7022" xr:uid="{00000000-0005-0000-0000-000017350000}"/>
    <cellStyle name="Assumption Year. 2 2 3 3 6 2" xfId="27013" xr:uid="{00000000-0005-0000-0000-000018350000}"/>
    <cellStyle name="Assumption Year. 2 2 3 3 7" xfId="7023" xr:uid="{00000000-0005-0000-0000-000019350000}"/>
    <cellStyle name="Assumption Year. 2 2 3 3 7 2" xfId="27014" xr:uid="{00000000-0005-0000-0000-00001A350000}"/>
    <cellStyle name="Assumption Year. 2 2 3 3 8" xfId="7024" xr:uid="{00000000-0005-0000-0000-00001B350000}"/>
    <cellStyle name="Assumption Year. 2 2 3 3 8 2" xfId="27015" xr:uid="{00000000-0005-0000-0000-00001C350000}"/>
    <cellStyle name="Assumption Year. 2 2 3 3 9" xfId="7025" xr:uid="{00000000-0005-0000-0000-00001D350000}"/>
    <cellStyle name="Assumption Year. 2 2 3 3 9 2" xfId="27016" xr:uid="{00000000-0005-0000-0000-00001E350000}"/>
    <cellStyle name="Assumption Year. 2 2 3 4" xfId="7026" xr:uid="{00000000-0005-0000-0000-00001F350000}"/>
    <cellStyle name="Assumption Year. 2 2 3 4 2" xfId="27017" xr:uid="{00000000-0005-0000-0000-000020350000}"/>
    <cellStyle name="Assumption Year. 2 2 3 5" xfId="7027" xr:uid="{00000000-0005-0000-0000-000021350000}"/>
    <cellStyle name="Assumption Year. 2 2 3 5 2" xfId="27018" xr:uid="{00000000-0005-0000-0000-000022350000}"/>
    <cellStyle name="Assumption Year. 2 2 3 6" xfId="7028" xr:uid="{00000000-0005-0000-0000-000023350000}"/>
    <cellStyle name="Assumption Year. 2 2 3 6 2" xfId="27019" xr:uid="{00000000-0005-0000-0000-000024350000}"/>
    <cellStyle name="Assumption Year. 2 2 3 7" xfId="7029" xr:uid="{00000000-0005-0000-0000-000025350000}"/>
    <cellStyle name="Assumption Year. 2 2 3 7 2" xfId="27020" xr:uid="{00000000-0005-0000-0000-000026350000}"/>
    <cellStyle name="Assumption Year. 2 2 3 8" xfId="7030" xr:uid="{00000000-0005-0000-0000-000027350000}"/>
    <cellStyle name="Assumption Year. 2 2 3 8 2" xfId="27021" xr:uid="{00000000-0005-0000-0000-000028350000}"/>
    <cellStyle name="Assumption Year. 2 2 3 9" xfId="7031" xr:uid="{00000000-0005-0000-0000-000029350000}"/>
    <cellStyle name="Assumption Year. 2 2 3 9 2" xfId="27022" xr:uid="{00000000-0005-0000-0000-00002A350000}"/>
    <cellStyle name="Assumption Year. 2 2 4" xfId="7032" xr:uid="{00000000-0005-0000-0000-00002B350000}"/>
    <cellStyle name="Assumption Year. 2 2 4 10" xfId="7033" xr:uid="{00000000-0005-0000-0000-00002C350000}"/>
    <cellStyle name="Assumption Year. 2 2 4 10 2" xfId="27024" xr:uid="{00000000-0005-0000-0000-00002D350000}"/>
    <cellStyle name="Assumption Year. 2 2 4 11" xfId="7034" xr:uid="{00000000-0005-0000-0000-00002E350000}"/>
    <cellStyle name="Assumption Year. 2 2 4 11 2" xfId="27025" xr:uid="{00000000-0005-0000-0000-00002F350000}"/>
    <cellStyle name="Assumption Year. 2 2 4 12" xfId="7035" xr:uid="{00000000-0005-0000-0000-000030350000}"/>
    <cellStyle name="Assumption Year. 2 2 4 12 2" xfId="27026" xr:uid="{00000000-0005-0000-0000-000031350000}"/>
    <cellStyle name="Assumption Year. 2 2 4 13" xfId="27023" xr:uid="{00000000-0005-0000-0000-000032350000}"/>
    <cellStyle name="Assumption Year. 2 2 4 2" xfId="7036" xr:uid="{00000000-0005-0000-0000-000033350000}"/>
    <cellStyle name="Assumption Year. 2 2 4 2 10" xfId="7037" xr:uid="{00000000-0005-0000-0000-000034350000}"/>
    <cellStyle name="Assumption Year. 2 2 4 2 10 2" xfId="27028" xr:uid="{00000000-0005-0000-0000-000035350000}"/>
    <cellStyle name="Assumption Year. 2 2 4 2 11" xfId="7038" xr:uid="{00000000-0005-0000-0000-000036350000}"/>
    <cellStyle name="Assumption Year. 2 2 4 2 11 2" xfId="27029" xr:uid="{00000000-0005-0000-0000-000037350000}"/>
    <cellStyle name="Assumption Year. 2 2 4 2 12" xfId="27027" xr:uid="{00000000-0005-0000-0000-000038350000}"/>
    <cellStyle name="Assumption Year. 2 2 4 2 2" xfId="7039" xr:uid="{00000000-0005-0000-0000-000039350000}"/>
    <cellStyle name="Assumption Year. 2 2 4 2 2 10" xfId="7040" xr:uid="{00000000-0005-0000-0000-00003A350000}"/>
    <cellStyle name="Assumption Year. 2 2 4 2 2 10 2" xfId="27031" xr:uid="{00000000-0005-0000-0000-00003B350000}"/>
    <cellStyle name="Assumption Year. 2 2 4 2 2 11" xfId="7041" xr:uid="{00000000-0005-0000-0000-00003C350000}"/>
    <cellStyle name="Assumption Year. 2 2 4 2 2 11 2" xfId="27032" xr:uid="{00000000-0005-0000-0000-00003D350000}"/>
    <cellStyle name="Assumption Year. 2 2 4 2 2 12" xfId="27030" xr:uid="{00000000-0005-0000-0000-00003E350000}"/>
    <cellStyle name="Assumption Year. 2 2 4 2 2 2" xfId="7042" xr:uid="{00000000-0005-0000-0000-00003F350000}"/>
    <cellStyle name="Assumption Year. 2 2 4 2 2 2 2" xfId="27033" xr:uid="{00000000-0005-0000-0000-000040350000}"/>
    <cellStyle name="Assumption Year. 2 2 4 2 2 3" xfId="7043" xr:uid="{00000000-0005-0000-0000-000041350000}"/>
    <cellStyle name="Assumption Year. 2 2 4 2 2 3 2" xfId="27034" xr:uid="{00000000-0005-0000-0000-000042350000}"/>
    <cellStyle name="Assumption Year. 2 2 4 2 2 4" xfId="7044" xr:uid="{00000000-0005-0000-0000-000043350000}"/>
    <cellStyle name="Assumption Year. 2 2 4 2 2 4 2" xfId="27035" xr:uid="{00000000-0005-0000-0000-000044350000}"/>
    <cellStyle name="Assumption Year. 2 2 4 2 2 5" xfId="7045" xr:uid="{00000000-0005-0000-0000-000045350000}"/>
    <cellStyle name="Assumption Year. 2 2 4 2 2 5 2" xfId="27036" xr:uid="{00000000-0005-0000-0000-000046350000}"/>
    <cellStyle name="Assumption Year. 2 2 4 2 2 6" xfId="7046" xr:uid="{00000000-0005-0000-0000-000047350000}"/>
    <cellStyle name="Assumption Year. 2 2 4 2 2 6 2" xfId="27037" xr:uid="{00000000-0005-0000-0000-000048350000}"/>
    <cellStyle name="Assumption Year. 2 2 4 2 2 7" xfId="7047" xr:uid="{00000000-0005-0000-0000-000049350000}"/>
    <cellStyle name="Assumption Year. 2 2 4 2 2 7 2" xfId="27038" xr:uid="{00000000-0005-0000-0000-00004A350000}"/>
    <cellStyle name="Assumption Year. 2 2 4 2 2 8" xfId="7048" xr:uid="{00000000-0005-0000-0000-00004B350000}"/>
    <cellStyle name="Assumption Year. 2 2 4 2 2 8 2" xfId="27039" xr:uid="{00000000-0005-0000-0000-00004C350000}"/>
    <cellStyle name="Assumption Year. 2 2 4 2 2 9" xfId="7049" xr:uid="{00000000-0005-0000-0000-00004D350000}"/>
    <cellStyle name="Assumption Year. 2 2 4 2 2 9 2" xfId="27040" xr:uid="{00000000-0005-0000-0000-00004E350000}"/>
    <cellStyle name="Assumption Year. 2 2 4 2 3" xfId="7050" xr:uid="{00000000-0005-0000-0000-00004F350000}"/>
    <cellStyle name="Assumption Year. 2 2 4 2 3 2" xfId="27041" xr:uid="{00000000-0005-0000-0000-000050350000}"/>
    <cellStyle name="Assumption Year. 2 2 4 2 4" xfId="7051" xr:uid="{00000000-0005-0000-0000-000051350000}"/>
    <cellStyle name="Assumption Year. 2 2 4 2 4 2" xfId="27042" xr:uid="{00000000-0005-0000-0000-000052350000}"/>
    <cellStyle name="Assumption Year. 2 2 4 2 5" xfId="7052" xr:uid="{00000000-0005-0000-0000-000053350000}"/>
    <cellStyle name="Assumption Year. 2 2 4 2 5 2" xfId="27043" xr:uid="{00000000-0005-0000-0000-000054350000}"/>
    <cellStyle name="Assumption Year. 2 2 4 2 6" xfId="7053" xr:uid="{00000000-0005-0000-0000-000055350000}"/>
    <cellStyle name="Assumption Year. 2 2 4 2 6 2" xfId="27044" xr:uid="{00000000-0005-0000-0000-000056350000}"/>
    <cellStyle name="Assumption Year. 2 2 4 2 7" xfId="7054" xr:uid="{00000000-0005-0000-0000-000057350000}"/>
    <cellStyle name="Assumption Year. 2 2 4 2 7 2" xfId="27045" xr:uid="{00000000-0005-0000-0000-000058350000}"/>
    <cellStyle name="Assumption Year. 2 2 4 2 8" xfId="7055" xr:uid="{00000000-0005-0000-0000-000059350000}"/>
    <cellStyle name="Assumption Year. 2 2 4 2 8 2" xfId="27046" xr:uid="{00000000-0005-0000-0000-00005A350000}"/>
    <cellStyle name="Assumption Year. 2 2 4 2 9" xfId="7056" xr:uid="{00000000-0005-0000-0000-00005B350000}"/>
    <cellStyle name="Assumption Year. 2 2 4 2 9 2" xfId="27047" xr:uid="{00000000-0005-0000-0000-00005C350000}"/>
    <cellStyle name="Assumption Year. 2 2 4 3" xfId="7057" xr:uid="{00000000-0005-0000-0000-00005D350000}"/>
    <cellStyle name="Assumption Year. 2 2 4 3 10" xfId="7058" xr:uid="{00000000-0005-0000-0000-00005E350000}"/>
    <cellStyle name="Assumption Year. 2 2 4 3 10 2" xfId="27049" xr:uid="{00000000-0005-0000-0000-00005F350000}"/>
    <cellStyle name="Assumption Year. 2 2 4 3 11" xfId="7059" xr:uid="{00000000-0005-0000-0000-000060350000}"/>
    <cellStyle name="Assumption Year. 2 2 4 3 11 2" xfId="27050" xr:uid="{00000000-0005-0000-0000-000061350000}"/>
    <cellStyle name="Assumption Year. 2 2 4 3 12" xfId="27048" xr:uid="{00000000-0005-0000-0000-000062350000}"/>
    <cellStyle name="Assumption Year. 2 2 4 3 2" xfId="7060" xr:uid="{00000000-0005-0000-0000-000063350000}"/>
    <cellStyle name="Assumption Year. 2 2 4 3 2 2" xfId="27051" xr:uid="{00000000-0005-0000-0000-000064350000}"/>
    <cellStyle name="Assumption Year. 2 2 4 3 3" xfId="7061" xr:uid="{00000000-0005-0000-0000-000065350000}"/>
    <cellStyle name="Assumption Year. 2 2 4 3 3 2" xfId="27052" xr:uid="{00000000-0005-0000-0000-000066350000}"/>
    <cellStyle name="Assumption Year. 2 2 4 3 4" xfId="7062" xr:uid="{00000000-0005-0000-0000-000067350000}"/>
    <cellStyle name="Assumption Year. 2 2 4 3 4 2" xfId="27053" xr:uid="{00000000-0005-0000-0000-000068350000}"/>
    <cellStyle name="Assumption Year. 2 2 4 3 5" xfId="7063" xr:uid="{00000000-0005-0000-0000-000069350000}"/>
    <cellStyle name="Assumption Year. 2 2 4 3 5 2" xfId="27054" xr:uid="{00000000-0005-0000-0000-00006A350000}"/>
    <cellStyle name="Assumption Year. 2 2 4 3 6" xfId="7064" xr:uid="{00000000-0005-0000-0000-00006B350000}"/>
    <cellStyle name="Assumption Year. 2 2 4 3 6 2" xfId="27055" xr:uid="{00000000-0005-0000-0000-00006C350000}"/>
    <cellStyle name="Assumption Year. 2 2 4 3 7" xfId="7065" xr:uid="{00000000-0005-0000-0000-00006D350000}"/>
    <cellStyle name="Assumption Year. 2 2 4 3 7 2" xfId="27056" xr:uid="{00000000-0005-0000-0000-00006E350000}"/>
    <cellStyle name="Assumption Year. 2 2 4 3 8" xfId="7066" xr:uid="{00000000-0005-0000-0000-00006F350000}"/>
    <cellStyle name="Assumption Year. 2 2 4 3 8 2" xfId="27057" xr:uid="{00000000-0005-0000-0000-000070350000}"/>
    <cellStyle name="Assumption Year. 2 2 4 3 9" xfId="7067" xr:uid="{00000000-0005-0000-0000-000071350000}"/>
    <cellStyle name="Assumption Year. 2 2 4 3 9 2" xfId="27058" xr:uid="{00000000-0005-0000-0000-000072350000}"/>
    <cellStyle name="Assumption Year. 2 2 4 4" xfId="7068" xr:uid="{00000000-0005-0000-0000-000073350000}"/>
    <cellStyle name="Assumption Year. 2 2 4 4 2" xfId="27059" xr:uid="{00000000-0005-0000-0000-000074350000}"/>
    <cellStyle name="Assumption Year. 2 2 4 5" xfId="7069" xr:uid="{00000000-0005-0000-0000-000075350000}"/>
    <cellStyle name="Assumption Year. 2 2 4 5 2" xfId="27060" xr:uid="{00000000-0005-0000-0000-000076350000}"/>
    <cellStyle name="Assumption Year. 2 2 4 6" xfId="7070" xr:uid="{00000000-0005-0000-0000-000077350000}"/>
    <cellStyle name="Assumption Year. 2 2 4 6 2" xfId="27061" xr:uid="{00000000-0005-0000-0000-000078350000}"/>
    <cellStyle name="Assumption Year. 2 2 4 7" xfId="7071" xr:uid="{00000000-0005-0000-0000-000079350000}"/>
    <cellStyle name="Assumption Year. 2 2 4 7 2" xfId="27062" xr:uid="{00000000-0005-0000-0000-00007A350000}"/>
    <cellStyle name="Assumption Year. 2 2 4 8" xfId="7072" xr:uid="{00000000-0005-0000-0000-00007B350000}"/>
    <cellStyle name="Assumption Year. 2 2 4 8 2" xfId="27063" xr:uid="{00000000-0005-0000-0000-00007C350000}"/>
    <cellStyle name="Assumption Year. 2 2 4 9" xfId="7073" xr:uid="{00000000-0005-0000-0000-00007D350000}"/>
    <cellStyle name="Assumption Year. 2 2 4 9 2" xfId="27064" xr:uid="{00000000-0005-0000-0000-00007E350000}"/>
    <cellStyle name="Assumption Year. 2 2 5" xfId="7074" xr:uid="{00000000-0005-0000-0000-00007F350000}"/>
    <cellStyle name="Assumption Year. 2 2 5 10" xfId="7075" xr:uid="{00000000-0005-0000-0000-000080350000}"/>
    <cellStyle name="Assumption Year. 2 2 5 10 2" xfId="27066" xr:uid="{00000000-0005-0000-0000-000081350000}"/>
    <cellStyle name="Assumption Year. 2 2 5 11" xfId="7076" xr:uid="{00000000-0005-0000-0000-000082350000}"/>
    <cellStyle name="Assumption Year. 2 2 5 11 2" xfId="27067" xr:uid="{00000000-0005-0000-0000-000083350000}"/>
    <cellStyle name="Assumption Year. 2 2 5 12" xfId="27065" xr:uid="{00000000-0005-0000-0000-000084350000}"/>
    <cellStyle name="Assumption Year. 2 2 5 2" xfId="7077" xr:uid="{00000000-0005-0000-0000-000085350000}"/>
    <cellStyle name="Assumption Year. 2 2 5 2 10" xfId="7078" xr:uid="{00000000-0005-0000-0000-000086350000}"/>
    <cellStyle name="Assumption Year. 2 2 5 2 10 2" xfId="27069" xr:uid="{00000000-0005-0000-0000-000087350000}"/>
    <cellStyle name="Assumption Year. 2 2 5 2 11" xfId="7079" xr:uid="{00000000-0005-0000-0000-000088350000}"/>
    <cellStyle name="Assumption Year. 2 2 5 2 11 2" xfId="27070" xr:uid="{00000000-0005-0000-0000-000089350000}"/>
    <cellStyle name="Assumption Year. 2 2 5 2 12" xfId="27068" xr:uid="{00000000-0005-0000-0000-00008A350000}"/>
    <cellStyle name="Assumption Year. 2 2 5 2 2" xfId="7080" xr:uid="{00000000-0005-0000-0000-00008B350000}"/>
    <cellStyle name="Assumption Year. 2 2 5 2 2 2" xfId="27071" xr:uid="{00000000-0005-0000-0000-00008C350000}"/>
    <cellStyle name="Assumption Year. 2 2 5 2 3" xfId="7081" xr:uid="{00000000-0005-0000-0000-00008D350000}"/>
    <cellStyle name="Assumption Year. 2 2 5 2 3 2" xfId="27072" xr:uid="{00000000-0005-0000-0000-00008E350000}"/>
    <cellStyle name="Assumption Year. 2 2 5 2 4" xfId="7082" xr:uid="{00000000-0005-0000-0000-00008F350000}"/>
    <cellStyle name="Assumption Year. 2 2 5 2 4 2" xfId="27073" xr:uid="{00000000-0005-0000-0000-000090350000}"/>
    <cellStyle name="Assumption Year. 2 2 5 2 5" xfId="7083" xr:uid="{00000000-0005-0000-0000-000091350000}"/>
    <cellStyle name="Assumption Year. 2 2 5 2 5 2" xfId="27074" xr:uid="{00000000-0005-0000-0000-000092350000}"/>
    <cellStyle name="Assumption Year. 2 2 5 2 6" xfId="7084" xr:uid="{00000000-0005-0000-0000-000093350000}"/>
    <cellStyle name="Assumption Year. 2 2 5 2 6 2" xfId="27075" xr:uid="{00000000-0005-0000-0000-000094350000}"/>
    <cellStyle name="Assumption Year. 2 2 5 2 7" xfId="7085" xr:uid="{00000000-0005-0000-0000-000095350000}"/>
    <cellStyle name="Assumption Year. 2 2 5 2 7 2" xfId="27076" xr:uid="{00000000-0005-0000-0000-000096350000}"/>
    <cellStyle name="Assumption Year. 2 2 5 2 8" xfId="7086" xr:uid="{00000000-0005-0000-0000-000097350000}"/>
    <cellStyle name="Assumption Year. 2 2 5 2 8 2" xfId="27077" xr:uid="{00000000-0005-0000-0000-000098350000}"/>
    <cellStyle name="Assumption Year. 2 2 5 2 9" xfId="7087" xr:uid="{00000000-0005-0000-0000-000099350000}"/>
    <cellStyle name="Assumption Year. 2 2 5 2 9 2" xfId="27078" xr:uid="{00000000-0005-0000-0000-00009A350000}"/>
    <cellStyle name="Assumption Year. 2 2 5 3" xfId="7088" xr:uid="{00000000-0005-0000-0000-00009B350000}"/>
    <cellStyle name="Assumption Year. 2 2 5 3 2" xfId="27079" xr:uid="{00000000-0005-0000-0000-00009C350000}"/>
    <cellStyle name="Assumption Year. 2 2 5 4" xfId="7089" xr:uid="{00000000-0005-0000-0000-00009D350000}"/>
    <cellStyle name="Assumption Year. 2 2 5 4 2" xfId="27080" xr:uid="{00000000-0005-0000-0000-00009E350000}"/>
    <cellStyle name="Assumption Year. 2 2 5 5" xfId="7090" xr:uid="{00000000-0005-0000-0000-00009F350000}"/>
    <cellStyle name="Assumption Year. 2 2 5 5 2" xfId="27081" xr:uid="{00000000-0005-0000-0000-0000A0350000}"/>
    <cellStyle name="Assumption Year. 2 2 5 6" xfId="7091" xr:uid="{00000000-0005-0000-0000-0000A1350000}"/>
    <cellStyle name="Assumption Year. 2 2 5 6 2" xfId="27082" xr:uid="{00000000-0005-0000-0000-0000A2350000}"/>
    <cellStyle name="Assumption Year. 2 2 5 7" xfId="7092" xr:uid="{00000000-0005-0000-0000-0000A3350000}"/>
    <cellStyle name="Assumption Year. 2 2 5 7 2" xfId="27083" xr:uid="{00000000-0005-0000-0000-0000A4350000}"/>
    <cellStyle name="Assumption Year. 2 2 5 8" xfId="7093" xr:uid="{00000000-0005-0000-0000-0000A5350000}"/>
    <cellStyle name="Assumption Year. 2 2 5 8 2" xfId="27084" xr:uid="{00000000-0005-0000-0000-0000A6350000}"/>
    <cellStyle name="Assumption Year. 2 2 5 9" xfId="7094" xr:uid="{00000000-0005-0000-0000-0000A7350000}"/>
    <cellStyle name="Assumption Year. 2 2 5 9 2" xfId="27085" xr:uid="{00000000-0005-0000-0000-0000A8350000}"/>
    <cellStyle name="Assumption Year. 2 2 6" xfId="7095" xr:uid="{00000000-0005-0000-0000-0000A9350000}"/>
    <cellStyle name="Assumption Year. 2 2 6 10" xfId="7096" xr:uid="{00000000-0005-0000-0000-0000AA350000}"/>
    <cellStyle name="Assumption Year. 2 2 6 10 2" xfId="27087" xr:uid="{00000000-0005-0000-0000-0000AB350000}"/>
    <cellStyle name="Assumption Year. 2 2 6 11" xfId="7097" xr:uid="{00000000-0005-0000-0000-0000AC350000}"/>
    <cellStyle name="Assumption Year. 2 2 6 11 2" xfId="27088" xr:uid="{00000000-0005-0000-0000-0000AD350000}"/>
    <cellStyle name="Assumption Year. 2 2 6 12" xfId="27086" xr:uid="{00000000-0005-0000-0000-0000AE350000}"/>
    <cellStyle name="Assumption Year. 2 2 6 2" xfId="7098" xr:uid="{00000000-0005-0000-0000-0000AF350000}"/>
    <cellStyle name="Assumption Year. 2 2 6 2 10" xfId="7099" xr:uid="{00000000-0005-0000-0000-0000B0350000}"/>
    <cellStyle name="Assumption Year. 2 2 6 2 10 2" xfId="27090" xr:uid="{00000000-0005-0000-0000-0000B1350000}"/>
    <cellStyle name="Assumption Year. 2 2 6 2 11" xfId="7100" xr:uid="{00000000-0005-0000-0000-0000B2350000}"/>
    <cellStyle name="Assumption Year. 2 2 6 2 11 2" xfId="27091" xr:uid="{00000000-0005-0000-0000-0000B3350000}"/>
    <cellStyle name="Assumption Year. 2 2 6 2 12" xfId="27089" xr:uid="{00000000-0005-0000-0000-0000B4350000}"/>
    <cellStyle name="Assumption Year. 2 2 6 2 2" xfId="7101" xr:uid="{00000000-0005-0000-0000-0000B5350000}"/>
    <cellStyle name="Assumption Year. 2 2 6 2 2 2" xfId="27092" xr:uid="{00000000-0005-0000-0000-0000B6350000}"/>
    <cellStyle name="Assumption Year. 2 2 6 2 3" xfId="7102" xr:uid="{00000000-0005-0000-0000-0000B7350000}"/>
    <cellStyle name="Assumption Year. 2 2 6 2 3 2" xfId="27093" xr:uid="{00000000-0005-0000-0000-0000B8350000}"/>
    <cellStyle name="Assumption Year. 2 2 6 2 4" xfId="7103" xr:uid="{00000000-0005-0000-0000-0000B9350000}"/>
    <cellStyle name="Assumption Year. 2 2 6 2 4 2" xfId="27094" xr:uid="{00000000-0005-0000-0000-0000BA350000}"/>
    <cellStyle name="Assumption Year. 2 2 6 2 5" xfId="7104" xr:uid="{00000000-0005-0000-0000-0000BB350000}"/>
    <cellStyle name="Assumption Year. 2 2 6 2 5 2" xfId="27095" xr:uid="{00000000-0005-0000-0000-0000BC350000}"/>
    <cellStyle name="Assumption Year. 2 2 6 2 6" xfId="7105" xr:uid="{00000000-0005-0000-0000-0000BD350000}"/>
    <cellStyle name="Assumption Year. 2 2 6 2 6 2" xfId="27096" xr:uid="{00000000-0005-0000-0000-0000BE350000}"/>
    <cellStyle name="Assumption Year. 2 2 6 2 7" xfId="7106" xr:uid="{00000000-0005-0000-0000-0000BF350000}"/>
    <cellStyle name="Assumption Year. 2 2 6 2 7 2" xfId="27097" xr:uid="{00000000-0005-0000-0000-0000C0350000}"/>
    <cellStyle name="Assumption Year. 2 2 6 2 8" xfId="7107" xr:uid="{00000000-0005-0000-0000-0000C1350000}"/>
    <cellStyle name="Assumption Year. 2 2 6 2 8 2" xfId="27098" xr:uid="{00000000-0005-0000-0000-0000C2350000}"/>
    <cellStyle name="Assumption Year. 2 2 6 2 9" xfId="7108" xr:uid="{00000000-0005-0000-0000-0000C3350000}"/>
    <cellStyle name="Assumption Year. 2 2 6 2 9 2" xfId="27099" xr:uid="{00000000-0005-0000-0000-0000C4350000}"/>
    <cellStyle name="Assumption Year. 2 2 6 3" xfId="7109" xr:uid="{00000000-0005-0000-0000-0000C5350000}"/>
    <cellStyle name="Assumption Year. 2 2 6 3 2" xfId="27100" xr:uid="{00000000-0005-0000-0000-0000C6350000}"/>
    <cellStyle name="Assumption Year. 2 2 6 4" xfId="7110" xr:uid="{00000000-0005-0000-0000-0000C7350000}"/>
    <cellStyle name="Assumption Year. 2 2 6 4 2" xfId="27101" xr:uid="{00000000-0005-0000-0000-0000C8350000}"/>
    <cellStyle name="Assumption Year. 2 2 6 5" xfId="7111" xr:uid="{00000000-0005-0000-0000-0000C9350000}"/>
    <cellStyle name="Assumption Year. 2 2 6 5 2" xfId="27102" xr:uid="{00000000-0005-0000-0000-0000CA350000}"/>
    <cellStyle name="Assumption Year. 2 2 6 6" xfId="7112" xr:uid="{00000000-0005-0000-0000-0000CB350000}"/>
    <cellStyle name="Assumption Year. 2 2 6 6 2" xfId="27103" xr:uid="{00000000-0005-0000-0000-0000CC350000}"/>
    <cellStyle name="Assumption Year. 2 2 6 7" xfId="7113" xr:uid="{00000000-0005-0000-0000-0000CD350000}"/>
    <cellStyle name="Assumption Year. 2 2 6 7 2" xfId="27104" xr:uid="{00000000-0005-0000-0000-0000CE350000}"/>
    <cellStyle name="Assumption Year. 2 2 6 8" xfId="7114" xr:uid="{00000000-0005-0000-0000-0000CF350000}"/>
    <cellStyle name="Assumption Year. 2 2 6 8 2" xfId="27105" xr:uid="{00000000-0005-0000-0000-0000D0350000}"/>
    <cellStyle name="Assumption Year. 2 2 6 9" xfId="7115" xr:uid="{00000000-0005-0000-0000-0000D1350000}"/>
    <cellStyle name="Assumption Year. 2 2 6 9 2" xfId="27106" xr:uid="{00000000-0005-0000-0000-0000D2350000}"/>
    <cellStyle name="Assumption Year. 2 2 7" xfId="7116" xr:uid="{00000000-0005-0000-0000-0000D3350000}"/>
    <cellStyle name="Assumption Year. 2 2 7 10" xfId="7117" xr:uid="{00000000-0005-0000-0000-0000D4350000}"/>
    <cellStyle name="Assumption Year. 2 2 7 10 2" xfId="27108" xr:uid="{00000000-0005-0000-0000-0000D5350000}"/>
    <cellStyle name="Assumption Year. 2 2 7 11" xfId="7118" xr:uid="{00000000-0005-0000-0000-0000D6350000}"/>
    <cellStyle name="Assumption Year. 2 2 7 11 2" xfId="27109" xr:uid="{00000000-0005-0000-0000-0000D7350000}"/>
    <cellStyle name="Assumption Year. 2 2 7 12" xfId="27107" xr:uid="{00000000-0005-0000-0000-0000D8350000}"/>
    <cellStyle name="Assumption Year. 2 2 7 2" xfId="7119" xr:uid="{00000000-0005-0000-0000-0000D9350000}"/>
    <cellStyle name="Assumption Year. 2 2 7 2 10" xfId="7120" xr:uid="{00000000-0005-0000-0000-0000DA350000}"/>
    <cellStyle name="Assumption Year. 2 2 7 2 10 2" xfId="27111" xr:uid="{00000000-0005-0000-0000-0000DB350000}"/>
    <cellStyle name="Assumption Year. 2 2 7 2 11" xfId="7121" xr:uid="{00000000-0005-0000-0000-0000DC350000}"/>
    <cellStyle name="Assumption Year. 2 2 7 2 11 2" xfId="27112" xr:uid="{00000000-0005-0000-0000-0000DD350000}"/>
    <cellStyle name="Assumption Year. 2 2 7 2 12" xfId="27110" xr:uid="{00000000-0005-0000-0000-0000DE350000}"/>
    <cellStyle name="Assumption Year. 2 2 7 2 2" xfId="7122" xr:uid="{00000000-0005-0000-0000-0000DF350000}"/>
    <cellStyle name="Assumption Year. 2 2 7 2 2 2" xfId="27113" xr:uid="{00000000-0005-0000-0000-0000E0350000}"/>
    <cellStyle name="Assumption Year. 2 2 7 2 3" xfId="7123" xr:uid="{00000000-0005-0000-0000-0000E1350000}"/>
    <cellStyle name="Assumption Year. 2 2 7 2 3 2" xfId="27114" xr:uid="{00000000-0005-0000-0000-0000E2350000}"/>
    <cellStyle name="Assumption Year. 2 2 7 2 4" xfId="7124" xr:uid="{00000000-0005-0000-0000-0000E3350000}"/>
    <cellStyle name="Assumption Year. 2 2 7 2 4 2" xfId="27115" xr:uid="{00000000-0005-0000-0000-0000E4350000}"/>
    <cellStyle name="Assumption Year. 2 2 7 2 5" xfId="7125" xr:uid="{00000000-0005-0000-0000-0000E5350000}"/>
    <cellStyle name="Assumption Year. 2 2 7 2 5 2" xfId="27116" xr:uid="{00000000-0005-0000-0000-0000E6350000}"/>
    <cellStyle name="Assumption Year. 2 2 7 2 6" xfId="7126" xr:uid="{00000000-0005-0000-0000-0000E7350000}"/>
    <cellStyle name="Assumption Year. 2 2 7 2 6 2" xfId="27117" xr:uid="{00000000-0005-0000-0000-0000E8350000}"/>
    <cellStyle name="Assumption Year. 2 2 7 2 7" xfId="7127" xr:uid="{00000000-0005-0000-0000-0000E9350000}"/>
    <cellStyle name="Assumption Year. 2 2 7 2 7 2" xfId="27118" xr:uid="{00000000-0005-0000-0000-0000EA350000}"/>
    <cellStyle name="Assumption Year. 2 2 7 2 8" xfId="7128" xr:uid="{00000000-0005-0000-0000-0000EB350000}"/>
    <cellStyle name="Assumption Year. 2 2 7 2 8 2" xfId="27119" xr:uid="{00000000-0005-0000-0000-0000EC350000}"/>
    <cellStyle name="Assumption Year. 2 2 7 2 9" xfId="7129" xr:uid="{00000000-0005-0000-0000-0000ED350000}"/>
    <cellStyle name="Assumption Year. 2 2 7 2 9 2" xfId="27120" xr:uid="{00000000-0005-0000-0000-0000EE350000}"/>
    <cellStyle name="Assumption Year. 2 2 7 3" xfId="7130" xr:uid="{00000000-0005-0000-0000-0000EF350000}"/>
    <cellStyle name="Assumption Year. 2 2 7 3 2" xfId="27121" xr:uid="{00000000-0005-0000-0000-0000F0350000}"/>
    <cellStyle name="Assumption Year. 2 2 7 4" xfId="7131" xr:uid="{00000000-0005-0000-0000-0000F1350000}"/>
    <cellStyle name="Assumption Year. 2 2 7 4 2" xfId="27122" xr:uid="{00000000-0005-0000-0000-0000F2350000}"/>
    <cellStyle name="Assumption Year. 2 2 7 5" xfId="7132" xr:uid="{00000000-0005-0000-0000-0000F3350000}"/>
    <cellStyle name="Assumption Year. 2 2 7 5 2" xfId="27123" xr:uid="{00000000-0005-0000-0000-0000F4350000}"/>
    <cellStyle name="Assumption Year. 2 2 7 6" xfId="7133" xr:uid="{00000000-0005-0000-0000-0000F5350000}"/>
    <cellStyle name="Assumption Year. 2 2 7 6 2" xfId="27124" xr:uid="{00000000-0005-0000-0000-0000F6350000}"/>
    <cellStyle name="Assumption Year. 2 2 7 7" xfId="7134" xr:uid="{00000000-0005-0000-0000-0000F7350000}"/>
    <cellStyle name="Assumption Year. 2 2 7 7 2" xfId="27125" xr:uid="{00000000-0005-0000-0000-0000F8350000}"/>
    <cellStyle name="Assumption Year. 2 2 7 8" xfId="7135" xr:uid="{00000000-0005-0000-0000-0000F9350000}"/>
    <cellStyle name="Assumption Year. 2 2 7 8 2" xfId="27126" xr:uid="{00000000-0005-0000-0000-0000FA350000}"/>
    <cellStyle name="Assumption Year. 2 2 7 9" xfId="7136" xr:uid="{00000000-0005-0000-0000-0000FB350000}"/>
    <cellStyle name="Assumption Year. 2 2 7 9 2" xfId="27127" xr:uid="{00000000-0005-0000-0000-0000FC350000}"/>
    <cellStyle name="Assumption Year. 2 2 8" xfId="7137" xr:uid="{00000000-0005-0000-0000-0000FD350000}"/>
    <cellStyle name="Assumption Year. 2 2 8 10" xfId="7138" xr:uid="{00000000-0005-0000-0000-0000FE350000}"/>
    <cellStyle name="Assumption Year. 2 2 8 10 2" xfId="27129" xr:uid="{00000000-0005-0000-0000-0000FF350000}"/>
    <cellStyle name="Assumption Year. 2 2 8 11" xfId="7139" xr:uid="{00000000-0005-0000-0000-000000360000}"/>
    <cellStyle name="Assumption Year. 2 2 8 11 2" xfId="27130" xr:uid="{00000000-0005-0000-0000-000001360000}"/>
    <cellStyle name="Assumption Year. 2 2 8 12" xfId="27128" xr:uid="{00000000-0005-0000-0000-000002360000}"/>
    <cellStyle name="Assumption Year. 2 2 8 2" xfId="7140" xr:uid="{00000000-0005-0000-0000-000003360000}"/>
    <cellStyle name="Assumption Year. 2 2 8 2 2" xfId="27131" xr:uid="{00000000-0005-0000-0000-000004360000}"/>
    <cellStyle name="Assumption Year. 2 2 8 3" xfId="7141" xr:uid="{00000000-0005-0000-0000-000005360000}"/>
    <cellStyle name="Assumption Year. 2 2 8 3 2" xfId="27132" xr:uid="{00000000-0005-0000-0000-000006360000}"/>
    <cellStyle name="Assumption Year. 2 2 8 4" xfId="7142" xr:uid="{00000000-0005-0000-0000-000007360000}"/>
    <cellStyle name="Assumption Year. 2 2 8 4 2" xfId="27133" xr:uid="{00000000-0005-0000-0000-000008360000}"/>
    <cellStyle name="Assumption Year. 2 2 8 5" xfId="7143" xr:uid="{00000000-0005-0000-0000-000009360000}"/>
    <cellStyle name="Assumption Year. 2 2 8 5 2" xfId="27134" xr:uid="{00000000-0005-0000-0000-00000A360000}"/>
    <cellStyle name="Assumption Year. 2 2 8 6" xfId="7144" xr:uid="{00000000-0005-0000-0000-00000B360000}"/>
    <cellStyle name="Assumption Year. 2 2 8 6 2" xfId="27135" xr:uid="{00000000-0005-0000-0000-00000C360000}"/>
    <cellStyle name="Assumption Year. 2 2 8 7" xfId="7145" xr:uid="{00000000-0005-0000-0000-00000D360000}"/>
    <cellStyle name="Assumption Year. 2 2 8 7 2" xfId="27136" xr:uid="{00000000-0005-0000-0000-00000E360000}"/>
    <cellStyle name="Assumption Year. 2 2 8 8" xfId="7146" xr:uid="{00000000-0005-0000-0000-00000F360000}"/>
    <cellStyle name="Assumption Year. 2 2 8 8 2" xfId="27137" xr:uid="{00000000-0005-0000-0000-000010360000}"/>
    <cellStyle name="Assumption Year. 2 2 8 9" xfId="7147" xr:uid="{00000000-0005-0000-0000-000011360000}"/>
    <cellStyle name="Assumption Year. 2 2 8 9 2" xfId="27138" xr:uid="{00000000-0005-0000-0000-000012360000}"/>
    <cellStyle name="Assumption Year. 2 2 9" xfId="7148" xr:uid="{00000000-0005-0000-0000-000013360000}"/>
    <cellStyle name="Assumption Year. 2 2 9 2" xfId="27139" xr:uid="{00000000-0005-0000-0000-000014360000}"/>
    <cellStyle name="Assumption Year. 2 20" xfId="7149" xr:uid="{00000000-0005-0000-0000-000015360000}"/>
    <cellStyle name="Assumption Year. 2 20 2" xfId="27140" xr:uid="{00000000-0005-0000-0000-000016360000}"/>
    <cellStyle name="Assumption Year. 2 21" xfId="7150" xr:uid="{00000000-0005-0000-0000-000017360000}"/>
    <cellStyle name="Assumption Year. 2 21 2" xfId="27141" xr:uid="{00000000-0005-0000-0000-000018360000}"/>
    <cellStyle name="Assumption Year. 2 22" xfId="7151" xr:uid="{00000000-0005-0000-0000-000019360000}"/>
    <cellStyle name="Assumption Year. 2 22 2" xfId="27142" xr:uid="{00000000-0005-0000-0000-00001A360000}"/>
    <cellStyle name="Assumption Year. 2 23" xfId="26873" xr:uid="{00000000-0005-0000-0000-00001B360000}"/>
    <cellStyle name="Assumption Year. 2 3" xfId="7152" xr:uid="{00000000-0005-0000-0000-00001C360000}"/>
    <cellStyle name="Assumption Year. 2 3 10" xfId="7153" xr:uid="{00000000-0005-0000-0000-00001D360000}"/>
    <cellStyle name="Assumption Year. 2 3 10 2" xfId="27144" xr:uid="{00000000-0005-0000-0000-00001E360000}"/>
    <cellStyle name="Assumption Year. 2 3 11" xfId="7154" xr:uid="{00000000-0005-0000-0000-00001F360000}"/>
    <cellStyle name="Assumption Year. 2 3 11 2" xfId="27145" xr:uid="{00000000-0005-0000-0000-000020360000}"/>
    <cellStyle name="Assumption Year. 2 3 12" xfId="7155" xr:uid="{00000000-0005-0000-0000-000021360000}"/>
    <cellStyle name="Assumption Year. 2 3 12 2" xfId="27146" xr:uid="{00000000-0005-0000-0000-000022360000}"/>
    <cellStyle name="Assumption Year. 2 3 13" xfId="7156" xr:uid="{00000000-0005-0000-0000-000023360000}"/>
    <cellStyle name="Assumption Year. 2 3 13 2" xfId="27147" xr:uid="{00000000-0005-0000-0000-000024360000}"/>
    <cellStyle name="Assumption Year. 2 3 14" xfId="27143" xr:uid="{00000000-0005-0000-0000-000025360000}"/>
    <cellStyle name="Assumption Year. 2 3 2" xfId="7157" xr:uid="{00000000-0005-0000-0000-000026360000}"/>
    <cellStyle name="Assumption Year. 2 3 2 10" xfId="7158" xr:uid="{00000000-0005-0000-0000-000027360000}"/>
    <cellStyle name="Assumption Year. 2 3 2 10 2" xfId="27149" xr:uid="{00000000-0005-0000-0000-000028360000}"/>
    <cellStyle name="Assumption Year. 2 3 2 11" xfId="7159" xr:uid="{00000000-0005-0000-0000-000029360000}"/>
    <cellStyle name="Assumption Year. 2 3 2 11 2" xfId="27150" xr:uid="{00000000-0005-0000-0000-00002A360000}"/>
    <cellStyle name="Assumption Year. 2 3 2 12" xfId="7160" xr:uid="{00000000-0005-0000-0000-00002B360000}"/>
    <cellStyle name="Assumption Year. 2 3 2 12 2" xfId="27151" xr:uid="{00000000-0005-0000-0000-00002C360000}"/>
    <cellStyle name="Assumption Year. 2 3 2 13" xfId="27148" xr:uid="{00000000-0005-0000-0000-00002D360000}"/>
    <cellStyle name="Assumption Year. 2 3 2 2" xfId="7161" xr:uid="{00000000-0005-0000-0000-00002E360000}"/>
    <cellStyle name="Assumption Year. 2 3 2 2 10" xfId="7162" xr:uid="{00000000-0005-0000-0000-00002F360000}"/>
    <cellStyle name="Assumption Year. 2 3 2 2 10 2" xfId="27153" xr:uid="{00000000-0005-0000-0000-000030360000}"/>
    <cellStyle name="Assumption Year. 2 3 2 2 11" xfId="7163" xr:uid="{00000000-0005-0000-0000-000031360000}"/>
    <cellStyle name="Assumption Year. 2 3 2 2 11 2" xfId="27154" xr:uid="{00000000-0005-0000-0000-000032360000}"/>
    <cellStyle name="Assumption Year. 2 3 2 2 12" xfId="27152" xr:uid="{00000000-0005-0000-0000-000033360000}"/>
    <cellStyle name="Assumption Year. 2 3 2 2 2" xfId="7164" xr:uid="{00000000-0005-0000-0000-000034360000}"/>
    <cellStyle name="Assumption Year. 2 3 2 2 2 10" xfId="7165" xr:uid="{00000000-0005-0000-0000-000035360000}"/>
    <cellStyle name="Assumption Year. 2 3 2 2 2 10 2" xfId="27156" xr:uid="{00000000-0005-0000-0000-000036360000}"/>
    <cellStyle name="Assumption Year. 2 3 2 2 2 11" xfId="7166" xr:uid="{00000000-0005-0000-0000-000037360000}"/>
    <cellStyle name="Assumption Year. 2 3 2 2 2 11 2" xfId="27157" xr:uid="{00000000-0005-0000-0000-000038360000}"/>
    <cellStyle name="Assumption Year. 2 3 2 2 2 12" xfId="27155" xr:uid="{00000000-0005-0000-0000-000039360000}"/>
    <cellStyle name="Assumption Year. 2 3 2 2 2 2" xfId="7167" xr:uid="{00000000-0005-0000-0000-00003A360000}"/>
    <cellStyle name="Assumption Year. 2 3 2 2 2 2 2" xfId="27158" xr:uid="{00000000-0005-0000-0000-00003B360000}"/>
    <cellStyle name="Assumption Year. 2 3 2 2 2 3" xfId="7168" xr:uid="{00000000-0005-0000-0000-00003C360000}"/>
    <cellStyle name="Assumption Year. 2 3 2 2 2 3 2" xfId="27159" xr:uid="{00000000-0005-0000-0000-00003D360000}"/>
    <cellStyle name="Assumption Year. 2 3 2 2 2 4" xfId="7169" xr:uid="{00000000-0005-0000-0000-00003E360000}"/>
    <cellStyle name="Assumption Year. 2 3 2 2 2 4 2" xfId="27160" xr:uid="{00000000-0005-0000-0000-00003F360000}"/>
    <cellStyle name="Assumption Year. 2 3 2 2 2 5" xfId="7170" xr:uid="{00000000-0005-0000-0000-000040360000}"/>
    <cellStyle name="Assumption Year. 2 3 2 2 2 5 2" xfId="27161" xr:uid="{00000000-0005-0000-0000-000041360000}"/>
    <cellStyle name="Assumption Year. 2 3 2 2 2 6" xfId="7171" xr:uid="{00000000-0005-0000-0000-000042360000}"/>
    <cellStyle name="Assumption Year. 2 3 2 2 2 6 2" xfId="27162" xr:uid="{00000000-0005-0000-0000-000043360000}"/>
    <cellStyle name="Assumption Year. 2 3 2 2 2 7" xfId="7172" xr:uid="{00000000-0005-0000-0000-000044360000}"/>
    <cellStyle name="Assumption Year. 2 3 2 2 2 7 2" xfId="27163" xr:uid="{00000000-0005-0000-0000-000045360000}"/>
    <cellStyle name="Assumption Year. 2 3 2 2 2 8" xfId="7173" xr:uid="{00000000-0005-0000-0000-000046360000}"/>
    <cellStyle name="Assumption Year. 2 3 2 2 2 8 2" xfId="27164" xr:uid="{00000000-0005-0000-0000-000047360000}"/>
    <cellStyle name="Assumption Year. 2 3 2 2 2 9" xfId="7174" xr:uid="{00000000-0005-0000-0000-000048360000}"/>
    <cellStyle name="Assumption Year. 2 3 2 2 2 9 2" xfId="27165" xr:uid="{00000000-0005-0000-0000-000049360000}"/>
    <cellStyle name="Assumption Year. 2 3 2 2 3" xfId="7175" xr:uid="{00000000-0005-0000-0000-00004A360000}"/>
    <cellStyle name="Assumption Year. 2 3 2 2 3 2" xfId="27166" xr:uid="{00000000-0005-0000-0000-00004B360000}"/>
    <cellStyle name="Assumption Year. 2 3 2 2 4" xfId="7176" xr:uid="{00000000-0005-0000-0000-00004C360000}"/>
    <cellStyle name="Assumption Year. 2 3 2 2 4 2" xfId="27167" xr:uid="{00000000-0005-0000-0000-00004D360000}"/>
    <cellStyle name="Assumption Year. 2 3 2 2 5" xfId="7177" xr:uid="{00000000-0005-0000-0000-00004E360000}"/>
    <cellStyle name="Assumption Year. 2 3 2 2 5 2" xfId="27168" xr:uid="{00000000-0005-0000-0000-00004F360000}"/>
    <cellStyle name="Assumption Year. 2 3 2 2 6" xfId="7178" xr:uid="{00000000-0005-0000-0000-000050360000}"/>
    <cellStyle name="Assumption Year. 2 3 2 2 6 2" xfId="27169" xr:uid="{00000000-0005-0000-0000-000051360000}"/>
    <cellStyle name="Assumption Year. 2 3 2 2 7" xfId="7179" xr:uid="{00000000-0005-0000-0000-000052360000}"/>
    <cellStyle name="Assumption Year. 2 3 2 2 7 2" xfId="27170" xr:uid="{00000000-0005-0000-0000-000053360000}"/>
    <cellStyle name="Assumption Year. 2 3 2 2 8" xfId="7180" xr:uid="{00000000-0005-0000-0000-000054360000}"/>
    <cellStyle name="Assumption Year. 2 3 2 2 8 2" xfId="27171" xr:uid="{00000000-0005-0000-0000-000055360000}"/>
    <cellStyle name="Assumption Year. 2 3 2 2 9" xfId="7181" xr:uid="{00000000-0005-0000-0000-000056360000}"/>
    <cellStyle name="Assumption Year. 2 3 2 2 9 2" xfId="27172" xr:uid="{00000000-0005-0000-0000-000057360000}"/>
    <cellStyle name="Assumption Year. 2 3 2 3" xfId="7182" xr:uid="{00000000-0005-0000-0000-000058360000}"/>
    <cellStyle name="Assumption Year. 2 3 2 3 10" xfId="7183" xr:uid="{00000000-0005-0000-0000-000059360000}"/>
    <cellStyle name="Assumption Year. 2 3 2 3 10 2" xfId="27174" xr:uid="{00000000-0005-0000-0000-00005A360000}"/>
    <cellStyle name="Assumption Year. 2 3 2 3 11" xfId="7184" xr:uid="{00000000-0005-0000-0000-00005B360000}"/>
    <cellStyle name="Assumption Year. 2 3 2 3 11 2" xfId="27175" xr:uid="{00000000-0005-0000-0000-00005C360000}"/>
    <cellStyle name="Assumption Year. 2 3 2 3 12" xfId="27173" xr:uid="{00000000-0005-0000-0000-00005D360000}"/>
    <cellStyle name="Assumption Year. 2 3 2 3 2" xfId="7185" xr:uid="{00000000-0005-0000-0000-00005E360000}"/>
    <cellStyle name="Assumption Year. 2 3 2 3 2 2" xfId="27176" xr:uid="{00000000-0005-0000-0000-00005F360000}"/>
    <cellStyle name="Assumption Year. 2 3 2 3 3" xfId="7186" xr:uid="{00000000-0005-0000-0000-000060360000}"/>
    <cellStyle name="Assumption Year. 2 3 2 3 3 2" xfId="27177" xr:uid="{00000000-0005-0000-0000-000061360000}"/>
    <cellStyle name="Assumption Year. 2 3 2 3 4" xfId="7187" xr:uid="{00000000-0005-0000-0000-000062360000}"/>
    <cellStyle name="Assumption Year. 2 3 2 3 4 2" xfId="27178" xr:uid="{00000000-0005-0000-0000-000063360000}"/>
    <cellStyle name="Assumption Year. 2 3 2 3 5" xfId="7188" xr:uid="{00000000-0005-0000-0000-000064360000}"/>
    <cellStyle name="Assumption Year. 2 3 2 3 5 2" xfId="27179" xr:uid="{00000000-0005-0000-0000-000065360000}"/>
    <cellStyle name="Assumption Year. 2 3 2 3 6" xfId="7189" xr:uid="{00000000-0005-0000-0000-000066360000}"/>
    <cellStyle name="Assumption Year. 2 3 2 3 6 2" xfId="27180" xr:uid="{00000000-0005-0000-0000-000067360000}"/>
    <cellStyle name="Assumption Year. 2 3 2 3 7" xfId="7190" xr:uid="{00000000-0005-0000-0000-000068360000}"/>
    <cellStyle name="Assumption Year. 2 3 2 3 7 2" xfId="27181" xr:uid="{00000000-0005-0000-0000-000069360000}"/>
    <cellStyle name="Assumption Year. 2 3 2 3 8" xfId="7191" xr:uid="{00000000-0005-0000-0000-00006A360000}"/>
    <cellStyle name="Assumption Year. 2 3 2 3 8 2" xfId="27182" xr:uid="{00000000-0005-0000-0000-00006B360000}"/>
    <cellStyle name="Assumption Year. 2 3 2 3 9" xfId="7192" xr:uid="{00000000-0005-0000-0000-00006C360000}"/>
    <cellStyle name="Assumption Year. 2 3 2 3 9 2" xfId="27183" xr:uid="{00000000-0005-0000-0000-00006D360000}"/>
    <cellStyle name="Assumption Year. 2 3 2 4" xfId="7193" xr:uid="{00000000-0005-0000-0000-00006E360000}"/>
    <cellStyle name="Assumption Year. 2 3 2 4 2" xfId="27184" xr:uid="{00000000-0005-0000-0000-00006F360000}"/>
    <cellStyle name="Assumption Year. 2 3 2 5" xfId="7194" xr:uid="{00000000-0005-0000-0000-000070360000}"/>
    <cellStyle name="Assumption Year. 2 3 2 5 2" xfId="27185" xr:uid="{00000000-0005-0000-0000-000071360000}"/>
    <cellStyle name="Assumption Year. 2 3 2 6" xfId="7195" xr:uid="{00000000-0005-0000-0000-000072360000}"/>
    <cellStyle name="Assumption Year. 2 3 2 6 2" xfId="27186" xr:uid="{00000000-0005-0000-0000-000073360000}"/>
    <cellStyle name="Assumption Year. 2 3 2 7" xfId="7196" xr:uid="{00000000-0005-0000-0000-000074360000}"/>
    <cellStyle name="Assumption Year. 2 3 2 7 2" xfId="27187" xr:uid="{00000000-0005-0000-0000-000075360000}"/>
    <cellStyle name="Assumption Year. 2 3 2 8" xfId="7197" xr:uid="{00000000-0005-0000-0000-000076360000}"/>
    <cellStyle name="Assumption Year. 2 3 2 8 2" xfId="27188" xr:uid="{00000000-0005-0000-0000-000077360000}"/>
    <cellStyle name="Assumption Year. 2 3 2 9" xfId="7198" xr:uid="{00000000-0005-0000-0000-000078360000}"/>
    <cellStyle name="Assumption Year. 2 3 2 9 2" xfId="27189" xr:uid="{00000000-0005-0000-0000-000079360000}"/>
    <cellStyle name="Assumption Year. 2 3 3" xfId="7199" xr:uid="{00000000-0005-0000-0000-00007A360000}"/>
    <cellStyle name="Assumption Year. 2 3 3 10" xfId="7200" xr:uid="{00000000-0005-0000-0000-00007B360000}"/>
    <cellStyle name="Assumption Year. 2 3 3 10 2" xfId="27191" xr:uid="{00000000-0005-0000-0000-00007C360000}"/>
    <cellStyle name="Assumption Year. 2 3 3 11" xfId="7201" xr:uid="{00000000-0005-0000-0000-00007D360000}"/>
    <cellStyle name="Assumption Year. 2 3 3 11 2" xfId="27192" xr:uid="{00000000-0005-0000-0000-00007E360000}"/>
    <cellStyle name="Assumption Year. 2 3 3 12" xfId="27190" xr:uid="{00000000-0005-0000-0000-00007F360000}"/>
    <cellStyle name="Assumption Year. 2 3 3 2" xfId="7202" xr:uid="{00000000-0005-0000-0000-000080360000}"/>
    <cellStyle name="Assumption Year. 2 3 3 2 10" xfId="7203" xr:uid="{00000000-0005-0000-0000-000081360000}"/>
    <cellStyle name="Assumption Year. 2 3 3 2 10 2" xfId="27194" xr:uid="{00000000-0005-0000-0000-000082360000}"/>
    <cellStyle name="Assumption Year. 2 3 3 2 11" xfId="7204" xr:uid="{00000000-0005-0000-0000-000083360000}"/>
    <cellStyle name="Assumption Year. 2 3 3 2 11 2" xfId="27195" xr:uid="{00000000-0005-0000-0000-000084360000}"/>
    <cellStyle name="Assumption Year. 2 3 3 2 12" xfId="27193" xr:uid="{00000000-0005-0000-0000-000085360000}"/>
    <cellStyle name="Assumption Year. 2 3 3 2 2" xfId="7205" xr:uid="{00000000-0005-0000-0000-000086360000}"/>
    <cellStyle name="Assumption Year. 2 3 3 2 2 2" xfId="27196" xr:uid="{00000000-0005-0000-0000-000087360000}"/>
    <cellStyle name="Assumption Year. 2 3 3 2 3" xfId="7206" xr:uid="{00000000-0005-0000-0000-000088360000}"/>
    <cellStyle name="Assumption Year. 2 3 3 2 3 2" xfId="27197" xr:uid="{00000000-0005-0000-0000-000089360000}"/>
    <cellStyle name="Assumption Year. 2 3 3 2 4" xfId="7207" xr:uid="{00000000-0005-0000-0000-00008A360000}"/>
    <cellStyle name="Assumption Year. 2 3 3 2 4 2" xfId="27198" xr:uid="{00000000-0005-0000-0000-00008B360000}"/>
    <cellStyle name="Assumption Year. 2 3 3 2 5" xfId="7208" xr:uid="{00000000-0005-0000-0000-00008C360000}"/>
    <cellStyle name="Assumption Year. 2 3 3 2 5 2" xfId="27199" xr:uid="{00000000-0005-0000-0000-00008D360000}"/>
    <cellStyle name="Assumption Year. 2 3 3 2 6" xfId="7209" xr:uid="{00000000-0005-0000-0000-00008E360000}"/>
    <cellStyle name="Assumption Year. 2 3 3 2 6 2" xfId="27200" xr:uid="{00000000-0005-0000-0000-00008F360000}"/>
    <cellStyle name="Assumption Year. 2 3 3 2 7" xfId="7210" xr:uid="{00000000-0005-0000-0000-000090360000}"/>
    <cellStyle name="Assumption Year. 2 3 3 2 7 2" xfId="27201" xr:uid="{00000000-0005-0000-0000-000091360000}"/>
    <cellStyle name="Assumption Year. 2 3 3 2 8" xfId="7211" xr:uid="{00000000-0005-0000-0000-000092360000}"/>
    <cellStyle name="Assumption Year. 2 3 3 2 8 2" xfId="27202" xr:uid="{00000000-0005-0000-0000-000093360000}"/>
    <cellStyle name="Assumption Year. 2 3 3 2 9" xfId="7212" xr:uid="{00000000-0005-0000-0000-000094360000}"/>
    <cellStyle name="Assumption Year. 2 3 3 2 9 2" xfId="27203" xr:uid="{00000000-0005-0000-0000-000095360000}"/>
    <cellStyle name="Assumption Year. 2 3 3 3" xfId="7213" xr:uid="{00000000-0005-0000-0000-000096360000}"/>
    <cellStyle name="Assumption Year. 2 3 3 3 2" xfId="27204" xr:uid="{00000000-0005-0000-0000-000097360000}"/>
    <cellStyle name="Assumption Year. 2 3 3 4" xfId="7214" xr:uid="{00000000-0005-0000-0000-000098360000}"/>
    <cellStyle name="Assumption Year. 2 3 3 4 2" xfId="27205" xr:uid="{00000000-0005-0000-0000-000099360000}"/>
    <cellStyle name="Assumption Year. 2 3 3 5" xfId="7215" xr:uid="{00000000-0005-0000-0000-00009A360000}"/>
    <cellStyle name="Assumption Year. 2 3 3 5 2" xfId="27206" xr:uid="{00000000-0005-0000-0000-00009B360000}"/>
    <cellStyle name="Assumption Year. 2 3 3 6" xfId="7216" xr:uid="{00000000-0005-0000-0000-00009C360000}"/>
    <cellStyle name="Assumption Year. 2 3 3 6 2" xfId="27207" xr:uid="{00000000-0005-0000-0000-00009D360000}"/>
    <cellStyle name="Assumption Year. 2 3 3 7" xfId="7217" xr:uid="{00000000-0005-0000-0000-00009E360000}"/>
    <cellStyle name="Assumption Year. 2 3 3 7 2" xfId="27208" xr:uid="{00000000-0005-0000-0000-00009F360000}"/>
    <cellStyle name="Assumption Year. 2 3 3 8" xfId="7218" xr:uid="{00000000-0005-0000-0000-0000A0360000}"/>
    <cellStyle name="Assumption Year. 2 3 3 8 2" xfId="27209" xr:uid="{00000000-0005-0000-0000-0000A1360000}"/>
    <cellStyle name="Assumption Year. 2 3 3 9" xfId="7219" xr:uid="{00000000-0005-0000-0000-0000A2360000}"/>
    <cellStyle name="Assumption Year. 2 3 3 9 2" xfId="27210" xr:uid="{00000000-0005-0000-0000-0000A3360000}"/>
    <cellStyle name="Assumption Year. 2 3 4" xfId="7220" xr:uid="{00000000-0005-0000-0000-0000A4360000}"/>
    <cellStyle name="Assumption Year. 2 3 4 10" xfId="7221" xr:uid="{00000000-0005-0000-0000-0000A5360000}"/>
    <cellStyle name="Assumption Year. 2 3 4 10 2" xfId="27212" xr:uid="{00000000-0005-0000-0000-0000A6360000}"/>
    <cellStyle name="Assumption Year. 2 3 4 11" xfId="7222" xr:uid="{00000000-0005-0000-0000-0000A7360000}"/>
    <cellStyle name="Assumption Year. 2 3 4 11 2" xfId="27213" xr:uid="{00000000-0005-0000-0000-0000A8360000}"/>
    <cellStyle name="Assumption Year. 2 3 4 12" xfId="27211" xr:uid="{00000000-0005-0000-0000-0000A9360000}"/>
    <cellStyle name="Assumption Year. 2 3 4 2" xfId="7223" xr:uid="{00000000-0005-0000-0000-0000AA360000}"/>
    <cellStyle name="Assumption Year. 2 3 4 2 2" xfId="27214" xr:uid="{00000000-0005-0000-0000-0000AB360000}"/>
    <cellStyle name="Assumption Year. 2 3 4 3" xfId="7224" xr:uid="{00000000-0005-0000-0000-0000AC360000}"/>
    <cellStyle name="Assumption Year. 2 3 4 3 2" xfId="27215" xr:uid="{00000000-0005-0000-0000-0000AD360000}"/>
    <cellStyle name="Assumption Year. 2 3 4 4" xfId="7225" xr:uid="{00000000-0005-0000-0000-0000AE360000}"/>
    <cellStyle name="Assumption Year. 2 3 4 4 2" xfId="27216" xr:uid="{00000000-0005-0000-0000-0000AF360000}"/>
    <cellStyle name="Assumption Year. 2 3 4 5" xfId="7226" xr:uid="{00000000-0005-0000-0000-0000B0360000}"/>
    <cellStyle name="Assumption Year. 2 3 4 5 2" xfId="27217" xr:uid="{00000000-0005-0000-0000-0000B1360000}"/>
    <cellStyle name="Assumption Year. 2 3 4 6" xfId="7227" xr:uid="{00000000-0005-0000-0000-0000B2360000}"/>
    <cellStyle name="Assumption Year. 2 3 4 6 2" xfId="27218" xr:uid="{00000000-0005-0000-0000-0000B3360000}"/>
    <cellStyle name="Assumption Year. 2 3 4 7" xfId="7228" xr:uid="{00000000-0005-0000-0000-0000B4360000}"/>
    <cellStyle name="Assumption Year. 2 3 4 7 2" xfId="27219" xr:uid="{00000000-0005-0000-0000-0000B5360000}"/>
    <cellStyle name="Assumption Year. 2 3 4 8" xfId="7229" xr:uid="{00000000-0005-0000-0000-0000B6360000}"/>
    <cellStyle name="Assumption Year. 2 3 4 8 2" xfId="27220" xr:uid="{00000000-0005-0000-0000-0000B7360000}"/>
    <cellStyle name="Assumption Year. 2 3 4 9" xfId="7230" xr:uid="{00000000-0005-0000-0000-0000B8360000}"/>
    <cellStyle name="Assumption Year. 2 3 4 9 2" xfId="27221" xr:uid="{00000000-0005-0000-0000-0000B9360000}"/>
    <cellStyle name="Assumption Year. 2 3 5" xfId="7231" xr:uid="{00000000-0005-0000-0000-0000BA360000}"/>
    <cellStyle name="Assumption Year. 2 3 5 2" xfId="27222" xr:uid="{00000000-0005-0000-0000-0000BB360000}"/>
    <cellStyle name="Assumption Year. 2 3 6" xfId="7232" xr:uid="{00000000-0005-0000-0000-0000BC360000}"/>
    <cellStyle name="Assumption Year. 2 3 6 2" xfId="27223" xr:uid="{00000000-0005-0000-0000-0000BD360000}"/>
    <cellStyle name="Assumption Year. 2 3 7" xfId="7233" xr:uid="{00000000-0005-0000-0000-0000BE360000}"/>
    <cellStyle name="Assumption Year. 2 3 7 2" xfId="27224" xr:uid="{00000000-0005-0000-0000-0000BF360000}"/>
    <cellStyle name="Assumption Year. 2 3 8" xfId="7234" xr:uid="{00000000-0005-0000-0000-0000C0360000}"/>
    <cellStyle name="Assumption Year. 2 3 8 2" xfId="27225" xr:uid="{00000000-0005-0000-0000-0000C1360000}"/>
    <cellStyle name="Assumption Year. 2 3 9" xfId="7235" xr:uid="{00000000-0005-0000-0000-0000C2360000}"/>
    <cellStyle name="Assumption Year. 2 3 9 2" xfId="27226" xr:uid="{00000000-0005-0000-0000-0000C3360000}"/>
    <cellStyle name="Assumption Year. 2 4" xfId="7236" xr:uid="{00000000-0005-0000-0000-0000C4360000}"/>
    <cellStyle name="Assumption Year. 2 4 10" xfId="7237" xr:uid="{00000000-0005-0000-0000-0000C5360000}"/>
    <cellStyle name="Assumption Year. 2 4 10 2" xfId="27228" xr:uid="{00000000-0005-0000-0000-0000C6360000}"/>
    <cellStyle name="Assumption Year. 2 4 11" xfId="7238" xr:uid="{00000000-0005-0000-0000-0000C7360000}"/>
    <cellStyle name="Assumption Year. 2 4 11 2" xfId="27229" xr:uid="{00000000-0005-0000-0000-0000C8360000}"/>
    <cellStyle name="Assumption Year. 2 4 12" xfId="7239" xr:uid="{00000000-0005-0000-0000-0000C9360000}"/>
    <cellStyle name="Assumption Year. 2 4 12 2" xfId="27230" xr:uid="{00000000-0005-0000-0000-0000CA360000}"/>
    <cellStyle name="Assumption Year. 2 4 13" xfId="27227" xr:uid="{00000000-0005-0000-0000-0000CB360000}"/>
    <cellStyle name="Assumption Year. 2 4 2" xfId="7240" xr:uid="{00000000-0005-0000-0000-0000CC360000}"/>
    <cellStyle name="Assumption Year. 2 4 2 10" xfId="7241" xr:uid="{00000000-0005-0000-0000-0000CD360000}"/>
    <cellStyle name="Assumption Year. 2 4 2 10 2" xfId="27232" xr:uid="{00000000-0005-0000-0000-0000CE360000}"/>
    <cellStyle name="Assumption Year. 2 4 2 11" xfId="7242" xr:uid="{00000000-0005-0000-0000-0000CF360000}"/>
    <cellStyle name="Assumption Year. 2 4 2 11 2" xfId="27233" xr:uid="{00000000-0005-0000-0000-0000D0360000}"/>
    <cellStyle name="Assumption Year. 2 4 2 12" xfId="27231" xr:uid="{00000000-0005-0000-0000-0000D1360000}"/>
    <cellStyle name="Assumption Year. 2 4 2 2" xfId="7243" xr:uid="{00000000-0005-0000-0000-0000D2360000}"/>
    <cellStyle name="Assumption Year. 2 4 2 2 10" xfId="7244" xr:uid="{00000000-0005-0000-0000-0000D3360000}"/>
    <cellStyle name="Assumption Year. 2 4 2 2 10 2" xfId="27235" xr:uid="{00000000-0005-0000-0000-0000D4360000}"/>
    <cellStyle name="Assumption Year. 2 4 2 2 11" xfId="7245" xr:uid="{00000000-0005-0000-0000-0000D5360000}"/>
    <cellStyle name="Assumption Year. 2 4 2 2 11 2" xfId="27236" xr:uid="{00000000-0005-0000-0000-0000D6360000}"/>
    <cellStyle name="Assumption Year. 2 4 2 2 12" xfId="27234" xr:uid="{00000000-0005-0000-0000-0000D7360000}"/>
    <cellStyle name="Assumption Year. 2 4 2 2 2" xfId="7246" xr:uid="{00000000-0005-0000-0000-0000D8360000}"/>
    <cellStyle name="Assumption Year. 2 4 2 2 2 2" xfId="27237" xr:uid="{00000000-0005-0000-0000-0000D9360000}"/>
    <cellStyle name="Assumption Year. 2 4 2 2 3" xfId="7247" xr:uid="{00000000-0005-0000-0000-0000DA360000}"/>
    <cellStyle name="Assumption Year. 2 4 2 2 3 2" xfId="27238" xr:uid="{00000000-0005-0000-0000-0000DB360000}"/>
    <cellStyle name="Assumption Year. 2 4 2 2 4" xfId="7248" xr:uid="{00000000-0005-0000-0000-0000DC360000}"/>
    <cellStyle name="Assumption Year. 2 4 2 2 4 2" xfId="27239" xr:uid="{00000000-0005-0000-0000-0000DD360000}"/>
    <cellStyle name="Assumption Year. 2 4 2 2 5" xfId="7249" xr:uid="{00000000-0005-0000-0000-0000DE360000}"/>
    <cellStyle name="Assumption Year. 2 4 2 2 5 2" xfId="27240" xr:uid="{00000000-0005-0000-0000-0000DF360000}"/>
    <cellStyle name="Assumption Year. 2 4 2 2 6" xfId="7250" xr:uid="{00000000-0005-0000-0000-0000E0360000}"/>
    <cellStyle name="Assumption Year. 2 4 2 2 6 2" xfId="27241" xr:uid="{00000000-0005-0000-0000-0000E1360000}"/>
    <cellStyle name="Assumption Year. 2 4 2 2 7" xfId="7251" xr:uid="{00000000-0005-0000-0000-0000E2360000}"/>
    <cellStyle name="Assumption Year. 2 4 2 2 7 2" xfId="27242" xr:uid="{00000000-0005-0000-0000-0000E3360000}"/>
    <cellStyle name="Assumption Year. 2 4 2 2 8" xfId="7252" xr:uid="{00000000-0005-0000-0000-0000E4360000}"/>
    <cellStyle name="Assumption Year. 2 4 2 2 8 2" xfId="27243" xr:uid="{00000000-0005-0000-0000-0000E5360000}"/>
    <cellStyle name="Assumption Year. 2 4 2 2 9" xfId="7253" xr:uid="{00000000-0005-0000-0000-0000E6360000}"/>
    <cellStyle name="Assumption Year. 2 4 2 2 9 2" xfId="27244" xr:uid="{00000000-0005-0000-0000-0000E7360000}"/>
    <cellStyle name="Assumption Year. 2 4 2 3" xfId="7254" xr:uid="{00000000-0005-0000-0000-0000E8360000}"/>
    <cellStyle name="Assumption Year. 2 4 2 3 2" xfId="27245" xr:uid="{00000000-0005-0000-0000-0000E9360000}"/>
    <cellStyle name="Assumption Year. 2 4 2 4" xfId="7255" xr:uid="{00000000-0005-0000-0000-0000EA360000}"/>
    <cellStyle name="Assumption Year. 2 4 2 4 2" xfId="27246" xr:uid="{00000000-0005-0000-0000-0000EB360000}"/>
    <cellStyle name="Assumption Year. 2 4 2 5" xfId="7256" xr:uid="{00000000-0005-0000-0000-0000EC360000}"/>
    <cellStyle name="Assumption Year. 2 4 2 5 2" xfId="27247" xr:uid="{00000000-0005-0000-0000-0000ED360000}"/>
    <cellStyle name="Assumption Year. 2 4 2 6" xfId="7257" xr:uid="{00000000-0005-0000-0000-0000EE360000}"/>
    <cellStyle name="Assumption Year. 2 4 2 6 2" xfId="27248" xr:uid="{00000000-0005-0000-0000-0000EF360000}"/>
    <cellStyle name="Assumption Year. 2 4 2 7" xfId="7258" xr:uid="{00000000-0005-0000-0000-0000F0360000}"/>
    <cellStyle name="Assumption Year. 2 4 2 7 2" xfId="27249" xr:uid="{00000000-0005-0000-0000-0000F1360000}"/>
    <cellStyle name="Assumption Year. 2 4 2 8" xfId="7259" xr:uid="{00000000-0005-0000-0000-0000F2360000}"/>
    <cellStyle name="Assumption Year. 2 4 2 8 2" xfId="27250" xr:uid="{00000000-0005-0000-0000-0000F3360000}"/>
    <cellStyle name="Assumption Year. 2 4 2 9" xfId="7260" xr:uid="{00000000-0005-0000-0000-0000F4360000}"/>
    <cellStyle name="Assumption Year. 2 4 2 9 2" xfId="27251" xr:uid="{00000000-0005-0000-0000-0000F5360000}"/>
    <cellStyle name="Assumption Year. 2 4 3" xfId="7261" xr:uid="{00000000-0005-0000-0000-0000F6360000}"/>
    <cellStyle name="Assumption Year. 2 4 3 10" xfId="7262" xr:uid="{00000000-0005-0000-0000-0000F7360000}"/>
    <cellStyle name="Assumption Year. 2 4 3 10 2" xfId="27253" xr:uid="{00000000-0005-0000-0000-0000F8360000}"/>
    <cellStyle name="Assumption Year. 2 4 3 11" xfId="7263" xr:uid="{00000000-0005-0000-0000-0000F9360000}"/>
    <cellStyle name="Assumption Year. 2 4 3 11 2" xfId="27254" xr:uid="{00000000-0005-0000-0000-0000FA360000}"/>
    <cellStyle name="Assumption Year. 2 4 3 12" xfId="27252" xr:uid="{00000000-0005-0000-0000-0000FB360000}"/>
    <cellStyle name="Assumption Year. 2 4 3 2" xfId="7264" xr:uid="{00000000-0005-0000-0000-0000FC360000}"/>
    <cellStyle name="Assumption Year. 2 4 3 2 2" xfId="27255" xr:uid="{00000000-0005-0000-0000-0000FD360000}"/>
    <cellStyle name="Assumption Year. 2 4 3 3" xfId="7265" xr:uid="{00000000-0005-0000-0000-0000FE360000}"/>
    <cellStyle name="Assumption Year. 2 4 3 3 2" xfId="27256" xr:uid="{00000000-0005-0000-0000-0000FF360000}"/>
    <cellStyle name="Assumption Year. 2 4 3 4" xfId="7266" xr:uid="{00000000-0005-0000-0000-000000370000}"/>
    <cellStyle name="Assumption Year. 2 4 3 4 2" xfId="27257" xr:uid="{00000000-0005-0000-0000-000001370000}"/>
    <cellStyle name="Assumption Year. 2 4 3 5" xfId="7267" xr:uid="{00000000-0005-0000-0000-000002370000}"/>
    <cellStyle name="Assumption Year. 2 4 3 5 2" xfId="27258" xr:uid="{00000000-0005-0000-0000-000003370000}"/>
    <cellStyle name="Assumption Year. 2 4 3 6" xfId="7268" xr:uid="{00000000-0005-0000-0000-000004370000}"/>
    <cellStyle name="Assumption Year. 2 4 3 6 2" xfId="27259" xr:uid="{00000000-0005-0000-0000-000005370000}"/>
    <cellStyle name="Assumption Year. 2 4 3 7" xfId="7269" xr:uid="{00000000-0005-0000-0000-000006370000}"/>
    <cellStyle name="Assumption Year. 2 4 3 7 2" xfId="27260" xr:uid="{00000000-0005-0000-0000-000007370000}"/>
    <cellStyle name="Assumption Year. 2 4 3 8" xfId="7270" xr:uid="{00000000-0005-0000-0000-000008370000}"/>
    <cellStyle name="Assumption Year. 2 4 3 8 2" xfId="27261" xr:uid="{00000000-0005-0000-0000-000009370000}"/>
    <cellStyle name="Assumption Year. 2 4 3 9" xfId="7271" xr:uid="{00000000-0005-0000-0000-00000A370000}"/>
    <cellStyle name="Assumption Year. 2 4 3 9 2" xfId="27262" xr:uid="{00000000-0005-0000-0000-00000B370000}"/>
    <cellStyle name="Assumption Year. 2 4 4" xfId="7272" xr:uid="{00000000-0005-0000-0000-00000C370000}"/>
    <cellStyle name="Assumption Year. 2 4 4 2" xfId="27263" xr:uid="{00000000-0005-0000-0000-00000D370000}"/>
    <cellStyle name="Assumption Year. 2 4 5" xfId="7273" xr:uid="{00000000-0005-0000-0000-00000E370000}"/>
    <cellStyle name="Assumption Year. 2 4 5 2" xfId="27264" xr:uid="{00000000-0005-0000-0000-00000F370000}"/>
    <cellStyle name="Assumption Year. 2 4 6" xfId="7274" xr:uid="{00000000-0005-0000-0000-000010370000}"/>
    <cellStyle name="Assumption Year. 2 4 6 2" xfId="27265" xr:uid="{00000000-0005-0000-0000-000011370000}"/>
    <cellStyle name="Assumption Year. 2 4 7" xfId="7275" xr:uid="{00000000-0005-0000-0000-000012370000}"/>
    <cellStyle name="Assumption Year. 2 4 7 2" xfId="27266" xr:uid="{00000000-0005-0000-0000-000013370000}"/>
    <cellStyle name="Assumption Year. 2 4 8" xfId="7276" xr:uid="{00000000-0005-0000-0000-000014370000}"/>
    <cellStyle name="Assumption Year. 2 4 8 2" xfId="27267" xr:uid="{00000000-0005-0000-0000-000015370000}"/>
    <cellStyle name="Assumption Year. 2 4 9" xfId="7277" xr:uid="{00000000-0005-0000-0000-000016370000}"/>
    <cellStyle name="Assumption Year. 2 4 9 2" xfId="27268" xr:uid="{00000000-0005-0000-0000-000017370000}"/>
    <cellStyle name="Assumption Year. 2 5" xfId="7278" xr:uid="{00000000-0005-0000-0000-000018370000}"/>
    <cellStyle name="Assumption Year. 2 5 10" xfId="7279" xr:uid="{00000000-0005-0000-0000-000019370000}"/>
    <cellStyle name="Assumption Year. 2 5 10 2" xfId="27270" xr:uid="{00000000-0005-0000-0000-00001A370000}"/>
    <cellStyle name="Assumption Year. 2 5 11" xfId="7280" xr:uid="{00000000-0005-0000-0000-00001B370000}"/>
    <cellStyle name="Assumption Year. 2 5 11 2" xfId="27271" xr:uid="{00000000-0005-0000-0000-00001C370000}"/>
    <cellStyle name="Assumption Year. 2 5 12" xfId="7281" xr:uid="{00000000-0005-0000-0000-00001D370000}"/>
    <cellStyle name="Assumption Year. 2 5 12 2" xfId="27272" xr:uid="{00000000-0005-0000-0000-00001E370000}"/>
    <cellStyle name="Assumption Year. 2 5 13" xfId="27269" xr:uid="{00000000-0005-0000-0000-00001F370000}"/>
    <cellStyle name="Assumption Year. 2 5 2" xfId="7282" xr:uid="{00000000-0005-0000-0000-000020370000}"/>
    <cellStyle name="Assumption Year. 2 5 2 10" xfId="7283" xr:uid="{00000000-0005-0000-0000-000021370000}"/>
    <cellStyle name="Assumption Year. 2 5 2 10 2" xfId="27274" xr:uid="{00000000-0005-0000-0000-000022370000}"/>
    <cellStyle name="Assumption Year. 2 5 2 11" xfId="7284" xr:uid="{00000000-0005-0000-0000-000023370000}"/>
    <cellStyle name="Assumption Year. 2 5 2 11 2" xfId="27275" xr:uid="{00000000-0005-0000-0000-000024370000}"/>
    <cellStyle name="Assumption Year. 2 5 2 12" xfId="27273" xr:uid="{00000000-0005-0000-0000-000025370000}"/>
    <cellStyle name="Assumption Year. 2 5 2 2" xfId="7285" xr:uid="{00000000-0005-0000-0000-000026370000}"/>
    <cellStyle name="Assumption Year. 2 5 2 2 10" xfId="7286" xr:uid="{00000000-0005-0000-0000-000027370000}"/>
    <cellStyle name="Assumption Year. 2 5 2 2 10 2" xfId="27277" xr:uid="{00000000-0005-0000-0000-000028370000}"/>
    <cellStyle name="Assumption Year. 2 5 2 2 11" xfId="7287" xr:uid="{00000000-0005-0000-0000-000029370000}"/>
    <cellStyle name="Assumption Year. 2 5 2 2 11 2" xfId="27278" xr:uid="{00000000-0005-0000-0000-00002A370000}"/>
    <cellStyle name="Assumption Year. 2 5 2 2 12" xfId="27276" xr:uid="{00000000-0005-0000-0000-00002B370000}"/>
    <cellStyle name="Assumption Year. 2 5 2 2 2" xfId="7288" xr:uid="{00000000-0005-0000-0000-00002C370000}"/>
    <cellStyle name="Assumption Year. 2 5 2 2 2 2" xfId="27279" xr:uid="{00000000-0005-0000-0000-00002D370000}"/>
    <cellStyle name="Assumption Year. 2 5 2 2 3" xfId="7289" xr:uid="{00000000-0005-0000-0000-00002E370000}"/>
    <cellStyle name="Assumption Year. 2 5 2 2 3 2" xfId="27280" xr:uid="{00000000-0005-0000-0000-00002F370000}"/>
    <cellStyle name="Assumption Year. 2 5 2 2 4" xfId="7290" xr:uid="{00000000-0005-0000-0000-000030370000}"/>
    <cellStyle name="Assumption Year. 2 5 2 2 4 2" xfId="27281" xr:uid="{00000000-0005-0000-0000-000031370000}"/>
    <cellStyle name="Assumption Year. 2 5 2 2 5" xfId="7291" xr:uid="{00000000-0005-0000-0000-000032370000}"/>
    <cellStyle name="Assumption Year. 2 5 2 2 5 2" xfId="27282" xr:uid="{00000000-0005-0000-0000-000033370000}"/>
    <cellStyle name="Assumption Year. 2 5 2 2 6" xfId="7292" xr:uid="{00000000-0005-0000-0000-000034370000}"/>
    <cellStyle name="Assumption Year. 2 5 2 2 6 2" xfId="27283" xr:uid="{00000000-0005-0000-0000-000035370000}"/>
    <cellStyle name="Assumption Year. 2 5 2 2 7" xfId="7293" xr:uid="{00000000-0005-0000-0000-000036370000}"/>
    <cellStyle name="Assumption Year. 2 5 2 2 7 2" xfId="27284" xr:uid="{00000000-0005-0000-0000-000037370000}"/>
    <cellStyle name="Assumption Year. 2 5 2 2 8" xfId="7294" xr:uid="{00000000-0005-0000-0000-000038370000}"/>
    <cellStyle name="Assumption Year. 2 5 2 2 8 2" xfId="27285" xr:uid="{00000000-0005-0000-0000-000039370000}"/>
    <cellStyle name="Assumption Year. 2 5 2 2 9" xfId="7295" xr:uid="{00000000-0005-0000-0000-00003A370000}"/>
    <cellStyle name="Assumption Year. 2 5 2 2 9 2" xfId="27286" xr:uid="{00000000-0005-0000-0000-00003B370000}"/>
    <cellStyle name="Assumption Year. 2 5 2 3" xfId="7296" xr:uid="{00000000-0005-0000-0000-00003C370000}"/>
    <cellStyle name="Assumption Year. 2 5 2 3 2" xfId="27287" xr:uid="{00000000-0005-0000-0000-00003D370000}"/>
    <cellStyle name="Assumption Year. 2 5 2 4" xfId="7297" xr:uid="{00000000-0005-0000-0000-00003E370000}"/>
    <cellStyle name="Assumption Year. 2 5 2 4 2" xfId="27288" xr:uid="{00000000-0005-0000-0000-00003F370000}"/>
    <cellStyle name="Assumption Year. 2 5 2 5" xfId="7298" xr:uid="{00000000-0005-0000-0000-000040370000}"/>
    <cellStyle name="Assumption Year. 2 5 2 5 2" xfId="27289" xr:uid="{00000000-0005-0000-0000-000041370000}"/>
    <cellStyle name="Assumption Year. 2 5 2 6" xfId="7299" xr:uid="{00000000-0005-0000-0000-000042370000}"/>
    <cellStyle name="Assumption Year. 2 5 2 6 2" xfId="27290" xr:uid="{00000000-0005-0000-0000-000043370000}"/>
    <cellStyle name="Assumption Year. 2 5 2 7" xfId="7300" xr:uid="{00000000-0005-0000-0000-000044370000}"/>
    <cellStyle name="Assumption Year. 2 5 2 7 2" xfId="27291" xr:uid="{00000000-0005-0000-0000-000045370000}"/>
    <cellStyle name="Assumption Year. 2 5 2 8" xfId="7301" xr:uid="{00000000-0005-0000-0000-000046370000}"/>
    <cellStyle name="Assumption Year. 2 5 2 8 2" xfId="27292" xr:uid="{00000000-0005-0000-0000-000047370000}"/>
    <cellStyle name="Assumption Year. 2 5 2 9" xfId="7302" xr:uid="{00000000-0005-0000-0000-000048370000}"/>
    <cellStyle name="Assumption Year. 2 5 2 9 2" xfId="27293" xr:uid="{00000000-0005-0000-0000-000049370000}"/>
    <cellStyle name="Assumption Year. 2 5 3" xfId="7303" xr:uid="{00000000-0005-0000-0000-00004A370000}"/>
    <cellStyle name="Assumption Year. 2 5 3 10" xfId="7304" xr:uid="{00000000-0005-0000-0000-00004B370000}"/>
    <cellStyle name="Assumption Year. 2 5 3 10 2" xfId="27295" xr:uid="{00000000-0005-0000-0000-00004C370000}"/>
    <cellStyle name="Assumption Year. 2 5 3 11" xfId="7305" xr:uid="{00000000-0005-0000-0000-00004D370000}"/>
    <cellStyle name="Assumption Year. 2 5 3 11 2" xfId="27296" xr:uid="{00000000-0005-0000-0000-00004E370000}"/>
    <cellStyle name="Assumption Year. 2 5 3 12" xfId="27294" xr:uid="{00000000-0005-0000-0000-00004F370000}"/>
    <cellStyle name="Assumption Year. 2 5 3 2" xfId="7306" xr:uid="{00000000-0005-0000-0000-000050370000}"/>
    <cellStyle name="Assumption Year. 2 5 3 2 2" xfId="27297" xr:uid="{00000000-0005-0000-0000-000051370000}"/>
    <cellStyle name="Assumption Year. 2 5 3 3" xfId="7307" xr:uid="{00000000-0005-0000-0000-000052370000}"/>
    <cellStyle name="Assumption Year. 2 5 3 3 2" xfId="27298" xr:uid="{00000000-0005-0000-0000-000053370000}"/>
    <cellStyle name="Assumption Year. 2 5 3 4" xfId="7308" xr:uid="{00000000-0005-0000-0000-000054370000}"/>
    <cellStyle name="Assumption Year. 2 5 3 4 2" xfId="27299" xr:uid="{00000000-0005-0000-0000-000055370000}"/>
    <cellStyle name="Assumption Year. 2 5 3 5" xfId="7309" xr:uid="{00000000-0005-0000-0000-000056370000}"/>
    <cellStyle name="Assumption Year. 2 5 3 5 2" xfId="27300" xr:uid="{00000000-0005-0000-0000-000057370000}"/>
    <cellStyle name="Assumption Year. 2 5 3 6" xfId="7310" xr:uid="{00000000-0005-0000-0000-000058370000}"/>
    <cellStyle name="Assumption Year. 2 5 3 6 2" xfId="27301" xr:uid="{00000000-0005-0000-0000-000059370000}"/>
    <cellStyle name="Assumption Year. 2 5 3 7" xfId="7311" xr:uid="{00000000-0005-0000-0000-00005A370000}"/>
    <cellStyle name="Assumption Year. 2 5 3 7 2" xfId="27302" xr:uid="{00000000-0005-0000-0000-00005B370000}"/>
    <cellStyle name="Assumption Year. 2 5 3 8" xfId="7312" xr:uid="{00000000-0005-0000-0000-00005C370000}"/>
    <cellStyle name="Assumption Year. 2 5 3 8 2" xfId="27303" xr:uid="{00000000-0005-0000-0000-00005D370000}"/>
    <cellStyle name="Assumption Year. 2 5 3 9" xfId="7313" xr:uid="{00000000-0005-0000-0000-00005E370000}"/>
    <cellStyle name="Assumption Year. 2 5 3 9 2" xfId="27304" xr:uid="{00000000-0005-0000-0000-00005F370000}"/>
    <cellStyle name="Assumption Year. 2 5 4" xfId="7314" xr:uid="{00000000-0005-0000-0000-000060370000}"/>
    <cellStyle name="Assumption Year. 2 5 4 2" xfId="27305" xr:uid="{00000000-0005-0000-0000-000061370000}"/>
    <cellStyle name="Assumption Year. 2 5 5" xfId="7315" xr:uid="{00000000-0005-0000-0000-000062370000}"/>
    <cellStyle name="Assumption Year. 2 5 5 2" xfId="27306" xr:uid="{00000000-0005-0000-0000-000063370000}"/>
    <cellStyle name="Assumption Year. 2 5 6" xfId="7316" xr:uid="{00000000-0005-0000-0000-000064370000}"/>
    <cellStyle name="Assumption Year. 2 5 6 2" xfId="27307" xr:uid="{00000000-0005-0000-0000-000065370000}"/>
    <cellStyle name="Assumption Year. 2 5 7" xfId="7317" xr:uid="{00000000-0005-0000-0000-000066370000}"/>
    <cellStyle name="Assumption Year. 2 5 7 2" xfId="27308" xr:uid="{00000000-0005-0000-0000-000067370000}"/>
    <cellStyle name="Assumption Year. 2 5 8" xfId="7318" xr:uid="{00000000-0005-0000-0000-000068370000}"/>
    <cellStyle name="Assumption Year. 2 5 8 2" xfId="27309" xr:uid="{00000000-0005-0000-0000-000069370000}"/>
    <cellStyle name="Assumption Year. 2 5 9" xfId="7319" xr:uid="{00000000-0005-0000-0000-00006A370000}"/>
    <cellStyle name="Assumption Year. 2 5 9 2" xfId="27310" xr:uid="{00000000-0005-0000-0000-00006B370000}"/>
    <cellStyle name="Assumption Year. 2 6" xfId="7320" xr:uid="{00000000-0005-0000-0000-00006C370000}"/>
    <cellStyle name="Assumption Year. 2 6 10" xfId="7321" xr:uid="{00000000-0005-0000-0000-00006D370000}"/>
    <cellStyle name="Assumption Year. 2 6 10 2" xfId="27312" xr:uid="{00000000-0005-0000-0000-00006E370000}"/>
    <cellStyle name="Assumption Year. 2 6 11" xfId="7322" xr:uid="{00000000-0005-0000-0000-00006F370000}"/>
    <cellStyle name="Assumption Year. 2 6 11 2" xfId="27313" xr:uid="{00000000-0005-0000-0000-000070370000}"/>
    <cellStyle name="Assumption Year. 2 6 12" xfId="27311" xr:uid="{00000000-0005-0000-0000-000071370000}"/>
    <cellStyle name="Assumption Year. 2 6 2" xfId="7323" xr:uid="{00000000-0005-0000-0000-000072370000}"/>
    <cellStyle name="Assumption Year. 2 6 2 10" xfId="7324" xr:uid="{00000000-0005-0000-0000-000073370000}"/>
    <cellStyle name="Assumption Year. 2 6 2 10 2" xfId="27315" xr:uid="{00000000-0005-0000-0000-000074370000}"/>
    <cellStyle name="Assumption Year. 2 6 2 11" xfId="7325" xr:uid="{00000000-0005-0000-0000-000075370000}"/>
    <cellStyle name="Assumption Year. 2 6 2 11 2" xfId="27316" xr:uid="{00000000-0005-0000-0000-000076370000}"/>
    <cellStyle name="Assumption Year. 2 6 2 12" xfId="27314" xr:uid="{00000000-0005-0000-0000-000077370000}"/>
    <cellStyle name="Assumption Year. 2 6 2 2" xfId="7326" xr:uid="{00000000-0005-0000-0000-000078370000}"/>
    <cellStyle name="Assumption Year. 2 6 2 2 2" xfId="27317" xr:uid="{00000000-0005-0000-0000-000079370000}"/>
    <cellStyle name="Assumption Year. 2 6 2 3" xfId="7327" xr:uid="{00000000-0005-0000-0000-00007A370000}"/>
    <cellStyle name="Assumption Year. 2 6 2 3 2" xfId="27318" xr:uid="{00000000-0005-0000-0000-00007B370000}"/>
    <cellStyle name="Assumption Year. 2 6 2 4" xfId="7328" xr:uid="{00000000-0005-0000-0000-00007C370000}"/>
    <cellStyle name="Assumption Year. 2 6 2 4 2" xfId="27319" xr:uid="{00000000-0005-0000-0000-00007D370000}"/>
    <cellStyle name="Assumption Year. 2 6 2 5" xfId="7329" xr:uid="{00000000-0005-0000-0000-00007E370000}"/>
    <cellStyle name="Assumption Year. 2 6 2 5 2" xfId="27320" xr:uid="{00000000-0005-0000-0000-00007F370000}"/>
    <cellStyle name="Assumption Year. 2 6 2 6" xfId="7330" xr:uid="{00000000-0005-0000-0000-000080370000}"/>
    <cellStyle name="Assumption Year. 2 6 2 6 2" xfId="27321" xr:uid="{00000000-0005-0000-0000-000081370000}"/>
    <cellStyle name="Assumption Year. 2 6 2 7" xfId="7331" xr:uid="{00000000-0005-0000-0000-000082370000}"/>
    <cellStyle name="Assumption Year. 2 6 2 7 2" xfId="27322" xr:uid="{00000000-0005-0000-0000-000083370000}"/>
    <cellStyle name="Assumption Year. 2 6 2 8" xfId="7332" xr:uid="{00000000-0005-0000-0000-000084370000}"/>
    <cellStyle name="Assumption Year. 2 6 2 8 2" xfId="27323" xr:uid="{00000000-0005-0000-0000-000085370000}"/>
    <cellStyle name="Assumption Year. 2 6 2 9" xfId="7333" xr:uid="{00000000-0005-0000-0000-000086370000}"/>
    <cellStyle name="Assumption Year. 2 6 2 9 2" xfId="27324" xr:uid="{00000000-0005-0000-0000-000087370000}"/>
    <cellStyle name="Assumption Year. 2 6 3" xfId="7334" xr:uid="{00000000-0005-0000-0000-000088370000}"/>
    <cellStyle name="Assumption Year. 2 6 3 2" xfId="27325" xr:uid="{00000000-0005-0000-0000-000089370000}"/>
    <cellStyle name="Assumption Year. 2 6 4" xfId="7335" xr:uid="{00000000-0005-0000-0000-00008A370000}"/>
    <cellStyle name="Assumption Year. 2 6 4 2" xfId="27326" xr:uid="{00000000-0005-0000-0000-00008B370000}"/>
    <cellStyle name="Assumption Year. 2 6 5" xfId="7336" xr:uid="{00000000-0005-0000-0000-00008C370000}"/>
    <cellStyle name="Assumption Year. 2 6 5 2" xfId="27327" xr:uid="{00000000-0005-0000-0000-00008D370000}"/>
    <cellStyle name="Assumption Year. 2 6 6" xfId="7337" xr:uid="{00000000-0005-0000-0000-00008E370000}"/>
    <cellStyle name="Assumption Year. 2 6 6 2" xfId="27328" xr:uid="{00000000-0005-0000-0000-00008F370000}"/>
    <cellStyle name="Assumption Year. 2 6 7" xfId="7338" xr:uid="{00000000-0005-0000-0000-000090370000}"/>
    <cellStyle name="Assumption Year. 2 6 7 2" xfId="27329" xr:uid="{00000000-0005-0000-0000-000091370000}"/>
    <cellStyle name="Assumption Year. 2 6 8" xfId="7339" xr:uid="{00000000-0005-0000-0000-000092370000}"/>
    <cellStyle name="Assumption Year. 2 6 8 2" xfId="27330" xr:uid="{00000000-0005-0000-0000-000093370000}"/>
    <cellStyle name="Assumption Year. 2 6 9" xfId="7340" xr:uid="{00000000-0005-0000-0000-000094370000}"/>
    <cellStyle name="Assumption Year. 2 6 9 2" xfId="27331" xr:uid="{00000000-0005-0000-0000-000095370000}"/>
    <cellStyle name="Assumption Year. 2 7" xfId="7341" xr:uid="{00000000-0005-0000-0000-000096370000}"/>
    <cellStyle name="Assumption Year. 2 7 10" xfId="7342" xr:uid="{00000000-0005-0000-0000-000097370000}"/>
    <cellStyle name="Assumption Year. 2 7 10 2" xfId="27333" xr:uid="{00000000-0005-0000-0000-000098370000}"/>
    <cellStyle name="Assumption Year. 2 7 11" xfId="7343" xr:uid="{00000000-0005-0000-0000-000099370000}"/>
    <cellStyle name="Assumption Year. 2 7 11 2" xfId="27334" xr:uid="{00000000-0005-0000-0000-00009A370000}"/>
    <cellStyle name="Assumption Year. 2 7 12" xfId="27332" xr:uid="{00000000-0005-0000-0000-00009B370000}"/>
    <cellStyle name="Assumption Year. 2 7 2" xfId="7344" xr:uid="{00000000-0005-0000-0000-00009C370000}"/>
    <cellStyle name="Assumption Year. 2 7 2 10" xfId="7345" xr:uid="{00000000-0005-0000-0000-00009D370000}"/>
    <cellStyle name="Assumption Year. 2 7 2 10 2" xfId="27336" xr:uid="{00000000-0005-0000-0000-00009E370000}"/>
    <cellStyle name="Assumption Year. 2 7 2 11" xfId="7346" xr:uid="{00000000-0005-0000-0000-00009F370000}"/>
    <cellStyle name="Assumption Year. 2 7 2 11 2" xfId="27337" xr:uid="{00000000-0005-0000-0000-0000A0370000}"/>
    <cellStyle name="Assumption Year. 2 7 2 12" xfId="27335" xr:uid="{00000000-0005-0000-0000-0000A1370000}"/>
    <cellStyle name="Assumption Year. 2 7 2 2" xfId="7347" xr:uid="{00000000-0005-0000-0000-0000A2370000}"/>
    <cellStyle name="Assumption Year. 2 7 2 2 2" xfId="27338" xr:uid="{00000000-0005-0000-0000-0000A3370000}"/>
    <cellStyle name="Assumption Year. 2 7 2 3" xfId="7348" xr:uid="{00000000-0005-0000-0000-0000A4370000}"/>
    <cellStyle name="Assumption Year. 2 7 2 3 2" xfId="27339" xr:uid="{00000000-0005-0000-0000-0000A5370000}"/>
    <cellStyle name="Assumption Year. 2 7 2 4" xfId="7349" xr:uid="{00000000-0005-0000-0000-0000A6370000}"/>
    <cellStyle name="Assumption Year. 2 7 2 4 2" xfId="27340" xr:uid="{00000000-0005-0000-0000-0000A7370000}"/>
    <cellStyle name="Assumption Year. 2 7 2 5" xfId="7350" xr:uid="{00000000-0005-0000-0000-0000A8370000}"/>
    <cellStyle name="Assumption Year. 2 7 2 5 2" xfId="27341" xr:uid="{00000000-0005-0000-0000-0000A9370000}"/>
    <cellStyle name="Assumption Year. 2 7 2 6" xfId="7351" xr:uid="{00000000-0005-0000-0000-0000AA370000}"/>
    <cellStyle name="Assumption Year. 2 7 2 6 2" xfId="27342" xr:uid="{00000000-0005-0000-0000-0000AB370000}"/>
    <cellStyle name="Assumption Year. 2 7 2 7" xfId="7352" xr:uid="{00000000-0005-0000-0000-0000AC370000}"/>
    <cellStyle name="Assumption Year. 2 7 2 7 2" xfId="27343" xr:uid="{00000000-0005-0000-0000-0000AD370000}"/>
    <cellStyle name="Assumption Year. 2 7 2 8" xfId="7353" xr:uid="{00000000-0005-0000-0000-0000AE370000}"/>
    <cellStyle name="Assumption Year. 2 7 2 8 2" xfId="27344" xr:uid="{00000000-0005-0000-0000-0000AF370000}"/>
    <cellStyle name="Assumption Year. 2 7 2 9" xfId="7354" xr:uid="{00000000-0005-0000-0000-0000B0370000}"/>
    <cellStyle name="Assumption Year. 2 7 2 9 2" xfId="27345" xr:uid="{00000000-0005-0000-0000-0000B1370000}"/>
    <cellStyle name="Assumption Year. 2 7 3" xfId="7355" xr:uid="{00000000-0005-0000-0000-0000B2370000}"/>
    <cellStyle name="Assumption Year. 2 7 3 2" xfId="27346" xr:uid="{00000000-0005-0000-0000-0000B3370000}"/>
    <cellStyle name="Assumption Year. 2 7 4" xfId="7356" xr:uid="{00000000-0005-0000-0000-0000B4370000}"/>
    <cellStyle name="Assumption Year. 2 7 4 2" xfId="27347" xr:uid="{00000000-0005-0000-0000-0000B5370000}"/>
    <cellStyle name="Assumption Year. 2 7 5" xfId="7357" xr:uid="{00000000-0005-0000-0000-0000B6370000}"/>
    <cellStyle name="Assumption Year. 2 7 5 2" xfId="27348" xr:uid="{00000000-0005-0000-0000-0000B7370000}"/>
    <cellStyle name="Assumption Year. 2 7 6" xfId="7358" xr:uid="{00000000-0005-0000-0000-0000B8370000}"/>
    <cellStyle name="Assumption Year. 2 7 6 2" xfId="27349" xr:uid="{00000000-0005-0000-0000-0000B9370000}"/>
    <cellStyle name="Assumption Year. 2 7 7" xfId="7359" xr:uid="{00000000-0005-0000-0000-0000BA370000}"/>
    <cellStyle name="Assumption Year. 2 7 7 2" xfId="27350" xr:uid="{00000000-0005-0000-0000-0000BB370000}"/>
    <cellStyle name="Assumption Year. 2 7 8" xfId="7360" xr:uid="{00000000-0005-0000-0000-0000BC370000}"/>
    <cellStyle name="Assumption Year. 2 7 8 2" xfId="27351" xr:uid="{00000000-0005-0000-0000-0000BD370000}"/>
    <cellStyle name="Assumption Year. 2 7 9" xfId="7361" xr:uid="{00000000-0005-0000-0000-0000BE370000}"/>
    <cellStyle name="Assumption Year. 2 7 9 2" xfId="27352" xr:uid="{00000000-0005-0000-0000-0000BF370000}"/>
    <cellStyle name="Assumption Year. 2 8" xfId="7362" xr:uid="{00000000-0005-0000-0000-0000C0370000}"/>
    <cellStyle name="Assumption Year. 2 8 10" xfId="7363" xr:uid="{00000000-0005-0000-0000-0000C1370000}"/>
    <cellStyle name="Assumption Year. 2 8 10 2" xfId="27354" xr:uid="{00000000-0005-0000-0000-0000C2370000}"/>
    <cellStyle name="Assumption Year. 2 8 11" xfId="7364" xr:uid="{00000000-0005-0000-0000-0000C3370000}"/>
    <cellStyle name="Assumption Year. 2 8 11 2" xfId="27355" xr:uid="{00000000-0005-0000-0000-0000C4370000}"/>
    <cellStyle name="Assumption Year. 2 8 12" xfId="27353" xr:uid="{00000000-0005-0000-0000-0000C5370000}"/>
    <cellStyle name="Assumption Year. 2 8 2" xfId="7365" xr:uid="{00000000-0005-0000-0000-0000C6370000}"/>
    <cellStyle name="Assumption Year. 2 8 2 10" xfId="7366" xr:uid="{00000000-0005-0000-0000-0000C7370000}"/>
    <cellStyle name="Assumption Year. 2 8 2 10 2" xfId="27357" xr:uid="{00000000-0005-0000-0000-0000C8370000}"/>
    <cellStyle name="Assumption Year. 2 8 2 11" xfId="7367" xr:uid="{00000000-0005-0000-0000-0000C9370000}"/>
    <cellStyle name="Assumption Year. 2 8 2 11 2" xfId="27358" xr:uid="{00000000-0005-0000-0000-0000CA370000}"/>
    <cellStyle name="Assumption Year. 2 8 2 12" xfId="27356" xr:uid="{00000000-0005-0000-0000-0000CB370000}"/>
    <cellStyle name="Assumption Year. 2 8 2 2" xfId="7368" xr:uid="{00000000-0005-0000-0000-0000CC370000}"/>
    <cellStyle name="Assumption Year. 2 8 2 2 2" xfId="27359" xr:uid="{00000000-0005-0000-0000-0000CD370000}"/>
    <cellStyle name="Assumption Year. 2 8 2 3" xfId="7369" xr:uid="{00000000-0005-0000-0000-0000CE370000}"/>
    <cellStyle name="Assumption Year. 2 8 2 3 2" xfId="27360" xr:uid="{00000000-0005-0000-0000-0000CF370000}"/>
    <cellStyle name="Assumption Year. 2 8 2 4" xfId="7370" xr:uid="{00000000-0005-0000-0000-0000D0370000}"/>
    <cellStyle name="Assumption Year. 2 8 2 4 2" xfId="27361" xr:uid="{00000000-0005-0000-0000-0000D1370000}"/>
    <cellStyle name="Assumption Year. 2 8 2 5" xfId="7371" xr:uid="{00000000-0005-0000-0000-0000D2370000}"/>
    <cellStyle name="Assumption Year. 2 8 2 5 2" xfId="27362" xr:uid="{00000000-0005-0000-0000-0000D3370000}"/>
    <cellStyle name="Assumption Year. 2 8 2 6" xfId="7372" xr:uid="{00000000-0005-0000-0000-0000D4370000}"/>
    <cellStyle name="Assumption Year. 2 8 2 6 2" xfId="27363" xr:uid="{00000000-0005-0000-0000-0000D5370000}"/>
    <cellStyle name="Assumption Year. 2 8 2 7" xfId="7373" xr:uid="{00000000-0005-0000-0000-0000D6370000}"/>
    <cellStyle name="Assumption Year. 2 8 2 7 2" xfId="27364" xr:uid="{00000000-0005-0000-0000-0000D7370000}"/>
    <cellStyle name="Assumption Year. 2 8 2 8" xfId="7374" xr:uid="{00000000-0005-0000-0000-0000D8370000}"/>
    <cellStyle name="Assumption Year. 2 8 2 8 2" xfId="27365" xr:uid="{00000000-0005-0000-0000-0000D9370000}"/>
    <cellStyle name="Assumption Year. 2 8 2 9" xfId="7375" xr:uid="{00000000-0005-0000-0000-0000DA370000}"/>
    <cellStyle name="Assumption Year. 2 8 2 9 2" xfId="27366" xr:uid="{00000000-0005-0000-0000-0000DB370000}"/>
    <cellStyle name="Assumption Year. 2 8 3" xfId="7376" xr:uid="{00000000-0005-0000-0000-0000DC370000}"/>
    <cellStyle name="Assumption Year. 2 8 3 2" xfId="27367" xr:uid="{00000000-0005-0000-0000-0000DD370000}"/>
    <cellStyle name="Assumption Year. 2 8 4" xfId="7377" xr:uid="{00000000-0005-0000-0000-0000DE370000}"/>
    <cellStyle name="Assumption Year. 2 8 4 2" xfId="27368" xr:uid="{00000000-0005-0000-0000-0000DF370000}"/>
    <cellStyle name="Assumption Year. 2 8 5" xfId="7378" xr:uid="{00000000-0005-0000-0000-0000E0370000}"/>
    <cellStyle name="Assumption Year. 2 8 5 2" xfId="27369" xr:uid="{00000000-0005-0000-0000-0000E1370000}"/>
    <cellStyle name="Assumption Year. 2 8 6" xfId="7379" xr:uid="{00000000-0005-0000-0000-0000E2370000}"/>
    <cellStyle name="Assumption Year. 2 8 6 2" xfId="27370" xr:uid="{00000000-0005-0000-0000-0000E3370000}"/>
    <cellStyle name="Assumption Year. 2 8 7" xfId="7380" xr:uid="{00000000-0005-0000-0000-0000E4370000}"/>
    <cellStyle name="Assumption Year. 2 8 7 2" xfId="27371" xr:uid="{00000000-0005-0000-0000-0000E5370000}"/>
    <cellStyle name="Assumption Year. 2 8 8" xfId="7381" xr:uid="{00000000-0005-0000-0000-0000E6370000}"/>
    <cellStyle name="Assumption Year. 2 8 8 2" xfId="27372" xr:uid="{00000000-0005-0000-0000-0000E7370000}"/>
    <cellStyle name="Assumption Year. 2 8 9" xfId="7382" xr:uid="{00000000-0005-0000-0000-0000E8370000}"/>
    <cellStyle name="Assumption Year. 2 8 9 2" xfId="27373" xr:uid="{00000000-0005-0000-0000-0000E9370000}"/>
    <cellStyle name="Assumption Year. 2 9" xfId="7383" xr:uid="{00000000-0005-0000-0000-0000EA370000}"/>
    <cellStyle name="Assumption Year. 2 9 10" xfId="7384" xr:uid="{00000000-0005-0000-0000-0000EB370000}"/>
    <cellStyle name="Assumption Year. 2 9 10 2" xfId="27375" xr:uid="{00000000-0005-0000-0000-0000EC370000}"/>
    <cellStyle name="Assumption Year. 2 9 11" xfId="7385" xr:uid="{00000000-0005-0000-0000-0000ED370000}"/>
    <cellStyle name="Assumption Year. 2 9 11 2" xfId="27376" xr:uid="{00000000-0005-0000-0000-0000EE370000}"/>
    <cellStyle name="Assumption Year. 2 9 12" xfId="27374" xr:uid="{00000000-0005-0000-0000-0000EF370000}"/>
    <cellStyle name="Assumption Year. 2 9 2" xfId="7386" xr:uid="{00000000-0005-0000-0000-0000F0370000}"/>
    <cellStyle name="Assumption Year. 2 9 2 2" xfId="27377" xr:uid="{00000000-0005-0000-0000-0000F1370000}"/>
    <cellStyle name="Assumption Year. 2 9 3" xfId="7387" xr:uid="{00000000-0005-0000-0000-0000F2370000}"/>
    <cellStyle name="Assumption Year. 2 9 3 2" xfId="27378" xr:uid="{00000000-0005-0000-0000-0000F3370000}"/>
    <cellStyle name="Assumption Year. 2 9 4" xfId="7388" xr:uid="{00000000-0005-0000-0000-0000F4370000}"/>
    <cellStyle name="Assumption Year. 2 9 4 2" xfId="27379" xr:uid="{00000000-0005-0000-0000-0000F5370000}"/>
    <cellStyle name="Assumption Year. 2 9 5" xfId="7389" xr:uid="{00000000-0005-0000-0000-0000F6370000}"/>
    <cellStyle name="Assumption Year. 2 9 5 2" xfId="27380" xr:uid="{00000000-0005-0000-0000-0000F7370000}"/>
    <cellStyle name="Assumption Year. 2 9 6" xfId="7390" xr:uid="{00000000-0005-0000-0000-0000F8370000}"/>
    <cellStyle name="Assumption Year. 2 9 6 2" xfId="27381" xr:uid="{00000000-0005-0000-0000-0000F9370000}"/>
    <cellStyle name="Assumption Year. 2 9 7" xfId="7391" xr:uid="{00000000-0005-0000-0000-0000FA370000}"/>
    <cellStyle name="Assumption Year. 2 9 7 2" xfId="27382" xr:uid="{00000000-0005-0000-0000-0000FB370000}"/>
    <cellStyle name="Assumption Year. 2 9 8" xfId="7392" xr:uid="{00000000-0005-0000-0000-0000FC370000}"/>
    <cellStyle name="Assumption Year. 2 9 8 2" xfId="27383" xr:uid="{00000000-0005-0000-0000-0000FD370000}"/>
    <cellStyle name="Assumption Year. 2 9 9" xfId="7393" xr:uid="{00000000-0005-0000-0000-0000FE370000}"/>
    <cellStyle name="Assumption Year. 2 9 9 2" xfId="27384" xr:uid="{00000000-0005-0000-0000-0000FF370000}"/>
    <cellStyle name="Assumption Year. 3" xfId="7394" xr:uid="{00000000-0005-0000-0000-000000380000}"/>
    <cellStyle name="Assumption Year. 3 10" xfId="7395" xr:uid="{00000000-0005-0000-0000-000001380000}"/>
    <cellStyle name="Assumption Year. 3 10 2" xfId="27386" xr:uid="{00000000-0005-0000-0000-000002380000}"/>
    <cellStyle name="Assumption Year. 3 11" xfId="7396" xr:uid="{00000000-0005-0000-0000-000003380000}"/>
    <cellStyle name="Assumption Year. 3 11 2" xfId="27387" xr:uid="{00000000-0005-0000-0000-000004380000}"/>
    <cellStyle name="Assumption Year. 3 12" xfId="7397" xr:uid="{00000000-0005-0000-0000-000005380000}"/>
    <cellStyle name="Assumption Year. 3 12 2" xfId="27388" xr:uid="{00000000-0005-0000-0000-000006380000}"/>
    <cellStyle name="Assumption Year. 3 13" xfId="7398" xr:uid="{00000000-0005-0000-0000-000007380000}"/>
    <cellStyle name="Assumption Year. 3 13 2" xfId="27389" xr:uid="{00000000-0005-0000-0000-000008380000}"/>
    <cellStyle name="Assumption Year. 3 14" xfId="7399" xr:uid="{00000000-0005-0000-0000-000009380000}"/>
    <cellStyle name="Assumption Year. 3 14 2" xfId="27390" xr:uid="{00000000-0005-0000-0000-00000A380000}"/>
    <cellStyle name="Assumption Year. 3 15" xfId="7400" xr:uid="{00000000-0005-0000-0000-00000B380000}"/>
    <cellStyle name="Assumption Year. 3 15 2" xfId="27391" xr:uid="{00000000-0005-0000-0000-00000C380000}"/>
    <cellStyle name="Assumption Year. 3 16" xfId="7401" xr:uid="{00000000-0005-0000-0000-00000D380000}"/>
    <cellStyle name="Assumption Year. 3 16 2" xfId="27392" xr:uid="{00000000-0005-0000-0000-00000E380000}"/>
    <cellStyle name="Assumption Year. 3 17" xfId="7402" xr:uid="{00000000-0005-0000-0000-00000F380000}"/>
    <cellStyle name="Assumption Year. 3 17 2" xfId="27393" xr:uid="{00000000-0005-0000-0000-000010380000}"/>
    <cellStyle name="Assumption Year. 3 18" xfId="7403" xr:uid="{00000000-0005-0000-0000-000011380000}"/>
    <cellStyle name="Assumption Year. 3 18 2" xfId="27394" xr:uid="{00000000-0005-0000-0000-000012380000}"/>
    <cellStyle name="Assumption Year. 3 19" xfId="7404" xr:uid="{00000000-0005-0000-0000-000013380000}"/>
    <cellStyle name="Assumption Year. 3 19 2" xfId="27395" xr:uid="{00000000-0005-0000-0000-000014380000}"/>
    <cellStyle name="Assumption Year. 3 2" xfId="7405" xr:uid="{00000000-0005-0000-0000-000015380000}"/>
    <cellStyle name="Assumption Year. 3 2 10" xfId="7406" xr:uid="{00000000-0005-0000-0000-000016380000}"/>
    <cellStyle name="Assumption Year. 3 2 10 2" xfId="27397" xr:uid="{00000000-0005-0000-0000-000017380000}"/>
    <cellStyle name="Assumption Year. 3 2 11" xfId="7407" xr:uid="{00000000-0005-0000-0000-000018380000}"/>
    <cellStyle name="Assumption Year. 3 2 11 2" xfId="27398" xr:uid="{00000000-0005-0000-0000-000019380000}"/>
    <cellStyle name="Assumption Year. 3 2 12" xfId="7408" xr:uid="{00000000-0005-0000-0000-00001A380000}"/>
    <cellStyle name="Assumption Year. 3 2 12 2" xfId="27399" xr:uid="{00000000-0005-0000-0000-00001B380000}"/>
    <cellStyle name="Assumption Year. 3 2 13" xfId="7409" xr:uid="{00000000-0005-0000-0000-00001C380000}"/>
    <cellStyle name="Assumption Year. 3 2 13 2" xfId="27400" xr:uid="{00000000-0005-0000-0000-00001D380000}"/>
    <cellStyle name="Assumption Year. 3 2 14" xfId="27396" xr:uid="{00000000-0005-0000-0000-00001E380000}"/>
    <cellStyle name="Assumption Year. 3 2 2" xfId="7410" xr:uid="{00000000-0005-0000-0000-00001F380000}"/>
    <cellStyle name="Assumption Year. 3 2 2 10" xfId="7411" xr:uid="{00000000-0005-0000-0000-000020380000}"/>
    <cellStyle name="Assumption Year. 3 2 2 10 2" xfId="27402" xr:uid="{00000000-0005-0000-0000-000021380000}"/>
    <cellStyle name="Assumption Year. 3 2 2 11" xfId="7412" xr:uid="{00000000-0005-0000-0000-000022380000}"/>
    <cellStyle name="Assumption Year. 3 2 2 11 2" xfId="27403" xr:uid="{00000000-0005-0000-0000-000023380000}"/>
    <cellStyle name="Assumption Year. 3 2 2 12" xfId="7413" xr:uid="{00000000-0005-0000-0000-000024380000}"/>
    <cellStyle name="Assumption Year. 3 2 2 12 2" xfId="27404" xr:uid="{00000000-0005-0000-0000-000025380000}"/>
    <cellStyle name="Assumption Year. 3 2 2 13" xfId="27401" xr:uid="{00000000-0005-0000-0000-000026380000}"/>
    <cellStyle name="Assumption Year. 3 2 2 2" xfId="7414" xr:uid="{00000000-0005-0000-0000-000027380000}"/>
    <cellStyle name="Assumption Year. 3 2 2 2 10" xfId="7415" xr:uid="{00000000-0005-0000-0000-000028380000}"/>
    <cellStyle name="Assumption Year. 3 2 2 2 10 2" xfId="27406" xr:uid="{00000000-0005-0000-0000-000029380000}"/>
    <cellStyle name="Assumption Year. 3 2 2 2 11" xfId="7416" xr:uid="{00000000-0005-0000-0000-00002A380000}"/>
    <cellStyle name="Assumption Year. 3 2 2 2 11 2" xfId="27407" xr:uid="{00000000-0005-0000-0000-00002B380000}"/>
    <cellStyle name="Assumption Year. 3 2 2 2 12" xfId="27405" xr:uid="{00000000-0005-0000-0000-00002C380000}"/>
    <cellStyle name="Assumption Year. 3 2 2 2 2" xfId="7417" xr:uid="{00000000-0005-0000-0000-00002D380000}"/>
    <cellStyle name="Assumption Year. 3 2 2 2 2 10" xfId="7418" xr:uid="{00000000-0005-0000-0000-00002E380000}"/>
    <cellStyle name="Assumption Year. 3 2 2 2 2 10 2" xfId="27409" xr:uid="{00000000-0005-0000-0000-00002F380000}"/>
    <cellStyle name="Assumption Year. 3 2 2 2 2 11" xfId="7419" xr:uid="{00000000-0005-0000-0000-000030380000}"/>
    <cellStyle name="Assumption Year. 3 2 2 2 2 11 2" xfId="27410" xr:uid="{00000000-0005-0000-0000-000031380000}"/>
    <cellStyle name="Assumption Year. 3 2 2 2 2 12" xfId="27408" xr:uid="{00000000-0005-0000-0000-000032380000}"/>
    <cellStyle name="Assumption Year. 3 2 2 2 2 2" xfId="7420" xr:uid="{00000000-0005-0000-0000-000033380000}"/>
    <cellStyle name="Assumption Year. 3 2 2 2 2 2 2" xfId="27411" xr:uid="{00000000-0005-0000-0000-000034380000}"/>
    <cellStyle name="Assumption Year. 3 2 2 2 2 3" xfId="7421" xr:uid="{00000000-0005-0000-0000-000035380000}"/>
    <cellStyle name="Assumption Year. 3 2 2 2 2 3 2" xfId="27412" xr:uid="{00000000-0005-0000-0000-000036380000}"/>
    <cellStyle name="Assumption Year. 3 2 2 2 2 4" xfId="7422" xr:uid="{00000000-0005-0000-0000-000037380000}"/>
    <cellStyle name="Assumption Year. 3 2 2 2 2 4 2" xfId="27413" xr:uid="{00000000-0005-0000-0000-000038380000}"/>
    <cellStyle name="Assumption Year. 3 2 2 2 2 5" xfId="7423" xr:uid="{00000000-0005-0000-0000-000039380000}"/>
    <cellStyle name="Assumption Year. 3 2 2 2 2 5 2" xfId="27414" xr:uid="{00000000-0005-0000-0000-00003A380000}"/>
    <cellStyle name="Assumption Year. 3 2 2 2 2 6" xfId="7424" xr:uid="{00000000-0005-0000-0000-00003B380000}"/>
    <cellStyle name="Assumption Year. 3 2 2 2 2 6 2" xfId="27415" xr:uid="{00000000-0005-0000-0000-00003C380000}"/>
    <cellStyle name="Assumption Year. 3 2 2 2 2 7" xfId="7425" xr:uid="{00000000-0005-0000-0000-00003D380000}"/>
    <cellStyle name="Assumption Year. 3 2 2 2 2 7 2" xfId="27416" xr:uid="{00000000-0005-0000-0000-00003E380000}"/>
    <cellStyle name="Assumption Year. 3 2 2 2 2 8" xfId="7426" xr:uid="{00000000-0005-0000-0000-00003F380000}"/>
    <cellStyle name="Assumption Year. 3 2 2 2 2 8 2" xfId="27417" xr:uid="{00000000-0005-0000-0000-000040380000}"/>
    <cellStyle name="Assumption Year. 3 2 2 2 2 9" xfId="7427" xr:uid="{00000000-0005-0000-0000-000041380000}"/>
    <cellStyle name="Assumption Year. 3 2 2 2 2 9 2" xfId="27418" xr:uid="{00000000-0005-0000-0000-000042380000}"/>
    <cellStyle name="Assumption Year. 3 2 2 2 3" xfId="7428" xr:uid="{00000000-0005-0000-0000-000043380000}"/>
    <cellStyle name="Assumption Year. 3 2 2 2 3 2" xfId="27419" xr:uid="{00000000-0005-0000-0000-000044380000}"/>
    <cellStyle name="Assumption Year. 3 2 2 2 4" xfId="7429" xr:uid="{00000000-0005-0000-0000-000045380000}"/>
    <cellStyle name="Assumption Year. 3 2 2 2 4 2" xfId="27420" xr:uid="{00000000-0005-0000-0000-000046380000}"/>
    <cellStyle name="Assumption Year. 3 2 2 2 5" xfId="7430" xr:uid="{00000000-0005-0000-0000-000047380000}"/>
    <cellStyle name="Assumption Year. 3 2 2 2 5 2" xfId="27421" xr:uid="{00000000-0005-0000-0000-000048380000}"/>
    <cellStyle name="Assumption Year. 3 2 2 2 6" xfId="7431" xr:uid="{00000000-0005-0000-0000-000049380000}"/>
    <cellStyle name="Assumption Year. 3 2 2 2 6 2" xfId="27422" xr:uid="{00000000-0005-0000-0000-00004A380000}"/>
    <cellStyle name="Assumption Year. 3 2 2 2 7" xfId="7432" xr:uid="{00000000-0005-0000-0000-00004B380000}"/>
    <cellStyle name="Assumption Year. 3 2 2 2 7 2" xfId="27423" xr:uid="{00000000-0005-0000-0000-00004C380000}"/>
    <cellStyle name="Assumption Year. 3 2 2 2 8" xfId="7433" xr:uid="{00000000-0005-0000-0000-00004D380000}"/>
    <cellStyle name="Assumption Year. 3 2 2 2 8 2" xfId="27424" xr:uid="{00000000-0005-0000-0000-00004E380000}"/>
    <cellStyle name="Assumption Year. 3 2 2 2 9" xfId="7434" xr:uid="{00000000-0005-0000-0000-00004F380000}"/>
    <cellStyle name="Assumption Year. 3 2 2 2 9 2" xfId="27425" xr:uid="{00000000-0005-0000-0000-000050380000}"/>
    <cellStyle name="Assumption Year. 3 2 2 3" xfId="7435" xr:uid="{00000000-0005-0000-0000-000051380000}"/>
    <cellStyle name="Assumption Year. 3 2 2 3 10" xfId="7436" xr:uid="{00000000-0005-0000-0000-000052380000}"/>
    <cellStyle name="Assumption Year. 3 2 2 3 10 2" xfId="27427" xr:uid="{00000000-0005-0000-0000-000053380000}"/>
    <cellStyle name="Assumption Year. 3 2 2 3 11" xfId="7437" xr:uid="{00000000-0005-0000-0000-000054380000}"/>
    <cellStyle name="Assumption Year. 3 2 2 3 11 2" xfId="27428" xr:uid="{00000000-0005-0000-0000-000055380000}"/>
    <cellStyle name="Assumption Year. 3 2 2 3 12" xfId="27426" xr:uid="{00000000-0005-0000-0000-000056380000}"/>
    <cellStyle name="Assumption Year. 3 2 2 3 2" xfId="7438" xr:uid="{00000000-0005-0000-0000-000057380000}"/>
    <cellStyle name="Assumption Year. 3 2 2 3 2 2" xfId="27429" xr:uid="{00000000-0005-0000-0000-000058380000}"/>
    <cellStyle name="Assumption Year. 3 2 2 3 3" xfId="7439" xr:uid="{00000000-0005-0000-0000-000059380000}"/>
    <cellStyle name="Assumption Year. 3 2 2 3 3 2" xfId="27430" xr:uid="{00000000-0005-0000-0000-00005A380000}"/>
    <cellStyle name="Assumption Year. 3 2 2 3 4" xfId="7440" xr:uid="{00000000-0005-0000-0000-00005B380000}"/>
    <cellStyle name="Assumption Year. 3 2 2 3 4 2" xfId="27431" xr:uid="{00000000-0005-0000-0000-00005C380000}"/>
    <cellStyle name="Assumption Year. 3 2 2 3 5" xfId="7441" xr:uid="{00000000-0005-0000-0000-00005D380000}"/>
    <cellStyle name="Assumption Year. 3 2 2 3 5 2" xfId="27432" xr:uid="{00000000-0005-0000-0000-00005E380000}"/>
    <cellStyle name="Assumption Year. 3 2 2 3 6" xfId="7442" xr:uid="{00000000-0005-0000-0000-00005F380000}"/>
    <cellStyle name="Assumption Year. 3 2 2 3 6 2" xfId="27433" xr:uid="{00000000-0005-0000-0000-000060380000}"/>
    <cellStyle name="Assumption Year. 3 2 2 3 7" xfId="7443" xr:uid="{00000000-0005-0000-0000-000061380000}"/>
    <cellStyle name="Assumption Year. 3 2 2 3 7 2" xfId="27434" xr:uid="{00000000-0005-0000-0000-000062380000}"/>
    <cellStyle name="Assumption Year. 3 2 2 3 8" xfId="7444" xr:uid="{00000000-0005-0000-0000-000063380000}"/>
    <cellStyle name="Assumption Year. 3 2 2 3 8 2" xfId="27435" xr:uid="{00000000-0005-0000-0000-000064380000}"/>
    <cellStyle name="Assumption Year. 3 2 2 3 9" xfId="7445" xr:uid="{00000000-0005-0000-0000-000065380000}"/>
    <cellStyle name="Assumption Year. 3 2 2 3 9 2" xfId="27436" xr:uid="{00000000-0005-0000-0000-000066380000}"/>
    <cellStyle name="Assumption Year. 3 2 2 4" xfId="7446" xr:uid="{00000000-0005-0000-0000-000067380000}"/>
    <cellStyle name="Assumption Year. 3 2 2 4 2" xfId="27437" xr:uid="{00000000-0005-0000-0000-000068380000}"/>
    <cellStyle name="Assumption Year. 3 2 2 5" xfId="7447" xr:uid="{00000000-0005-0000-0000-000069380000}"/>
    <cellStyle name="Assumption Year. 3 2 2 5 2" xfId="27438" xr:uid="{00000000-0005-0000-0000-00006A380000}"/>
    <cellStyle name="Assumption Year. 3 2 2 6" xfId="7448" xr:uid="{00000000-0005-0000-0000-00006B380000}"/>
    <cellStyle name="Assumption Year. 3 2 2 6 2" xfId="27439" xr:uid="{00000000-0005-0000-0000-00006C380000}"/>
    <cellStyle name="Assumption Year. 3 2 2 7" xfId="7449" xr:uid="{00000000-0005-0000-0000-00006D380000}"/>
    <cellStyle name="Assumption Year. 3 2 2 7 2" xfId="27440" xr:uid="{00000000-0005-0000-0000-00006E380000}"/>
    <cellStyle name="Assumption Year. 3 2 2 8" xfId="7450" xr:uid="{00000000-0005-0000-0000-00006F380000}"/>
    <cellStyle name="Assumption Year. 3 2 2 8 2" xfId="27441" xr:uid="{00000000-0005-0000-0000-000070380000}"/>
    <cellStyle name="Assumption Year. 3 2 2 9" xfId="7451" xr:uid="{00000000-0005-0000-0000-000071380000}"/>
    <cellStyle name="Assumption Year. 3 2 2 9 2" xfId="27442" xr:uid="{00000000-0005-0000-0000-000072380000}"/>
    <cellStyle name="Assumption Year. 3 2 3" xfId="7452" xr:uid="{00000000-0005-0000-0000-000073380000}"/>
    <cellStyle name="Assumption Year. 3 2 3 10" xfId="7453" xr:uid="{00000000-0005-0000-0000-000074380000}"/>
    <cellStyle name="Assumption Year. 3 2 3 10 2" xfId="27444" xr:uid="{00000000-0005-0000-0000-000075380000}"/>
    <cellStyle name="Assumption Year. 3 2 3 11" xfId="7454" xr:uid="{00000000-0005-0000-0000-000076380000}"/>
    <cellStyle name="Assumption Year. 3 2 3 11 2" xfId="27445" xr:uid="{00000000-0005-0000-0000-000077380000}"/>
    <cellStyle name="Assumption Year. 3 2 3 12" xfId="27443" xr:uid="{00000000-0005-0000-0000-000078380000}"/>
    <cellStyle name="Assumption Year. 3 2 3 2" xfId="7455" xr:uid="{00000000-0005-0000-0000-000079380000}"/>
    <cellStyle name="Assumption Year. 3 2 3 2 10" xfId="7456" xr:uid="{00000000-0005-0000-0000-00007A380000}"/>
    <cellStyle name="Assumption Year. 3 2 3 2 10 2" xfId="27447" xr:uid="{00000000-0005-0000-0000-00007B380000}"/>
    <cellStyle name="Assumption Year. 3 2 3 2 11" xfId="7457" xr:uid="{00000000-0005-0000-0000-00007C380000}"/>
    <cellStyle name="Assumption Year. 3 2 3 2 11 2" xfId="27448" xr:uid="{00000000-0005-0000-0000-00007D380000}"/>
    <cellStyle name="Assumption Year. 3 2 3 2 12" xfId="27446" xr:uid="{00000000-0005-0000-0000-00007E380000}"/>
    <cellStyle name="Assumption Year. 3 2 3 2 2" xfId="7458" xr:uid="{00000000-0005-0000-0000-00007F380000}"/>
    <cellStyle name="Assumption Year. 3 2 3 2 2 2" xfId="27449" xr:uid="{00000000-0005-0000-0000-000080380000}"/>
    <cellStyle name="Assumption Year. 3 2 3 2 3" xfId="7459" xr:uid="{00000000-0005-0000-0000-000081380000}"/>
    <cellStyle name="Assumption Year. 3 2 3 2 3 2" xfId="27450" xr:uid="{00000000-0005-0000-0000-000082380000}"/>
    <cellStyle name="Assumption Year. 3 2 3 2 4" xfId="7460" xr:uid="{00000000-0005-0000-0000-000083380000}"/>
    <cellStyle name="Assumption Year. 3 2 3 2 4 2" xfId="27451" xr:uid="{00000000-0005-0000-0000-000084380000}"/>
    <cellStyle name="Assumption Year. 3 2 3 2 5" xfId="7461" xr:uid="{00000000-0005-0000-0000-000085380000}"/>
    <cellStyle name="Assumption Year. 3 2 3 2 5 2" xfId="27452" xr:uid="{00000000-0005-0000-0000-000086380000}"/>
    <cellStyle name="Assumption Year. 3 2 3 2 6" xfId="7462" xr:uid="{00000000-0005-0000-0000-000087380000}"/>
    <cellStyle name="Assumption Year. 3 2 3 2 6 2" xfId="27453" xr:uid="{00000000-0005-0000-0000-000088380000}"/>
    <cellStyle name="Assumption Year. 3 2 3 2 7" xfId="7463" xr:uid="{00000000-0005-0000-0000-000089380000}"/>
    <cellStyle name="Assumption Year. 3 2 3 2 7 2" xfId="27454" xr:uid="{00000000-0005-0000-0000-00008A380000}"/>
    <cellStyle name="Assumption Year. 3 2 3 2 8" xfId="7464" xr:uid="{00000000-0005-0000-0000-00008B380000}"/>
    <cellStyle name="Assumption Year. 3 2 3 2 8 2" xfId="27455" xr:uid="{00000000-0005-0000-0000-00008C380000}"/>
    <cellStyle name="Assumption Year. 3 2 3 2 9" xfId="7465" xr:uid="{00000000-0005-0000-0000-00008D380000}"/>
    <cellStyle name="Assumption Year. 3 2 3 2 9 2" xfId="27456" xr:uid="{00000000-0005-0000-0000-00008E380000}"/>
    <cellStyle name="Assumption Year. 3 2 3 3" xfId="7466" xr:uid="{00000000-0005-0000-0000-00008F380000}"/>
    <cellStyle name="Assumption Year. 3 2 3 3 2" xfId="27457" xr:uid="{00000000-0005-0000-0000-000090380000}"/>
    <cellStyle name="Assumption Year. 3 2 3 4" xfId="7467" xr:uid="{00000000-0005-0000-0000-000091380000}"/>
    <cellStyle name="Assumption Year. 3 2 3 4 2" xfId="27458" xr:uid="{00000000-0005-0000-0000-000092380000}"/>
    <cellStyle name="Assumption Year. 3 2 3 5" xfId="7468" xr:uid="{00000000-0005-0000-0000-000093380000}"/>
    <cellStyle name="Assumption Year. 3 2 3 5 2" xfId="27459" xr:uid="{00000000-0005-0000-0000-000094380000}"/>
    <cellStyle name="Assumption Year. 3 2 3 6" xfId="7469" xr:uid="{00000000-0005-0000-0000-000095380000}"/>
    <cellStyle name="Assumption Year. 3 2 3 6 2" xfId="27460" xr:uid="{00000000-0005-0000-0000-000096380000}"/>
    <cellStyle name="Assumption Year. 3 2 3 7" xfId="7470" xr:uid="{00000000-0005-0000-0000-000097380000}"/>
    <cellStyle name="Assumption Year. 3 2 3 7 2" xfId="27461" xr:uid="{00000000-0005-0000-0000-000098380000}"/>
    <cellStyle name="Assumption Year. 3 2 3 8" xfId="7471" xr:uid="{00000000-0005-0000-0000-000099380000}"/>
    <cellStyle name="Assumption Year. 3 2 3 8 2" xfId="27462" xr:uid="{00000000-0005-0000-0000-00009A380000}"/>
    <cellStyle name="Assumption Year. 3 2 3 9" xfId="7472" xr:uid="{00000000-0005-0000-0000-00009B380000}"/>
    <cellStyle name="Assumption Year. 3 2 3 9 2" xfId="27463" xr:uid="{00000000-0005-0000-0000-00009C380000}"/>
    <cellStyle name="Assumption Year. 3 2 4" xfId="7473" xr:uid="{00000000-0005-0000-0000-00009D380000}"/>
    <cellStyle name="Assumption Year. 3 2 4 10" xfId="7474" xr:uid="{00000000-0005-0000-0000-00009E380000}"/>
    <cellStyle name="Assumption Year. 3 2 4 10 2" xfId="27465" xr:uid="{00000000-0005-0000-0000-00009F380000}"/>
    <cellStyle name="Assumption Year. 3 2 4 11" xfId="7475" xr:uid="{00000000-0005-0000-0000-0000A0380000}"/>
    <cellStyle name="Assumption Year. 3 2 4 11 2" xfId="27466" xr:uid="{00000000-0005-0000-0000-0000A1380000}"/>
    <cellStyle name="Assumption Year. 3 2 4 12" xfId="27464" xr:uid="{00000000-0005-0000-0000-0000A2380000}"/>
    <cellStyle name="Assumption Year. 3 2 4 2" xfId="7476" xr:uid="{00000000-0005-0000-0000-0000A3380000}"/>
    <cellStyle name="Assumption Year. 3 2 4 2 2" xfId="27467" xr:uid="{00000000-0005-0000-0000-0000A4380000}"/>
    <cellStyle name="Assumption Year. 3 2 4 3" xfId="7477" xr:uid="{00000000-0005-0000-0000-0000A5380000}"/>
    <cellStyle name="Assumption Year. 3 2 4 3 2" xfId="27468" xr:uid="{00000000-0005-0000-0000-0000A6380000}"/>
    <cellStyle name="Assumption Year. 3 2 4 4" xfId="7478" xr:uid="{00000000-0005-0000-0000-0000A7380000}"/>
    <cellStyle name="Assumption Year. 3 2 4 4 2" xfId="27469" xr:uid="{00000000-0005-0000-0000-0000A8380000}"/>
    <cellStyle name="Assumption Year. 3 2 4 5" xfId="7479" xr:uid="{00000000-0005-0000-0000-0000A9380000}"/>
    <cellStyle name="Assumption Year. 3 2 4 5 2" xfId="27470" xr:uid="{00000000-0005-0000-0000-0000AA380000}"/>
    <cellStyle name="Assumption Year. 3 2 4 6" xfId="7480" xr:uid="{00000000-0005-0000-0000-0000AB380000}"/>
    <cellStyle name="Assumption Year. 3 2 4 6 2" xfId="27471" xr:uid="{00000000-0005-0000-0000-0000AC380000}"/>
    <cellStyle name="Assumption Year. 3 2 4 7" xfId="7481" xr:uid="{00000000-0005-0000-0000-0000AD380000}"/>
    <cellStyle name="Assumption Year. 3 2 4 7 2" xfId="27472" xr:uid="{00000000-0005-0000-0000-0000AE380000}"/>
    <cellStyle name="Assumption Year. 3 2 4 8" xfId="7482" xr:uid="{00000000-0005-0000-0000-0000AF380000}"/>
    <cellStyle name="Assumption Year. 3 2 4 8 2" xfId="27473" xr:uid="{00000000-0005-0000-0000-0000B0380000}"/>
    <cellStyle name="Assumption Year. 3 2 4 9" xfId="7483" xr:uid="{00000000-0005-0000-0000-0000B1380000}"/>
    <cellStyle name="Assumption Year. 3 2 4 9 2" xfId="27474" xr:uid="{00000000-0005-0000-0000-0000B2380000}"/>
    <cellStyle name="Assumption Year. 3 2 5" xfId="7484" xr:uid="{00000000-0005-0000-0000-0000B3380000}"/>
    <cellStyle name="Assumption Year. 3 2 5 2" xfId="27475" xr:uid="{00000000-0005-0000-0000-0000B4380000}"/>
    <cellStyle name="Assumption Year. 3 2 6" xfId="7485" xr:uid="{00000000-0005-0000-0000-0000B5380000}"/>
    <cellStyle name="Assumption Year. 3 2 6 2" xfId="27476" xr:uid="{00000000-0005-0000-0000-0000B6380000}"/>
    <cellStyle name="Assumption Year. 3 2 7" xfId="7486" xr:uid="{00000000-0005-0000-0000-0000B7380000}"/>
    <cellStyle name="Assumption Year. 3 2 7 2" xfId="27477" xr:uid="{00000000-0005-0000-0000-0000B8380000}"/>
    <cellStyle name="Assumption Year. 3 2 8" xfId="7487" xr:uid="{00000000-0005-0000-0000-0000B9380000}"/>
    <cellStyle name="Assumption Year. 3 2 8 2" xfId="27478" xr:uid="{00000000-0005-0000-0000-0000BA380000}"/>
    <cellStyle name="Assumption Year. 3 2 9" xfId="7488" xr:uid="{00000000-0005-0000-0000-0000BB380000}"/>
    <cellStyle name="Assumption Year. 3 2 9 2" xfId="27479" xr:uid="{00000000-0005-0000-0000-0000BC380000}"/>
    <cellStyle name="Assumption Year. 3 20" xfId="27385" xr:uid="{00000000-0005-0000-0000-0000BD380000}"/>
    <cellStyle name="Assumption Year. 3 3" xfId="7489" xr:uid="{00000000-0005-0000-0000-0000BE380000}"/>
    <cellStyle name="Assumption Year. 3 3 10" xfId="7490" xr:uid="{00000000-0005-0000-0000-0000BF380000}"/>
    <cellStyle name="Assumption Year. 3 3 10 2" xfId="27481" xr:uid="{00000000-0005-0000-0000-0000C0380000}"/>
    <cellStyle name="Assumption Year. 3 3 11" xfId="7491" xr:uid="{00000000-0005-0000-0000-0000C1380000}"/>
    <cellStyle name="Assumption Year. 3 3 11 2" xfId="27482" xr:uid="{00000000-0005-0000-0000-0000C2380000}"/>
    <cellStyle name="Assumption Year. 3 3 12" xfId="7492" xr:uid="{00000000-0005-0000-0000-0000C3380000}"/>
    <cellStyle name="Assumption Year. 3 3 12 2" xfId="27483" xr:uid="{00000000-0005-0000-0000-0000C4380000}"/>
    <cellStyle name="Assumption Year. 3 3 13" xfId="27480" xr:uid="{00000000-0005-0000-0000-0000C5380000}"/>
    <cellStyle name="Assumption Year. 3 3 2" xfId="7493" xr:uid="{00000000-0005-0000-0000-0000C6380000}"/>
    <cellStyle name="Assumption Year. 3 3 2 10" xfId="7494" xr:uid="{00000000-0005-0000-0000-0000C7380000}"/>
    <cellStyle name="Assumption Year. 3 3 2 10 2" xfId="27485" xr:uid="{00000000-0005-0000-0000-0000C8380000}"/>
    <cellStyle name="Assumption Year. 3 3 2 11" xfId="7495" xr:uid="{00000000-0005-0000-0000-0000C9380000}"/>
    <cellStyle name="Assumption Year. 3 3 2 11 2" xfId="27486" xr:uid="{00000000-0005-0000-0000-0000CA380000}"/>
    <cellStyle name="Assumption Year. 3 3 2 12" xfId="27484" xr:uid="{00000000-0005-0000-0000-0000CB380000}"/>
    <cellStyle name="Assumption Year. 3 3 2 2" xfId="7496" xr:uid="{00000000-0005-0000-0000-0000CC380000}"/>
    <cellStyle name="Assumption Year. 3 3 2 2 10" xfId="7497" xr:uid="{00000000-0005-0000-0000-0000CD380000}"/>
    <cellStyle name="Assumption Year. 3 3 2 2 10 2" xfId="27488" xr:uid="{00000000-0005-0000-0000-0000CE380000}"/>
    <cellStyle name="Assumption Year. 3 3 2 2 11" xfId="7498" xr:uid="{00000000-0005-0000-0000-0000CF380000}"/>
    <cellStyle name="Assumption Year. 3 3 2 2 11 2" xfId="27489" xr:uid="{00000000-0005-0000-0000-0000D0380000}"/>
    <cellStyle name="Assumption Year. 3 3 2 2 12" xfId="27487" xr:uid="{00000000-0005-0000-0000-0000D1380000}"/>
    <cellStyle name="Assumption Year. 3 3 2 2 2" xfId="7499" xr:uid="{00000000-0005-0000-0000-0000D2380000}"/>
    <cellStyle name="Assumption Year. 3 3 2 2 2 2" xfId="27490" xr:uid="{00000000-0005-0000-0000-0000D3380000}"/>
    <cellStyle name="Assumption Year. 3 3 2 2 3" xfId="7500" xr:uid="{00000000-0005-0000-0000-0000D4380000}"/>
    <cellStyle name="Assumption Year. 3 3 2 2 3 2" xfId="27491" xr:uid="{00000000-0005-0000-0000-0000D5380000}"/>
    <cellStyle name="Assumption Year. 3 3 2 2 4" xfId="7501" xr:uid="{00000000-0005-0000-0000-0000D6380000}"/>
    <cellStyle name="Assumption Year. 3 3 2 2 4 2" xfId="27492" xr:uid="{00000000-0005-0000-0000-0000D7380000}"/>
    <cellStyle name="Assumption Year. 3 3 2 2 5" xfId="7502" xr:uid="{00000000-0005-0000-0000-0000D8380000}"/>
    <cellStyle name="Assumption Year. 3 3 2 2 5 2" xfId="27493" xr:uid="{00000000-0005-0000-0000-0000D9380000}"/>
    <cellStyle name="Assumption Year. 3 3 2 2 6" xfId="7503" xr:uid="{00000000-0005-0000-0000-0000DA380000}"/>
    <cellStyle name="Assumption Year. 3 3 2 2 6 2" xfId="27494" xr:uid="{00000000-0005-0000-0000-0000DB380000}"/>
    <cellStyle name="Assumption Year. 3 3 2 2 7" xfId="7504" xr:uid="{00000000-0005-0000-0000-0000DC380000}"/>
    <cellStyle name="Assumption Year. 3 3 2 2 7 2" xfId="27495" xr:uid="{00000000-0005-0000-0000-0000DD380000}"/>
    <cellStyle name="Assumption Year. 3 3 2 2 8" xfId="7505" xr:uid="{00000000-0005-0000-0000-0000DE380000}"/>
    <cellStyle name="Assumption Year. 3 3 2 2 8 2" xfId="27496" xr:uid="{00000000-0005-0000-0000-0000DF380000}"/>
    <cellStyle name="Assumption Year. 3 3 2 2 9" xfId="7506" xr:uid="{00000000-0005-0000-0000-0000E0380000}"/>
    <cellStyle name="Assumption Year. 3 3 2 2 9 2" xfId="27497" xr:uid="{00000000-0005-0000-0000-0000E1380000}"/>
    <cellStyle name="Assumption Year. 3 3 2 3" xfId="7507" xr:uid="{00000000-0005-0000-0000-0000E2380000}"/>
    <cellStyle name="Assumption Year. 3 3 2 3 2" xfId="27498" xr:uid="{00000000-0005-0000-0000-0000E3380000}"/>
    <cellStyle name="Assumption Year. 3 3 2 4" xfId="7508" xr:uid="{00000000-0005-0000-0000-0000E4380000}"/>
    <cellStyle name="Assumption Year. 3 3 2 4 2" xfId="27499" xr:uid="{00000000-0005-0000-0000-0000E5380000}"/>
    <cellStyle name="Assumption Year. 3 3 2 5" xfId="7509" xr:uid="{00000000-0005-0000-0000-0000E6380000}"/>
    <cellStyle name="Assumption Year. 3 3 2 5 2" xfId="27500" xr:uid="{00000000-0005-0000-0000-0000E7380000}"/>
    <cellStyle name="Assumption Year. 3 3 2 6" xfId="7510" xr:uid="{00000000-0005-0000-0000-0000E8380000}"/>
    <cellStyle name="Assumption Year. 3 3 2 6 2" xfId="27501" xr:uid="{00000000-0005-0000-0000-0000E9380000}"/>
    <cellStyle name="Assumption Year. 3 3 2 7" xfId="7511" xr:uid="{00000000-0005-0000-0000-0000EA380000}"/>
    <cellStyle name="Assumption Year. 3 3 2 7 2" xfId="27502" xr:uid="{00000000-0005-0000-0000-0000EB380000}"/>
    <cellStyle name="Assumption Year. 3 3 2 8" xfId="7512" xr:uid="{00000000-0005-0000-0000-0000EC380000}"/>
    <cellStyle name="Assumption Year. 3 3 2 8 2" xfId="27503" xr:uid="{00000000-0005-0000-0000-0000ED380000}"/>
    <cellStyle name="Assumption Year. 3 3 2 9" xfId="7513" xr:uid="{00000000-0005-0000-0000-0000EE380000}"/>
    <cellStyle name="Assumption Year. 3 3 2 9 2" xfId="27504" xr:uid="{00000000-0005-0000-0000-0000EF380000}"/>
    <cellStyle name="Assumption Year. 3 3 3" xfId="7514" xr:uid="{00000000-0005-0000-0000-0000F0380000}"/>
    <cellStyle name="Assumption Year. 3 3 3 10" xfId="7515" xr:uid="{00000000-0005-0000-0000-0000F1380000}"/>
    <cellStyle name="Assumption Year. 3 3 3 10 2" xfId="27506" xr:uid="{00000000-0005-0000-0000-0000F2380000}"/>
    <cellStyle name="Assumption Year. 3 3 3 11" xfId="7516" xr:uid="{00000000-0005-0000-0000-0000F3380000}"/>
    <cellStyle name="Assumption Year. 3 3 3 11 2" xfId="27507" xr:uid="{00000000-0005-0000-0000-0000F4380000}"/>
    <cellStyle name="Assumption Year. 3 3 3 12" xfId="27505" xr:uid="{00000000-0005-0000-0000-0000F5380000}"/>
    <cellStyle name="Assumption Year. 3 3 3 2" xfId="7517" xr:uid="{00000000-0005-0000-0000-0000F6380000}"/>
    <cellStyle name="Assumption Year. 3 3 3 2 2" xfId="27508" xr:uid="{00000000-0005-0000-0000-0000F7380000}"/>
    <cellStyle name="Assumption Year. 3 3 3 3" xfId="7518" xr:uid="{00000000-0005-0000-0000-0000F8380000}"/>
    <cellStyle name="Assumption Year. 3 3 3 3 2" xfId="27509" xr:uid="{00000000-0005-0000-0000-0000F9380000}"/>
    <cellStyle name="Assumption Year. 3 3 3 4" xfId="7519" xr:uid="{00000000-0005-0000-0000-0000FA380000}"/>
    <cellStyle name="Assumption Year. 3 3 3 4 2" xfId="27510" xr:uid="{00000000-0005-0000-0000-0000FB380000}"/>
    <cellStyle name="Assumption Year. 3 3 3 5" xfId="7520" xr:uid="{00000000-0005-0000-0000-0000FC380000}"/>
    <cellStyle name="Assumption Year. 3 3 3 5 2" xfId="27511" xr:uid="{00000000-0005-0000-0000-0000FD380000}"/>
    <cellStyle name="Assumption Year. 3 3 3 6" xfId="7521" xr:uid="{00000000-0005-0000-0000-0000FE380000}"/>
    <cellStyle name="Assumption Year. 3 3 3 6 2" xfId="27512" xr:uid="{00000000-0005-0000-0000-0000FF380000}"/>
    <cellStyle name="Assumption Year. 3 3 3 7" xfId="7522" xr:uid="{00000000-0005-0000-0000-000000390000}"/>
    <cellStyle name="Assumption Year. 3 3 3 7 2" xfId="27513" xr:uid="{00000000-0005-0000-0000-000001390000}"/>
    <cellStyle name="Assumption Year. 3 3 3 8" xfId="7523" xr:uid="{00000000-0005-0000-0000-000002390000}"/>
    <cellStyle name="Assumption Year. 3 3 3 8 2" xfId="27514" xr:uid="{00000000-0005-0000-0000-000003390000}"/>
    <cellStyle name="Assumption Year. 3 3 3 9" xfId="7524" xr:uid="{00000000-0005-0000-0000-000004390000}"/>
    <cellStyle name="Assumption Year. 3 3 3 9 2" xfId="27515" xr:uid="{00000000-0005-0000-0000-000005390000}"/>
    <cellStyle name="Assumption Year. 3 3 4" xfId="7525" xr:uid="{00000000-0005-0000-0000-000006390000}"/>
    <cellStyle name="Assumption Year. 3 3 4 2" xfId="27516" xr:uid="{00000000-0005-0000-0000-000007390000}"/>
    <cellStyle name="Assumption Year. 3 3 5" xfId="7526" xr:uid="{00000000-0005-0000-0000-000008390000}"/>
    <cellStyle name="Assumption Year. 3 3 5 2" xfId="27517" xr:uid="{00000000-0005-0000-0000-000009390000}"/>
    <cellStyle name="Assumption Year. 3 3 6" xfId="7527" xr:uid="{00000000-0005-0000-0000-00000A390000}"/>
    <cellStyle name="Assumption Year. 3 3 6 2" xfId="27518" xr:uid="{00000000-0005-0000-0000-00000B390000}"/>
    <cellStyle name="Assumption Year. 3 3 7" xfId="7528" xr:uid="{00000000-0005-0000-0000-00000C390000}"/>
    <cellStyle name="Assumption Year. 3 3 7 2" xfId="27519" xr:uid="{00000000-0005-0000-0000-00000D390000}"/>
    <cellStyle name="Assumption Year. 3 3 8" xfId="7529" xr:uid="{00000000-0005-0000-0000-00000E390000}"/>
    <cellStyle name="Assumption Year. 3 3 8 2" xfId="27520" xr:uid="{00000000-0005-0000-0000-00000F390000}"/>
    <cellStyle name="Assumption Year. 3 3 9" xfId="7530" xr:uid="{00000000-0005-0000-0000-000010390000}"/>
    <cellStyle name="Assumption Year. 3 3 9 2" xfId="27521" xr:uid="{00000000-0005-0000-0000-000011390000}"/>
    <cellStyle name="Assumption Year. 3 4" xfId="7531" xr:uid="{00000000-0005-0000-0000-000012390000}"/>
    <cellStyle name="Assumption Year. 3 4 10" xfId="7532" xr:uid="{00000000-0005-0000-0000-000013390000}"/>
    <cellStyle name="Assumption Year. 3 4 10 2" xfId="27523" xr:uid="{00000000-0005-0000-0000-000014390000}"/>
    <cellStyle name="Assumption Year. 3 4 11" xfId="7533" xr:uid="{00000000-0005-0000-0000-000015390000}"/>
    <cellStyle name="Assumption Year. 3 4 11 2" xfId="27524" xr:uid="{00000000-0005-0000-0000-000016390000}"/>
    <cellStyle name="Assumption Year. 3 4 12" xfId="27522" xr:uid="{00000000-0005-0000-0000-000017390000}"/>
    <cellStyle name="Assumption Year. 3 4 2" xfId="7534" xr:uid="{00000000-0005-0000-0000-000018390000}"/>
    <cellStyle name="Assumption Year. 3 4 2 10" xfId="7535" xr:uid="{00000000-0005-0000-0000-000019390000}"/>
    <cellStyle name="Assumption Year. 3 4 2 10 2" xfId="27526" xr:uid="{00000000-0005-0000-0000-00001A390000}"/>
    <cellStyle name="Assumption Year. 3 4 2 11" xfId="7536" xr:uid="{00000000-0005-0000-0000-00001B390000}"/>
    <cellStyle name="Assumption Year. 3 4 2 11 2" xfId="27527" xr:uid="{00000000-0005-0000-0000-00001C390000}"/>
    <cellStyle name="Assumption Year. 3 4 2 12" xfId="27525" xr:uid="{00000000-0005-0000-0000-00001D390000}"/>
    <cellStyle name="Assumption Year. 3 4 2 2" xfId="7537" xr:uid="{00000000-0005-0000-0000-00001E390000}"/>
    <cellStyle name="Assumption Year. 3 4 2 2 2" xfId="27528" xr:uid="{00000000-0005-0000-0000-00001F390000}"/>
    <cellStyle name="Assumption Year. 3 4 2 3" xfId="7538" xr:uid="{00000000-0005-0000-0000-000020390000}"/>
    <cellStyle name="Assumption Year. 3 4 2 3 2" xfId="27529" xr:uid="{00000000-0005-0000-0000-000021390000}"/>
    <cellStyle name="Assumption Year. 3 4 2 4" xfId="7539" xr:uid="{00000000-0005-0000-0000-000022390000}"/>
    <cellStyle name="Assumption Year. 3 4 2 4 2" xfId="27530" xr:uid="{00000000-0005-0000-0000-000023390000}"/>
    <cellStyle name="Assumption Year. 3 4 2 5" xfId="7540" xr:uid="{00000000-0005-0000-0000-000024390000}"/>
    <cellStyle name="Assumption Year. 3 4 2 5 2" xfId="27531" xr:uid="{00000000-0005-0000-0000-000025390000}"/>
    <cellStyle name="Assumption Year. 3 4 2 6" xfId="7541" xr:uid="{00000000-0005-0000-0000-000026390000}"/>
    <cellStyle name="Assumption Year. 3 4 2 6 2" xfId="27532" xr:uid="{00000000-0005-0000-0000-000027390000}"/>
    <cellStyle name="Assumption Year. 3 4 2 7" xfId="7542" xr:uid="{00000000-0005-0000-0000-000028390000}"/>
    <cellStyle name="Assumption Year. 3 4 2 7 2" xfId="27533" xr:uid="{00000000-0005-0000-0000-000029390000}"/>
    <cellStyle name="Assumption Year. 3 4 2 8" xfId="7543" xr:uid="{00000000-0005-0000-0000-00002A390000}"/>
    <cellStyle name="Assumption Year. 3 4 2 8 2" xfId="27534" xr:uid="{00000000-0005-0000-0000-00002B390000}"/>
    <cellStyle name="Assumption Year. 3 4 2 9" xfId="7544" xr:uid="{00000000-0005-0000-0000-00002C390000}"/>
    <cellStyle name="Assumption Year. 3 4 2 9 2" xfId="27535" xr:uid="{00000000-0005-0000-0000-00002D390000}"/>
    <cellStyle name="Assumption Year. 3 4 3" xfId="7545" xr:uid="{00000000-0005-0000-0000-00002E390000}"/>
    <cellStyle name="Assumption Year. 3 4 3 2" xfId="27536" xr:uid="{00000000-0005-0000-0000-00002F390000}"/>
    <cellStyle name="Assumption Year. 3 4 4" xfId="7546" xr:uid="{00000000-0005-0000-0000-000030390000}"/>
    <cellStyle name="Assumption Year. 3 4 4 2" xfId="27537" xr:uid="{00000000-0005-0000-0000-000031390000}"/>
    <cellStyle name="Assumption Year. 3 4 5" xfId="7547" xr:uid="{00000000-0005-0000-0000-000032390000}"/>
    <cellStyle name="Assumption Year. 3 4 5 2" xfId="27538" xr:uid="{00000000-0005-0000-0000-000033390000}"/>
    <cellStyle name="Assumption Year. 3 4 6" xfId="7548" xr:uid="{00000000-0005-0000-0000-000034390000}"/>
    <cellStyle name="Assumption Year. 3 4 6 2" xfId="27539" xr:uid="{00000000-0005-0000-0000-000035390000}"/>
    <cellStyle name="Assumption Year. 3 4 7" xfId="7549" xr:uid="{00000000-0005-0000-0000-000036390000}"/>
    <cellStyle name="Assumption Year. 3 4 7 2" xfId="27540" xr:uid="{00000000-0005-0000-0000-000037390000}"/>
    <cellStyle name="Assumption Year. 3 4 8" xfId="7550" xr:uid="{00000000-0005-0000-0000-000038390000}"/>
    <cellStyle name="Assumption Year. 3 4 8 2" xfId="27541" xr:uid="{00000000-0005-0000-0000-000039390000}"/>
    <cellStyle name="Assumption Year. 3 4 9" xfId="7551" xr:uid="{00000000-0005-0000-0000-00003A390000}"/>
    <cellStyle name="Assumption Year. 3 4 9 2" xfId="27542" xr:uid="{00000000-0005-0000-0000-00003B390000}"/>
    <cellStyle name="Assumption Year. 3 5" xfId="7552" xr:uid="{00000000-0005-0000-0000-00003C390000}"/>
    <cellStyle name="Assumption Year. 3 5 10" xfId="7553" xr:uid="{00000000-0005-0000-0000-00003D390000}"/>
    <cellStyle name="Assumption Year. 3 5 10 2" xfId="27544" xr:uid="{00000000-0005-0000-0000-00003E390000}"/>
    <cellStyle name="Assumption Year. 3 5 11" xfId="7554" xr:uid="{00000000-0005-0000-0000-00003F390000}"/>
    <cellStyle name="Assumption Year. 3 5 11 2" xfId="27545" xr:uid="{00000000-0005-0000-0000-000040390000}"/>
    <cellStyle name="Assumption Year. 3 5 12" xfId="27543" xr:uid="{00000000-0005-0000-0000-000041390000}"/>
    <cellStyle name="Assumption Year. 3 5 2" xfId="7555" xr:uid="{00000000-0005-0000-0000-000042390000}"/>
    <cellStyle name="Assumption Year. 3 5 2 10" xfId="7556" xr:uid="{00000000-0005-0000-0000-000043390000}"/>
    <cellStyle name="Assumption Year. 3 5 2 10 2" xfId="27547" xr:uid="{00000000-0005-0000-0000-000044390000}"/>
    <cellStyle name="Assumption Year. 3 5 2 11" xfId="7557" xr:uid="{00000000-0005-0000-0000-000045390000}"/>
    <cellStyle name="Assumption Year. 3 5 2 11 2" xfId="27548" xr:uid="{00000000-0005-0000-0000-000046390000}"/>
    <cellStyle name="Assumption Year. 3 5 2 12" xfId="27546" xr:uid="{00000000-0005-0000-0000-000047390000}"/>
    <cellStyle name="Assumption Year. 3 5 2 2" xfId="7558" xr:uid="{00000000-0005-0000-0000-000048390000}"/>
    <cellStyle name="Assumption Year. 3 5 2 2 2" xfId="27549" xr:uid="{00000000-0005-0000-0000-000049390000}"/>
    <cellStyle name="Assumption Year. 3 5 2 3" xfId="7559" xr:uid="{00000000-0005-0000-0000-00004A390000}"/>
    <cellStyle name="Assumption Year. 3 5 2 3 2" xfId="27550" xr:uid="{00000000-0005-0000-0000-00004B390000}"/>
    <cellStyle name="Assumption Year. 3 5 2 4" xfId="7560" xr:uid="{00000000-0005-0000-0000-00004C390000}"/>
    <cellStyle name="Assumption Year. 3 5 2 4 2" xfId="27551" xr:uid="{00000000-0005-0000-0000-00004D390000}"/>
    <cellStyle name="Assumption Year. 3 5 2 5" xfId="7561" xr:uid="{00000000-0005-0000-0000-00004E390000}"/>
    <cellStyle name="Assumption Year. 3 5 2 5 2" xfId="27552" xr:uid="{00000000-0005-0000-0000-00004F390000}"/>
    <cellStyle name="Assumption Year. 3 5 2 6" xfId="7562" xr:uid="{00000000-0005-0000-0000-000050390000}"/>
    <cellStyle name="Assumption Year. 3 5 2 6 2" xfId="27553" xr:uid="{00000000-0005-0000-0000-000051390000}"/>
    <cellStyle name="Assumption Year. 3 5 2 7" xfId="7563" xr:uid="{00000000-0005-0000-0000-000052390000}"/>
    <cellStyle name="Assumption Year. 3 5 2 7 2" xfId="27554" xr:uid="{00000000-0005-0000-0000-000053390000}"/>
    <cellStyle name="Assumption Year. 3 5 2 8" xfId="7564" xr:uid="{00000000-0005-0000-0000-000054390000}"/>
    <cellStyle name="Assumption Year. 3 5 2 8 2" xfId="27555" xr:uid="{00000000-0005-0000-0000-000055390000}"/>
    <cellStyle name="Assumption Year. 3 5 2 9" xfId="7565" xr:uid="{00000000-0005-0000-0000-000056390000}"/>
    <cellStyle name="Assumption Year. 3 5 2 9 2" xfId="27556" xr:uid="{00000000-0005-0000-0000-000057390000}"/>
    <cellStyle name="Assumption Year. 3 5 3" xfId="7566" xr:uid="{00000000-0005-0000-0000-000058390000}"/>
    <cellStyle name="Assumption Year. 3 5 3 2" xfId="27557" xr:uid="{00000000-0005-0000-0000-000059390000}"/>
    <cellStyle name="Assumption Year. 3 5 4" xfId="7567" xr:uid="{00000000-0005-0000-0000-00005A390000}"/>
    <cellStyle name="Assumption Year. 3 5 4 2" xfId="27558" xr:uid="{00000000-0005-0000-0000-00005B390000}"/>
    <cellStyle name="Assumption Year. 3 5 5" xfId="7568" xr:uid="{00000000-0005-0000-0000-00005C390000}"/>
    <cellStyle name="Assumption Year. 3 5 5 2" xfId="27559" xr:uid="{00000000-0005-0000-0000-00005D390000}"/>
    <cellStyle name="Assumption Year. 3 5 6" xfId="7569" xr:uid="{00000000-0005-0000-0000-00005E390000}"/>
    <cellStyle name="Assumption Year. 3 5 6 2" xfId="27560" xr:uid="{00000000-0005-0000-0000-00005F390000}"/>
    <cellStyle name="Assumption Year. 3 5 7" xfId="7570" xr:uid="{00000000-0005-0000-0000-000060390000}"/>
    <cellStyle name="Assumption Year. 3 5 7 2" xfId="27561" xr:uid="{00000000-0005-0000-0000-000061390000}"/>
    <cellStyle name="Assumption Year. 3 5 8" xfId="7571" xr:uid="{00000000-0005-0000-0000-000062390000}"/>
    <cellStyle name="Assumption Year. 3 5 8 2" xfId="27562" xr:uid="{00000000-0005-0000-0000-000063390000}"/>
    <cellStyle name="Assumption Year. 3 5 9" xfId="7572" xr:uid="{00000000-0005-0000-0000-000064390000}"/>
    <cellStyle name="Assumption Year. 3 5 9 2" xfId="27563" xr:uid="{00000000-0005-0000-0000-000065390000}"/>
    <cellStyle name="Assumption Year. 3 6" xfId="7573" xr:uid="{00000000-0005-0000-0000-000066390000}"/>
    <cellStyle name="Assumption Year. 3 6 10" xfId="7574" xr:uid="{00000000-0005-0000-0000-000067390000}"/>
    <cellStyle name="Assumption Year. 3 6 10 2" xfId="27565" xr:uid="{00000000-0005-0000-0000-000068390000}"/>
    <cellStyle name="Assumption Year. 3 6 11" xfId="7575" xr:uid="{00000000-0005-0000-0000-000069390000}"/>
    <cellStyle name="Assumption Year. 3 6 11 2" xfId="27566" xr:uid="{00000000-0005-0000-0000-00006A390000}"/>
    <cellStyle name="Assumption Year. 3 6 12" xfId="27564" xr:uid="{00000000-0005-0000-0000-00006B390000}"/>
    <cellStyle name="Assumption Year. 3 6 2" xfId="7576" xr:uid="{00000000-0005-0000-0000-00006C390000}"/>
    <cellStyle name="Assumption Year. 3 6 2 2" xfId="27567" xr:uid="{00000000-0005-0000-0000-00006D390000}"/>
    <cellStyle name="Assumption Year. 3 6 3" xfId="7577" xr:uid="{00000000-0005-0000-0000-00006E390000}"/>
    <cellStyle name="Assumption Year. 3 6 3 2" xfId="27568" xr:uid="{00000000-0005-0000-0000-00006F390000}"/>
    <cellStyle name="Assumption Year. 3 6 4" xfId="7578" xr:uid="{00000000-0005-0000-0000-000070390000}"/>
    <cellStyle name="Assumption Year. 3 6 4 2" xfId="27569" xr:uid="{00000000-0005-0000-0000-000071390000}"/>
    <cellStyle name="Assumption Year. 3 6 5" xfId="7579" xr:uid="{00000000-0005-0000-0000-000072390000}"/>
    <cellStyle name="Assumption Year. 3 6 5 2" xfId="27570" xr:uid="{00000000-0005-0000-0000-000073390000}"/>
    <cellStyle name="Assumption Year. 3 6 6" xfId="7580" xr:uid="{00000000-0005-0000-0000-000074390000}"/>
    <cellStyle name="Assumption Year. 3 6 6 2" xfId="27571" xr:uid="{00000000-0005-0000-0000-000075390000}"/>
    <cellStyle name="Assumption Year. 3 6 7" xfId="7581" xr:uid="{00000000-0005-0000-0000-000076390000}"/>
    <cellStyle name="Assumption Year. 3 6 7 2" xfId="27572" xr:uid="{00000000-0005-0000-0000-000077390000}"/>
    <cellStyle name="Assumption Year. 3 6 8" xfId="7582" xr:uid="{00000000-0005-0000-0000-000078390000}"/>
    <cellStyle name="Assumption Year. 3 6 8 2" xfId="27573" xr:uid="{00000000-0005-0000-0000-000079390000}"/>
    <cellStyle name="Assumption Year. 3 6 9" xfId="7583" xr:uid="{00000000-0005-0000-0000-00007A390000}"/>
    <cellStyle name="Assumption Year. 3 6 9 2" xfId="27574" xr:uid="{00000000-0005-0000-0000-00007B390000}"/>
    <cellStyle name="Assumption Year. 3 7" xfId="7584" xr:uid="{00000000-0005-0000-0000-00007C390000}"/>
    <cellStyle name="Assumption Year. 3 7 2" xfId="27575" xr:uid="{00000000-0005-0000-0000-00007D390000}"/>
    <cellStyle name="Assumption Year. 3 8" xfId="7585" xr:uid="{00000000-0005-0000-0000-00007E390000}"/>
    <cellStyle name="Assumption Year. 3 8 2" xfId="27576" xr:uid="{00000000-0005-0000-0000-00007F390000}"/>
    <cellStyle name="Assumption Year. 3 9" xfId="7586" xr:uid="{00000000-0005-0000-0000-000080390000}"/>
    <cellStyle name="Assumption Year. 3 9 2" xfId="27577" xr:uid="{00000000-0005-0000-0000-000081390000}"/>
    <cellStyle name="Assumption Year. 4" xfId="7587" xr:uid="{00000000-0005-0000-0000-000082390000}"/>
    <cellStyle name="Assumption Year. 4 10" xfId="7588" xr:uid="{00000000-0005-0000-0000-000083390000}"/>
    <cellStyle name="Assumption Year. 4 10 2" xfId="27579" xr:uid="{00000000-0005-0000-0000-000084390000}"/>
    <cellStyle name="Assumption Year. 4 11" xfId="7589" xr:uid="{00000000-0005-0000-0000-000085390000}"/>
    <cellStyle name="Assumption Year. 4 11 2" xfId="27580" xr:uid="{00000000-0005-0000-0000-000086390000}"/>
    <cellStyle name="Assumption Year. 4 12" xfId="7590" xr:uid="{00000000-0005-0000-0000-000087390000}"/>
    <cellStyle name="Assumption Year. 4 12 2" xfId="27581" xr:uid="{00000000-0005-0000-0000-000088390000}"/>
    <cellStyle name="Assumption Year. 4 13" xfId="7591" xr:uid="{00000000-0005-0000-0000-000089390000}"/>
    <cellStyle name="Assumption Year. 4 13 2" xfId="27582" xr:uid="{00000000-0005-0000-0000-00008A390000}"/>
    <cellStyle name="Assumption Year. 4 14" xfId="7592" xr:uid="{00000000-0005-0000-0000-00008B390000}"/>
    <cellStyle name="Assumption Year. 4 14 2" xfId="27583" xr:uid="{00000000-0005-0000-0000-00008C390000}"/>
    <cellStyle name="Assumption Year. 4 15" xfId="7593" xr:uid="{00000000-0005-0000-0000-00008D390000}"/>
    <cellStyle name="Assumption Year. 4 15 2" xfId="27584" xr:uid="{00000000-0005-0000-0000-00008E390000}"/>
    <cellStyle name="Assumption Year. 4 16" xfId="27578" xr:uid="{00000000-0005-0000-0000-00008F390000}"/>
    <cellStyle name="Assumption Year. 4 2" xfId="7594" xr:uid="{00000000-0005-0000-0000-000090390000}"/>
    <cellStyle name="Assumption Year. 4 2 10" xfId="7595" xr:uid="{00000000-0005-0000-0000-000091390000}"/>
    <cellStyle name="Assumption Year. 4 2 10 2" xfId="27586" xr:uid="{00000000-0005-0000-0000-000092390000}"/>
    <cellStyle name="Assumption Year. 4 2 11" xfId="7596" xr:uid="{00000000-0005-0000-0000-000093390000}"/>
    <cellStyle name="Assumption Year. 4 2 11 2" xfId="27587" xr:uid="{00000000-0005-0000-0000-000094390000}"/>
    <cellStyle name="Assumption Year. 4 2 12" xfId="27585" xr:uid="{00000000-0005-0000-0000-000095390000}"/>
    <cellStyle name="Assumption Year. 4 2 2" xfId="7597" xr:uid="{00000000-0005-0000-0000-000096390000}"/>
    <cellStyle name="Assumption Year. 4 2 2 10" xfId="7598" xr:uid="{00000000-0005-0000-0000-000097390000}"/>
    <cellStyle name="Assumption Year. 4 2 2 10 2" xfId="27589" xr:uid="{00000000-0005-0000-0000-000098390000}"/>
    <cellStyle name="Assumption Year. 4 2 2 11" xfId="7599" xr:uid="{00000000-0005-0000-0000-000099390000}"/>
    <cellStyle name="Assumption Year. 4 2 2 11 2" xfId="27590" xr:uid="{00000000-0005-0000-0000-00009A390000}"/>
    <cellStyle name="Assumption Year. 4 2 2 12" xfId="27588" xr:uid="{00000000-0005-0000-0000-00009B390000}"/>
    <cellStyle name="Assumption Year. 4 2 2 2" xfId="7600" xr:uid="{00000000-0005-0000-0000-00009C390000}"/>
    <cellStyle name="Assumption Year. 4 2 2 2 2" xfId="27591" xr:uid="{00000000-0005-0000-0000-00009D390000}"/>
    <cellStyle name="Assumption Year. 4 2 2 3" xfId="7601" xr:uid="{00000000-0005-0000-0000-00009E390000}"/>
    <cellStyle name="Assumption Year. 4 2 2 3 2" xfId="27592" xr:uid="{00000000-0005-0000-0000-00009F390000}"/>
    <cellStyle name="Assumption Year. 4 2 2 4" xfId="7602" xr:uid="{00000000-0005-0000-0000-0000A0390000}"/>
    <cellStyle name="Assumption Year. 4 2 2 4 2" xfId="27593" xr:uid="{00000000-0005-0000-0000-0000A1390000}"/>
    <cellStyle name="Assumption Year. 4 2 2 5" xfId="7603" xr:uid="{00000000-0005-0000-0000-0000A2390000}"/>
    <cellStyle name="Assumption Year. 4 2 2 5 2" xfId="27594" xr:uid="{00000000-0005-0000-0000-0000A3390000}"/>
    <cellStyle name="Assumption Year. 4 2 2 6" xfId="7604" xr:uid="{00000000-0005-0000-0000-0000A4390000}"/>
    <cellStyle name="Assumption Year. 4 2 2 6 2" xfId="27595" xr:uid="{00000000-0005-0000-0000-0000A5390000}"/>
    <cellStyle name="Assumption Year. 4 2 2 7" xfId="7605" xr:uid="{00000000-0005-0000-0000-0000A6390000}"/>
    <cellStyle name="Assumption Year. 4 2 2 7 2" xfId="27596" xr:uid="{00000000-0005-0000-0000-0000A7390000}"/>
    <cellStyle name="Assumption Year. 4 2 2 8" xfId="7606" xr:uid="{00000000-0005-0000-0000-0000A8390000}"/>
    <cellStyle name="Assumption Year. 4 2 2 8 2" xfId="27597" xr:uid="{00000000-0005-0000-0000-0000A9390000}"/>
    <cellStyle name="Assumption Year. 4 2 2 9" xfId="7607" xr:uid="{00000000-0005-0000-0000-0000AA390000}"/>
    <cellStyle name="Assumption Year. 4 2 2 9 2" xfId="27598" xr:uid="{00000000-0005-0000-0000-0000AB390000}"/>
    <cellStyle name="Assumption Year. 4 2 3" xfId="7608" xr:uid="{00000000-0005-0000-0000-0000AC390000}"/>
    <cellStyle name="Assumption Year. 4 2 3 2" xfId="27599" xr:uid="{00000000-0005-0000-0000-0000AD390000}"/>
    <cellStyle name="Assumption Year. 4 2 4" xfId="7609" xr:uid="{00000000-0005-0000-0000-0000AE390000}"/>
    <cellStyle name="Assumption Year. 4 2 4 2" xfId="27600" xr:uid="{00000000-0005-0000-0000-0000AF390000}"/>
    <cellStyle name="Assumption Year. 4 2 5" xfId="7610" xr:uid="{00000000-0005-0000-0000-0000B0390000}"/>
    <cellStyle name="Assumption Year. 4 2 5 2" xfId="27601" xr:uid="{00000000-0005-0000-0000-0000B1390000}"/>
    <cellStyle name="Assumption Year. 4 2 6" xfId="7611" xr:uid="{00000000-0005-0000-0000-0000B2390000}"/>
    <cellStyle name="Assumption Year. 4 2 6 2" xfId="27602" xr:uid="{00000000-0005-0000-0000-0000B3390000}"/>
    <cellStyle name="Assumption Year. 4 2 7" xfId="7612" xr:uid="{00000000-0005-0000-0000-0000B4390000}"/>
    <cellStyle name="Assumption Year. 4 2 7 2" xfId="27603" xr:uid="{00000000-0005-0000-0000-0000B5390000}"/>
    <cellStyle name="Assumption Year. 4 2 8" xfId="7613" xr:uid="{00000000-0005-0000-0000-0000B6390000}"/>
    <cellStyle name="Assumption Year. 4 2 8 2" xfId="27604" xr:uid="{00000000-0005-0000-0000-0000B7390000}"/>
    <cellStyle name="Assumption Year. 4 2 9" xfId="7614" xr:uid="{00000000-0005-0000-0000-0000B8390000}"/>
    <cellStyle name="Assumption Year. 4 2 9 2" xfId="27605" xr:uid="{00000000-0005-0000-0000-0000B9390000}"/>
    <cellStyle name="Assumption Year. 4 3" xfId="7615" xr:uid="{00000000-0005-0000-0000-0000BA390000}"/>
    <cellStyle name="Assumption Year. 4 3 10" xfId="7616" xr:uid="{00000000-0005-0000-0000-0000BB390000}"/>
    <cellStyle name="Assumption Year. 4 3 10 2" xfId="27607" xr:uid="{00000000-0005-0000-0000-0000BC390000}"/>
    <cellStyle name="Assumption Year. 4 3 11" xfId="7617" xr:uid="{00000000-0005-0000-0000-0000BD390000}"/>
    <cellStyle name="Assumption Year. 4 3 11 2" xfId="27608" xr:uid="{00000000-0005-0000-0000-0000BE390000}"/>
    <cellStyle name="Assumption Year. 4 3 12" xfId="27606" xr:uid="{00000000-0005-0000-0000-0000BF390000}"/>
    <cellStyle name="Assumption Year. 4 3 2" xfId="7618" xr:uid="{00000000-0005-0000-0000-0000C0390000}"/>
    <cellStyle name="Assumption Year. 4 3 2 2" xfId="27609" xr:uid="{00000000-0005-0000-0000-0000C1390000}"/>
    <cellStyle name="Assumption Year. 4 3 3" xfId="7619" xr:uid="{00000000-0005-0000-0000-0000C2390000}"/>
    <cellStyle name="Assumption Year. 4 3 3 2" xfId="27610" xr:uid="{00000000-0005-0000-0000-0000C3390000}"/>
    <cellStyle name="Assumption Year. 4 3 4" xfId="7620" xr:uid="{00000000-0005-0000-0000-0000C4390000}"/>
    <cellStyle name="Assumption Year. 4 3 4 2" xfId="27611" xr:uid="{00000000-0005-0000-0000-0000C5390000}"/>
    <cellStyle name="Assumption Year. 4 3 5" xfId="7621" xr:uid="{00000000-0005-0000-0000-0000C6390000}"/>
    <cellStyle name="Assumption Year. 4 3 5 2" xfId="27612" xr:uid="{00000000-0005-0000-0000-0000C7390000}"/>
    <cellStyle name="Assumption Year. 4 3 6" xfId="7622" xr:uid="{00000000-0005-0000-0000-0000C8390000}"/>
    <cellStyle name="Assumption Year. 4 3 6 2" xfId="27613" xr:uid="{00000000-0005-0000-0000-0000C9390000}"/>
    <cellStyle name="Assumption Year. 4 3 7" xfId="7623" xr:uid="{00000000-0005-0000-0000-0000CA390000}"/>
    <cellStyle name="Assumption Year. 4 3 7 2" xfId="27614" xr:uid="{00000000-0005-0000-0000-0000CB390000}"/>
    <cellStyle name="Assumption Year. 4 3 8" xfId="7624" xr:uid="{00000000-0005-0000-0000-0000CC390000}"/>
    <cellStyle name="Assumption Year. 4 3 8 2" xfId="27615" xr:uid="{00000000-0005-0000-0000-0000CD390000}"/>
    <cellStyle name="Assumption Year. 4 3 9" xfId="7625" xr:uid="{00000000-0005-0000-0000-0000CE390000}"/>
    <cellStyle name="Assumption Year. 4 3 9 2" xfId="27616" xr:uid="{00000000-0005-0000-0000-0000CF390000}"/>
    <cellStyle name="Assumption Year. 4 4" xfId="7626" xr:uid="{00000000-0005-0000-0000-0000D0390000}"/>
    <cellStyle name="Assumption Year. 4 4 2" xfId="27617" xr:uid="{00000000-0005-0000-0000-0000D1390000}"/>
    <cellStyle name="Assumption Year. 4 5" xfId="7627" xr:uid="{00000000-0005-0000-0000-0000D2390000}"/>
    <cellStyle name="Assumption Year. 4 5 2" xfId="27618" xr:uid="{00000000-0005-0000-0000-0000D3390000}"/>
    <cellStyle name="Assumption Year. 4 6" xfId="7628" xr:uid="{00000000-0005-0000-0000-0000D4390000}"/>
    <cellStyle name="Assumption Year. 4 6 2" xfId="27619" xr:uid="{00000000-0005-0000-0000-0000D5390000}"/>
    <cellStyle name="Assumption Year. 4 7" xfId="7629" xr:uid="{00000000-0005-0000-0000-0000D6390000}"/>
    <cellStyle name="Assumption Year. 4 7 2" xfId="27620" xr:uid="{00000000-0005-0000-0000-0000D7390000}"/>
    <cellStyle name="Assumption Year. 4 8" xfId="7630" xr:uid="{00000000-0005-0000-0000-0000D8390000}"/>
    <cellStyle name="Assumption Year. 4 8 2" xfId="27621" xr:uid="{00000000-0005-0000-0000-0000D9390000}"/>
    <cellStyle name="Assumption Year. 4 9" xfId="7631" xr:uid="{00000000-0005-0000-0000-0000DA390000}"/>
    <cellStyle name="Assumption Year. 4 9 2" xfId="27622" xr:uid="{00000000-0005-0000-0000-0000DB390000}"/>
    <cellStyle name="Assumption Year. 5" xfId="7632" xr:uid="{00000000-0005-0000-0000-0000DC390000}"/>
    <cellStyle name="Assumption Year. 5 10" xfId="7633" xr:uid="{00000000-0005-0000-0000-0000DD390000}"/>
    <cellStyle name="Assumption Year. 5 10 2" xfId="27624" xr:uid="{00000000-0005-0000-0000-0000DE390000}"/>
    <cellStyle name="Assumption Year. 5 11" xfId="7634" xr:uid="{00000000-0005-0000-0000-0000DF390000}"/>
    <cellStyle name="Assumption Year. 5 11 2" xfId="27625" xr:uid="{00000000-0005-0000-0000-0000E0390000}"/>
    <cellStyle name="Assumption Year. 5 12" xfId="7635" xr:uid="{00000000-0005-0000-0000-0000E1390000}"/>
    <cellStyle name="Assumption Year. 5 12 2" xfId="27626" xr:uid="{00000000-0005-0000-0000-0000E2390000}"/>
    <cellStyle name="Assumption Year. 5 13" xfId="27623" xr:uid="{00000000-0005-0000-0000-0000E3390000}"/>
    <cellStyle name="Assumption Year. 5 2" xfId="7636" xr:uid="{00000000-0005-0000-0000-0000E4390000}"/>
    <cellStyle name="Assumption Year. 5 2 10" xfId="7637" xr:uid="{00000000-0005-0000-0000-0000E5390000}"/>
    <cellStyle name="Assumption Year. 5 2 10 2" xfId="27628" xr:uid="{00000000-0005-0000-0000-0000E6390000}"/>
    <cellStyle name="Assumption Year. 5 2 11" xfId="7638" xr:uid="{00000000-0005-0000-0000-0000E7390000}"/>
    <cellStyle name="Assumption Year. 5 2 11 2" xfId="27629" xr:uid="{00000000-0005-0000-0000-0000E8390000}"/>
    <cellStyle name="Assumption Year. 5 2 12" xfId="27627" xr:uid="{00000000-0005-0000-0000-0000E9390000}"/>
    <cellStyle name="Assumption Year. 5 2 2" xfId="7639" xr:uid="{00000000-0005-0000-0000-0000EA390000}"/>
    <cellStyle name="Assumption Year. 5 2 2 10" xfId="7640" xr:uid="{00000000-0005-0000-0000-0000EB390000}"/>
    <cellStyle name="Assumption Year. 5 2 2 10 2" xfId="27631" xr:uid="{00000000-0005-0000-0000-0000EC390000}"/>
    <cellStyle name="Assumption Year. 5 2 2 11" xfId="7641" xr:uid="{00000000-0005-0000-0000-0000ED390000}"/>
    <cellStyle name="Assumption Year. 5 2 2 11 2" xfId="27632" xr:uid="{00000000-0005-0000-0000-0000EE390000}"/>
    <cellStyle name="Assumption Year. 5 2 2 12" xfId="27630" xr:uid="{00000000-0005-0000-0000-0000EF390000}"/>
    <cellStyle name="Assumption Year. 5 2 2 2" xfId="7642" xr:uid="{00000000-0005-0000-0000-0000F0390000}"/>
    <cellStyle name="Assumption Year. 5 2 2 2 2" xfId="27633" xr:uid="{00000000-0005-0000-0000-0000F1390000}"/>
    <cellStyle name="Assumption Year. 5 2 2 3" xfId="7643" xr:uid="{00000000-0005-0000-0000-0000F2390000}"/>
    <cellStyle name="Assumption Year. 5 2 2 3 2" xfId="27634" xr:uid="{00000000-0005-0000-0000-0000F3390000}"/>
    <cellStyle name="Assumption Year. 5 2 2 4" xfId="7644" xr:uid="{00000000-0005-0000-0000-0000F4390000}"/>
    <cellStyle name="Assumption Year. 5 2 2 4 2" xfId="27635" xr:uid="{00000000-0005-0000-0000-0000F5390000}"/>
    <cellStyle name="Assumption Year. 5 2 2 5" xfId="7645" xr:uid="{00000000-0005-0000-0000-0000F6390000}"/>
    <cellStyle name="Assumption Year. 5 2 2 5 2" xfId="27636" xr:uid="{00000000-0005-0000-0000-0000F7390000}"/>
    <cellStyle name="Assumption Year. 5 2 2 6" xfId="7646" xr:uid="{00000000-0005-0000-0000-0000F8390000}"/>
    <cellStyle name="Assumption Year. 5 2 2 6 2" xfId="27637" xr:uid="{00000000-0005-0000-0000-0000F9390000}"/>
    <cellStyle name="Assumption Year. 5 2 2 7" xfId="7647" xr:uid="{00000000-0005-0000-0000-0000FA390000}"/>
    <cellStyle name="Assumption Year. 5 2 2 7 2" xfId="27638" xr:uid="{00000000-0005-0000-0000-0000FB390000}"/>
    <cellStyle name="Assumption Year. 5 2 2 8" xfId="7648" xr:uid="{00000000-0005-0000-0000-0000FC390000}"/>
    <cellStyle name="Assumption Year. 5 2 2 8 2" xfId="27639" xr:uid="{00000000-0005-0000-0000-0000FD390000}"/>
    <cellStyle name="Assumption Year. 5 2 2 9" xfId="7649" xr:uid="{00000000-0005-0000-0000-0000FE390000}"/>
    <cellStyle name="Assumption Year. 5 2 2 9 2" xfId="27640" xr:uid="{00000000-0005-0000-0000-0000FF390000}"/>
    <cellStyle name="Assumption Year. 5 2 3" xfId="7650" xr:uid="{00000000-0005-0000-0000-0000003A0000}"/>
    <cellStyle name="Assumption Year. 5 2 3 2" xfId="27641" xr:uid="{00000000-0005-0000-0000-0000013A0000}"/>
    <cellStyle name="Assumption Year. 5 2 4" xfId="7651" xr:uid="{00000000-0005-0000-0000-0000023A0000}"/>
    <cellStyle name="Assumption Year. 5 2 4 2" xfId="27642" xr:uid="{00000000-0005-0000-0000-0000033A0000}"/>
    <cellStyle name="Assumption Year. 5 2 5" xfId="7652" xr:uid="{00000000-0005-0000-0000-0000043A0000}"/>
    <cellStyle name="Assumption Year. 5 2 5 2" xfId="27643" xr:uid="{00000000-0005-0000-0000-0000053A0000}"/>
    <cellStyle name="Assumption Year. 5 2 6" xfId="7653" xr:uid="{00000000-0005-0000-0000-0000063A0000}"/>
    <cellStyle name="Assumption Year. 5 2 6 2" xfId="27644" xr:uid="{00000000-0005-0000-0000-0000073A0000}"/>
    <cellStyle name="Assumption Year. 5 2 7" xfId="7654" xr:uid="{00000000-0005-0000-0000-0000083A0000}"/>
    <cellStyle name="Assumption Year. 5 2 7 2" xfId="27645" xr:uid="{00000000-0005-0000-0000-0000093A0000}"/>
    <cellStyle name="Assumption Year. 5 2 8" xfId="7655" xr:uid="{00000000-0005-0000-0000-00000A3A0000}"/>
    <cellStyle name="Assumption Year. 5 2 8 2" xfId="27646" xr:uid="{00000000-0005-0000-0000-00000B3A0000}"/>
    <cellStyle name="Assumption Year. 5 2 9" xfId="7656" xr:uid="{00000000-0005-0000-0000-00000C3A0000}"/>
    <cellStyle name="Assumption Year. 5 2 9 2" xfId="27647" xr:uid="{00000000-0005-0000-0000-00000D3A0000}"/>
    <cellStyle name="Assumption Year. 5 3" xfId="7657" xr:uid="{00000000-0005-0000-0000-00000E3A0000}"/>
    <cellStyle name="Assumption Year. 5 3 10" xfId="7658" xr:uid="{00000000-0005-0000-0000-00000F3A0000}"/>
    <cellStyle name="Assumption Year. 5 3 10 2" xfId="27649" xr:uid="{00000000-0005-0000-0000-0000103A0000}"/>
    <cellStyle name="Assumption Year. 5 3 11" xfId="7659" xr:uid="{00000000-0005-0000-0000-0000113A0000}"/>
    <cellStyle name="Assumption Year. 5 3 11 2" xfId="27650" xr:uid="{00000000-0005-0000-0000-0000123A0000}"/>
    <cellStyle name="Assumption Year. 5 3 12" xfId="27648" xr:uid="{00000000-0005-0000-0000-0000133A0000}"/>
    <cellStyle name="Assumption Year. 5 3 2" xfId="7660" xr:uid="{00000000-0005-0000-0000-0000143A0000}"/>
    <cellStyle name="Assumption Year. 5 3 2 2" xfId="27651" xr:uid="{00000000-0005-0000-0000-0000153A0000}"/>
    <cellStyle name="Assumption Year. 5 3 3" xfId="7661" xr:uid="{00000000-0005-0000-0000-0000163A0000}"/>
    <cellStyle name="Assumption Year. 5 3 3 2" xfId="27652" xr:uid="{00000000-0005-0000-0000-0000173A0000}"/>
    <cellStyle name="Assumption Year. 5 3 4" xfId="7662" xr:uid="{00000000-0005-0000-0000-0000183A0000}"/>
    <cellStyle name="Assumption Year. 5 3 4 2" xfId="27653" xr:uid="{00000000-0005-0000-0000-0000193A0000}"/>
    <cellStyle name="Assumption Year. 5 3 5" xfId="7663" xr:uid="{00000000-0005-0000-0000-00001A3A0000}"/>
    <cellStyle name="Assumption Year. 5 3 5 2" xfId="27654" xr:uid="{00000000-0005-0000-0000-00001B3A0000}"/>
    <cellStyle name="Assumption Year. 5 3 6" xfId="7664" xr:uid="{00000000-0005-0000-0000-00001C3A0000}"/>
    <cellStyle name="Assumption Year. 5 3 6 2" xfId="27655" xr:uid="{00000000-0005-0000-0000-00001D3A0000}"/>
    <cellStyle name="Assumption Year. 5 3 7" xfId="7665" xr:uid="{00000000-0005-0000-0000-00001E3A0000}"/>
    <cellStyle name="Assumption Year. 5 3 7 2" xfId="27656" xr:uid="{00000000-0005-0000-0000-00001F3A0000}"/>
    <cellStyle name="Assumption Year. 5 3 8" xfId="7666" xr:uid="{00000000-0005-0000-0000-0000203A0000}"/>
    <cellStyle name="Assumption Year. 5 3 8 2" xfId="27657" xr:uid="{00000000-0005-0000-0000-0000213A0000}"/>
    <cellStyle name="Assumption Year. 5 3 9" xfId="7667" xr:uid="{00000000-0005-0000-0000-0000223A0000}"/>
    <cellStyle name="Assumption Year. 5 3 9 2" xfId="27658" xr:uid="{00000000-0005-0000-0000-0000233A0000}"/>
    <cellStyle name="Assumption Year. 5 4" xfId="7668" xr:uid="{00000000-0005-0000-0000-0000243A0000}"/>
    <cellStyle name="Assumption Year. 5 4 2" xfId="27659" xr:uid="{00000000-0005-0000-0000-0000253A0000}"/>
    <cellStyle name="Assumption Year. 5 5" xfId="7669" xr:uid="{00000000-0005-0000-0000-0000263A0000}"/>
    <cellStyle name="Assumption Year. 5 5 2" xfId="27660" xr:uid="{00000000-0005-0000-0000-0000273A0000}"/>
    <cellStyle name="Assumption Year. 5 6" xfId="7670" xr:uid="{00000000-0005-0000-0000-0000283A0000}"/>
    <cellStyle name="Assumption Year. 5 6 2" xfId="27661" xr:uid="{00000000-0005-0000-0000-0000293A0000}"/>
    <cellStyle name="Assumption Year. 5 7" xfId="7671" xr:uid="{00000000-0005-0000-0000-00002A3A0000}"/>
    <cellStyle name="Assumption Year. 5 7 2" xfId="27662" xr:uid="{00000000-0005-0000-0000-00002B3A0000}"/>
    <cellStyle name="Assumption Year. 5 8" xfId="7672" xr:uid="{00000000-0005-0000-0000-00002C3A0000}"/>
    <cellStyle name="Assumption Year. 5 8 2" xfId="27663" xr:uid="{00000000-0005-0000-0000-00002D3A0000}"/>
    <cellStyle name="Assumption Year. 5 9" xfId="7673" xr:uid="{00000000-0005-0000-0000-00002E3A0000}"/>
    <cellStyle name="Assumption Year. 5 9 2" xfId="27664" xr:uid="{00000000-0005-0000-0000-00002F3A0000}"/>
    <cellStyle name="Assumption Year. 6" xfId="7674" xr:uid="{00000000-0005-0000-0000-0000303A0000}"/>
    <cellStyle name="Assumption Year. 6 10" xfId="7675" xr:uid="{00000000-0005-0000-0000-0000313A0000}"/>
    <cellStyle name="Assumption Year. 6 10 2" xfId="27666" xr:uid="{00000000-0005-0000-0000-0000323A0000}"/>
    <cellStyle name="Assumption Year. 6 11" xfId="7676" xr:uid="{00000000-0005-0000-0000-0000333A0000}"/>
    <cellStyle name="Assumption Year. 6 11 2" xfId="27667" xr:uid="{00000000-0005-0000-0000-0000343A0000}"/>
    <cellStyle name="Assumption Year. 6 12" xfId="7677" xr:uid="{00000000-0005-0000-0000-0000353A0000}"/>
    <cellStyle name="Assumption Year. 6 12 2" xfId="27668" xr:uid="{00000000-0005-0000-0000-0000363A0000}"/>
    <cellStyle name="Assumption Year. 6 13" xfId="27665" xr:uid="{00000000-0005-0000-0000-0000373A0000}"/>
    <cellStyle name="Assumption Year. 6 2" xfId="7678" xr:uid="{00000000-0005-0000-0000-0000383A0000}"/>
    <cellStyle name="Assumption Year. 6 2 10" xfId="7679" xr:uid="{00000000-0005-0000-0000-0000393A0000}"/>
    <cellStyle name="Assumption Year. 6 2 10 2" xfId="27670" xr:uid="{00000000-0005-0000-0000-00003A3A0000}"/>
    <cellStyle name="Assumption Year. 6 2 11" xfId="7680" xr:uid="{00000000-0005-0000-0000-00003B3A0000}"/>
    <cellStyle name="Assumption Year. 6 2 11 2" xfId="27671" xr:uid="{00000000-0005-0000-0000-00003C3A0000}"/>
    <cellStyle name="Assumption Year. 6 2 12" xfId="27669" xr:uid="{00000000-0005-0000-0000-00003D3A0000}"/>
    <cellStyle name="Assumption Year. 6 2 2" xfId="7681" xr:uid="{00000000-0005-0000-0000-00003E3A0000}"/>
    <cellStyle name="Assumption Year. 6 2 2 10" xfId="7682" xr:uid="{00000000-0005-0000-0000-00003F3A0000}"/>
    <cellStyle name="Assumption Year. 6 2 2 10 2" xfId="27673" xr:uid="{00000000-0005-0000-0000-0000403A0000}"/>
    <cellStyle name="Assumption Year. 6 2 2 11" xfId="7683" xr:uid="{00000000-0005-0000-0000-0000413A0000}"/>
    <cellStyle name="Assumption Year. 6 2 2 11 2" xfId="27674" xr:uid="{00000000-0005-0000-0000-0000423A0000}"/>
    <cellStyle name="Assumption Year. 6 2 2 12" xfId="27672" xr:uid="{00000000-0005-0000-0000-0000433A0000}"/>
    <cellStyle name="Assumption Year. 6 2 2 2" xfId="7684" xr:uid="{00000000-0005-0000-0000-0000443A0000}"/>
    <cellStyle name="Assumption Year. 6 2 2 2 2" xfId="27675" xr:uid="{00000000-0005-0000-0000-0000453A0000}"/>
    <cellStyle name="Assumption Year. 6 2 2 3" xfId="7685" xr:uid="{00000000-0005-0000-0000-0000463A0000}"/>
    <cellStyle name="Assumption Year. 6 2 2 3 2" xfId="27676" xr:uid="{00000000-0005-0000-0000-0000473A0000}"/>
    <cellStyle name="Assumption Year. 6 2 2 4" xfId="7686" xr:uid="{00000000-0005-0000-0000-0000483A0000}"/>
    <cellStyle name="Assumption Year. 6 2 2 4 2" xfId="27677" xr:uid="{00000000-0005-0000-0000-0000493A0000}"/>
    <cellStyle name="Assumption Year. 6 2 2 5" xfId="7687" xr:uid="{00000000-0005-0000-0000-00004A3A0000}"/>
    <cellStyle name="Assumption Year. 6 2 2 5 2" xfId="27678" xr:uid="{00000000-0005-0000-0000-00004B3A0000}"/>
    <cellStyle name="Assumption Year. 6 2 2 6" xfId="7688" xr:uid="{00000000-0005-0000-0000-00004C3A0000}"/>
    <cellStyle name="Assumption Year. 6 2 2 6 2" xfId="27679" xr:uid="{00000000-0005-0000-0000-00004D3A0000}"/>
    <cellStyle name="Assumption Year. 6 2 2 7" xfId="7689" xr:uid="{00000000-0005-0000-0000-00004E3A0000}"/>
    <cellStyle name="Assumption Year. 6 2 2 7 2" xfId="27680" xr:uid="{00000000-0005-0000-0000-00004F3A0000}"/>
    <cellStyle name="Assumption Year. 6 2 2 8" xfId="7690" xr:uid="{00000000-0005-0000-0000-0000503A0000}"/>
    <cellStyle name="Assumption Year. 6 2 2 8 2" xfId="27681" xr:uid="{00000000-0005-0000-0000-0000513A0000}"/>
    <cellStyle name="Assumption Year. 6 2 2 9" xfId="7691" xr:uid="{00000000-0005-0000-0000-0000523A0000}"/>
    <cellStyle name="Assumption Year. 6 2 2 9 2" xfId="27682" xr:uid="{00000000-0005-0000-0000-0000533A0000}"/>
    <cellStyle name="Assumption Year. 6 2 3" xfId="7692" xr:uid="{00000000-0005-0000-0000-0000543A0000}"/>
    <cellStyle name="Assumption Year. 6 2 3 2" xfId="27683" xr:uid="{00000000-0005-0000-0000-0000553A0000}"/>
    <cellStyle name="Assumption Year. 6 2 4" xfId="7693" xr:uid="{00000000-0005-0000-0000-0000563A0000}"/>
    <cellStyle name="Assumption Year. 6 2 4 2" xfId="27684" xr:uid="{00000000-0005-0000-0000-0000573A0000}"/>
    <cellStyle name="Assumption Year. 6 2 5" xfId="7694" xr:uid="{00000000-0005-0000-0000-0000583A0000}"/>
    <cellStyle name="Assumption Year. 6 2 5 2" xfId="27685" xr:uid="{00000000-0005-0000-0000-0000593A0000}"/>
    <cellStyle name="Assumption Year. 6 2 6" xfId="7695" xr:uid="{00000000-0005-0000-0000-00005A3A0000}"/>
    <cellStyle name="Assumption Year. 6 2 6 2" xfId="27686" xr:uid="{00000000-0005-0000-0000-00005B3A0000}"/>
    <cellStyle name="Assumption Year. 6 2 7" xfId="7696" xr:uid="{00000000-0005-0000-0000-00005C3A0000}"/>
    <cellStyle name="Assumption Year. 6 2 7 2" xfId="27687" xr:uid="{00000000-0005-0000-0000-00005D3A0000}"/>
    <cellStyle name="Assumption Year. 6 2 8" xfId="7697" xr:uid="{00000000-0005-0000-0000-00005E3A0000}"/>
    <cellStyle name="Assumption Year. 6 2 8 2" xfId="27688" xr:uid="{00000000-0005-0000-0000-00005F3A0000}"/>
    <cellStyle name="Assumption Year. 6 2 9" xfId="7698" xr:uid="{00000000-0005-0000-0000-0000603A0000}"/>
    <cellStyle name="Assumption Year. 6 2 9 2" xfId="27689" xr:uid="{00000000-0005-0000-0000-0000613A0000}"/>
    <cellStyle name="Assumption Year. 6 3" xfId="7699" xr:uid="{00000000-0005-0000-0000-0000623A0000}"/>
    <cellStyle name="Assumption Year. 6 3 10" xfId="7700" xr:uid="{00000000-0005-0000-0000-0000633A0000}"/>
    <cellStyle name="Assumption Year. 6 3 10 2" xfId="27691" xr:uid="{00000000-0005-0000-0000-0000643A0000}"/>
    <cellStyle name="Assumption Year. 6 3 11" xfId="7701" xr:uid="{00000000-0005-0000-0000-0000653A0000}"/>
    <cellStyle name="Assumption Year. 6 3 11 2" xfId="27692" xr:uid="{00000000-0005-0000-0000-0000663A0000}"/>
    <cellStyle name="Assumption Year. 6 3 12" xfId="27690" xr:uid="{00000000-0005-0000-0000-0000673A0000}"/>
    <cellStyle name="Assumption Year. 6 3 2" xfId="7702" xr:uid="{00000000-0005-0000-0000-0000683A0000}"/>
    <cellStyle name="Assumption Year. 6 3 2 2" xfId="27693" xr:uid="{00000000-0005-0000-0000-0000693A0000}"/>
    <cellStyle name="Assumption Year. 6 3 3" xfId="7703" xr:uid="{00000000-0005-0000-0000-00006A3A0000}"/>
    <cellStyle name="Assumption Year. 6 3 3 2" xfId="27694" xr:uid="{00000000-0005-0000-0000-00006B3A0000}"/>
    <cellStyle name="Assumption Year. 6 3 4" xfId="7704" xr:uid="{00000000-0005-0000-0000-00006C3A0000}"/>
    <cellStyle name="Assumption Year. 6 3 4 2" xfId="27695" xr:uid="{00000000-0005-0000-0000-00006D3A0000}"/>
    <cellStyle name="Assumption Year. 6 3 5" xfId="7705" xr:uid="{00000000-0005-0000-0000-00006E3A0000}"/>
    <cellStyle name="Assumption Year. 6 3 5 2" xfId="27696" xr:uid="{00000000-0005-0000-0000-00006F3A0000}"/>
    <cellStyle name="Assumption Year. 6 3 6" xfId="7706" xr:uid="{00000000-0005-0000-0000-0000703A0000}"/>
    <cellStyle name="Assumption Year. 6 3 6 2" xfId="27697" xr:uid="{00000000-0005-0000-0000-0000713A0000}"/>
    <cellStyle name="Assumption Year. 6 3 7" xfId="7707" xr:uid="{00000000-0005-0000-0000-0000723A0000}"/>
    <cellStyle name="Assumption Year. 6 3 7 2" xfId="27698" xr:uid="{00000000-0005-0000-0000-0000733A0000}"/>
    <cellStyle name="Assumption Year. 6 3 8" xfId="7708" xr:uid="{00000000-0005-0000-0000-0000743A0000}"/>
    <cellStyle name="Assumption Year. 6 3 8 2" xfId="27699" xr:uid="{00000000-0005-0000-0000-0000753A0000}"/>
    <cellStyle name="Assumption Year. 6 3 9" xfId="7709" xr:uid="{00000000-0005-0000-0000-0000763A0000}"/>
    <cellStyle name="Assumption Year. 6 3 9 2" xfId="27700" xr:uid="{00000000-0005-0000-0000-0000773A0000}"/>
    <cellStyle name="Assumption Year. 6 4" xfId="7710" xr:uid="{00000000-0005-0000-0000-0000783A0000}"/>
    <cellStyle name="Assumption Year. 6 4 2" xfId="27701" xr:uid="{00000000-0005-0000-0000-0000793A0000}"/>
    <cellStyle name="Assumption Year. 6 5" xfId="7711" xr:uid="{00000000-0005-0000-0000-00007A3A0000}"/>
    <cellStyle name="Assumption Year. 6 5 2" xfId="27702" xr:uid="{00000000-0005-0000-0000-00007B3A0000}"/>
    <cellStyle name="Assumption Year. 6 6" xfId="7712" xr:uid="{00000000-0005-0000-0000-00007C3A0000}"/>
    <cellStyle name="Assumption Year. 6 6 2" xfId="27703" xr:uid="{00000000-0005-0000-0000-00007D3A0000}"/>
    <cellStyle name="Assumption Year. 6 7" xfId="7713" xr:uid="{00000000-0005-0000-0000-00007E3A0000}"/>
    <cellStyle name="Assumption Year. 6 7 2" xfId="27704" xr:uid="{00000000-0005-0000-0000-00007F3A0000}"/>
    <cellStyle name="Assumption Year. 6 8" xfId="7714" xr:uid="{00000000-0005-0000-0000-0000803A0000}"/>
    <cellStyle name="Assumption Year. 6 8 2" xfId="27705" xr:uid="{00000000-0005-0000-0000-0000813A0000}"/>
    <cellStyle name="Assumption Year. 6 9" xfId="7715" xr:uid="{00000000-0005-0000-0000-0000823A0000}"/>
    <cellStyle name="Assumption Year. 6 9 2" xfId="27706" xr:uid="{00000000-0005-0000-0000-0000833A0000}"/>
    <cellStyle name="Assumption Year. 7" xfId="7716" xr:uid="{00000000-0005-0000-0000-0000843A0000}"/>
    <cellStyle name="Assumption Year. 7 10" xfId="7717" xr:uid="{00000000-0005-0000-0000-0000853A0000}"/>
    <cellStyle name="Assumption Year. 7 10 2" xfId="27708" xr:uid="{00000000-0005-0000-0000-0000863A0000}"/>
    <cellStyle name="Assumption Year. 7 11" xfId="7718" xr:uid="{00000000-0005-0000-0000-0000873A0000}"/>
    <cellStyle name="Assumption Year. 7 11 2" xfId="27709" xr:uid="{00000000-0005-0000-0000-0000883A0000}"/>
    <cellStyle name="Assumption Year. 7 12" xfId="7719" xr:uid="{00000000-0005-0000-0000-0000893A0000}"/>
    <cellStyle name="Assumption Year. 7 12 2" xfId="27710" xr:uid="{00000000-0005-0000-0000-00008A3A0000}"/>
    <cellStyle name="Assumption Year. 7 13" xfId="27707" xr:uid="{00000000-0005-0000-0000-00008B3A0000}"/>
    <cellStyle name="Assumption Year. 7 2" xfId="7720" xr:uid="{00000000-0005-0000-0000-00008C3A0000}"/>
    <cellStyle name="Assumption Year. 7 2 10" xfId="7721" xr:uid="{00000000-0005-0000-0000-00008D3A0000}"/>
    <cellStyle name="Assumption Year. 7 2 10 2" xfId="27712" xr:uid="{00000000-0005-0000-0000-00008E3A0000}"/>
    <cellStyle name="Assumption Year. 7 2 11" xfId="7722" xr:uid="{00000000-0005-0000-0000-00008F3A0000}"/>
    <cellStyle name="Assumption Year. 7 2 11 2" xfId="27713" xr:uid="{00000000-0005-0000-0000-0000903A0000}"/>
    <cellStyle name="Assumption Year. 7 2 12" xfId="27711" xr:uid="{00000000-0005-0000-0000-0000913A0000}"/>
    <cellStyle name="Assumption Year. 7 2 2" xfId="7723" xr:uid="{00000000-0005-0000-0000-0000923A0000}"/>
    <cellStyle name="Assumption Year. 7 2 2 10" xfId="7724" xr:uid="{00000000-0005-0000-0000-0000933A0000}"/>
    <cellStyle name="Assumption Year. 7 2 2 10 2" xfId="27715" xr:uid="{00000000-0005-0000-0000-0000943A0000}"/>
    <cellStyle name="Assumption Year. 7 2 2 11" xfId="7725" xr:uid="{00000000-0005-0000-0000-0000953A0000}"/>
    <cellStyle name="Assumption Year. 7 2 2 11 2" xfId="27716" xr:uid="{00000000-0005-0000-0000-0000963A0000}"/>
    <cellStyle name="Assumption Year. 7 2 2 12" xfId="27714" xr:uid="{00000000-0005-0000-0000-0000973A0000}"/>
    <cellStyle name="Assumption Year. 7 2 2 2" xfId="7726" xr:uid="{00000000-0005-0000-0000-0000983A0000}"/>
    <cellStyle name="Assumption Year. 7 2 2 2 2" xfId="27717" xr:uid="{00000000-0005-0000-0000-0000993A0000}"/>
    <cellStyle name="Assumption Year. 7 2 2 3" xfId="7727" xr:uid="{00000000-0005-0000-0000-00009A3A0000}"/>
    <cellStyle name="Assumption Year. 7 2 2 3 2" xfId="27718" xr:uid="{00000000-0005-0000-0000-00009B3A0000}"/>
    <cellStyle name="Assumption Year. 7 2 2 4" xfId="7728" xr:uid="{00000000-0005-0000-0000-00009C3A0000}"/>
    <cellStyle name="Assumption Year. 7 2 2 4 2" xfId="27719" xr:uid="{00000000-0005-0000-0000-00009D3A0000}"/>
    <cellStyle name="Assumption Year. 7 2 2 5" xfId="7729" xr:uid="{00000000-0005-0000-0000-00009E3A0000}"/>
    <cellStyle name="Assumption Year. 7 2 2 5 2" xfId="27720" xr:uid="{00000000-0005-0000-0000-00009F3A0000}"/>
    <cellStyle name="Assumption Year. 7 2 2 6" xfId="7730" xr:uid="{00000000-0005-0000-0000-0000A03A0000}"/>
    <cellStyle name="Assumption Year. 7 2 2 6 2" xfId="27721" xr:uid="{00000000-0005-0000-0000-0000A13A0000}"/>
    <cellStyle name="Assumption Year. 7 2 2 7" xfId="7731" xr:uid="{00000000-0005-0000-0000-0000A23A0000}"/>
    <cellStyle name="Assumption Year. 7 2 2 7 2" xfId="27722" xr:uid="{00000000-0005-0000-0000-0000A33A0000}"/>
    <cellStyle name="Assumption Year. 7 2 2 8" xfId="7732" xr:uid="{00000000-0005-0000-0000-0000A43A0000}"/>
    <cellStyle name="Assumption Year. 7 2 2 8 2" xfId="27723" xr:uid="{00000000-0005-0000-0000-0000A53A0000}"/>
    <cellStyle name="Assumption Year. 7 2 2 9" xfId="7733" xr:uid="{00000000-0005-0000-0000-0000A63A0000}"/>
    <cellStyle name="Assumption Year. 7 2 2 9 2" xfId="27724" xr:uid="{00000000-0005-0000-0000-0000A73A0000}"/>
    <cellStyle name="Assumption Year. 7 2 3" xfId="7734" xr:uid="{00000000-0005-0000-0000-0000A83A0000}"/>
    <cellStyle name="Assumption Year. 7 2 3 2" xfId="27725" xr:uid="{00000000-0005-0000-0000-0000A93A0000}"/>
    <cellStyle name="Assumption Year. 7 2 4" xfId="7735" xr:uid="{00000000-0005-0000-0000-0000AA3A0000}"/>
    <cellStyle name="Assumption Year. 7 2 4 2" xfId="27726" xr:uid="{00000000-0005-0000-0000-0000AB3A0000}"/>
    <cellStyle name="Assumption Year. 7 2 5" xfId="7736" xr:uid="{00000000-0005-0000-0000-0000AC3A0000}"/>
    <cellStyle name="Assumption Year. 7 2 5 2" xfId="27727" xr:uid="{00000000-0005-0000-0000-0000AD3A0000}"/>
    <cellStyle name="Assumption Year. 7 2 6" xfId="7737" xr:uid="{00000000-0005-0000-0000-0000AE3A0000}"/>
    <cellStyle name="Assumption Year. 7 2 6 2" xfId="27728" xr:uid="{00000000-0005-0000-0000-0000AF3A0000}"/>
    <cellStyle name="Assumption Year. 7 2 7" xfId="7738" xr:uid="{00000000-0005-0000-0000-0000B03A0000}"/>
    <cellStyle name="Assumption Year. 7 2 7 2" xfId="27729" xr:uid="{00000000-0005-0000-0000-0000B13A0000}"/>
    <cellStyle name="Assumption Year. 7 2 8" xfId="7739" xr:uid="{00000000-0005-0000-0000-0000B23A0000}"/>
    <cellStyle name="Assumption Year. 7 2 8 2" xfId="27730" xr:uid="{00000000-0005-0000-0000-0000B33A0000}"/>
    <cellStyle name="Assumption Year. 7 2 9" xfId="7740" xr:uid="{00000000-0005-0000-0000-0000B43A0000}"/>
    <cellStyle name="Assumption Year. 7 2 9 2" xfId="27731" xr:uid="{00000000-0005-0000-0000-0000B53A0000}"/>
    <cellStyle name="Assumption Year. 7 3" xfId="7741" xr:uid="{00000000-0005-0000-0000-0000B63A0000}"/>
    <cellStyle name="Assumption Year. 7 3 10" xfId="7742" xr:uid="{00000000-0005-0000-0000-0000B73A0000}"/>
    <cellStyle name="Assumption Year. 7 3 10 2" xfId="27733" xr:uid="{00000000-0005-0000-0000-0000B83A0000}"/>
    <cellStyle name="Assumption Year. 7 3 11" xfId="7743" xr:uid="{00000000-0005-0000-0000-0000B93A0000}"/>
    <cellStyle name="Assumption Year. 7 3 11 2" xfId="27734" xr:uid="{00000000-0005-0000-0000-0000BA3A0000}"/>
    <cellStyle name="Assumption Year. 7 3 12" xfId="27732" xr:uid="{00000000-0005-0000-0000-0000BB3A0000}"/>
    <cellStyle name="Assumption Year. 7 3 2" xfId="7744" xr:uid="{00000000-0005-0000-0000-0000BC3A0000}"/>
    <cellStyle name="Assumption Year. 7 3 2 2" xfId="27735" xr:uid="{00000000-0005-0000-0000-0000BD3A0000}"/>
    <cellStyle name="Assumption Year. 7 3 3" xfId="7745" xr:uid="{00000000-0005-0000-0000-0000BE3A0000}"/>
    <cellStyle name="Assumption Year. 7 3 3 2" xfId="27736" xr:uid="{00000000-0005-0000-0000-0000BF3A0000}"/>
    <cellStyle name="Assumption Year. 7 3 4" xfId="7746" xr:uid="{00000000-0005-0000-0000-0000C03A0000}"/>
    <cellStyle name="Assumption Year. 7 3 4 2" xfId="27737" xr:uid="{00000000-0005-0000-0000-0000C13A0000}"/>
    <cellStyle name="Assumption Year. 7 3 5" xfId="7747" xr:uid="{00000000-0005-0000-0000-0000C23A0000}"/>
    <cellStyle name="Assumption Year. 7 3 5 2" xfId="27738" xr:uid="{00000000-0005-0000-0000-0000C33A0000}"/>
    <cellStyle name="Assumption Year. 7 3 6" xfId="7748" xr:uid="{00000000-0005-0000-0000-0000C43A0000}"/>
    <cellStyle name="Assumption Year. 7 3 6 2" xfId="27739" xr:uid="{00000000-0005-0000-0000-0000C53A0000}"/>
    <cellStyle name="Assumption Year. 7 3 7" xfId="7749" xr:uid="{00000000-0005-0000-0000-0000C63A0000}"/>
    <cellStyle name="Assumption Year. 7 3 7 2" xfId="27740" xr:uid="{00000000-0005-0000-0000-0000C73A0000}"/>
    <cellStyle name="Assumption Year. 7 3 8" xfId="7750" xr:uid="{00000000-0005-0000-0000-0000C83A0000}"/>
    <cellStyle name="Assumption Year. 7 3 8 2" xfId="27741" xr:uid="{00000000-0005-0000-0000-0000C93A0000}"/>
    <cellStyle name="Assumption Year. 7 3 9" xfId="7751" xr:uid="{00000000-0005-0000-0000-0000CA3A0000}"/>
    <cellStyle name="Assumption Year. 7 3 9 2" xfId="27742" xr:uid="{00000000-0005-0000-0000-0000CB3A0000}"/>
    <cellStyle name="Assumption Year. 7 4" xfId="7752" xr:uid="{00000000-0005-0000-0000-0000CC3A0000}"/>
    <cellStyle name="Assumption Year. 7 4 2" xfId="27743" xr:uid="{00000000-0005-0000-0000-0000CD3A0000}"/>
    <cellStyle name="Assumption Year. 7 5" xfId="7753" xr:uid="{00000000-0005-0000-0000-0000CE3A0000}"/>
    <cellStyle name="Assumption Year. 7 5 2" xfId="27744" xr:uid="{00000000-0005-0000-0000-0000CF3A0000}"/>
    <cellStyle name="Assumption Year. 7 6" xfId="7754" xr:uid="{00000000-0005-0000-0000-0000D03A0000}"/>
    <cellStyle name="Assumption Year. 7 6 2" xfId="27745" xr:uid="{00000000-0005-0000-0000-0000D13A0000}"/>
    <cellStyle name="Assumption Year. 7 7" xfId="7755" xr:uid="{00000000-0005-0000-0000-0000D23A0000}"/>
    <cellStyle name="Assumption Year. 7 7 2" xfId="27746" xr:uid="{00000000-0005-0000-0000-0000D33A0000}"/>
    <cellStyle name="Assumption Year. 7 8" xfId="7756" xr:uid="{00000000-0005-0000-0000-0000D43A0000}"/>
    <cellStyle name="Assumption Year. 7 8 2" xfId="27747" xr:uid="{00000000-0005-0000-0000-0000D53A0000}"/>
    <cellStyle name="Assumption Year. 7 9" xfId="7757" xr:uid="{00000000-0005-0000-0000-0000D63A0000}"/>
    <cellStyle name="Assumption Year. 7 9 2" xfId="27748" xr:uid="{00000000-0005-0000-0000-0000D73A0000}"/>
    <cellStyle name="Assumption Year. 8" xfId="7758" xr:uid="{00000000-0005-0000-0000-0000D83A0000}"/>
    <cellStyle name="Assumption Year. 8 10" xfId="7759" xr:uid="{00000000-0005-0000-0000-0000D93A0000}"/>
    <cellStyle name="Assumption Year. 8 10 2" xfId="27750" xr:uid="{00000000-0005-0000-0000-0000DA3A0000}"/>
    <cellStyle name="Assumption Year. 8 11" xfId="7760" xr:uid="{00000000-0005-0000-0000-0000DB3A0000}"/>
    <cellStyle name="Assumption Year. 8 11 2" xfId="27751" xr:uid="{00000000-0005-0000-0000-0000DC3A0000}"/>
    <cellStyle name="Assumption Year. 8 12" xfId="7761" xr:uid="{00000000-0005-0000-0000-0000DD3A0000}"/>
    <cellStyle name="Assumption Year. 8 12 2" xfId="27752" xr:uid="{00000000-0005-0000-0000-0000DE3A0000}"/>
    <cellStyle name="Assumption Year. 8 13" xfId="27749" xr:uid="{00000000-0005-0000-0000-0000DF3A0000}"/>
    <cellStyle name="Assumption Year. 8 2" xfId="7762" xr:uid="{00000000-0005-0000-0000-0000E03A0000}"/>
    <cellStyle name="Assumption Year. 8 2 10" xfId="7763" xr:uid="{00000000-0005-0000-0000-0000E13A0000}"/>
    <cellStyle name="Assumption Year. 8 2 10 2" xfId="27754" xr:uid="{00000000-0005-0000-0000-0000E23A0000}"/>
    <cellStyle name="Assumption Year. 8 2 11" xfId="7764" xr:uid="{00000000-0005-0000-0000-0000E33A0000}"/>
    <cellStyle name="Assumption Year. 8 2 11 2" xfId="27755" xr:uid="{00000000-0005-0000-0000-0000E43A0000}"/>
    <cellStyle name="Assumption Year. 8 2 12" xfId="27753" xr:uid="{00000000-0005-0000-0000-0000E53A0000}"/>
    <cellStyle name="Assumption Year. 8 2 2" xfId="7765" xr:uid="{00000000-0005-0000-0000-0000E63A0000}"/>
    <cellStyle name="Assumption Year. 8 2 2 10" xfId="7766" xr:uid="{00000000-0005-0000-0000-0000E73A0000}"/>
    <cellStyle name="Assumption Year. 8 2 2 10 2" xfId="27757" xr:uid="{00000000-0005-0000-0000-0000E83A0000}"/>
    <cellStyle name="Assumption Year. 8 2 2 11" xfId="7767" xr:uid="{00000000-0005-0000-0000-0000E93A0000}"/>
    <cellStyle name="Assumption Year. 8 2 2 11 2" xfId="27758" xr:uid="{00000000-0005-0000-0000-0000EA3A0000}"/>
    <cellStyle name="Assumption Year. 8 2 2 12" xfId="27756" xr:uid="{00000000-0005-0000-0000-0000EB3A0000}"/>
    <cellStyle name="Assumption Year. 8 2 2 2" xfId="7768" xr:uid="{00000000-0005-0000-0000-0000EC3A0000}"/>
    <cellStyle name="Assumption Year. 8 2 2 2 2" xfId="27759" xr:uid="{00000000-0005-0000-0000-0000ED3A0000}"/>
    <cellStyle name="Assumption Year. 8 2 2 3" xfId="7769" xr:uid="{00000000-0005-0000-0000-0000EE3A0000}"/>
    <cellStyle name="Assumption Year. 8 2 2 3 2" xfId="27760" xr:uid="{00000000-0005-0000-0000-0000EF3A0000}"/>
    <cellStyle name="Assumption Year. 8 2 2 4" xfId="7770" xr:uid="{00000000-0005-0000-0000-0000F03A0000}"/>
    <cellStyle name="Assumption Year. 8 2 2 4 2" xfId="27761" xr:uid="{00000000-0005-0000-0000-0000F13A0000}"/>
    <cellStyle name="Assumption Year. 8 2 2 5" xfId="7771" xr:uid="{00000000-0005-0000-0000-0000F23A0000}"/>
    <cellStyle name="Assumption Year. 8 2 2 5 2" xfId="27762" xr:uid="{00000000-0005-0000-0000-0000F33A0000}"/>
    <cellStyle name="Assumption Year. 8 2 2 6" xfId="7772" xr:uid="{00000000-0005-0000-0000-0000F43A0000}"/>
    <cellStyle name="Assumption Year. 8 2 2 6 2" xfId="27763" xr:uid="{00000000-0005-0000-0000-0000F53A0000}"/>
    <cellStyle name="Assumption Year. 8 2 2 7" xfId="7773" xr:uid="{00000000-0005-0000-0000-0000F63A0000}"/>
    <cellStyle name="Assumption Year. 8 2 2 7 2" xfId="27764" xr:uid="{00000000-0005-0000-0000-0000F73A0000}"/>
    <cellStyle name="Assumption Year. 8 2 2 8" xfId="7774" xr:uid="{00000000-0005-0000-0000-0000F83A0000}"/>
    <cellStyle name="Assumption Year. 8 2 2 8 2" xfId="27765" xr:uid="{00000000-0005-0000-0000-0000F93A0000}"/>
    <cellStyle name="Assumption Year. 8 2 2 9" xfId="7775" xr:uid="{00000000-0005-0000-0000-0000FA3A0000}"/>
    <cellStyle name="Assumption Year. 8 2 2 9 2" xfId="27766" xr:uid="{00000000-0005-0000-0000-0000FB3A0000}"/>
    <cellStyle name="Assumption Year. 8 2 3" xfId="7776" xr:uid="{00000000-0005-0000-0000-0000FC3A0000}"/>
    <cellStyle name="Assumption Year. 8 2 3 2" xfId="27767" xr:uid="{00000000-0005-0000-0000-0000FD3A0000}"/>
    <cellStyle name="Assumption Year. 8 2 4" xfId="7777" xr:uid="{00000000-0005-0000-0000-0000FE3A0000}"/>
    <cellStyle name="Assumption Year. 8 2 4 2" xfId="27768" xr:uid="{00000000-0005-0000-0000-0000FF3A0000}"/>
    <cellStyle name="Assumption Year. 8 2 5" xfId="7778" xr:uid="{00000000-0005-0000-0000-0000003B0000}"/>
    <cellStyle name="Assumption Year. 8 2 5 2" xfId="27769" xr:uid="{00000000-0005-0000-0000-0000013B0000}"/>
    <cellStyle name="Assumption Year. 8 2 6" xfId="7779" xr:uid="{00000000-0005-0000-0000-0000023B0000}"/>
    <cellStyle name="Assumption Year. 8 2 6 2" xfId="27770" xr:uid="{00000000-0005-0000-0000-0000033B0000}"/>
    <cellStyle name="Assumption Year. 8 2 7" xfId="7780" xr:uid="{00000000-0005-0000-0000-0000043B0000}"/>
    <cellStyle name="Assumption Year. 8 2 7 2" xfId="27771" xr:uid="{00000000-0005-0000-0000-0000053B0000}"/>
    <cellStyle name="Assumption Year. 8 2 8" xfId="7781" xr:uid="{00000000-0005-0000-0000-0000063B0000}"/>
    <cellStyle name="Assumption Year. 8 2 8 2" xfId="27772" xr:uid="{00000000-0005-0000-0000-0000073B0000}"/>
    <cellStyle name="Assumption Year. 8 2 9" xfId="7782" xr:uid="{00000000-0005-0000-0000-0000083B0000}"/>
    <cellStyle name="Assumption Year. 8 2 9 2" xfId="27773" xr:uid="{00000000-0005-0000-0000-0000093B0000}"/>
    <cellStyle name="Assumption Year. 8 3" xfId="7783" xr:uid="{00000000-0005-0000-0000-00000A3B0000}"/>
    <cellStyle name="Assumption Year. 8 3 10" xfId="7784" xr:uid="{00000000-0005-0000-0000-00000B3B0000}"/>
    <cellStyle name="Assumption Year. 8 3 10 2" xfId="27775" xr:uid="{00000000-0005-0000-0000-00000C3B0000}"/>
    <cellStyle name="Assumption Year. 8 3 11" xfId="7785" xr:uid="{00000000-0005-0000-0000-00000D3B0000}"/>
    <cellStyle name="Assumption Year. 8 3 11 2" xfId="27776" xr:uid="{00000000-0005-0000-0000-00000E3B0000}"/>
    <cellStyle name="Assumption Year. 8 3 12" xfId="27774" xr:uid="{00000000-0005-0000-0000-00000F3B0000}"/>
    <cellStyle name="Assumption Year. 8 3 2" xfId="7786" xr:uid="{00000000-0005-0000-0000-0000103B0000}"/>
    <cellStyle name="Assumption Year. 8 3 2 2" xfId="27777" xr:uid="{00000000-0005-0000-0000-0000113B0000}"/>
    <cellStyle name="Assumption Year. 8 3 3" xfId="7787" xr:uid="{00000000-0005-0000-0000-0000123B0000}"/>
    <cellStyle name="Assumption Year. 8 3 3 2" xfId="27778" xr:uid="{00000000-0005-0000-0000-0000133B0000}"/>
    <cellStyle name="Assumption Year. 8 3 4" xfId="7788" xr:uid="{00000000-0005-0000-0000-0000143B0000}"/>
    <cellStyle name="Assumption Year. 8 3 4 2" xfId="27779" xr:uid="{00000000-0005-0000-0000-0000153B0000}"/>
    <cellStyle name="Assumption Year. 8 3 5" xfId="7789" xr:uid="{00000000-0005-0000-0000-0000163B0000}"/>
    <cellStyle name="Assumption Year. 8 3 5 2" xfId="27780" xr:uid="{00000000-0005-0000-0000-0000173B0000}"/>
    <cellStyle name="Assumption Year. 8 3 6" xfId="7790" xr:uid="{00000000-0005-0000-0000-0000183B0000}"/>
    <cellStyle name="Assumption Year. 8 3 6 2" xfId="27781" xr:uid="{00000000-0005-0000-0000-0000193B0000}"/>
    <cellStyle name="Assumption Year. 8 3 7" xfId="7791" xr:uid="{00000000-0005-0000-0000-00001A3B0000}"/>
    <cellStyle name="Assumption Year. 8 3 7 2" xfId="27782" xr:uid="{00000000-0005-0000-0000-00001B3B0000}"/>
    <cellStyle name="Assumption Year. 8 3 8" xfId="7792" xr:uid="{00000000-0005-0000-0000-00001C3B0000}"/>
    <cellStyle name="Assumption Year. 8 3 8 2" xfId="27783" xr:uid="{00000000-0005-0000-0000-00001D3B0000}"/>
    <cellStyle name="Assumption Year. 8 3 9" xfId="7793" xr:uid="{00000000-0005-0000-0000-00001E3B0000}"/>
    <cellStyle name="Assumption Year. 8 3 9 2" xfId="27784" xr:uid="{00000000-0005-0000-0000-00001F3B0000}"/>
    <cellStyle name="Assumption Year. 8 4" xfId="7794" xr:uid="{00000000-0005-0000-0000-0000203B0000}"/>
    <cellStyle name="Assumption Year. 8 4 2" xfId="27785" xr:uid="{00000000-0005-0000-0000-0000213B0000}"/>
    <cellStyle name="Assumption Year. 8 5" xfId="7795" xr:uid="{00000000-0005-0000-0000-0000223B0000}"/>
    <cellStyle name="Assumption Year. 8 5 2" xfId="27786" xr:uid="{00000000-0005-0000-0000-0000233B0000}"/>
    <cellStyle name="Assumption Year. 8 6" xfId="7796" xr:uid="{00000000-0005-0000-0000-0000243B0000}"/>
    <cellStyle name="Assumption Year. 8 6 2" xfId="27787" xr:uid="{00000000-0005-0000-0000-0000253B0000}"/>
    <cellStyle name="Assumption Year. 8 7" xfId="7797" xr:uid="{00000000-0005-0000-0000-0000263B0000}"/>
    <cellStyle name="Assumption Year. 8 7 2" xfId="27788" xr:uid="{00000000-0005-0000-0000-0000273B0000}"/>
    <cellStyle name="Assumption Year. 8 8" xfId="7798" xr:uid="{00000000-0005-0000-0000-0000283B0000}"/>
    <cellStyle name="Assumption Year. 8 8 2" xfId="27789" xr:uid="{00000000-0005-0000-0000-0000293B0000}"/>
    <cellStyle name="Assumption Year. 8 9" xfId="7799" xr:uid="{00000000-0005-0000-0000-00002A3B0000}"/>
    <cellStyle name="Assumption Year. 8 9 2" xfId="27790" xr:uid="{00000000-0005-0000-0000-00002B3B0000}"/>
    <cellStyle name="Assumption Year. 9" xfId="7800" xr:uid="{00000000-0005-0000-0000-00002C3B0000}"/>
    <cellStyle name="Assumption Year. 9 10" xfId="7801" xr:uid="{00000000-0005-0000-0000-00002D3B0000}"/>
    <cellStyle name="Assumption Year. 9 10 2" xfId="27792" xr:uid="{00000000-0005-0000-0000-00002E3B0000}"/>
    <cellStyle name="Assumption Year. 9 11" xfId="7802" xr:uid="{00000000-0005-0000-0000-00002F3B0000}"/>
    <cellStyle name="Assumption Year. 9 11 2" xfId="27793" xr:uid="{00000000-0005-0000-0000-0000303B0000}"/>
    <cellStyle name="Assumption Year. 9 12" xfId="7803" xr:uid="{00000000-0005-0000-0000-0000313B0000}"/>
    <cellStyle name="Assumption Year. 9 12 2" xfId="27794" xr:uid="{00000000-0005-0000-0000-0000323B0000}"/>
    <cellStyle name="Assumption Year. 9 13" xfId="27791" xr:uid="{00000000-0005-0000-0000-0000333B0000}"/>
    <cellStyle name="Assumption Year. 9 2" xfId="7804" xr:uid="{00000000-0005-0000-0000-0000343B0000}"/>
    <cellStyle name="Assumption Year. 9 2 10" xfId="7805" xr:uid="{00000000-0005-0000-0000-0000353B0000}"/>
    <cellStyle name="Assumption Year. 9 2 10 2" xfId="27796" xr:uid="{00000000-0005-0000-0000-0000363B0000}"/>
    <cellStyle name="Assumption Year. 9 2 11" xfId="7806" xr:uid="{00000000-0005-0000-0000-0000373B0000}"/>
    <cellStyle name="Assumption Year. 9 2 11 2" xfId="27797" xr:uid="{00000000-0005-0000-0000-0000383B0000}"/>
    <cellStyle name="Assumption Year. 9 2 12" xfId="27795" xr:uid="{00000000-0005-0000-0000-0000393B0000}"/>
    <cellStyle name="Assumption Year. 9 2 2" xfId="7807" xr:uid="{00000000-0005-0000-0000-00003A3B0000}"/>
    <cellStyle name="Assumption Year. 9 2 2 10" xfId="7808" xr:uid="{00000000-0005-0000-0000-00003B3B0000}"/>
    <cellStyle name="Assumption Year. 9 2 2 10 2" xfId="27799" xr:uid="{00000000-0005-0000-0000-00003C3B0000}"/>
    <cellStyle name="Assumption Year. 9 2 2 11" xfId="7809" xr:uid="{00000000-0005-0000-0000-00003D3B0000}"/>
    <cellStyle name="Assumption Year. 9 2 2 11 2" xfId="27800" xr:uid="{00000000-0005-0000-0000-00003E3B0000}"/>
    <cellStyle name="Assumption Year. 9 2 2 12" xfId="27798" xr:uid="{00000000-0005-0000-0000-00003F3B0000}"/>
    <cellStyle name="Assumption Year. 9 2 2 2" xfId="7810" xr:uid="{00000000-0005-0000-0000-0000403B0000}"/>
    <cellStyle name="Assumption Year. 9 2 2 2 2" xfId="27801" xr:uid="{00000000-0005-0000-0000-0000413B0000}"/>
    <cellStyle name="Assumption Year. 9 2 2 3" xfId="7811" xr:uid="{00000000-0005-0000-0000-0000423B0000}"/>
    <cellStyle name="Assumption Year. 9 2 2 3 2" xfId="27802" xr:uid="{00000000-0005-0000-0000-0000433B0000}"/>
    <cellStyle name="Assumption Year. 9 2 2 4" xfId="7812" xr:uid="{00000000-0005-0000-0000-0000443B0000}"/>
    <cellStyle name="Assumption Year. 9 2 2 4 2" xfId="27803" xr:uid="{00000000-0005-0000-0000-0000453B0000}"/>
    <cellStyle name="Assumption Year. 9 2 2 5" xfId="7813" xr:uid="{00000000-0005-0000-0000-0000463B0000}"/>
    <cellStyle name="Assumption Year. 9 2 2 5 2" xfId="27804" xr:uid="{00000000-0005-0000-0000-0000473B0000}"/>
    <cellStyle name="Assumption Year. 9 2 2 6" xfId="7814" xr:uid="{00000000-0005-0000-0000-0000483B0000}"/>
    <cellStyle name="Assumption Year. 9 2 2 6 2" xfId="27805" xr:uid="{00000000-0005-0000-0000-0000493B0000}"/>
    <cellStyle name="Assumption Year. 9 2 2 7" xfId="7815" xr:uid="{00000000-0005-0000-0000-00004A3B0000}"/>
    <cellStyle name="Assumption Year. 9 2 2 7 2" xfId="27806" xr:uid="{00000000-0005-0000-0000-00004B3B0000}"/>
    <cellStyle name="Assumption Year. 9 2 2 8" xfId="7816" xr:uid="{00000000-0005-0000-0000-00004C3B0000}"/>
    <cellStyle name="Assumption Year. 9 2 2 8 2" xfId="27807" xr:uid="{00000000-0005-0000-0000-00004D3B0000}"/>
    <cellStyle name="Assumption Year. 9 2 2 9" xfId="7817" xr:uid="{00000000-0005-0000-0000-00004E3B0000}"/>
    <cellStyle name="Assumption Year. 9 2 2 9 2" xfId="27808" xr:uid="{00000000-0005-0000-0000-00004F3B0000}"/>
    <cellStyle name="Assumption Year. 9 2 3" xfId="7818" xr:uid="{00000000-0005-0000-0000-0000503B0000}"/>
    <cellStyle name="Assumption Year. 9 2 3 2" xfId="27809" xr:uid="{00000000-0005-0000-0000-0000513B0000}"/>
    <cellStyle name="Assumption Year. 9 2 4" xfId="7819" xr:uid="{00000000-0005-0000-0000-0000523B0000}"/>
    <cellStyle name="Assumption Year. 9 2 4 2" xfId="27810" xr:uid="{00000000-0005-0000-0000-0000533B0000}"/>
    <cellStyle name="Assumption Year. 9 2 5" xfId="7820" xr:uid="{00000000-0005-0000-0000-0000543B0000}"/>
    <cellStyle name="Assumption Year. 9 2 5 2" xfId="27811" xr:uid="{00000000-0005-0000-0000-0000553B0000}"/>
    <cellStyle name="Assumption Year. 9 2 6" xfId="7821" xr:uid="{00000000-0005-0000-0000-0000563B0000}"/>
    <cellStyle name="Assumption Year. 9 2 6 2" xfId="27812" xr:uid="{00000000-0005-0000-0000-0000573B0000}"/>
    <cellStyle name="Assumption Year. 9 2 7" xfId="7822" xr:uid="{00000000-0005-0000-0000-0000583B0000}"/>
    <cellStyle name="Assumption Year. 9 2 7 2" xfId="27813" xr:uid="{00000000-0005-0000-0000-0000593B0000}"/>
    <cellStyle name="Assumption Year. 9 2 8" xfId="7823" xr:uid="{00000000-0005-0000-0000-00005A3B0000}"/>
    <cellStyle name="Assumption Year. 9 2 8 2" xfId="27814" xr:uid="{00000000-0005-0000-0000-00005B3B0000}"/>
    <cellStyle name="Assumption Year. 9 2 9" xfId="7824" xr:uid="{00000000-0005-0000-0000-00005C3B0000}"/>
    <cellStyle name="Assumption Year. 9 2 9 2" xfId="27815" xr:uid="{00000000-0005-0000-0000-00005D3B0000}"/>
    <cellStyle name="Assumption Year. 9 3" xfId="7825" xr:uid="{00000000-0005-0000-0000-00005E3B0000}"/>
    <cellStyle name="Assumption Year. 9 3 10" xfId="7826" xr:uid="{00000000-0005-0000-0000-00005F3B0000}"/>
    <cellStyle name="Assumption Year. 9 3 10 2" xfId="27817" xr:uid="{00000000-0005-0000-0000-0000603B0000}"/>
    <cellStyle name="Assumption Year. 9 3 11" xfId="7827" xr:uid="{00000000-0005-0000-0000-0000613B0000}"/>
    <cellStyle name="Assumption Year. 9 3 11 2" xfId="27818" xr:uid="{00000000-0005-0000-0000-0000623B0000}"/>
    <cellStyle name="Assumption Year. 9 3 12" xfId="27816" xr:uid="{00000000-0005-0000-0000-0000633B0000}"/>
    <cellStyle name="Assumption Year. 9 3 2" xfId="7828" xr:uid="{00000000-0005-0000-0000-0000643B0000}"/>
    <cellStyle name="Assumption Year. 9 3 2 2" xfId="27819" xr:uid="{00000000-0005-0000-0000-0000653B0000}"/>
    <cellStyle name="Assumption Year. 9 3 3" xfId="7829" xr:uid="{00000000-0005-0000-0000-0000663B0000}"/>
    <cellStyle name="Assumption Year. 9 3 3 2" xfId="27820" xr:uid="{00000000-0005-0000-0000-0000673B0000}"/>
    <cellStyle name="Assumption Year. 9 3 4" xfId="7830" xr:uid="{00000000-0005-0000-0000-0000683B0000}"/>
    <cellStyle name="Assumption Year. 9 3 4 2" xfId="27821" xr:uid="{00000000-0005-0000-0000-0000693B0000}"/>
    <cellStyle name="Assumption Year. 9 3 5" xfId="7831" xr:uid="{00000000-0005-0000-0000-00006A3B0000}"/>
    <cellStyle name="Assumption Year. 9 3 5 2" xfId="27822" xr:uid="{00000000-0005-0000-0000-00006B3B0000}"/>
    <cellStyle name="Assumption Year. 9 3 6" xfId="7832" xr:uid="{00000000-0005-0000-0000-00006C3B0000}"/>
    <cellStyle name="Assumption Year. 9 3 6 2" xfId="27823" xr:uid="{00000000-0005-0000-0000-00006D3B0000}"/>
    <cellStyle name="Assumption Year. 9 3 7" xfId="7833" xr:uid="{00000000-0005-0000-0000-00006E3B0000}"/>
    <cellStyle name="Assumption Year. 9 3 7 2" xfId="27824" xr:uid="{00000000-0005-0000-0000-00006F3B0000}"/>
    <cellStyle name="Assumption Year. 9 3 8" xfId="7834" xr:uid="{00000000-0005-0000-0000-0000703B0000}"/>
    <cellStyle name="Assumption Year. 9 3 8 2" xfId="27825" xr:uid="{00000000-0005-0000-0000-0000713B0000}"/>
    <cellStyle name="Assumption Year. 9 3 9" xfId="7835" xr:uid="{00000000-0005-0000-0000-0000723B0000}"/>
    <cellStyle name="Assumption Year. 9 3 9 2" xfId="27826" xr:uid="{00000000-0005-0000-0000-0000733B0000}"/>
    <cellStyle name="Assumption Year. 9 4" xfId="7836" xr:uid="{00000000-0005-0000-0000-0000743B0000}"/>
    <cellStyle name="Assumption Year. 9 4 2" xfId="27827" xr:uid="{00000000-0005-0000-0000-0000753B0000}"/>
    <cellStyle name="Assumption Year. 9 5" xfId="7837" xr:uid="{00000000-0005-0000-0000-0000763B0000}"/>
    <cellStyle name="Assumption Year. 9 5 2" xfId="27828" xr:uid="{00000000-0005-0000-0000-0000773B0000}"/>
    <cellStyle name="Assumption Year. 9 6" xfId="7838" xr:uid="{00000000-0005-0000-0000-0000783B0000}"/>
    <cellStyle name="Assumption Year. 9 6 2" xfId="27829" xr:uid="{00000000-0005-0000-0000-0000793B0000}"/>
    <cellStyle name="Assumption Year. 9 7" xfId="7839" xr:uid="{00000000-0005-0000-0000-00007A3B0000}"/>
    <cellStyle name="Assumption Year. 9 7 2" xfId="27830" xr:uid="{00000000-0005-0000-0000-00007B3B0000}"/>
    <cellStyle name="Assumption Year. 9 8" xfId="7840" xr:uid="{00000000-0005-0000-0000-00007C3B0000}"/>
    <cellStyle name="Assumption Year. 9 8 2" xfId="27831" xr:uid="{00000000-0005-0000-0000-00007D3B0000}"/>
    <cellStyle name="Assumption Year. 9 9" xfId="7841" xr:uid="{00000000-0005-0000-0000-00007E3B0000}"/>
    <cellStyle name="Assumption Year. 9 9 2" xfId="27832" xr:uid="{00000000-0005-0000-0000-00007F3B0000}"/>
    <cellStyle name="Assumptions Center Currency" xfId="7842" xr:uid="{00000000-0005-0000-0000-0000803B0000}"/>
    <cellStyle name="Assumptions Center Currency 2" xfId="7843" xr:uid="{00000000-0005-0000-0000-0000813B0000}"/>
    <cellStyle name="Assumptions Center Currency 3" xfId="7844" xr:uid="{00000000-0005-0000-0000-0000823B0000}"/>
    <cellStyle name="Assumptions Center Currency 4" xfId="7845" xr:uid="{00000000-0005-0000-0000-0000833B0000}"/>
    <cellStyle name="Assumptions Center Date" xfId="7846" xr:uid="{00000000-0005-0000-0000-0000843B0000}"/>
    <cellStyle name="Assumptions Center Date 2" xfId="7847" xr:uid="{00000000-0005-0000-0000-0000853B0000}"/>
    <cellStyle name="Assumptions Center Date 3" xfId="7848" xr:uid="{00000000-0005-0000-0000-0000863B0000}"/>
    <cellStyle name="Assumptions Center Date 4" xfId="7849" xr:uid="{00000000-0005-0000-0000-0000873B0000}"/>
    <cellStyle name="Assumptions Center Date 5" xfId="7850" xr:uid="{00000000-0005-0000-0000-0000883B0000}"/>
    <cellStyle name="Assumptions Center Date 6" xfId="7851" xr:uid="{00000000-0005-0000-0000-0000893B0000}"/>
    <cellStyle name="Assumptions Center Multiple" xfId="7852" xr:uid="{00000000-0005-0000-0000-00008A3B0000}"/>
    <cellStyle name="Assumptions Center Multiple 2" xfId="7853" xr:uid="{00000000-0005-0000-0000-00008B3B0000}"/>
    <cellStyle name="Assumptions Center Multiple 3" xfId="7854" xr:uid="{00000000-0005-0000-0000-00008C3B0000}"/>
    <cellStyle name="Assumptions Center Multiple 4" xfId="7855" xr:uid="{00000000-0005-0000-0000-00008D3B0000}"/>
    <cellStyle name="Assumptions Center Number" xfId="7856" xr:uid="{00000000-0005-0000-0000-00008E3B0000}"/>
    <cellStyle name="Assumptions Center Number 2" xfId="7857" xr:uid="{00000000-0005-0000-0000-00008F3B0000}"/>
    <cellStyle name="Assumptions Center Number 3" xfId="7858" xr:uid="{00000000-0005-0000-0000-0000903B0000}"/>
    <cellStyle name="Assumptions Center Number 4" xfId="7859" xr:uid="{00000000-0005-0000-0000-0000913B0000}"/>
    <cellStyle name="Assumptions Center Number 5" xfId="7860" xr:uid="{00000000-0005-0000-0000-0000923B0000}"/>
    <cellStyle name="Assumptions Center Number 6" xfId="7861" xr:uid="{00000000-0005-0000-0000-0000933B0000}"/>
    <cellStyle name="Assumptions Center Percentage" xfId="7862" xr:uid="{00000000-0005-0000-0000-0000943B0000}"/>
    <cellStyle name="Assumptions Center Percentage 2" xfId="7863" xr:uid="{00000000-0005-0000-0000-0000953B0000}"/>
    <cellStyle name="Assumptions Center Percentage 3" xfId="7864" xr:uid="{00000000-0005-0000-0000-0000963B0000}"/>
    <cellStyle name="Assumptions Center Percentage 4" xfId="7865" xr:uid="{00000000-0005-0000-0000-0000973B0000}"/>
    <cellStyle name="Assumptions Center Year" xfId="7866" xr:uid="{00000000-0005-0000-0000-0000983B0000}"/>
    <cellStyle name="Assumptions Center Year 2" xfId="7867" xr:uid="{00000000-0005-0000-0000-0000993B0000}"/>
    <cellStyle name="Assumptions Center Year 3" xfId="7868" xr:uid="{00000000-0005-0000-0000-00009A3B0000}"/>
    <cellStyle name="Assumptions Center Year 4" xfId="7869" xr:uid="{00000000-0005-0000-0000-00009B3B0000}"/>
    <cellStyle name="Assumptions Forecast Currency" xfId="7870" xr:uid="{00000000-0005-0000-0000-00009C3B0000}"/>
    <cellStyle name="Assumptions Forecast Currency 2" xfId="7871" xr:uid="{00000000-0005-0000-0000-00009D3B0000}"/>
    <cellStyle name="Assumptions Forecast Date" xfId="7872" xr:uid="{00000000-0005-0000-0000-00009E3B0000}"/>
    <cellStyle name="Assumptions Forecast Date 2" xfId="7873" xr:uid="{00000000-0005-0000-0000-00009F3B0000}"/>
    <cellStyle name="Assumptions Forecast Multiple" xfId="7874" xr:uid="{00000000-0005-0000-0000-0000A03B0000}"/>
    <cellStyle name="Assumptions Forecast Multiple 2" xfId="7875" xr:uid="{00000000-0005-0000-0000-0000A13B0000}"/>
    <cellStyle name="Assumptions Forecast Number" xfId="7876" xr:uid="{00000000-0005-0000-0000-0000A23B0000}"/>
    <cellStyle name="Assumptions Forecast Number 2" xfId="7877" xr:uid="{00000000-0005-0000-0000-0000A33B0000}"/>
    <cellStyle name="Assumptions Forecast Percentage" xfId="7878" xr:uid="{00000000-0005-0000-0000-0000A43B0000}"/>
    <cellStyle name="Assumptions Forecast Percentage 2" xfId="7879" xr:uid="{00000000-0005-0000-0000-0000A53B0000}"/>
    <cellStyle name="Assumptions Forecast Title / Name" xfId="7880" xr:uid="{00000000-0005-0000-0000-0000A63B0000}"/>
    <cellStyle name="Assumptions Forecast Title / Name 2" xfId="7881" xr:uid="{00000000-0005-0000-0000-0000A73B0000}"/>
    <cellStyle name="Assumptions Forecast Year" xfId="7882" xr:uid="{00000000-0005-0000-0000-0000A83B0000}"/>
    <cellStyle name="Assumptions Forecast Year 2" xfId="7883" xr:uid="{00000000-0005-0000-0000-0000A93B0000}"/>
    <cellStyle name="Assumptions Heading" xfId="7884" xr:uid="{00000000-0005-0000-0000-0000AA3B0000}"/>
    <cellStyle name="Assumptions Heading 2" xfId="7885" xr:uid="{00000000-0005-0000-0000-0000AB3B0000}"/>
    <cellStyle name="Assumptions Heading 3" xfId="7886" xr:uid="{00000000-0005-0000-0000-0000AC3B0000}"/>
    <cellStyle name="Assumptions Heading 4" xfId="7887" xr:uid="{00000000-0005-0000-0000-0000AD3B0000}"/>
    <cellStyle name="Assumptions Heading_Revenue FY13 Plan" xfId="7888" xr:uid="{00000000-0005-0000-0000-0000AE3B0000}"/>
    <cellStyle name="Assumptions Middle Currency" xfId="7889" xr:uid="{00000000-0005-0000-0000-0000AF3B0000}"/>
    <cellStyle name="Assumptions Middle Currency 2" xfId="7890" xr:uid="{00000000-0005-0000-0000-0000B03B0000}"/>
    <cellStyle name="Assumptions Middle Date" xfId="7891" xr:uid="{00000000-0005-0000-0000-0000B13B0000}"/>
    <cellStyle name="Assumptions Middle Date 2" xfId="7892" xr:uid="{00000000-0005-0000-0000-0000B23B0000}"/>
    <cellStyle name="Assumptions Middle Multiple" xfId="7893" xr:uid="{00000000-0005-0000-0000-0000B33B0000}"/>
    <cellStyle name="Assumptions Middle Multiple 2" xfId="7894" xr:uid="{00000000-0005-0000-0000-0000B43B0000}"/>
    <cellStyle name="Assumptions Middle Number" xfId="7895" xr:uid="{00000000-0005-0000-0000-0000B53B0000}"/>
    <cellStyle name="Assumptions Middle Number 2" xfId="7896" xr:uid="{00000000-0005-0000-0000-0000B63B0000}"/>
    <cellStyle name="Assumptions Middle Percentage" xfId="7897" xr:uid="{00000000-0005-0000-0000-0000B73B0000}"/>
    <cellStyle name="Assumptions Middle Percentage 2" xfId="7898" xr:uid="{00000000-0005-0000-0000-0000B83B0000}"/>
    <cellStyle name="Assumptions Middle Title / Name" xfId="7899" xr:uid="{00000000-0005-0000-0000-0000B93B0000}"/>
    <cellStyle name="Assumptions Middle Title / Name 2" xfId="7900" xr:uid="{00000000-0005-0000-0000-0000BA3B0000}"/>
    <cellStyle name="Assumptions Middle Year" xfId="7901" xr:uid="{00000000-0005-0000-0000-0000BB3B0000}"/>
    <cellStyle name="Assumptions Middle Year 2" xfId="7902" xr:uid="{00000000-0005-0000-0000-0000BC3B0000}"/>
    <cellStyle name="Assumptions Right Currency" xfId="7903" xr:uid="{00000000-0005-0000-0000-0000BD3B0000}"/>
    <cellStyle name="Assumptions Right Currency 2" xfId="7904" xr:uid="{00000000-0005-0000-0000-0000BE3B0000}"/>
    <cellStyle name="Assumptions Right Currency 3" xfId="7905" xr:uid="{00000000-0005-0000-0000-0000BF3B0000}"/>
    <cellStyle name="Assumptions Right Currency 4" xfId="7906" xr:uid="{00000000-0005-0000-0000-0000C03B0000}"/>
    <cellStyle name="Assumptions Right Date" xfId="7907" xr:uid="{00000000-0005-0000-0000-0000C13B0000}"/>
    <cellStyle name="Assumptions Right Date 2" xfId="7908" xr:uid="{00000000-0005-0000-0000-0000C23B0000}"/>
    <cellStyle name="Assumptions Right Date 3" xfId="7909" xr:uid="{00000000-0005-0000-0000-0000C33B0000}"/>
    <cellStyle name="Assumptions Right Date 4" xfId="7910" xr:uid="{00000000-0005-0000-0000-0000C43B0000}"/>
    <cellStyle name="Assumptions Right Date 5" xfId="7911" xr:uid="{00000000-0005-0000-0000-0000C53B0000}"/>
    <cellStyle name="Assumptions Right Date 6" xfId="7912" xr:uid="{00000000-0005-0000-0000-0000C63B0000}"/>
    <cellStyle name="Assumptions Right Multiple" xfId="7913" xr:uid="{00000000-0005-0000-0000-0000C73B0000}"/>
    <cellStyle name="Assumptions Right Multiple 2" xfId="7914" xr:uid="{00000000-0005-0000-0000-0000C83B0000}"/>
    <cellStyle name="Assumptions Right Multiple 3" xfId="7915" xr:uid="{00000000-0005-0000-0000-0000C93B0000}"/>
    <cellStyle name="Assumptions Right Multiple 4" xfId="7916" xr:uid="{00000000-0005-0000-0000-0000CA3B0000}"/>
    <cellStyle name="Assumptions Right Number" xfId="7917" xr:uid="{00000000-0005-0000-0000-0000CB3B0000}"/>
    <cellStyle name="Assumptions Right Number 2" xfId="7918" xr:uid="{00000000-0005-0000-0000-0000CC3B0000}"/>
    <cellStyle name="Assumptions Right Number 2 2" xfId="7919" xr:uid="{00000000-0005-0000-0000-0000CD3B0000}"/>
    <cellStyle name="Assumptions Right Number 2 3" xfId="7920" xr:uid="{00000000-0005-0000-0000-0000CE3B0000}"/>
    <cellStyle name="Assumptions Right Number 2 4" xfId="7921" xr:uid="{00000000-0005-0000-0000-0000CF3B0000}"/>
    <cellStyle name="Assumptions Right Number 3" xfId="7922" xr:uid="{00000000-0005-0000-0000-0000D03B0000}"/>
    <cellStyle name="Assumptions Right Number 3 2" xfId="7923" xr:uid="{00000000-0005-0000-0000-0000D13B0000}"/>
    <cellStyle name="Assumptions Right Number 3 3" xfId="7924" xr:uid="{00000000-0005-0000-0000-0000D23B0000}"/>
    <cellStyle name="Assumptions Right Number 3 4" xfId="7925" xr:uid="{00000000-0005-0000-0000-0000D33B0000}"/>
    <cellStyle name="Assumptions Right Number 4" xfId="7926" xr:uid="{00000000-0005-0000-0000-0000D43B0000}"/>
    <cellStyle name="Assumptions Right Number 4 2" xfId="7927" xr:uid="{00000000-0005-0000-0000-0000D53B0000}"/>
    <cellStyle name="Assumptions Right Number 4 3" xfId="7928" xr:uid="{00000000-0005-0000-0000-0000D63B0000}"/>
    <cellStyle name="Assumptions Right Number 4 4" xfId="7929" xr:uid="{00000000-0005-0000-0000-0000D73B0000}"/>
    <cellStyle name="Assumptions Right Number 5" xfId="7930" xr:uid="{00000000-0005-0000-0000-0000D83B0000}"/>
    <cellStyle name="Assumptions Right Number 6" xfId="7931" xr:uid="{00000000-0005-0000-0000-0000D93B0000}"/>
    <cellStyle name="Assumptions Right Number 7" xfId="7932" xr:uid="{00000000-0005-0000-0000-0000DA3B0000}"/>
    <cellStyle name="Assumptions Right Percentage" xfId="7933" xr:uid="{00000000-0005-0000-0000-0000DB3B0000}"/>
    <cellStyle name="Assumptions Right Percentage 2" xfId="7934" xr:uid="{00000000-0005-0000-0000-0000DC3B0000}"/>
    <cellStyle name="Assumptions Right Percentage 3" xfId="7935" xr:uid="{00000000-0005-0000-0000-0000DD3B0000}"/>
    <cellStyle name="Assumptions Right Percentage 4" xfId="7936" xr:uid="{00000000-0005-0000-0000-0000DE3B0000}"/>
    <cellStyle name="Assumptions Right Year" xfId="7937" xr:uid="{00000000-0005-0000-0000-0000DF3B0000}"/>
    <cellStyle name="Assumptions Right Year 2" xfId="7938" xr:uid="{00000000-0005-0000-0000-0000E03B0000}"/>
    <cellStyle name="Assumptions Right Year 3" xfId="7939" xr:uid="{00000000-0005-0000-0000-0000E13B0000}"/>
    <cellStyle name="Assumptions Right Year 4" xfId="7940" xr:uid="{00000000-0005-0000-0000-0000E23B0000}"/>
    <cellStyle name="B79812_.wvu.PrintTitlest" xfId="7941" xr:uid="{00000000-0005-0000-0000-0000E33B0000}"/>
    <cellStyle name="Bad 2" xfId="7942" xr:uid="{00000000-0005-0000-0000-0000E53B0000}"/>
    <cellStyle name="Bad 3" xfId="7943" xr:uid="{00000000-0005-0000-0000-0000E63B0000}"/>
    <cellStyle name="Bad 4" xfId="7944" xr:uid="{00000000-0005-0000-0000-0000E73B0000}"/>
    <cellStyle name="Bad 5" xfId="7945" xr:uid="{00000000-0005-0000-0000-0000E83B0000}"/>
    <cellStyle name="Bad 6" xfId="7946" xr:uid="{00000000-0005-0000-0000-0000E93B0000}"/>
    <cellStyle name="Bad 7" xfId="7947" xr:uid="{00000000-0005-0000-0000-0000EA3B0000}"/>
    <cellStyle name="Black" xfId="7948" xr:uid="{00000000-0005-0000-0000-0000EB3B0000}"/>
    <cellStyle name="Blank" xfId="7949" xr:uid="{00000000-0005-0000-0000-0000EC3B0000}"/>
    <cellStyle name="Blockout" xfId="7950" xr:uid="{00000000-0005-0000-0000-0000ED3B0000}"/>
    <cellStyle name="Blockout 2" xfId="7951" xr:uid="{00000000-0005-0000-0000-0000EE3B0000}"/>
    <cellStyle name="Blue" xfId="7952" xr:uid="{00000000-0005-0000-0000-0000EF3B0000}"/>
    <cellStyle name="Border" xfId="7953" xr:uid="{00000000-0005-0000-0000-0000F03B0000}"/>
    <cellStyle name="Calculation" xfId="2" builtinId="22"/>
    <cellStyle name="Calculation 10" xfId="7954" xr:uid="{00000000-0005-0000-0000-0000F23B0000}"/>
    <cellStyle name="Calculation 10 10" xfId="27833" xr:uid="{00000000-0005-0000-0000-0000F33B0000}"/>
    <cellStyle name="Calculation 10 2" xfId="7955" xr:uid="{00000000-0005-0000-0000-0000F43B0000}"/>
    <cellStyle name="Calculation 10 2 2" xfId="7956" xr:uid="{00000000-0005-0000-0000-0000F53B0000}"/>
    <cellStyle name="Calculation 10 2 2 2" xfId="7957" xr:uid="{00000000-0005-0000-0000-0000F63B0000}"/>
    <cellStyle name="Calculation 10 2 2 2 2" xfId="27836" xr:uid="{00000000-0005-0000-0000-0000F73B0000}"/>
    <cellStyle name="Calculation 10 2 2 3" xfId="7958" xr:uid="{00000000-0005-0000-0000-0000F83B0000}"/>
    <cellStyle name="Calculation 10 2 2 3 2" xfId="27837" xr:uid="{00000000-0005-0000-0000-0000F93B0000}"/>
    <cellStyle name="Calculation 10 2 2 4" xfId="7959" xr:uid="{00000000-0005-0000-0000-0000FA3B0000}"/>
    <cellStyle name="Calculation 10 2 2 4 2" xfId="27838" xr:uid="{00000000-0005-0000-0000-0000FB3B0000}"/>
    <cellStyle name="Calculation 10 2 2 5" xfId="7960" xr:uid="{00000000-0005-0000-0000-0000FC3B0000}"/>
    <cellStyle name="Calculation 10 2 2 5 2" xfId="27839" xr:uid="{00000000-0005-0000-0000-0000FD3B0000}"/>
    <cellStyle name="Calculation 10 2 2 6" xfId="7961" xr:uid="{00000000-0005-0000-0000-0000FE3B0000}"/>
    <cellStyle name="Calculation 10 2 2 6 2" xfId="27840" xr:uid="{00000000-0005-0000-0000-0000FF3B0000}"/>
    <cellStyle name="Calculation 10 2 2 7" xfId="7962" xr:uid="{00000000-0005-0000-0000-0000003C0000}"/>
    <cellStyle name="Calculation 10 2 2 7 2" xfId="27841" xr:uid="{00000000-0005-0000-0000-0000013C0000}"/>
    <cellStyle name="Calculation 10 2 2 8" xfId="7963" xr:uid="{00000000-0005-0000-0000-0000023C0000}"/>
    <cellStyle name="Calculation 10 2 2 8 2" xfId="27842" xr:uid="{00000000-0005-0000-0000-0000033C0000}"/>
    <cellStyle name="Calculation 10 2 2 9" xfId="27835" xr:uid="{00000000-0005-0000-0000-0000043C0000}"/>
    <cellStyle name="Calculation 10 2 3" xfId="7964" xr:uid="{00000000-0005-0000-0000-0000053C0000}"/>
    <cellStyle name="Calculation 10 2 3 2" xfId="27843" xr:uid="{00000000-0005-0000-0000-0000063C0000}"/>
    <cellStyle name="Calculation 10 2 4" xfId="7965" xr:uid="{00000000-0005-0000-0000-0000073C0000}"/>
    <cellStyle name="Calculation 10 2 4 2" xfId="27844" xr:uid="{00000000-0005-0000-0000-0000083C0000}"/>
    <cellStyle name="Calculation 10 2 5" xfId="7966" xr:uid="{00000000-0005-0000-0000-0000093C0000}"/>
    <cellStyle name="Calculation 10 2 5 2" xfId="27845" xr:uid="{00000000-0005-0000-0000-00000A3C0000}"/>
    <cellStyle name="Calculation 10 2 6" xfId="7967" xr:uid="{00000000-0005-0000-0000-00000B3C0000}"/>
    <cellStyle name="Calculation 10 2 6 2" xfId="27846" xr:uid="{00000000-0005-0000-0000-00000C3C0000}"/>
    <cellStyle name="Calculation 10 2 7" xfId="7968" xr:uid="{00000000-0005-0000-0000-00000D3C0000}"/>
    <cellStyle name="Calculation 10 2 7 2" xfId="27847" xr:uid="{00000000-0005-0000-0000-00000E3C0000}"/>
    <cellStyle name="Calculation 10 2 8" xfId="7969" xr:uid="{00000000-0005-0000-0000-00000F3C0000}"/>
    <cellStyle name="Calculation 10 2 8 2" xfId="27848" xr:uid="{00000000-0005-0000-0000-0000103C0000}"/>
    <cellStyle name="Calculation 10 2 9" xfId="27834" xr:uid="{00000000-0005-0000-0000-0000113C0000}"/>
    <cellStyle name="Calculation 10 3" xfId="7970" xr:uid="{00000000-0005-0000-0000-0000123C0000}"/>
    <cellStyle name="Calculation 10 3 2" xfId="7971" xr:uid="{00000000-0005-0000-0000-0000133C0000}"/>
    <cellStyle name="Calculation 10 3 2 2" xfId="27850" xr:uid="{00000000-0005-0000-0000-0000143C0000}"/>
    <cellStyle name="Calculation 10 3 3" xfId="7972" xr:uid="{00000000-0005-0000-0000-0000153C0000}"/>
    <cellStyle name="Calculation 10 3 3 2" xfId="27851" xr:uid="{00000000-0005-0000-0000-0000163C0000}"/>
    <cellStyle name="Calculation 10 3 4" xfId="7973" xr:uid="{00000000-0005-0000-0000-0000173C0000}"/>
    <cellStyle name="Calculation 10 3 4 2" xfId="27852" xr:uid="{00000000-0005-0000-0000-0000183C0000}"/>
    <cellStyle name="Calculation 10 3 5" xfId="7974" xr:uid="{00000000-0005-0000-0000-0000193C0000}"/>
    <cellStyle name="Calculation 10 3 5 2" xfId="27853" xr:uid="{00000000-0005-0000-0000-00001A3C0000}"/>
    <cellStyle name="Calculation 10 3 6" xfId="7975" xr:uid="{00000000-0005-0000-0000-00001B3C0000}"/>
    <cellStyle name="Calculation 10 3 6 2" xfId="27854" xr:uid="{00000000-0005-0000-0000-00001C3C0000}"/>
    <cellStyle name="Calculation 10 3 7" xfId="7976" xr:uid="{00000000-0005-0000-0000-00001D3C0000}"/>
    <cellStyle name="Calculation 10 3 7 2" xfId="27855" xr:uid="{00000000-0005-0000-0000-00001E3C0000}"/>
    <cellStyle name="Calculation 10 3 8" xfId="7977" xr:uid="{00000000-0005-0000-0000-00001F3C0000}"/>
    <cellStyle name="Calculation 10 3 8 2" xfId="27856" xr:uid="{00000000-0005-0000-0000-0000203C0000}"/>
    <cellStyle name="Calculation 10 3 9" xfId="27849" xr:uid="{00000000-0005-0000-0000-0000213C0000}"/>
    <cellStyle name="Calculation 10 4" xfId="7978" xr:uid="{00000000-0005-0000-0000-0000223C0000}"/>
    <cellStyle name="Calculation 10 4 2" xfId="27857" xr:uid="{00000000-0005-0000-0000-0000233C0000}"/>
    <cellStyle name="Calculation 10 5" xfId="7979" xr:uid="{00000000-0005-0000-0000-0000243C0000}"/>
    <cellStyle name="Calculation 10 5 2" xfId="27858" xr:uid="{00000000-0005-0000-0000-0000253C0000}"/>
    <cellStyle name="Calculation 10 6" xfId="7980" xr:uid="{00000000-0005-0000-0000-0000263C0000}"/>
    <cellStyle name="Calculation 10 6 2" xfId="27859" xr:uid="{00000000-0005-0000-0000-0000273C0000}"/>
    <cellStyle name="Calculation 10 7" xfId="7981" xr:uid="{00000000-0005-0000-0000-0000283C0000}"/>
    <cellStyle name="Calculation 10 7 2" xfId="27860" xr:uid="{00000000-0005-0000-0000-0000293C0000}"/>
    <cellStyle name="Calculation 10 8" xfId="7982" xr:uid="{00000000-0005-0000-0000-00002A3C0000}"/>
    <cellStyle name="Calculation 10 8 2" xfId="27861" xr:uid="{00000000-0005-0000-0000-00002B3C0000}"/>
    <cellStyle name="Calculation 10 9" xfId="7983" xr:uid="{00000000-0005-0000-0000-00002C3C0000}"/>
    <cellStyle name="Calculation 10 9 2" xfId="27862" xr:uid="{00000000-0005-0000-0000-00002D3C0000}"/>
    <cellStyle name="Calculation 11" xfId="7984" xr:uid="{00000000-0005-0000-0000-00002E3C0000}"/>
    <cellStyle name="Calculation 11 2" xfId="7985" xr:uid="{00000000-0005-0000-0000-00002F3C0000}"/>
    <cellStyle name="Calculation 11 2 2" xfId="7986" xr:uid="{00000000-0005-0000-0000-0000303C0000}"/>
    <cellStyle name="Calculation 11 2 2 2" xfId="27865" xr:uid="{00000000-0005-0000-0000-0000313C0000}"/>
    <cellStyle name="Calculation 11 2 3" xfId="7987" xr:uid="{00000000-0005-0000-0000-0000323C0000}"/>
    <cellStyle name="Calculation 11 2 3 2" xfId="27866" xr:uid="{00000000-0005-0000-0000-0000333C0000}"/>
    <cellStyle name="Calculation 11 2 4" xfId="7988" xr:uid="{00000000-0005-0000-0000-0000343C0000}"/>
    <cellStyle name="Calculation 11 2 4 2" xfId="27867" xr:uid="{00000000-0005-0000-0000-0000353C0000}"/>
    <cellStyle name="Calculation 11 2 5" xfId="7989" xr:uid="{00000000-0005-0000-0000-0000363C0000}"/>
    <cellStyle name="Calculation 11 2 5 2" xfId="27868" xr:uid="{00000000-0005-0000-0000-0000373C0000}"/>
    <cellStyle name="Calculation 11 2 6" xfId="7990" xr:uid="{00000000-0005-0000-0000-0000383C0000}"/>
    <cellStyle name="Calculation 11 2 6 2" xfId="27869" xr:uid="{00000000-0005-0000-0000-0000393C0000}"/>
    <cellStyle name="Calculation 11 2 7" xfId="7991" xr:uid="{00000000-0005-0000-0000-00003A3C0000}"/>
    <cellStyle name="Calculation 11 2 7 2" xfId="27870" xr:uid="{00000000-0005-0000-0000-00003B3C0000}"/>
    <cellStyle name="Calculation 11 2 8" xfId="7992" xr:uid="{00000000-0005-0000-0000-00003C3C0000}"/>
    <cellStyle name="Calculation 11 2 8 2" xfId="27871" xr:uid="{00000000-0005-0000-0000-00003D3C0000}"/>
    <cellStyle name="Calculation 11 2 9" xfId="27864" xr:uid="{00000000-0005-0000-0000-00003E3C0000}"/>
    <cellStyle name="Calculation 11 3" xfId="7993" xr:uid="{00000000-0005-0000-0000-00003F3C0000}"/>
    <cellStyle name="Calculation 11 3 2" xfId="27872" xr:uid="{00000000-0005-0000-0000-0000403C0000}"/>
    <cellStyle name="Calculation 11 4" xfId="7994" xr:uid="{00000000-0005-0000-0000-0000413C0000}"/>
    <cellStyle name="Calculation 11 4 2" xfId="27873" xr:uid="{00000000-0005-0000-0000-0000423C0000}"/>
    <cellStyle name="Calculation 11 5" xfId="7995" xr:uid="{00000000-0005-0000-0000-0000433C0000}"/>
    <cellStyle name="Calculation 11 5 2" xfId="27874" xr:uid="{00000000-0005-0000-0000-0000443C0000}"/>
    <cellStyle name="Calculation 11 6" xfId="7996" xr:uid="{00000000-0005-0000-0000-0000453C0000}"/>
    <cellStyle name="Calculation 11 6 2" xfId="27875" xr:uid="{00000000-0005-0000-0000-0000463C0000}"/>
    <cellStyle name="Calculation 11 7" xfId="7997" xr:uid="{00000000-0005-0000-0000-0000473C0000}"/>
    <cellStyle name="Calculation 11 7 2" xfId="27876" xr:uid="{00000000-0005-0000-0000-0000483C0000}"/>
    <cellStyle name="Calculation 11 8" xfId="7998" xr:uid="{00000000-0005-0000-0000-0000493C0000}"/>
    <cellStyle name="Calculation 11 8 2" xfId="27877" xr:uid="{00000000-0005-0000-0000-00004A3C0000}"/>
    <cellStyle name="Calculation 11 9" xfId="27863" xr:uid="{00000000-0005-0000-0000-00004B3C0000}"/>
    <cellStyle name="Calculation 12" xfId="7999" xr:uid="{00000000-0005-0000-0000-00004C3C0000}"/>
    <cellStyle name="Calculation 12 2" xfId="27878" xr:uid="{00000000-0005-0000-0000-00004D3C0000}"/>
    <cellStyle name="Calculation 2" xfId="8000" xr:uid="{00000000-0005-0000-0000-00004E3C0000}"/>
    <cellStyle name="Calculation 2 2" xfId="8001" xr:uid="{00000000-0005-0000-0000-00004F3C0000}"/>
    <cellStyle name="Calculation 2 2 10" xfId="27880" xr:uid="{00000000-0005-0000-0000-0000503C0000}"/>
    <cellStyle name="Calculation 2 2 2" xfId="8002" xr:uid="{00000000-0005-0000-0000-0000513C0000}"/>
    <cellStyle name="Calculation 2 2 2 2" xfId="8003" xr:uid="{00000000-0005-0000-0000-0000523C0000}"/>
    <cellStyle name="Calculation 2 2 2 2 2" xfId="8004" xr:uid="{00000000-0005-0000-0000-0000533C0000}"/>
    <cellStyle name="Calculation 2 2 2 2 2 2" xfId="27883" xr:uid="{00000000-0005-0000-0000-0000543C0000}"/>
    <cellStyle name="Calculation 2 2 2 2 3" xfId="8005" xr:uid="{00000000-0005-0000-0000-0000553C0000}"/>
    <cellStyle name="Calculation 2 2 2 2 3 2" xfId="27884" xr:uid="{00000000-0005-0000-0000-0000563C0000}"/>
    <cellStyle name="Calculation 2 2 2 2 4" xfId="8006" xr:uid="{00000000-0005-0000-0000-0000573C0000}"/>
    <cellStyle name="Calculation 2 2 2 2 4 2" xfId="27885" xr:uid="{00000000-0005-0000-0000-0000583C0000}"/>
    <cellStyle name="Calculation 2 2 2 2 5" xfId="8007" xr:uid="{00000000-0005-0000-0000-0000593C0000}"/>
    <cellStyle name="Calculation 2 2 2 2 5 2" xfId="27886" xr:uid="{00000000-0005-0000-0000-00005A3C0000}"/>
    <cellStyle name="Calculation 2 2 2 2 6" xfId="8008" xr:uid="{00000000-0005-0000-0000-00005B3C0000}"/>
    <cellStyle name="Calculation 2 2 2 2 6 2" xfId="27887" xr:uid="{00000000-0005-0000-0000-00005C3C0000}"/>
    <cellStyle name="Calculation 2 2 2 2 7" xfId="8009" xr:uid="{00000000-0005-0000-0000-00005D3C0000}"/>
    <cellStyle name="Calculation 2 2 2 2 7 2" xfId="27888" xr:uid="{00000000-0005-0000-0000-00005E3C0000}"/>
    <cellStyle name="Calculation 2 2 2 2 8" xfId="8010" xr:uid="{00000000-0005-0000-0000-00005F3C0000}"/>
    <cellStyle name="Calculation 2 2 2 2 8 2" xfId="27889" xr:uid="{00000000-0005-0000-0000-0000603C0000}"/>
    <cellStyle name="Calculation 2 2 2 2 9" xfId="27882" xr:uid="{00000000-0005-0000-0000-0000613C0000}"/>
    <cellStyle name="Calculation 2 2 2 3" xfId="8011" xr:uid="{00000000-0005-0000-0000-0000623C0000}"/>
    <cellStyle name="Calculation 2 2 2 3 2" xfId="27890" xr:uid="{00000000-0005-0000-0000-0000633C0000}"/>
    <cellStyle name="Calculation 2 2 2 4" xfId="8012" xr:uid="{00000000-0005-0000-0000-0000643C0000}"/>
    <cellStyle name="Calculation 2 2 2 4 2" xfId="27891" xr:uid="{00000000-0005-0000-0000-0000653C0000}"/>
    <cellStyle name="Calculation 2 2 2 5" xfId="8013" xr:uid="{00000000-0005-0000-0000-0000663C0000}"/>
    <cellStyle name="Calculation 2 2 2 5 2" xfId="27892" xr:uid="{00000000-0005-0000-0000-0000673C0000}"/>
    <cellStyle name="Calculation 2 2 2 6" xfId="8014" xr:uid="{00000000-0005-0000-0000-0000683C0000}"/>
    <cellStyle name="Calculation 2 2 2 6 2" xfId="27893" xr:uid="{00000000-0005-0000-0000-0000693C0000}"/>
    <cellStyle name="Calculation 2 2 2 7" xfId="8015" xr:uid="{00000000-0005-0000-0000-00006A3C0000}"/>
    <cellStyle name="Calculation 2 2 2 7 2" xfId="27894" xr:uid="{00000000-0005-0000-0000-00006B3C0000}"/>
    <cellStyle name="Calculation 2 2 2 8" xfId="8016" xr:uid="{00000000-0005-0000-0000-00006C3C0000}"/>
    <cellStyle name="Calculation 2 2 2 8 2" xfId="27895" xr:uid="{00000000-0005-0000-0000-00006D3C0000}"/>
    <cellStyle name="Calculation 2 2 2 9" xfId="27881" xr:uid="{00000000-0005-0000-0000-00006E3C0000}"/>
    <cellStyle name="Calculation 2 2 3" xfId="8017" xr:uid="{00000000-0005-0000-0000-00006F3C0000}"/>
    <cellStyle name="Calculation 2 2 3 2" xfId="8018" xr:uid="{00000000-0005-0000-0000-0000703C0000}"/>
    <cellStyle name="Calculation 2 2 3 2 2" xfId="27897" xr:uid="{00000000-0005-0000-0000-0000713C0000}"/>
    <cellStyle name="Calculation 2 2 3 3" xfId="8019" xr:uid="{00000000-0005-0000-0000-0000723C0000}"/>
    <cellStyle name="Calculation 2 2 3 3 2" xfId="27898" xr:uid="{00000000-0005-0000-0000-0000733C0000}"/>
    <cellStyle name="Calculation 2 2 3 4" xfId="8020" xr:uid="{00000000-0005-0000-0000-0000743C0000}"/>
    <cellStyle name="Calculation 2 2 3 4 2" xfId="27899" xr:uid="{00000000-0005-0000-0000-0000753C0000}"/>
    <cellStyle name="Calculation 2 2 3 5" xfId="8021" xr:uid="{00000000-0005-0000-0000-0000763C0000}"/>
    <cellStyle name="Calculation 2 2 3 5 2" xfId="27900" xr:uid="{00000000-0005-0000-0000-0000773C0000}"/>
    <cellStyle name="Calculation 2 2 3 6" xfId="8022" xr:uid="{00000000-0005-0000-0000-0000783C0000}"/>
    <cellStyle name="Calculation 2 2 3 6 2" xfId="27901" xr:uid="{00000000-0005-0000-0000-0000793C0000}"/>
    <cellStyle name="Calculation 2 2 3 7" xfId="8023" xr:uid="{00000000-0005-0000-0000-00007A3C0000}"/>
    <cellStyle name="Calculation 2 2 3 7 2" xfId="27902" xr:uid="{00000000-0005-0000-0000-00007B3C0000}"/>
    <cellStyle name="Calculation 2 2 3 8" xfId="8024" xr:uid="{00000000-0005-0000-0000-00007C3C0000}"/>
    <cellStyle name="Calculation 2 2 3 8 2" xfId="27903" xr:uid="{00000000-0005-0000-0000-00007D3C0000}"/>
    <cellStyle name="Calculation 2 2 3 9" xfId="27896" xr:uid="{00000000-0005-0000-0000-00007E3C0000}"/>
    <cellStyle name="Calculation 2 2 4" xfId="8025" xr:uid="{00000000-0005-0000-0000-00007F3C0000}"/>
    <cellStyle name="Calculation 2 2 4 2" xfId="27904" xr:uid="{00000000-0005-0000-0000-0000803C0000}"/>
    <cellStyle name="Calculation 2 2 5" xfId="8026" xr:uid="{00000000-0005-0000-0000-0000813C0000}"/>
    <cellStyle name="Calculation 2 2 5 2" xfId="27905" xr:uid="{00000000-0005-0000-0000-0000823C0000}"/>
    <cellStyle name="Calculation 2 2 6" xfId="8027" xr:uid="{00000000-0005-0000-0000-0000833C0000}"/>
    <cellStyle name="Calculation 2 2 6 2" xfId="27906" xr:uid="{00000000-0005-0000-0000-0000843C0000}"/>
    <cellStyle name="Calculation 2 2 7" xfId="8028" xr:uid="{00000000-0005-0000-0000-0000853C0000}"/>
    <cellStyle name="Calculation 2 2 7 2" xfId="27907" xr:uid="{00000000-0005-0000-0000-0000863C0000}"/>
    <cellStyle name="Calculation 2 2 8" xfId="8029" xr:uid="{00000000-0005-0000-0000-0000873C0000}"/>
    <cellStyle name="Calculation 2 2 8 2" xfId="27908" xr:uid="{00000000-0005-0000-0000-0000883C0000}"/>
    <cellStyle name="Calculation 2 2 9" xfId="8030" xr:uid="{00000000-0005-0000-0000-0000893C0000}"/>
    <cellStyle name="Calculation 2 2 9 2" xfId="27909" xr:uid="{00000000-0005-0000-0000-00008A3C0000}"/>
    <cellStyle name="Calculation 2 3" xfId="8031" xr:uid="{00000000-0005-0000-0000-00008B3C0000}"/>
    <cellStyle name="Calculation 2 3 10" xfId="27910" xr:uid="{00000000-0005-0000-0000-00008C3C0000}"/>
    <cellStyle name="Calculation 2 3 2" xfId="8032" xr:uid="{00000000-0005-0000-0000-00008D3C0000}"/>
    <cellStyle name="Calculation 2 3 2 2" xfId="8033" xr:uid="{00000000-0005-0000-0000-00008E3C0000}"/>
    <cellStyle name="Calculation 2 3 2 2 2" xfId="8034" xr:uid="{00000000-0005-0000-0000-00008F3C0000}"/>
    <cellStyle name="Calculation 2 3 2 2 2 2" xfId="27913" xr:uid="{00000000-0005-0000-0000-0000903C0000}"/>
    <cellStyle name="Calculation 2 3 2 2 3" xfId="8035" xr:uid="{00000000-0005-0000-0000-0000913C0000}"/>
    <cellStyle name="Calculation 2 3 2 2 3 2" xfId="27914" xr:uid="{00000000-0005-0000-0000-0000923C0000}"/>
    <cellStyle name="Calculation 2 3 2 2 4" xfId="8036" xr:uid="{00000000-0005-0000-0000-0000933C0000}"/>
    <cellStyle name="Calculation 2 3 2 2 4 2" xfId="27915" xr:uid="{00000000-0005-0000-0000-0000943C0000}"/>
    <cellStyle name="Calculation 2 3 2 2 5" xfId="8037" xr:uid="{00000000-0005-0000-0000-0000953C0000}"/>
    <cellStyle name="Calculation 2 3 2 2 5 2" xfId="27916" xr:uid="{00000000-0005-0000-0000-0000963C0000}"/>
    <cellStyle name="Calculation 2 3 2 2 6" xfId="8038" xr:uid="{00000000-0005-0000-0000-0000973C0000}"/>
    <cellStyle name="Calculation 2 3 2 2 6 2" xfId="27917" xr:uid="{00000000-0005-0000-0000-0000983C0000}"/>
    <cellStyle name="Calculation 2 3 2 2 7" xfId="8039" xr:uid="{00000000-0005-0000-0000-0000993C0000}"/>
    <cellStyle name="Calculation 2 3 2 2 7 2" xfId="27918" xr:uid="{00000000-0005-0000-0000-00009A3C0000}"/>
    <cellStyle name="Calculation 2 3 2 2 8" xfId="8040" xr:uid="{00000000-0005-0000-0000-00009B3C0000}"/>
    <cellStyle name="Calculation 2 3 2 2 8 2" xfId="27919" xr:uid="{00000000-0005-0000-0000-00009C3C0000}"/>
    <cellStyle name="Calculation 2 3 2 2 9" xfId="27912" xr:uid="{00000000-0005-0000-0000-00009D3C0000}"/>
    <cellStyle name="Calculation 2 3 2 3" xfId="8041" xr:uid="{00000000-0005-0000-0000-00009E3C0000}"/>
    <cellStyle name="Calculation 2 3 2 3 2" xfId="27920" xr:uid="{00000000-0005-0000-0000-00009F3C0000}"/>
    <cellStyle name="Calculation 2 3 2 4" xfId="8042" xr:uid="{00000000-0005-0000-0000-0000A03C0000}"/>
    <cellStyle name="Calculation 2 3 2 4 2" xfId="27921" xr:uid="{00000000-0005-0000-0000-0000A13C0000}"/>
    <cellStyle name="Calculation 2 3 2 5" xfId="8043" xr:uid="{00000000-0005-0000-0000-0000A23C0000}"/>
    <cellStyle name="Calculation 2 3 2 5 2" xfId="27922" xr:uid="{00000000-0005-0000-0000-0000A33C0000}"/>
    <cellStyle name="Calculation 2 3 2 6" xfId="8044" xr:uid="{00000000-0005-0000-0000-0000A43C0000}"/>
    <cellStyle name="Calculation 2 3 2 6 2" xfId="27923" xr:uid="{00000000-0005-0000-0000-0000A53C0000}"/>
    <cellStyle name="Calculation 2 3 2 7" xfId="8045" xr:uid="{00000000-0005-0000-0000-0000A63C0000}"/>
    <cellStyle name="Calculation 2 3 2 7 2" xfId="27924" xr:uid="{00000000-0005-0000-0000-0000A73C0000}"/>
    <cellStyle name="Calculation 2 3 2 8" xfId="8046" xr:uid="{00000000-0005-0000-0000-0000A83C0000}"/>
    <cellStyle name="Calculation 2 3 2 8 2" xfId="27925" xr:uid="{00000000-0005-0000-0000-0000A93C0000}"/>
    <cellStyle name="Calculation 2 3 2 9" xfId="27911" xr:uid="{00000000-0005-0000-0000-0000AA3C0000}"/>
    <cellStyle name="Calculation 2 3 3" xfId="8047" xr:uid="{00000000-0005-0000-0000-0000AB3C0000}"/>
    <cellStyle name="Calculation 2 3 3 2" xfId="8048" xr:uid="{00000000-0005-0000-0000-0000AC3C0000}"/>
    <cellStyle name="Calculation 2 3 3 2 2" xfId="27927" xr:uid="{00000000-0005-0000-0000-0000AD3C0000}"/>
    <cellStyle name="Calculation 2 3 3 3" xfId="8049" xr:uid="{00000000-0005-0000-0000-0000AE3C0000}"/>
    <cellStyle name="Calculation 2 3 3 3 2" xfId="27928" xr:uid="{00000000-0005-0000-0000-0000AF3C0000}"/>
    <cellStyle name="Calculation 2 3 3 4" xfId="8050" xr:uid="{00000000-0005-0000-0000-0000B03C0000}"/>
    <cellStyle name="Calculation 2 3 3 4 2" xfId="27929" xr:uid="{00000000-0005-0000-0000-0000B13C0000}"/>
    <cellStyle name="Calculation 2 3 3 5" xfId="8051" xr:uid="{00000000-0005-0000-0000-0000B23C0000}"/>
    <cellStyle name="Calculation 2 3 3 5 2" xfId="27930" xr:uid="{00000000-0005-0000-0000-0000B33C0000}"/>
    <cellStyle name="Calculation 2 3 3 6" xfId="8052" xr:uid="{00000000-0005-0000-0000-0000B43C0000}"/>
    <cellStyle name="Calculation 2 3 3 6 2" xfId="27931" xr:uid="{00000000-0005-0000-0000-0000B53C0000}"/>
    <cellStyle name="Calculation 2 3 3 7" xfId="8053" xr:uid="{00000000-0005-0000-0000-0000B63C0000}"/>
    <cellStyle name="Calculation 2 3 3 7 2" xfId="27932" xr:uid="{00000000-0005-0000-0000-0000B73C0000}"/>
    <cellStyle name="Calculation 2 3 3 8" xfId="8054" xr:uid="{00000000-0005-0000-0000-0000B83C0000}"/>
    <cellStyle name="Calculation 2 3 3 8 2" xfId="27933" xr:uid="{00000000-0005-0000-0000-0000B93C0000}"/>
    <cellStyle name="Calculation 2 3 3 9" xfId="27926" xr:uid="{00000000-0005-0000-0000-0000BA3C0000}"/>
    <cellStyle name="Calculation 2 3 4" xfId="8055" xr:uid="{00000000-0005-0000-0000-0000BB3C0000}"/>
    <cellStyle name="Calculation 2 3 4 2" xfId="27934" xr:uid="{00000000-0005-0000-0000-0000BC3C0000}"/>
    <cellStyle name="Calculation 2 3 5" xfId="8056" xr:uid="{00000000-0005-0000-0000-0000BD3C0000}"/>
    <cellStyle name="Calculation 2 3 5 2" xfId="27935" xr:uid="{00000000-0005-0000-0000-0000BE3C0000}"/>
    <cellStyle name="Calculation 2 3 6" xfId="8057" xr:uid="{00000000-0005-0000-0000-0000BF3C0000}"/>
    <cellStyle name="Calculation 2 3 6 2" xfId="27936" xr:uid="{00000000-0005-0000-0000-0000C03C0000}"/>
    <cellStyle name="Calculation 2 3 7" xfId="8058" xr:uid="{00000000-0005-0000-0000-0000C13C0000}"/>
    <cellStyle name="Calculation 2 3 7 2" xfId="27937" xr:uid="{00000000-0005-0000-0000-0000C23C0000}"/>
    <cellStyle name="Calculation 2 3 8" xfId="8059" xr:uid="{00000000-0005-0000-0000-0000C33C0000}"/>
    <cellStyle name="Calculation 2 3 8 2" xfId="27938" xr:uid="{00000000-0005-0000-0000-0000C43C0000}"/>
    <cellStyle name="Calculation 2 3 9" xfId="8060" xr:uid="{00000000-0005-0000-0000-0000C53C0000}"/>
    <cellStyle name="Calculation 2 3 9 2" xfId="27939" xr:uid="{00000000-0005-0000-0000-0000C63C0000}"/>
    <cellStyle name="Calculation 2 4" xfId="8061" xr:uid="{00000000-0005-0000-0000-0000C73C0000}"/>
    <cellStyle name="Calculation 2 4 10" xfId="27940" xr:uid="{00000000-0005-0000-0000-0000C83C0000}"/>
    <cellStyle name="Calculation 2 4 2" xfId="8062" xr:uid="{00000000-0005-0000-0000-0000C93C0000}"/>
    <cellStyle name="Calculation 2 4 2 2" xfId="8063" xr:uid="{00000000-0005-0000-0000-0000CA3C0000}"/>
    <cellStyle name="Calculation 2 4 2 2 2" xfId="8064" xr:uid="{00000000-0005-0000-0000-0000CB3C0000}"/>
    <cellStyle name="Calculation 2 4 2 2 2 2" xfId="27943" xr:uid="{00000000-0005-0000-0000-0000CC3C0000}"/>
    <cellStyle name="Calculation 2 4 2 2 3" xfId="8065" xr:uid="{00000000-0005-0000-0000-0000CD3C0000}"/>
    <cellStyle name="Calculation 2 4 2 2 3 2" xfId="27944" xr:uid="{00000000-0005-0000-0000-0000CE3C0000}"/>
    <cellStyle name="Calculation 2 4 2 2 4" xfId="8066" xr:uid="{00000000-0005-0000-0000-0000CF3C0000}"/>
    <cellStyle name="Calculation 2 4 2 2 4 2" xfId="27945" xr:uid="{00000000-0005-0000-0000-0000D03C0000}"/>
    <cellStyle name="Calculation 2 4 2 2 5" xfId="8067" xr:uid="{00000000-0005-0000-0000-0000D13C0000}"/>
    <cellStyle name="Calculation 2 4 2 2 5 2" xfId="27946" xr:uid="{00000000-0005-0000-0000-0000D23C0000}"/>
    <cellStyle name="Calculation 2 4 2 2 6" xfId="8068" xr:uid="{00000000-0005-0000-0000-0000D33C0000}"/>
    <cellStyle name="Calculation 2 4 2 2 6 2" xfId="27947" xr:uid="{00000000-0005-0000-0000-0000D43C0000}"/>
    <cellStyle name="Calculation 2 4 2 2 7" xfId="8069" xr:uid="{00000000-0005-0000-0000-0000D53C0000}"/>
    <cellStyle name="Calculation 2 4 2 2 7 2" xfId="27948" xr:uid="{00000000-0005-0000-0000-0000D63C0000}"/>
    <cellStyle name="Calculation 2 4 2 2 8" xfId="8070" xr:uid="{00000000-0005-0000-0000-0000D73C0000}"/>
    <cellStyle name="Calculation 2 4 2 2 8 2" xfId="27949" xr:uid="{00000000-0005-0000-0000-0000D83C0000}"/>
    <cellStyle name="Calculation 2 4 2 2 9" xfId="27942" xr:uid="{00000000-0005-0000-0000-0000D93C0000}"/>
    <cellStyle name="Calculation 2 4 2 3" xfId="8071" xr:uid="{00000000-0005-0000-0000-0000DA3C0000}"/>
    <cellStyle name="Calculation 2 4 2 3 2" xfId="27950" xr:uid="{00000000-0005-0000-0000-0000DB3C0000}"/>
    <cellStyle name="Calculation 2 4 2 4" xfId="8072" xr:uid="{00000000-0005-0000-0000-0000DC3C0000}"/>
    <cellStyle name="Calculation 2 4 2 4 2" xfId="27951" xr:uid="{00000000-0005-0000-0000-0000DD3C0000}"/>
    <cellStyle name="Calculation 2 4 2 5" xfId="8073" xr:uid="{00000000-0005-0000-0000-0000DE3C0000}"/>
    <cellStyle name="Calculation 2 4 2 5 2" xfId="27952" xr:uid="{00000000-0005-0000-0000-0000DF3C0000}"/>
    <cellStyle name="Calculation 2 4 2 6" xfId="8074" xr:uid="{00000000-0005-0000-0000-0000E03C0000}"/>
    <cellStyle name="Calculation 2 4 2 6 2" xfId="27953" xr:uid="{00000000-0005-0000-0000-0000E13C0000}"/>
    <cellStyle name="Calculation 2 4 2 7" xfId="8075" xr:uid="{00000000-0005-0000-0000-0000E23C0000}"/>
    <cellStyle name="Calculation 2 4 2 7 2" xfId="27954" xr:uid="{00000000-0005-0000-0000-0000E33C0000}"/>
    <cellStyle name="Calculation 2 4 2 8" xfId="8076" xr:uid="{00000000-0005-0000-0000-0000E43C0000}"/>
    <cellStyle name="Calculation 2 4 2 8 2" xfId="27955" xr:uid="{00000000-0005-0000-0000-0000E53C0000}"/>
    <cellStyle name="Calculation 2 4 2 9" xfId="27941" xr:uid="{00000000-0005-0000-0000-0000E63C0000}"/>
    <cellStyle name="Calculation 2 4 3" xfId="8077" xr:uid="{00000000-0005-0000-0000-0000E73C0000}"/>
    <cellStyle name="Calculation 2 4 3 2" xfId="8078" xr:uid="{00000000-0005-0000-0000-0000E83C0000}"/>
    <cellStyle name="Calculation 2 4 3 2 2" xfId="27957" xr:uid="{00000000-0005-0000-0000-0000E93C0000}"/>
    <cellStyle name="Calculation 2 4 3 3" xfId="8079" xr:uid="{00000000-0005-0000-0000-0000EA3C0000}"/>
    <cellStyle name="Calculation 2 4 3 3 2" xfId="27958" xr:uid="{00000000-0005-0000-0000-0000EB3C0000}"/>
    <cellStyle name="Calculation 2 4 3 4" xfId="8080" xr:uid="{00000000-0005-0000-0000-0000EC3C0000}"/>
    <cellStyle name="Calculation 2 4 3 4 2" xfId="27959" xr:uid="{00000000-0005-0000-0000-0000ED3C0000}"/>
    <cellStyle name="Calculation 2 4 3 5" xfId="8081" xr:uid="{00000000-0005-0000-0000-0000EE3C0000}"/>
    <cellStyle name="Calculation 2 4 3 5 2" xfId="27960" xr:uid="{00000000-0005-0000-0000-0000EF3C0000}"/>
    <cellStyle name="Calculation 2 4 3 6" xfId="8082" xr:uid="{00000000-0005-0000-0000-0000F03C0000}"/>
    <cellStyle name="Calculation 2 4 3 6 2" xfId="27961" xr:uid="{00000000-0005-0000-0000-0000F13C0000}"/>
    <cellStyle name="Calculation 2 4 3 7" xfId="8083" xr:uid="{00000000-0005-0000-0000-0000F23C0000}"/>
    <cellStyle name="Calculation 2 4 3 7 2" xfId="27962" xr:uid="{00000000-0005-0000-0000-0000F33C0000}"/>
    <cellStyle name="Calculation 2 4 3 8" xfId="8084" xr:uid="{00000000-0005-0000-0000-0000F43C0000}"/>
    <cellStyle name="Calculation 2 4 3 8 2" xfId="27963" xr:uid="{00000000-0005-0000-0000-0000F53C0000}"/>
    <cellStyle name="Calculation 2 4 3 9" xfId="27956" xr:uid="{00000000-0005-0000-0000-0000F63C0000}"/>
    <cellStyle name="Calculation 2 4 4" xfId="8085" xr:uid="{00000000-0005-0000-0000-0000F73C0000}"/>
    <cellStyle name="Calculation 2 4 4 2" xfId="27964" xr:uid="{00000000-0005-0000-0000-0000F83C0000}"/>
    <cellStyle name="Calculation 2 4 5" xfId="8086" xr:uid="{00000000-0005-0000-0000-0000F93C0000}"/>
    <cellStyle name="Calculation 2 4 5 2" xfId="27965" xr:uid="{00000000-0005-0000-0000-0000FA3C0000}"/>
    <cellStyle name="Calculation 2 4 6" xfId="8087" xr:uid="{00000000-0005-0000-0000-0000FB3C0000}"/>
    <cellStyle name="Calculation 2 4 6 2" xfId="27966" xr:uid="{00000000-0005-0000-0000-0000FC3C0000}"/>
    <cellStyle name="Calculation 2 4 7" xfId="8088" xr:uid="{00000000-0005-0000-0000-0000FD3C0000}"/>
    <cellStyle name="Calculation 2 4 7 2" xfId="27967" xr:uid="{00000000-0005-0000-0000-0000FE3C0000}"/>
    <cellStyle name="Calculation 2 4 8" xfId="8089" xr:uid="{00000000-0005-0000-0000-0000FF3C0000}"/>
    <cellStyle name="Calculation 2 4 8 2" xfId="27968" xr:uid="{00000000-0005-0000-0000-0000003D0000}"/>
    <cellStyle name="Calculation 2 4 9" xfId="8090" xr:uid="{00000000-0005-0000-0000-0000013D0000}"/>
    <cellStyle name="Calculation 2 4 9 2" xfId="27969" xr:uid="{00000000-0005-0000-0000-0000023D0000}"/>
    <cellStyle name="Calculation 2 5" xfId="8091" xr:uid="{00000000-0005-0000-0000-0000033D0000}"/>
    <cellStyle name="Calculation 2 5 10" xfId="27970" xr:uid="{00000000-0005-0000-0000-0000043D0000}"/>
    <cellStyle name="Calculation 2 5 2" xfId="8092" xr:uid="{00000000-0005-0000-0000-0000053D0000}"/>
    <cellStyle name="Calculation 2 5 2 2" xfId="8093" xr:uid="{00000000-0005-0000-0000-0000063D0000}"/>
    <cellStyle name="Calculation 2 5 2 2 2" xfId="8094" xr:uid="{00000000-0005-0000-0000-0000073D0000}"/>
    <cellStyle name="Calculation 2 5 2 2 2 2" xfId="27973" xr:uid="{00000000-0005-0000-0000-0000083D0000}"/>
    <cellStyle name="Calculation 2 5 2 2 3" xfId="8095" xr:uid="{00000000-0005-0000-0000-0000093D0000}"/>
    <cellStyle name="Calculation 2 5 2 2 3 2" xfId="27974" xr:uid="{00000000-0005-0000-0000-00000A3D0000}"/>
    <cellStyle name="Calculation 2 5 2 2 4" xfId="8096" xr:uid="{00000000-0005-0000-0000-00000B3D0000}"/>
    <cellStyle name="Calculation 2 5 2 2 4 2" xfId="27975" xr:uid="{00000000-0005-0000-0000-00000C3D0000}"/>
    <cellStyle name="Calculation 2 5 2 2 5" xfId="8097" xr:uid="{00000000-0005-0000-0000-00000D3D0000}"/>
    <cellStyle name="Calculation 2 5 2 2 5 2" xfId="27976" xr:uid="{00000000-0005-0000-0000-00000E3D0000}"/>
    <cellStyle name="Calculation 2 5 2 2 6" xfId="8098" xr:uid="{00000000-0005-0000-0000-00000F3D0000}"/>
    <cellStyle name="Calculation 2 5 2 2 6 2" xfId="27977" xr:uid="{00000000-0005-0000-0000-0000103D0000}"/>
    <cellStyle name="Calculation 2 5 2 2 7" xfId="8099" xr:uid="{00000000-0005-0000-0000-0000113D0000}"/>
    <cellStyle name="Calculation 2 5 2 2 7 2" xfId="27978" xr:uid="{00000000-0005-0000-0000-0000123D0000}"/>
    <cellStyle name="Calculation 2 5 2 2 8" xfId="8100" xr:uid="{00000000-0005-0000-0000-0000133D0000}"/>
    <cellStyle name="Calculation 2 5 2 2 8 2" xfId="27979" xr:uid="{00000000-0005-0000-0000-0000143D0000}"/>
    <cellStyle name="Calculation 2 5 2 2 9" xfId="27972" xr:uid="{00000000-0005-0000-0000-0000153D0000}"/>
    <cellStyle name="Calculation 2 5 2 3" xfId="8101" xr:uid="{00000000-0005-0000-0000-0000163D0000}"/>
    <cellStyle name="Calculation 2 5 2 3 2" xfId="27980" xr:uid="{00000000-0005-0000-0000-0000173D0000}"/>
    <cellStyle name="Calculation 2 5 2 4" xfId="8102" xr:uid="{00000000-0005-0000-0000-0000183D0000}"/>
    <cellStyle name="Calculation 2 5 2 4 2" xfId="27981" xr:uid="{00000000-0005-0000-0000-0000193D0000}"/>
    <cellStyle name="Calculation 2 5 2 5" xfId="8103" xr:uid="{00000000-0005-0000-0000-00001A3D0000}"/>
    <cellStyle name="Calculation 2 5 2 5 2" xfId="27982" xr:uid="{00000000-0005-0000-0000-00001B3D0000}"/>
    <cellStyle name="Calculation 2 5 2 6" xfId="8104" xr:uid="{00000000-0005-0000-0000-00001C3D0000}"/>
    <cellStyle name="Calculation 2 5 2 6 2" xfId="27983" xr:uid="{00000000-0005-0000-0000-00001D3D0000}"/>
    <cellStyle name="Calculation 2 5 2 7" xfId="8105" xr:uid="{00000000-0005-0000-0000-00001E3D0000}"/>
    <cellStyle name="Calculation 2 5 2 7 2" xfId="27984" xr:uid="{00000000-0005-0000-0000-00001F3D0000}"/>
    <cellStyle name="Calculation 2 5 2 8" xfId="8106" xr:uid="{00000000-0005-0000-0000-0000203D0000}"/>
    <cellStyle name="Calculation 2 5 2 8 2" xfId="27985" xr:uid="{00000000-0005-0000-0000-0000213D0000}"/>
    <cellStyle name="Calculation 2 5 2 9" xfId="27971" xr:uid="{00000000-0005-0000-0000-0000223D0000}"/>
    <cellStyle name="Calculation 2 5 3" xfId="8107" xr:uid="{00000000-0005-0000-0000-0000233D0000}"/>
    <cellStyle name="Calculation 2 5 3 2" xfId="8108" xr:uid="{00000000-0005-0000-0000-0000243D0000}"/>
    <cellStyle name="Calculation 2 5 3 2 2" xfId="27987" xr:uid="{00000000-0005-0000-0000-0000253D0000}"/>
    <cellStyle name="Calculation 2 5 3 3" xfId="8109" xr:uid="{00000000-0005-0000-0000-0000263D0000}"/>
    <cellStyle name="Calculation 2 5 3 3 2" xfId="27988" xr:uid="{00000000-0005-0000-0000-0000273D0000}"/>
    <cellStyle name="Calculation 2 5 3 4" xfId="8110" xr:uid="{00000000-0005-0000-0000-0000283D0000}"/>
    <cellStyle name="Calculation 2 5 3 4 2" xfId="27989" xr:uid="{00000000-0005-0000-0000-0000293D0000}"/>
    <cellStyle name="Calculation 2 5 3 5" xfId="8111" xr:uid="{00000000-0005-0000-0000-00002A3D0000}"/>
    <cellStyle name="Calculation 2 5 3 5 2" xfId="27990" xr:uid="{00000000-0005-0000-0000-00002B3D0000}"/>
    <cellStyle name="Calculation 2 5 3 6" xfId="8112" xr:uid="{00000000-0005-0000-0000-00002C3D0000}"/>
    <cellStyle name="Calculation 2 5 3 6 2" xfId="27991" xr:uid="{00000000-0005-0000-0000-00002D3D0000}"/>
    <cellStyle name="Calculation 2 5 3 7" xfId="8113" xr:uid="{00000000-0005-0000-0000-00002E3D0000}"/>
    <cellStyle name="Calculation 2 5 3 7 2" xfId="27992" xr:uid="{00000000-0005-0000-0000-00002F3D0000}"/>
    <cellStyle name="Calculation 2 5 3 8" xfId="8114" xr:uid="{00000000-0005-0000-0000-0000303D0000}"/>
    <cellStyle name="Calculation 2 5 3 8 2" xfId="27993" xr:uid="{00000000-0005-0000-0000-0000313D0000}"/>
    <cellStyle name="Calculation 2 5 3 9" xfId="27986" xr:uid="{00000000-0005-0000-0000-0000323D0000}"/>
    <cellStyle name="Calculation 2 5 4" xfId="8115" xr:uid="{00000000-0005-0000-0000-0000333D0000}"/>
    <cellStyle name="Calculation 2 5 4 2" xfId="27994" xr:uid="{00000000-0005-0000-0000-0000343D0000}"/>
    <cellStyle name="Calculation 2 5 5" xfId="8116" xr:uid="{00000000-0005-0000-0000-0000353D0000}"/>
    <cellStyle name="Calculation 2 5 5 2" xfId="27995" xr:uid="{00000000-0005-0000-0000-0000363D0000}"/>
    <cellStyle name="Calculation 2 5 6" xfId="8117" xr:uid="{00000000-0005-0000-0000-0000373D0000}"/>
    <cellStyle name="Calculation 2 5 6 2" xfId="27996" xr:uid="{00000000-0005-0000-0000-0000383D0000}"/>
    <cellStyle name="Calculation 2 5 7" xfId="8118" xr:uid="{00000000-0005-0000-0000-0000393D0000}"/>
    <cellStyle name="Calculation 2 5 7 2" xfId="27997" xr:uid="{00000000-0005-0000-0000-00003A3D0000}"/>
    <cellStyle name="Calculation 2 5 8" xfId="8119" xr:uid="{00000000-0005-0000-0000-00003B3D0000}"/>
    <cellStyle name="Calculation 2 5 8 2" xfId="27998" xr:uid="{00000000-0005-0000-0000-00003C3D0000}"/>
    <cellStyle name="Calculation 2 5 9" xfId="8120" xr:uid="{00000000-0005-0000-0000-00003D3D0000}"/>
    <cellStyle name="Calculation 2 5 9 2" xfId="27999" xr:uid="{00000000-0005-0000-0000-00003E3D0000}"/>
    <cellStyle name="Calculation 2 6" xfId="8121" xr:uid="{00000000-0005-0000-0000-00003F3D0000}"/>
    <cellStyle name="Calculation 2 6 10" xfId="28000" xr:uid="{00000000-0005-0000-0000-0000403D0000}"/>
    <cellStyle name="Calculation 2 6 2" xfId="8122" xr:uid="{00000000-0005-0000-0000-0000413D0000}"/>
    <cellStyle name="Calculation 2 6 2 2" xfId="8123" xr:uid="{00000000-0005-0000-0000-0000423D0000}"/>
    <cellStyle name="Calculation 2 6 2 2 2" xfId="8124" xr:uid="{00000000-0005-0000-0000-0000433D0000}"/>
    <cellStyle name="Calculation 2 6 2 2 2 2" xfId="28003" xr:uid="{00000000-0005-0000-0000-0000443D0000}"/>
    <cellStyle name="Calculation 2 6 2 2 3" xfId="8125" xr:uid="{00000000-0005-0000-0000-0000453D0000}"/>
    <cellStyle name="Calculation 2 6 2 2 3 2" xfId="28004" xr:uid="{00000000-0005-0000-0000-0000463D0000}"/>
    <cellStyle name="Calculation 2 6 2 2 4" xfId="8126" xr:uid="{00000000-0005-0000-0000-0000473D0000}"/>
    <cellStyle name="Calculation 2 6 2 2 4 2" xfId="28005" xr:uid="{00000000-0005-0000-0000-0000483D0000}"/>
    <cellStyle name="Calculation 2 6 2 2 5" xfId="8127" xr:uid="{00000000-0005-0000-0000-0000493D0000}"/>
    <cellStyle name="Calculation 2 6 2 2 5 2" xfId="28006" xr:uid="{00000000-0005-0000-0000-00004A3D0000}"/>
    <cellStyle name="Calculation 2 6 2 2 6" xfId="8128" xr:uid="{00000000-0005-0000-0000-00004B3D0000}"/>
    <cellStyle name="Calculation 2 6 2 2 6 2" xfId="28007" xr:uid="{00000000-0005-0000-0000-00004C3D0000}"/>
    <cellStyle name="Calculation 2 6 2 2 7" xfId="8129" xr:uid="{00000000-0005-0000-0000-00004D3D0000}"/>
    <cellStyle name="Calculation 2 6 2 2 7 2" xfId="28008" xr:uid="{00000000-0005-0000-0000-00004E3D0000}"/>
    <cellStyle name="Calculation 2 6 2 2 8" xfId="8130" xr:uid="{00000000-0005-0000-0000-00004F3D0000}"/>
    <cellStyle name="Calculation 2 6 2 2 8 2" xfId="28009" xr:uid="{00000000-0005-0000-0000-0000503D0000}"/>
    <cellStyle name="Calculation 2 6 2 2 9" xfId="28002" xr:uid="{00000000-0005-0000-0000-0000513D0000}"/>
    <cellStyle name="Calculation 2 6 2 3" xfId="8131" xr:uid="{00000000-0005-0000-0000-0000523D0000}"/>
    <cellStyle name="Calculation 2 6 2 3 2" xfId="28010" xr:uid="{00000000-0005-0000-0000-0000533D0000}"/>
    <cellStyle name="Calculation 2 6 2 4" xfId="8132" xr:uid="{00000000-0005-0000-0000-0000543D0000}"/>
    <cellStyle name="Calculation 2 6 2 4 2" xfId="28011" xr:uid="{00000000-0005-0000-0000-0000553D0000}"/>
    <cellStyle name="Calculation 2 6 2 5" xfId="8133" xr:uid="{00000000-0005-0000-0000-0000563D0000}"/>
    <cellStyle name="Calculation 2 6 2 5 2" xfId="28012" xr:uid="{00000000-0005-0000-0000-0000573D0000}"/>
    <cellStyle name="Calculation 2 6 2 6" xfId="8134" xr:uid="{00000000-0005-0000-0000-0000583D0000}"/>
    <cellStyle name="Calculation 2 6 2 6 2" xfId="28013" xr:uid="{00000000-0005-0000-0000-0000593D0000}"/>
    <cellStyle name="Calculation 2 6 2 7" xfId="8135" xr:uid="{00000000-0005-0000-0000-00005A3D0000}"/>
    <cellStyle name="Calculation 2 6 2 7 2" xfId="28014" xr:uid="{00000000-0005-0000-0000-00005B3D0000}"/>
    <cellStyle name="Calculation 2 6 2 8" xfId="8136" xr:uid="{00000000-0005-0000-0000-00005C3D0000}"/>
    <cellStyle name="Calculation 2 6 2 8 2" xfId="28015" xr:uid="{00000000-0005-0000-0000-00005D3D0000}"/>
    <cellStyle name="Calculation 2 6 2 9" xfId="28001" xr:uid="{00000000-0005-0000-0000-00005E3D0000}"/>
    <cellStyle name="Calculation 2 6 3" xfId="8137" xr:uid="{00000000-0005-0000-0000-00005F3D0000}"/>
    <cellStyle name="Calculation 2 6 3 2" xfId="8138" xr:uid="{00000000-0005-0000-0000-0000603D0000}"/>
    <cellStyle name="Calculation 2 6 3 2 2" xfId="28017" xr:uid="{00000000-0005-0000-0000-0000613D0000}"/>
    <cellStyle name="Calculation 2 6 3 3" xfId="8139" xr:uid="{00000000-0005-0000-0000-0000623D0000}"/>
    <cellStyle name="Calculation 2 6 3 3 2" xfId="28018" xr:uid="{00000000-0005-0000-0000-0000633D0000}"/>
    <cellStyle name="Calculation 2 6 3 4" xfId="8140" xr:uid="{00000000-0005-0000-0000-0000643D0000}"/>
    <cellStyle name="Calculation 2 6 3 4 2" xfId="28019" xr:uid="{00000000-0005-0000-0000-0000653D0000}"/>
    <cellStyle name="Calculation 2 6 3 5" xfId="8141" xr:uid="{00000000-0005-0000-0000-0000663D0000}"/>
    <cellStyle name="Calculation 2 6 3 5 2" xfId="28020" xr:uid="{00000000-0005-0000-0000-0000673D0000}"/>
    <cellStyle name="Calculation 2 6 3 6" xfId="8142" xr:uid="{00000000-0005-0000-0000-0000683D0000}"/>
    <cellStyle name="Calculation 2 6 3 6 2" xfId="28021" xr:uid="{00000000-0005-0000-0000-0000693D0000}"/>
    <cellStyle name="Calculation 2 6 3 7" xfId="8143" xr:uid="{00000000-0005-0000-0000-00006A3D0000}"/>
    <cellStyle name="Calculation 2 6 3 7 2" xfId="28022" xr:uid="{00000000-0005-0000-0000-00006B3D0000}"/>
    <cellStyle name="Calculation 2 6 3 8" xfId="8144" xr:uid="{00000000-0005-0000-0000-00006C3D0000}"/>
    <cellStyle name="Calculation 2 6 3 8 2" xfId="28023" xr:uid="{00000000-0005-0000-0000-00006D3D0000}"/>
    <cellStyle name="Calculation 2 6 3 9" xfId="28016" xr:uid="{00000000-0005-0000-0000-00006E3D0000}"/>
    <cellStyle name="Calculation 2 6 4" xfId="8145" xr:uid="{00000000-0005-0000-0000-00006F3D0000}"/>
    <cellStyle name="Calculation 2 6 4 2" xfId="28024" xr:uid="{00000000-0005-0000-0000-0000703D0000}"/>
    <cellStyle name="Calculation 2 6 5" xfId="8146" xr:uid="{00000000-0005-0000-0000-0000713D0000}"/>
    <cellStyle name="Calculation 2 6 5 2" xfId="28025" xr:uid="{00000000-0005-0000-0000-0000723D0000}"/>
    <cellStyle name="Calculation 2 6 6" xfId="8147" xr:uid="{00000000-0005-0000-0000-0000733D0000}"/>
    <cellStyle name="Calculation 2 6 6 2" xfId="28026" xr:uid="{00000000-0005-0000-0000-0000743D0000}"/>
    <cellStyle name="Calculation 2 6 7" xfId="8148" xr:uid="{00000000-0005-0000-0000-0000753D0000}"/>
    <cellStyle name="Calculation 2 6 7 2" xfId="28027" xr:uid="{00000000-0005-0000-0000-0000763D0000}"/>
    <cellStyle name="Calculation 2 6 8" xfId="8149" xr:uid="{00000000-0005-0000-0000-0000773D0000}"/>
    <cellStyle name="Calculation 2 6 8 2" xfId="28028" xr:uid="{00000000-0005-0000-0000-0000783D0000}"/>
    <cellStyle name="Calculation 2 6 9" xfId="8150" xr:uid="{00000000-0005-0000-0000-0000793D0000}"/>
    <cellStyle name="Calculation 2 6 9 2" xfId="28029" xr:uid="{00000000-0005-0000-0000-00007A3D0000}"/>
    <cellStyle name="Calculation 2 7" xfId="8151" xr:uid="{00000000-0005-0000-0000-00007B3D0000}"/>
    <cellStyle name="Calculation 2 7 10" xfId="28030" xr:uid="{00000000-0005-0000-0000-00007C3D0000}"/>
    <cellStyle name="Calculation 2 7 2" xfId="8152" xr:uid="{00000000-0005-0000-0000-00007D3D0000}"/>
    <cellStyle name="Calculation 2 7 2 2" xfId="8153" xr:uid="{00000000-0005-0000-0000-00007E3D0000}"/>
    <cellStyle name="Calculation 2 7 2 2 2" xfId="8154" xr:uid="{00000000-0005-0000-0000-00007F3D0000}"/>
    <cellStyle name="Calculation 2 7 2 2 2 2" xfId="28033" xr:uid="{00000000-0005-0000-0000-0000803D0000}"/>
    <cellStyle name="Calculation 2 7 2 2 3" xfId="8155" xr:uid="{00000000-0005-0000-0000-0000813D0000}"/>
    <cellStyle name="Calculation 2 7 2 2 3 2" xfId="28034" xr:uid="{00000000-0005-0000-0000-0000823D0000}"/>
    <cellStyle name="Calculation 2 7 2 2 4" xfId="8156" xr:uid="{00000000-0005-0000-0000-0000833D0000}"/>
    <cellStyle name="Calculation 2 7 2 2 4 2" xfId="28035" xr:uid="{00000000-0005-0000-0000-0000843D0000}"/>
    <cellStyle name="Calculation 2 7 2 2 5" xfId="8157" xr:uid="{00000000-0005-0000-0000-0000853D0000}"/>
    <cellStyle name="Calculation 2 7 2 2 5 2" xfId="28036" xr:uid="{00000000-0005-0000-0000-0000863D0000}"/>
    <cellStyle name="Calculation 2 7 2 2 6" xfId="8158" xr:uid="{00000000-0005-0000-0000-0000873D0000}"/>
    <cellStyle name="Calculation 2 7 2 2 6 2" xfId="28037" xr:uid="{00000000-0005-0000-0000-0000883D0000}"/>
    <cellStyle name="Calculation 2 7 2 2 7" xfId="8159" xr:uid="{00000000-0005-0000-0000-0000893D0000}"/>
    <cellStyle name="Calculation 2 7 2 2 7 2" xfId="28038" xr:uid="{00000000-0005-0000-0000-00008A3D0000}"/>
    <cellStyle name="Calculation 2 7 2 2 8" xfId="8160" xr:uid="{00000000-0005-0000-0000-00008B3D0000}"/>
    <cellStyle name="Calculation 2 7 2 2 8 2" xfId="28039" xr:uid="{00000000-0005-0000-0000-00008C3D0000}"/>
    <cellStyle name="Calculation 2 7 2 2 9" xfId="28032" xr:uid="{00000000-0005-0000-0000-00008D3D0000}"/>
    <cellStyle name="Calculation 2 7 2 3" xfId="8161" xr:uid="{00000000-0005-0000-0000-00008E3D0000}"/>
    <cellStyle name="Calculation 2 7 2 3 2" xfId="28040" xr:uid="{00000000-0005-0000-0000-00008F3D0000}"/>
    <cellStyle name="Calculation 2 7 2 4" xfId="8162" xr:uid="{00000000-0005-0000-0000-0000903D0000}"/>
    <cellStyle name="Calculation 2 7 2 4 2" xfId="28041" xr:uid="{00000000-0005-0000-0000-0000913D0000}"/>
    <cellStyle name="Calculation 2 7 2 5" xfId="8163" xr:uid="{00000000-0005-0000-0000-0000923D0000}"/>
    <cellStyle name="Calculation 2 7 2 5 2" xfId="28042" xr:uid="{00000000-0005-0000-0000-0000933D0000}"/>
    <cellStyle name="Calculation 2 7 2 6" xfId="8164" xr:uid="{00000000-0005-0000-0000-0000943D0000}"/>
    <cellStyle name="Calculation 2 7 2 6 2" xfId="28043" xr:uid="{00000000-0005-0000-0000-0000953D0000}"/>
    <cellStyle name="Calculation 2 7 2 7" xfId="8165" xr:uid="{00000000-0005-0000-0000-0000963D0000}"/>
    <cellStyle name="Calculation 2 7 2 7 2" xfId="28044" xr:uid="{00000000-0005-0000-0000-0000973D0000}"/>
    <cellStyle name="Calculation 2 7 2 8" xfId="8166" xr:uid="{00000000-0005-0000-0000-0000983D0000}"/>
    <cellStyle name="Calculation 2 7 2 8 2" xfId="28045" xr:uid="{00000000-0005-0000-0000-0000993D0000}"/>
    <cellStyle name="Calculation 2 7 2 9" xfId="28031" xr:uid="{00000000-0005-0000-0000-00009A3D0000}"/>
    <cellStyle name="Calculation 2 7 3" xfId="8167" xr:uid="{00000000-0005-0000-0000-00009B3D0000}"/>
    <cellStyle name="Calculation 2 7 3 2" xfId="8168" xr:uid="{00000000-0005-0000-0000-00009C3D0000}"/>
    <cellStyle name="Calculation 2 7 3 2 2" xfId="28047" xr:uid="{00000000-0005-0000-0000-00009D3D0000}"/>
    <cellStyle name="Calculation 2 7 3 3" xfId="8169" xr:uid="{00000000-0005-0000-0000-00009E3D0000}"/>
    <cellStyle name="Calculation 2 7 3 3 2" xfId="28048" xr:uid="{00000000-0005-0000-0000-00009F3D0000}"/>
    <cellStyle name="Calculation 2 7 3 4" xfId="8170" xr:uid="{00000000-0005-0000-0000-0000A03D0000}"/>
    <cellStyle name="Calculation 2 7 3 4 2" xfId="28049" xr:uid="{00000000-0005-0000-0000-0000A13D0000}"/>
    <cellStyle name="Calculation 2 7 3 5" xfId="8171" xr:uid="{00000000-0005-0000-0000-0000A23D0000}"/>
    <cellStyle name="Calculation 2 7 3 5 2" xfId="28050" xr:uid="{00000000-0005-0000-0000-0000A33D0000}"/>
    <cellStyle name="Calculation 2 7 3 6" xfId="8172" xr:uid="{00000000-0005-0000-0000-0000A43D0000}"/>
    <cellStyle name="Calculation 2 7 3 6 2" xfId="28051" xr:uid="{00000000-0005-0000-0000-0000A53D0000}"/>
    <cellStyle name="Calculation 2 7 3 7" xfId="8173" xr:uid="{00000000-0005-0000-0000-0000A63D0000}"/>
    <cellStyle name="Calculation 2 7 3 7 2" xfId="28052" xr:uid="{00000000-0005-0000-0000-0000A73D0000}"/>
    <cellStyle name="Calculation 2 7 3 8" xfId="8174" xr:uid="{00000000-0005-0000-0000-0000A83D0000}"/>
    <cellStyle name="Calculation 2 7 3 8 2" xfId="28053" xr:uid="{00000000-0005-0000-0000-0000A93D0000}"/>
    <cellStyle name="Calculation 2 7 3 9" xfId="28046" xr:uid="{00000000-0005-0000-0000-0000AA3D0000}"/>
    <cellStyle name="Calculation 2 7 4" xfId="8175" xr:uid="{00000000-0005-0000-0000-0000AB3D0000}"/>
    <cellStyle name="Calculation 2 7 4 2" xfId="28054" xr:uid="{00000000-0005-0000-0000-0000AC3D0000}"/>
    <cellStyle name="Calculation 2 7 5" xfId="8176" xr:uid="{00000000-0005-0000-0000-0000AD3D0000}"/>
    <cellStyle name="Calculation 2 7 5 2" xfId="28055" xr:uid="{00000000-0005-0000-0000-0000AE3D0000}"/>
    <cellStyle name="Calculation 2 7 6" xfId="8177" xr:uid="{00000000-0005-0000-0000-0000AF3D0000}"/>
    <cellStyle name="Calculation 2 7 6 2" xfId="28056" xr:uid="{00000000-0005-0000-0000-0000B03D0000}"/>
    <cellStyle name="Calculation 2 7 7" xfId="8178" xr:uid="{00000000-0005-0000-0000-0000B13D0000}"/>
    <cellStyle name="Calculation 2 7 7 2" xfId="28057" xr:uid="{00000000-0005-0000-0000-0000B23D0000}"/>
    <cellStyle name="Calculation 2 7 8" xfId="8179" xr:uid="{00000000-0005-0000-0000-0000B33D0000}"/>
    <cellStyle name="Calculation 2 7 8 2" xfId="28058" xr:uid="{00000000-0005-0000-0000-0000B43D0000}"/>
    <cellStyle name="Calculation 2 7 9" xfId="8180" xr:uid="{00000000-0005-0000-0000-0000B53D0000}"/>
    <cellStyle name="Calculation 2 7 9 2" xfId="28059" xr:uid="{00000000-0005-0000-0000-0000B63D0000}"/>
    <cellStyle name="Calculation 2 8" xfId="27879" xr:uid="{00000000-0005-0000-0000-0000B73D0000}"/>
    <cellStyle name="Calculation 3" xfId="8181" xr:uid="{00000000-0005-0000-0000-0000B83D0000}"/>
    <cellStyle name="Calculation 3 2" xfId="8182" xr:uid="{00000000-0005-0000-0000-0000B93D0000}"/>
    <cellStyle name="Calculation 3 2 10" xfId="28061" xr:uid="{00000000-0005-0000-0000-0000BA3D0000}"/>
    <cellStyle name="Calculation 3 2 2" xfId="8183" xr:uid="{00000000-0005-0000-0000-0000BB3D0000}"/>
    <cellStyle name="Calculation 3 2 2 2" xfId="8184" xr:uid="{00000000-0005-0000-0000-0000BC3D0000}"/>
    <cellStyle name="Calculation 3 2 2 2 2" xfId="8185" xr:uid="{00000000-0005-0000-0000-0000BD3D0000}"/>
    <cellStyle name="Calculation 3 2 2 2 2 2" xfId="28064" xr:uid="{00000000-0005-0000-0000-0000BE3D0000}"/>
    <cellStyle name="Calculation 3 2 2 2 3" xfId="8186" xr:uid="{00000000-0005-0000-0000-0000BF3D0000}"/>
    <cellStyle name="Calculation 3 2 2 2 3 2" xfId="28065" xr:uid="{00000000-0005-0000-0000-0000C03D0000}"/>
    <cellStyle name="Calculation 3 2 2 2 4" xfId="8187" xr:uid="{00000000-0005-0000-0000-0000C13D0000}"/>
    <cellStyle name="Calculation 3 2 2 2 4 2" xfId="28066" xr:uid="{00000000-0005-0000-0000-0000C23D0000}"/>
    <cellStyle name="Calculation 3 2 2 2 5" xfId="8188" xr:uid="{00000000-0005-0000-0000-0000C33D0000}"/>
    <cellStyle name="Calculation 3 2 2 2 5 2" xfId="28067" xr:uid="{00000000-0005-0000-0000-0000C43D0000}"/>
    <cellStyle name="Calculation 3 2 2 2 6" xfId="8189" xr:uid="{00000000-0005-0000-0000-0000C53D0000}"/>
    <cellStyle name="Calculation 3 2 2 2 6 2" xfId="28068" xr:uid="{00000000-0005-0000-0000-0000C63D0000}"/>
    <cellStyle name="Calculation 3 2 2 2 7" xfId="8190" xr:uid="{00000000-0005-0000-0000-0000C73D0000}"/>
    <cellStyle name="Calculation 3 2 2 2 7 2" xfId="28069" xr:uid="{00000000-0005-0000-0000-0000C83D0000}"/>
    <cellStyle name="Calculation 3 2 2 2 8" xfId="8191" xr:uid="{00000000-0005-0000-0000-0000C93D0000}"/>
    <cellStyle name="Calculation 3 2 2 2 8 2" xfId="28070" xr:uid="{00000000-0005-0000-0000-0000CA3D0000}"/>
    <cellStyle name="Calculation 3 2 2 2 9" xfId="28063" xr:uid="{00000000-0005-0000-0000-0000CB3D0000}"/>
    <cellStyle name="Calculation 3 2 2 3" xfId="8192" xr:uid="{00000000-0005-0000-0000-0000CC3D0000}"/>
    <cellStyle name="Calculation 3 2 2 3 2" xfId="28071" xr:uid="{00000000-0005-0000-0000-0000CD3D0000}"/>
    <cellStyle name="Calculation 3 2 2 4" xfId="8193" xr:uid="{00000000-0005-0000-0000-0000CE3D0000}"/>
    <cellStyle name="Calculation 3 2 2 4 2" xfId="28072" xr:uid="{00000000-0005-0000-0000-0000CF3D0000}"/>
    <cellStyle name="Calculation 3 2 2 5" xfId="8194" xr:uid="{00000000-0005-0000-0000-0000D03D0000}"/>
    <cellStyle name="Calculation 3 2 2 5 2" xfId="28073" xr:uid="{00000000-0005-0000-0000-0000D13D0000}"/>
    <cellStyle name="Calculation 3 2 2 6" xfId="8195" xr:uid="{00000000-0005-0000-0000-0000D23D0000}"/>
    <cellStyle name="Calculation 3 2 2 6 2" xfId="28074" xr:uid="{00000000-0005-0000-0000-0000D33D0000}"/>
    <cellStyle name="Calculation 3 2 2 7" xfId="8196" xr:uid="{00000000-0005-0000-0000-0000D43D0000}"/>
    <cellStyle name="Calculation 3 2 2 7 2" xfId="28075" xr:uid="{00000000-0005-0000-0000-0000D53D0000}"/>
    <cellStyle name="Calculation 3 2 2 8" xfId="8197" xr:uid="{00000000-0005-0000-0000-0000D63D0000}"/>
    <cellStyle name="Calculation 3 2 2 8 2" xfId="28076" xr:uid="{00000000-0005-0000-0000-0000D73D0000}"/>
    <cellStyle name="Calculation 3 2 2 9" xfId="28062" xr:uid="{00000000-0005-0000-0000-0000D83D0000}"/>
    <cellStyle name="Calculation 3 2 3" xfId="8198" xr:uid="{00000000-0005-0000-0000-0000D93D0000}"/>
    <cellStyle name="Calculation 3 2 3 2" xfId="8199" xr:uid="{00000000-0005-0000-0000-0000DA3D0000}"/>
    <cellStyle name="Calculation 3 2 3 2 2" xfId="28078" xr:uid="{00000000-0005-0000-0000-0000DB3D0000}"/>
    <cellStyle name="Calculation 3 2 3 3" xfId="8200" xr:uid="{00000000-0005-0000-0000-0000DC3D0000}"/>
    <cellStyle name="Calculation 3 2 3 3 2" xfId="28079" xr:uid="{00000000-0005-0000-0000-0000DD3D0000}"/>
    <cellStyle name="Calculation 3 2 3 4" xfId="8201" xr:uid="{00000000-0005-0000-0000-0000DE3D0000}"/>
    <cellStyle name="Calculation 3 2 3 4 2" xfId="28080" xr:uid="{00000000-0005-0000-0000-0000DF3D0000}"/>
    <cellStyle name="Calculation 3 2 3 5" xfId="8202" xr:uid="{00000000-0005-0000-0000-0000E03D0000}"/>
    <cellStyle name="Calculation 3 2 3 5 2" xfId="28081" xr:uid="{00000000-0005-0000-0000-0000E13D0000}"/>
    <cellStyle name="Calculation 3 2 3 6" xfId="8203" xr:uid="{00000000-0005-0000-0000-0000E23D0000}"/>
    <cellStyle name="Calculation 3 2 3 6 2" xfId="28082" xr:uid="{00000000-0005-0000-0000-0000E33D0000}"/>
    <cellStyle name="Calculation 3 2 3 7" xfId="8204" xr:uid="{00000000-0005-0000-0000-0000E43D0000}"/>
    <cellStyle name="Calculation 3 2 3 7 2" xfId="28083" xr:uid="{00000000-0005-0000-0000-0000E53D0000}"/>
    <cellStyle name="Calculation 3 2 3 8" xfId="8205" xr:uid="{00000000-0005-0000-0000-0000E63D0000}"/>
    <cellStyle name="Calculation 3 2 3 8 2" xfId="28084" xr:uid="{00000000-0005-0000-0000-0000E73D0000}"/>
    <cellStyle name="Calculation 3 2 3 9" xfId="28077" xr:uid="{00000000-0005-0000-0000-0000E83D0000}"/>
    <cellStyle name="Calculation 3 2 4" xfId="8206" xr:uid="{00000000-0005-0000-0000-0000E93D0000}"/>
    <cellStyle name="Calculation 3 2 4 2" xfId="28085" xr:uid="{00000000-0005-0000-0000-0000EA3D0000}"/>
    <cellStyle name="Calculation 3 2 5" xfId="8207" xr:uid="{00000000-0005-0000-0000-0000EB3D0000}"/>
    <cellStyle name="Calculation 3 2 5 2" xfId="28086" xr:uid="{00000000-0005-0000-0000-0000EC3D0000}"/>
    <cellStyle name="Calculation 3 2 6" xfId="8208" xr:uid="{00000000-0005-0000-0000-0000ED3D0000}"/>
    <cellStyle name="Calculation 3 2 6 2" xfId="28087" xr:uid="{00000000-0005-0000-0000-0000EE3D0000}"/>
    <cellStyle name="Calculation 3 2 7" xfId="8209" xr:uid="{00000000-0005-0000-0000-0000EF3D0000}"/>
    <cellStyle name="Calculation 3 2 7 2" xfId="28088" xr:uid="{00000000-0005-0000-0000-0000F03D0000}"/>
    <cellStyle name="Calculation 3 2 8" xfId="8210" xr:uid="{00000000-0005-0000-0000-0000F13D0000}"/>
    <cellStyle name="Calculation 3 2 8 2" xfId="28089" xr:uid="{00000000-0005-0000-0000-0000F23D0000}"/>
    <cellStyle name="Calculation 3 2 9" xfId="8211" xr:uid="{00000000-0005-0000-0000-0000F33D0000}"/>
    <cellStyle name="Calculation 3 2 9 2" xfId="28090" xr:uid="{00000000-0005-0000-0000-0000F43D0000}"/>
    <cellStyle name="Calculation 3 3" xfId="8212" xr:uid="{00000000-0005-0000-0000-0000F53D0000}"/>
    <cellStyle name="Calculation 3 3 10" xfId="28091" xr:uid="{00000000-0005-0000-0000-0000F63D0000}"/>
    <cellStyle name="Calculation 3 3 2" xfId="8213" xr:uid="{00000000-0005-0000-0000-0000F73D0000}"/>
    <cellStyle name="Calculation 3 3 2 2" xfId="8214" xr:uid="{00000000-0005-0000-0000-0000F83D0000}"/>
    <cellStyle name="Calculation 3 3 2 2 2" xfId="8215" xr:uid="{00000000-0005-0000-0000-0000F93D0000}"/>
    <cellStyle name="Calculation 3 3 2 2 2 2" xfId="28094" xr:uid="{00000000-0005-0000-0000-0000FA3D0000}"/>
    <cellStyle name="Calculation 3 3 2 2 3" xfId="8216" xr:uid="{00000000-0005-0000-0000-0000FB3D0000}"/>
    <cellStyle name="Calculation 3 3 2 2 3 2" xfId="28095" xr:uid="{00000000-0005-0000-0000-0000FC3D0000}"/>
    <cellStyle name="Calculation 3 3 2 2 4" xfId="8217" xr:uid="{00000000-0005-0000-0000-0000FD3D0000}"/>
    <cellStyle name="Calculation 3 3 2 2 4 2" xfId="28096" xr:uid="{00000000-0005-0000-0000-0000FE3D0000}"/>
    <cellStyle name="Calculation 3 3 2 2 5" xfId="8218" xr:uid="{00000000-0005-0000-0000-0000FF3D0000}"/>
    <cellStyle name="Calculation 3 3 2 2 5 2" xfId="28097" xr:uid="{00000000-0005-0000-0000-0000003E0000}"/>
    <cellStyle name="Calculation 3 3 2 2 6" xfId="8219" xr:uid="{00000000-0005-0000-0000-0000013E0000}"/>
    <cellStyle name="Calculation 3 3 2 2 6 2" xfId="28098" xr:uid="{00000000-0005-0000-0000-0000023E0000}"/>
    <cellStyle name="Calculation 3 3 2 2 7" xfId="8220" xr:uid="{00000000-0005-0000-0000-0000033E0000}"/>
    <cellStyle name="Calculation 3 3 2 2 7 2" xfId="28099" xr:uid="{00000000-0005-0000-0000-0000043E0000}"/>
    <cellStyle name="Calculation 3 3 2 2 8" xfId="8221" xr:uid="{00000000-0005-0000-0000-0000053E0000}"/>
    <cellStyle name="Calculation 3 3 2 2 8 2" xfId="28100" xr:uid="{00000000-0005-0000-0000-0000063E0000}"/>
    <cellStyle name="Calculation 3 3 2 2 9" xfId="28093" xr:uid="{00000000-0005-0000-0000-0000073E0000}"/>
    <cellStyle name="Calculation 3 3 2 3" xfId="8222" xr:uid="{00000000-0005-0000-0000-0000083E0000}"/>
    <cellStyle name="Calculation 3 3 2 3 2" xfId="28101" xr:uid="{00000000-0005-0000-0000-0000093E0000}"/>
    <cellStyle name="Calculation 3 3 2 4" xfId="8223" xr:uid="{00000000-0005-0000-0000-00000A3E0000}"/>
    <cellStyle name="Calculation 3 3 2 4 2" xfId="28102" xr:uid="{00000000-0005-0000-0000-00000B3E0000}"/>
    <cellStyle name="Calculation 3 3 2 5" xfId="8224" xr:uid="{00000000-0005-0000-0000-00000C3E0000}"/>
    <cellStyle name="Calculation 3 3 2 5 2" xfId="28103" xr:uid="{00000000-0005-0000-0000-00000D3E0000}"/>
    <cellStyle name="Calculation 3 3 2 6" xfId="8225" xr:uid="{00000000-0005-0000-0000-00000E3E0000}"/>
    <cellStyle name="Calculation 3 3 2 6 2" xfId="28104" xr:uid="{00000000-0005-0000-0000-00000F3E0000}"/>
    <cellStyle name="Calculation 3 3 2 7" xfId="8226" xr:uid="{00000000-0005-0000-0000-0000103E0000}"/>
    <cellStyle name="Calculation 3 3 2 7 2" xfId="28105" xr:uid="{00000000-0005-0000-0000-0000113E0000}"/>
    <cellStyle name="Calculation 3 3 2 8" xfId="8227" xr:uid="{00000000-0005-0000-0000-0000123E0000}"/>
    <cellStyle name="Calculation 3 3 2 8 2" xfId="28106" xr:uid="{00000000-0005-0000-0000-0000133E0000}"/>
    <cellStyle name="Calculation 3 3 2 9" xfId="28092" xr:uid="{00000000-0005-0000-0000-0000143E0000}"/>
    <cellStyle name="Calculation 3 3 3" xfId="8228" xr:uid="{00000000-0005-0000-0000-0000153E0000}"/>
    <cellStyle name="Calculation 3 3 3 2" xfId="8229" xr:uid="{00000000-0005-0000-0000-0000163E0000}"/>
    <cellStyle name="Calculation 3 3 3 2 2" xfId="28108" xr:uid="{00000000-0005-0000-0000-0000173E0000}"/>
    <cellStyle name="Calculation 3 3 3 3" xfId="8230" xr:uid="{00000000-0005-0000-0000-0000183E0000}"/>
    <cellStyle name="Calculation 3 3 3 3 2" xfId="28109" xr:uid="{00000000-0005-0000-0000-0000193E0000}"/>
    <cellStyle name="Calculation 3 3 3 4" xfId="8231" xr:uid="{00000000-0005-0000-0000-00001A3E0000}"/>
    <cellStyle name="Calculation 3 3 3 4 2" xfId="28110" xr:uid="{00000000-0005-0000-0000-00001B3E0000}"/>
    <cellStyle name="Calculation 3 3 3 5" xfId="8232" xr:uid="{00000000-0005-0000-0000-00001C3E0000}"/>
    <cellStyle name="Calculation 3 3 3 5 2" xfId="28111" xr:uid="{00000000-0005-0000-0000-00001D3E0000}"/>
    <cellStyle name="Calculation 3 3 3 6" xfId="8233" xr:uid="{00000000-0005-0000-0000-00001E3E0000}"/>
    <cellStyle name="Calculation 3 3 3 6 2" xfId="28112" xr:uid="{00000000-0005-0000-0000-00001F3E0000}"/>
    <cellStyle name="Calculation 3 3 3 7" xfId="8234" xr:uid="{00000000-0005-0000-0000-0000203E0000}"/>
    <cellStyle name="Calculation 3 3 3 7 2" xfId="28113" xr:uid="{00000000-0005-0000-0000-0000213E0000}"/>
    <cellStyle name="Calculation 3 3 3 8" xfId="8235" xr:uid="{00000000-0005-0000-0000-0000223E0000}"/>
    <cellStyle name="Calculation 3 3 3 8 2" xfId="28114" xr:uid="{00000000-0005-0000-0000-0000233E0000}"/>
    <cellStyle name="Calculation 3 3 3 9" xfId="28107" xr:uid="{00000000-0005-0000-0000-0000243E0000}"/>
    <cellStyle name="Calculation 3 3 4" xfId="8236" xr:uid="{00000000-0005-0000-0000-0000253E0000}"/>
    <cellStyle name="Calculation 3 3 4 2" xfId="28115" xr:uid="{00000000-0005-0000-0000-0000263E0000}"/>
    <cellStyle name="Calculation 3 3 5" xfId="8237" xr:uid="{00000000-0005-0000-0000-0000273E0000}"/>
    <cellStyle name="Calculation 3 3 5 2" xfId="28116" xr:uid="{00000000-0005-0000-0000-0000283E0000}"/>
    <cellStyle name="Calculation 3 3 6" xfId="8238" xr:uid="{00000000-0005-0000-0000-0000293E0000}"/>
    <cellStyle name="Calculation 3 3 6 2" xfId="28117" xr:uid="{00000000-0005-0000-0000-00002A3E0000}"/>
    <cellStyle name="Calculation 3 3 7" xfId="8239" xr:uid="{00000000-0005-0000-0000-00002B3E0000}"/>
    <cellStyle name="Calculation 3 3 7 2" xfId="28118" xr:uid="{00000000-0005-0000-0000-00002C3E0000}"/>
    <cellStyle name="Calculation 3 3 8" xfId="8240" xr:uid="{00000000-0005-0000-0000-00002D3E0000}"/>
    <cellStyle name="Calculation 3 3 8 2" xfId="28119" xr:uid="{00000000-0005-0000-0000-00002E3E0000}"/>
    <cellStyle name="Calculation 3 3 9" xfId="8241" xr:uid="{00000000-0005-0000-0000-00002F3E0000}"/>
    <cellStyle name="Calculation 3 3 9 2" xfId="28120" xr:uid="{00000000-0005-0000-0000-0000303E0000}"/>
    <cellStyle name="Calculation 3 4" xfId="8242" xr:uid="{00000000-0005-0000-0000-0000313E0000}"/>
    <cellStyle name="Calculation 3 4 10" xfId="28121" xr:uid="{00000000-0005-0000-0000-0000323E0000}"/>
    <cellStyle name="Calculation 3 4 2" xfId="8243" xr:uid="{00000000-0005-0000-0000-0000333E0000}"/>
    <cellStyle name="Calculation 3 4 2 2" xfId="8244" xr:uid="{00000000-0005-0000-0000-0000343E0000}"/>
    <cellStyle name="Calculation 3 4 2 2 2" xfId="8245" xr:uid="{00000000-0005-0000-0000-0000353E0000}"/>
    <cellStyle name="Calculation 3 4 2 2 2 2" xfId="28124" xr:uid="{00000000-0005-0000-0000-0000363E0000}"/>
    <cellStyle name="Calculation 3 4 2 2 3" xfId="8246" xr:uid="{00000000-0005-0000-0000-0000373E0000}"/>
    <cellStyle name="Calculation 3 4 2 2 3 2" xfId="28125" xr:uid="{00000000-0005-0000-0000-0000383E0000}"/>
    <cellStyle name="Calculation 3 4 2 2 4" xfId="8247" xr:uid="{00000000-0005-0000-0000-0000393E0000}"/>
    <cellStyle name="Calculation 3 4 2 2 4 2" xfId="28126" xr:uid="{00000000-0005-0000-0000-00003A3E0000}"/>
    <cellStyle name="Calculation 3 4 2 2 5" xfId="8248" xr:uid="{00000000-0005-0000-0000-00003B3E0000}"/>
    <cellStyle name="Calculation 3 4 2 2 5 2" xfId="28127" xr:uid="{00000000-0005-0000-0000-00003C3E0000}"/>
    <cellStyle name="Calculation 3 4 2 2 6" xfId="8249" xr:uid="{00000000-0005-0000-0000-00003D3E0000}"/>
    <cellStyle name="Calculation 3 4 2 2 6 2" xfId="28128" xr:uid="{00000000-0005-0000-0000-00003E3E0000}"/>
    <cellStyle name="Calculation 3 4 2 2 7" xfId="8250" xr:uid="{00000000-0005-0000-0000-00003F3E0000}"/>
    <cellStyle name="Calculation 3 4 2 2 7 2" xfId="28129" xr:uid="{00000000-0005-0000-0000-0000403E0000}"/>
    <cellStyle name="Calculation 3 4 2 2 8" xfId="8251" xr:uid="{00000000-0005-0000-0000-0000413E0000}"/>
    <cellStyle name="Calculation 3 4 2 2 8 2" xfId="28130" xr:uid="{00000000-0005-0000-0000-0000423E0000}"/>
    <cellStyle name="Calculation 3 4 2 2 9" xfId="28123" xr:uid="{00000000-0005-0000-0000-0000433E0000}"/>
    <cellStyle name="Calculation 3 4 2 3" xfId="8252" xr:uid="{00000000-0005-0000-0000-0000443E0000}"/>
    <cellStyle name="Calculation 3 4 2 3 2" xfId="28131" xr:uid="{00000000-0005-0000-0000-0000453E0000}"/>
    <cellStyle name="Calculation 3 4 2 4" xfId="8253" xr:uid="{00000000-0005-0000-0000-0000463E0000}"/>
    <cellStyle name="Calculation 3 4 2 4 2" xfId="28132" xr:uid="{00000000-0005-0000-0000-0000473E0000}"/>
    <cellStyle name="Calculation 3 4 2 5" xfId="8254" xr:uid="{00000000-0005-0000-0000-0000483E0000}"/>
    <cellStyle name="Calculation 3 4 2 5 2" xfId="28133" xr:uid="{00000000-0005-0000-0000-0000493E0000}"/>
    <cellStyle name="Calculation 3 4 2 6" xfId="8255" xr:uid="{00000000-0005-0000-0000-00004A3E0000}"/>
    <cellStyle name="Calculation 3 4 2 6 2" xfId="28134" xr:uid="{00000000-0005-0000-0000-00004B3E0000}"/>
    <cellStyle name="Calculation 3 4 2 7" xfId="8256" xr:uid="{00000000-0005-0000-0000-00004C3E0000}"/>
    <cellStyle name="Calculation 3 4 2 7 2" xfId="28135" xr:uid="{00000000-0005-0000-0000-00004D3E0000}"/>
    <cellStyle name="Calculation 3 4 2 8" xfId="8257" xr:uid="{00000000-0005-0000-0000-00004E3E0000}"/>
    <cellStyle name="Calculation 3 4 2 8 2" xfId="28136" xr:uid="{00000000-0005-0000-0000-00004F3E0000}"/>
    <cellStyle name="Calculation 3 4 2 9" xfId="28122" xr:uid="{00000000-0005-0000-0000-0000503E0000}"/>
    <cellStyle name="Calculation 3 4 3" xfId="8258" xr:uid="{00000000-0005-0000-0000-0000513E0000}"/>
    <cellStyle name="Calculation 3 4 3 2" xfId="8259" xr:uid="{00000000-0005-0000-0000-0000523E0000}"/>
    <cellStyle name="Calculation 3 4 3 2 2" xfId="28138" xr:uid="{00000000-0005-0000-0000-0000533E0000}"/>
    <cellStyle name="Calculation 3 4 3 3" xfId="8260" xr:uid="{00000000-0005-0000-0000-0000543E0000}"/>
    <cellStyle name="Calculation 3 4 3 3 2" xfId="28139" xr:uid="{00000000-0005-0000-0000-0000553E0000}"/>
    <cellStyle name="Calculation 3 4 3 4" xfId="8261" xr:uid="{00000000-0005-0000-0000-0000563E0000}"/>
    <cellStyle name="Calculation 3 4 3 4 2" xfId="28140" xr:uid="{00000000-0005-0000-0000-0000573E0000}"/>
    <cellStyle name="Calculation 3 4 3 5" xfId="8262" xr:uid="{00000000-0005-0000-0000-0000583E0000}"/>
    <cellStyle name="Calculation 3 4 3 5 2" xfId="28141" xr:uid="{00000000-0005-0000-0000-0000593E0000}"/>
    <cellStyle name="Calculation 3 4 3 6" xfId="8263" xr:uid="{00000000-0005-0000-0000-00005A3E0000}"/>
    <cellStyle name="Calculation 3 4 3 6 2" xfId="28142" xr:uid="{00000000-0005-0000-0000-00005B3E0000}"/>
    <cellStyle name="Calculation 3 4 3 7" xfId="8264" xr:uid="{00000000-0005-0000-0000-00005C3E0000}"/>
    <cellStyle name="Calculation 3 4 3 7 2" xfId="28143" xr:uid="{00000000-0005-0000-0000-00005D3E0000}"/>
    <cellStyle name="Calculation 3 4 3 8" xfId="8265" xr:uid="{00000000-0005-0000-0000-00005E3E0000}"/>
    <cellStyle name="Calculation 3 4 3 8 2" xfId="28144" xr:uid="{00000000-0005-0000-0000-00005F3E0000}"/>
    <cellStyle name="Calculation 3 4 3 9" xfId="28137" xr:uid="{00000000-0005-0000-0000-0000603E0000}"/>
    <cellStyle name="Calculation 3 4 4" xfId="8266" xr:uid="{00000000-0005-0000-0000-0000613E0000}"/>
    <cellStyle name="Calculation 3 4 4 2" xfId="28145" xr:uid="{00000000-0005-0000-0000-0000623E0000}"/>
    <cellStyle name="Calculation 3 4 5" xfId="8267" xr:uid="{00000000-0005-0000-0000-0000633E0000}"/>
    <cellStyle name="Calculation 3 4 5 2" xfId="28146" xr:uid="{00000000-0005-0000-0000-0000643E0000}"/>
    <cellStyle name="Calculation 3 4 6" xfId="8268" xr:uid="{00000000-0005-0000-0000-0000653E0000}"/>
    <cellStyle name="Calculation 3 4 6 2" xfId="28147" xr:uid="{00000000-0005-0000-0000-0000663E0000}"/>
    <cellStyle name="Calculation 3 4 7" xfId="8269" xr:uid="{00000000-0005-0000-0000-0000673E0000}"/>
    <cellStyle name="Calculation 3 4 7 2" xfId="28148" xr:uid="{00000000-0005-0000-0000-0000683E0000}"/>
    <cellStyle name="Calculation 3 4 8" xfId="8270" xr:uid="{00000000-0005-0000-0000-0000693E0000}"/>
    <cellStyle name="Calculation 3 4 8 2" xfId="28149" xr:uid="{00000000-0005-0000-0000-00006A3E0000}"/>
    <cellStyle name="Calculation 3 4 9" xfId="8271" xr:uid="{00000000-0005-0000-0000-00006B3E0000}"/>
    <cellStyle name="Calculation 3 4 9 2" xfId="28150" xr:uid="{00000000-0005-0000-0000-00006C3E0000}"/>
    <cellStyle name="Calculation 3 5" xfId="8272" xr:uid="{00000000-0005-0000-0000-00006D3E0000}"/>
    <cellStyle name="Calculation 3 5 10" xfId="28151" xr:uid="{00000000-0005-0000-0000-00006E3E0000}"/>
    <cellStyle name="Calculation 3 5 2" xfId="8273" xr:uid="{00000000-0005-0000-0000-00006F3E0000}"/>
    <cellStyle name="Calculation 3 5 2 2" xfId="8274" xr:uid="{00000000-0005-0000-0000-0000703E0000}"/>
    <cellStyle name="Calculation 3 5 2 2 2" xfId="8275" xr:uid="{00000000-0005-0000-0000-0000713E0000}"/>
    <cellStyle name="Calculation 3 5 2 2 2 2" xfId="28154" xr:uid="{00000000-0005-0000-0000-0000723E0000}"/>
    <cellStyle name="Calculation 3 5 2 2 3" xfId="8276" xr:uid="{00000000-0005-0000-0000-0000733E0000}"/>
    <cellStyle name="Calculation 3 5 2 2 3 2" xfId="28155" xr:uid="{00000000-0005-0000-0000-0000743E0000}"/>
    <cellStyle name="Calculation 3 5 2 2 4" xfId="8277" xr:uid="{00000000-0005-0000-0000-0000753E0000}"/>
    <cellStyle name="Calculation 3 5 2 2 4 2" xfId="28156" xr:uid="{00000000-0005-0000-0000-0000763E0000}"/>
    <cellStyle name="Calculation 3 5 2 2 5" xfId="8278" xr:uid="{00000000-0005-0000-0000-0000773E0000}"/>
    <cellStyle name="Calculation 3 5 2 2 5 2" xfId="28157" xr:uid="{00000000-0005-0000-0000-0000783E0000}"/>
    <cellStyle name="Calculation 3 5 2 2 6" xfId="8279" xr:uid="{00000000-0005-0000-0000-0000793E0000}"/>
    <cellStyle name="Calculation 3 5 2 2 6 2" xfId="28158" xr:uid="{00000000-0005-0000-0000-00007A3E0000}"/>
    <cellStyle name="Calculation 3 5 2 2 7" xfId="8280" xr:uid="{00000000-0005-0000-0000-00007B3E0000}"/>
    <cellStyle name="Calculation 3 5 2 2 7 2" xfId="28159" xr:uid="{00000000-0005-0000-0000-00007C3E0000}"/>
    <cellStyle name="Calculation 3 5 2 2 8" xfId="8281" xr:uid="{00000000-0005-0000-0000-00007D3E0000}"/>
    <cellStyle name="Calculation 3 5 2 2 8 2" xfId="28160" xr:uid="{00000000-0005-0000-0000-00007E3E0000}"/>
    <cellStyle name="Calculation 3 5 2 2 9" xfId="28153" xr:uid="{00000000-0005-0000-0000-00007F3E0000}"/>
    <cellStyle name="Calculation 3 5 2 3" xfId="8282" xr:uid="{00000000-0005-0000-0000-0000803E0000}"/>
    <cellStyle name="Calculation 3 5 2 3 2" xfId="28161" xr:uid="{00000000-0005-0000-0000-0000813E0000}"/>
    <cellStyle name="Calculation 3 5 2 4" xfId="8283" xr:uid="{00000000-0005-0000-0000-0000823E0000}"/>
    <cellStyle name="Calculation 3 5 2 4 2" xfId="28162" xr:uid="{00000000-0005-0000-0000-0000833E0000}"/>
    <cellStyle name="Calculation 3 5 2 5" xfId="8284" xr:uid="{00000000-0005-0000-0000-0000843E0000}"/>
    <cellStyle name="Calculation 3 5 2 5 2" xfId="28163" xr:uid="{00000000-0005-0000-0000-0000853E0000}"/>
    <cellStyle name="Calculation 3 5 2 6" xfId="8285" xr:uid="{00000000-0005-0000-0000-0000863E0000}"/>
    <cellStyle name="Calculation 3 5 2 6 2" xfId="28164" xr:uid="{00000000-0005-0000-0000-0000873E0000}"/>
    <cellStyle name="Calculation 3 5 2 7" xfId="8286" xr:uid="{00000000-0005-0000-0000-0000883E0000}"/>
    <cellStyle name="Calculation 3 5 2 7 2" xfId="28165" xr:uid="{00000000-0005-0000-0000-0000893E0000}"/>
    <cellStyle name="Calculation 3 5 2 8" xfId="8287" xr:uid="{00000000-0005-0000-0000-00008A3E0000}"/>
    <cellStyle name="Calculation 3 5 2 8 2" xfId="28166" xr:uid="{00000000-0005-0000-0000-00008B3E0000}"/>
    <cellStyle name="Calculation 3 5 2 9" xfId="28152" xr:uid="{00000000-0005-0000-0000-00008C3E0000}"/>
    <cellStyle name="Calculation 3 5 3" xfId="8288" xr:uid="{00000000-0005-0000-0000-00008D3E0000}"/>
    <cellStyle name="Calculation 3 5 3 2" xfId="8289" xr:uid="{00000000-0005-0000-0000-00008E3E0000}"/>
    <cellStyle name="Calculation 3 5 3 2 2" xfId="28168" xr:uid="{00000000-0005-0000-0000-00008F3E0000}"/>
    <cellStyle name="Calculation 3 5 3 3" xfId="8290" xr:uid="{00000000-0005-0000-0000-0000903E0000}"/>
    <cellStyle name="Calculation 3 5 3 3 2" xfId="28169" xr:uid="{00000000-0005-0000-0000-0000913E0000}"/>
    <cellStyle name="Calculation 3 5 3 4" xfId="8291" xr:uid="{00000000-0005-0000-0000-0000923E0000}"/>
    <cellStyle name="Calculation 3 5 3 4 2" xfId="28170" xr:uid="{00000000-0005-0000-0000-0000933E0000}"/>
    <cellStyle name="Calculation 3 5 3 5" xfId="8292" xr:uid="{00000000-0005-0000-0000-0000943E0000}"/>
    <cellStyle name="Calculation 3 5 3 5 2" xfId="28171" xr:uid="{00000000-0005-0000-0000-0000953E0000}"/>
    <cellStyle name="Calculation 3 5 3 6" xfId="8293" xr:uid="{00000000-0005-0000-0000-0000963E0000}"/>
    <cellStyle name="Calculation 3 5 3 6 2" xfId="28172" xr:uid="{00000000-0005-0000-0000-0000973E0000}"/>
    <cellStyle name="Calculation 3 5 3 7" xfId="8294" xr:uid="{00000000-0005-0000-0000-0000983E0000}"/>
    <cellStyle name="Calculation 3 5 3 7 2" xfId="28173" xr:uid="{00000000-0005-0000-0000-0000993E0000}"/>
    <cellStyle name="Calculation 3 5 3 8" xfId="8295" xr:uid="{00000000-0005-0000-0000-00009A3E0000}"/>
    <cellStyle name="Calculation 3 5 3 8 2" xfId="28174" xr:uid="{00000000-0005-0000-0000-00009B3E0000}"/>
    <cellStyle name="Calculation 3 5 3 9" xfId="28167" xr:uid="{00000000-0005-0000-0000-00009C3E0000}"/>
    <cellStyle name="Calculation 3 5 4" xfId="8296" xr:uid="{00000000-0005-0000-0000-00009D3E0000}"/>
    <cellStyle name="Calculation 3 5 4 2" xfId="28175" xr:uid="{00000000-0005-0000-0000-00009E3E0000}"/>
    <cellStyle name="Calculation 3 5 5" xfId="8297" xr:uid="{00000000-0005-0000-0000-00009F3E0000}"/>
    <cellStyle name="Calculation 3 5 5 2" xfId="28176" xr:uid="{00000000-0005-0000-0000-0000A03E0000}"/>
    <cellStyle name="Calculation 3 5 6" xfId="8298" xr:uid="{00000000-0005-0000-0000-0000A13E0000}"/>
    <cellStyle name="Calculation 3 5 6 2" xfId="28177" xr:uid="{00000000-0005-0000-0000-0000A23E0000}"/>
    <cellStyle name="Calculation 3 5 7" xfId="8299" xr:uid="{00000000-0005-0000-0000-0000A33E0000}"/>
    <cellStyle name="Calculation 3 5 7 2" xfId="28178" xr:uid="{00000000-0005-0000-0000-0000A43E0000}"/>
    <cellStyle name="Calculation 3 5 8" xfId="8300" xr:uid="{00000000-0005-0000-0000-0000A53E0000}"/>
    <cellStyle name="Calculation 3 5 8 2" xfId="28179" xr:uid="{00000000-0005-0000-0000-0000A63E0000}"/>
    <cellStyle name="Calculation 3 5 9" xfId="8301" xr:uid="{00000000-0005-0000-0000-0000A73E0000}"/>
    <cellStyle name="Calculation 3 5 9 2" xfId="28180" xr:uid="{00000000-0005-0000-0000-0000A83E0000}"/>
    <cellStyle name="Calculation 3 6" xfId="8302" xr:uid="{00000000-0005-0000-0000-0000A93E0000}"/>
    <cellStyle name="Calculation 3 6 10" xfId="28181" xr:uid="{00000000-0005-0000-0000-0000AA3E0000}"/>
    <cellStyle name="Calculation 3 6 2" xfId="8303" xr:uid="{00000000-0005-0000-0000-0000AB3E0000}"/>
    <cellStyle name="Calculation 3 6 2 2" xfId="8304" xr:uid="{00000000-0005-0000-0000-0000AC3E0000}"/>
    <cellStyle name="Calculation 3 6 2 2 2" xfId="8305" xr:uid="{00000000-0005-0000-0000-0000AD3E0000}"/>
    <cellStyle name="Calculation 3 6 2 2 2 2" xfId="28184" xr:uid="{00000000-0005-0000-0000-0000AE3E0000}"/>
    <cellStyle name="Calculation 3 6 2 2 3" xfId="8306" xr:uid="{00000000-0005-0000-0000-0000AF3E0000}"/>
    <cellStyle name="Calculation 3 6 2 2 3 2" xfId="28185" xr:uid="{00000000-0005-0000-0000-0000B03E0000}"/>
    <cellStyle name="Calculation 3 6 2 2 4" xfId="8307" xr:uid="{00000000-0005-0000-0000-0000B13E0000}"/>
    <cellStyle name="Calculation 3 6 2 2 4 2" xfId="28186" xr:uid="{00000000-0005-0000-0000-0000B23E0000}"/>
    <cellStyle name="Calculation 3 6 2 2 5" xfId="8308" xr:uid="{00000000-0005-0000-0000-0000B33E0000}"/>
    <cellStyle name="Calculation 3 6 2 2 5 2" xfId="28187" xr:uid="{00000000-0005-0000-0000-0000B43E0000}"/>
    <cellStyle name="Calculation 3 6 2 2 6" xfId="8309" xr:uid="{00000000-0005-0000-0000-0000B53E0000}"/>
    <cellStyle name="Calculation 3 6 2 2 6 2" xfId="28188" xr:uid="{00000000-0005-0000-0000-0000B63E0000}"/>
    <cellStyle name="Calculation 3 6 2 2 7" xfId="8310" xr:uid="{00000000-0005-0000-0000-0000B73E0000}"/>
    <cellStyle name="Calculation 3 6 2 2 7 2" xfId="28189" xr:uid="{00000000-0005-0000-0000-0000B83E0000}"/>
    <cellStyle name="Calculation 3 6 2 2 8" xfId="8311" xr:uid="{00000000-0005-0000-0000-0000B93E0000}"/>
    <cellStyle name="Calculation 3 6 2 2 8 2" xfId="28190" xr:uid="{00000000-0005-0000-0000-0000BA3E0000}"/>
    <cellStyle name="Calculation 3 6 2 2 9" xfId="28183" xr:uid="{00000000-0005-0000-0000-0000BB3E0000}"/>
    <cellStyle name="Calculation 3 6 2 3" xfId="8312" xr:uid="{00000000-0005-0000-0000-0000BC3E0000}"/>
    <cellStyle name="Calculation 3 6 2 3 2" xfId="28191" xr:uid="{00000000-0005-0000-0000-0000BD3E0000}"/>
    <cellStyle name="Calculation 3 6 2 4" xfId="8313" xr:uid="{00000000-0005-0000-0000-0000BE3E0000}"/>
    <cellStyle name="Calculation 3 6 2 4 2" xfId="28192" xr:uid="{00000000-0005-0000-0000-0000BF3E0000}"/>
    <cellStyle name="Calculation 3 6 2 5" xfId="8314" xr:uid="{00000000-0005-0000-0000-0000C03E0000}"/>
    <cellStyle name="Calculation 3 6 2 5 2" xfId="28193" xr:uid="{00000000-0005-0000-0000-0000C13E0000}"/>
    <cellStyle name="Calculation 3 6 2 6" xfId="8315" xr:uid="{00000000-0005-0000-0000-0000C23E0000}"/>
    <cellStyle name="Calculation 3 6 2 6 2" xfId="28194" xr:uid="{00000000-0005-0000-0000-0000C33E0000}"/>
    <cellStyle name="Calculation 3 6 2 7" xfId="8316" xr:uid="{00000000-0005-0000-0000-0000C43E0000}"/>
    <cellStyle name="Calculation 3 6 2 7 2" xfId="28195" xr:uid="{00000000-0005-0000-0000-0000C53E0000}"/>
    <cellStyle name="Calculation 3 6 2 8" xfId="8317" xr:uid="{00000000-0005-0000-0000-0000C63E0000}"/>
    <cellStyle name="Calculation 3 6 2 8 2" xfId="28196" xr:uid="{00000000-0005-0000-0000-0000C73E0000}"/>
    <cellStyle name="Calculation 3 6 2 9" xfId="28182" xr:uid="{00000000-0005-0000-0000-0000C83E0000}"/>
    <cellStyle name="Calculation 3 6 3" xfId="8318" xr:uid="{00000000-0005-0000-0000-0000C93E0000}"/>
    <cellStyle name="Calculation 3 6 3 2" xfId="8319" xr:uid="{00000000-0005-0000-0000-0000CA3E0000}"/>
    <cellStyle name="Calculation 3 6 3 2 2" xfId="28198" xr:uid="{00000000-0005-0000-0000-0000CB3E0000}"/>
    <cellStyle name="Calculation 3 6 3 3" xfId="8320" xr:uid="{00000000-0005-0000-0000-0000CC3E0000}"/>
    <cellStyle name="Calculation 3 6 3 3 2" xfId="28199" xr:uid="{00000000-0005-0000-0000-0000CD3E0000}"/>
    <cellStyle name="Calculation 3 6 3 4" xfId="8321" xr:uid="{00000000-0005-0000-0000-0000CE3E0000}"/>
    <cellStyle name="Calculation 3 6 3 4 2" xfId="28200" xr:uid="{00000000-0005-0000-0000-0000CF3E0000}"/>
    <cellStyle name="Calculation 3 6 3 5" xfId="8322" xr:uid="{00000000-0005-0000-0000-0000D03E0000}"/>
    <cellStyle name="Calculation 3 6 3 5 2" xfId="28201" xr:uid="{00000000-0005-0000-0000-0000D13E0000}"/>
    <cellStyle name="Calculation 3 6 3 6" xfId="8323" xr:uid="{00000000-0005-0000-0000-0000D23E0000}"/>
    <cellStyle name="Calculation 3 6 3 6 2" xfId="28202" xr:uid="{00000000-0005-0000-0000-0000D33E0000}"/>
    <cellStyle name="Calculation 3 6 3 7" xfId="8324" xr:uid="{00000000-0005-0000-0000-0000D43E0000}"/>
    <cellStyle name="Calculation 3 6 3 7 2" xfId="28203" xr:uid="{00000000-0005-0000-0000-0000D53E0000}"/>
    <cellStyle name="Calculation 3 6 3 8" xfId="8325" xr:uid="{00000000-0005-0000-0000-0000D63E0000}"/>
    <cellStyle name="Calculation 3 6 3 8 2" xfId="28204" xr:uid="{00000000-0005-0000-0000-0000D73E0000}"/>
    <cellStyle name="Calculation 3 6 3 9" xfId="28197" xr:uid="{00000000-0005-0000-0000-0000D83E0000}"/>
    <cellStyle name="Calculation 3 6 4" xfId="8326" xr:uid="{00000000-0005-0000-0000-0000D93E0000}"/>
    <cellStyle name="Calculation 3 6 4 2" xfId="28205" xr:uid="{00000000-0005-0000-0000-0000DA3E0000}"/>
    <cellStyle name="Calculation 3 6 5" xfId="8327" xr:uid="{00000000-0005-0000-0000-0000DB3E0000}"/>
    <cellStyle name="Calculation 3 6 5 2" xfId="28206" xr:uid="{00000000-0005-0000-0000-0000DC3E0000}"/>
    <cellStyle name="Calculation 3 6 6" xfId="8328" xr:uid="{00000000-0005-0000-0000-0000DD3E0000}"/>
    <cellStyle name="Calculation 3 6 6 2" xfId="28207" xr:uid="{00000000-0005-0000-0000-0000DE3E0000}"/>
    <cellStyle name="Calculation 3 6 7" xfId="8329" xr:uid="{00000000-0005-0000-0000-0000DF3E0000}"/>
    <cellStyle name="Calculation 3 6 7 2" xfId="28208" xr:uid="{00000000-0005-0000-0000-0000E03E0000}"/>
    <cellStyle name="Calculation 3 6 8" xfId="8330" xr:uid="{00000000-0005-0000-0000-0000E13E0000}"/>
    <cellStyle name="Calculation 3 6 8 2" xfId="28209" xr:uid="{00000000-0005-0000-0000-0000E23E0000}"/>
    <cellStyle name="Calculation 3 6 9" xfId="8331" xr:uid="{00000000-0005-0000-0000-0000E33E0000}"/>
    <cellStyle name="Calculation 3 6 9 2" xfId="28210" xr:uid="{00000000-0005-0000-0000-0000E43E0000}"/>
    <cellStyle name="Calculation 3 7" xfId="8332" xr:uid="{00000000-0005-0000-0000-0000E53E0000}"/>
    <cellStyle name="Calculation 3 7 10" xfId="28211" xr:uid="{00000000-0005-0000-0000-0000E63E0000}"/>
    <cellStyle name="Calculation 3 7 2" xfId="8333" xr:uid="{00000000-0005-0000-0000-0000E73E0000}"/>
    <cellStyle name="Calculation 3 7 2 2" xfId="8334" xr:uid="{00000000-0005-0000-0000-0000E83E0000}"/>
    <cellStyle name="Calculation 3 7 2 2 2" xfId="8335" xr:uid="{00000000-0005-0000-0000-0000E93E0000}"/>
    <cellStyle name="Calculation 3 7 2 2 2 2" xfId="28214" xr:uid="{00000000-0005-0000-0000-0000EA3E0000}"/>
    <cellStyle name="Calculation 3 7 2 2 3" xfId="8336" xr:uid="{00000000-0005-0000-0000-0000EB3E0000}"/>
    <cellStyle name="Calculation 3 7 2 2 3 2" xfId="28215" xr:uid="{00000000-0005-0000-0000-0000EC3E0000}"/>
    <cellStyle name="Calculation 3 7 2 2 4" xfId="8337" xr:uid="{00000000-0005-0000-0000-0000ED3E0000}"/>
    <cellStyle name="Calculation 3 7 2 2 4 2" xfId="28216" xr:uid="{00000000-0005-0000-0000-0000EE3E0000}"/>
    <cellStyle name="Calculation 3 7 2 2 5" xfId="8338" xr:uid="{00000000-0005-0000-0000-0000EF3E0000}"/>
    <cellStyle name="Calculation 3 7 2 2 5 2" xfId="28217" xr:uid="{00000000-0005-0000-0000-0000F03E0000}"/>
    <cellStyle name="Calculation 3 7 2 2 6" xfId="8339" xr:uid="{00000000-0005-0000-0000-0000F13E0000}"/>
    <cellStyle name="Calculation 3 7 2 2 6 2" xfId="28218" xr:uid="{00000000-0005-0000-0000-0000F23E0000}"/>
    <cellStyle name="Calculation 3 7 2 2 7" xfId="8340" xr:uid="{00000000-0005-0000-0000-0000F33E0000}"/>
    <cellStyle name="Calculation 3 7 2 2 7 2" xfId="28219" xr:uid="{00000000-0005-0000-0000-0000F43E0000}"/>
    <cellStyle name="Calculation 3 7 2 2 8" xfId="8341" xr:uid="{00000000-0005-0000-0000-0000F53E0000}"/>
    <cellStyle name="Calculation 3 7 2 2 8 2" xfId="28220" xr:uid="{00000000-0005-0000-0000-0000F63E0000}"/>
    <cellStyle name="Calculation 3 7 2 2 9" xfId="28213" xr:uid="{00000000-0005-0000-0000-0000F73E0000}"/>
    <cellStyle name="Calculation 3 7 2 3" xfId="8342" xr:uid="{00000000-0005-0000-0000-0000F83E0000}"/>
    <cellStyle name="Calculation 3 7 2 3 2" xfId="28221" xr:uid="{00000000-0005-0000-0000-0000F93E0000}"/>
    <cellStyle name="Calculation 3 7 2 4" xfId="8343" xr:uid="{00000000-0005-0000-0000-0000FA3E0000}"/>
    <cellStyle name="Calculation 3 7 2 4 2" xfId="28222" xr:uid="{00000000-0005-0000-0000-0000FB3E0000}"/>
    <cellStyle name="Calculation 3 7 2 5" xfId="8344" xr:uid="{00000000-0005-0000-0000-0000FC3E0000}"/>
    <cellStyle name="Calculation 3 7 2 5 2" xfId="28223" xr:uid="{00000000-0005-0000-0000-0000FD3E0000}"/>
    <cellStyle name="Calculation 3 7 2 6" xfId="8345" xr:uid="{00000000-0005-0000-0000-0000FE3E0000}"/>
    <cellStyle name="Calculation 3 7 2 6 2" xfId="28224" xr:uid="{00000000-0005-0000-0000-0000FF3E0000}"/>
    <cellStyle name="Calculation 3 7 2 7" xfId="8346" xr:uid="{00000000-0005-0000-0000-0000003F0000}"/>
    <cellStyle name="Calculation 3 7 2 7 2" xfId="28225" xr:uid="{00000000-0005-0000-0000-0000013F0000}"/>
    <cellStyle name="Calculation 3 7 2 8" xfId="8347" xr:uid="{00000000-0005-0000-0000-0000023F0000}"/>
    <cellStyle name="Calculation 3 7 2 8 2" xfId="28226" xr:uid="{00000000-0005-0000-0000-0000033F0000}"/>
    <cellStyle name="Calculation 3 7 2 9" xfId="28212" xr:uid="{00000000-0005-0000-0000-0000043F0000}"/>
    <cellStyle name="Calculation 3 7 3" xfId="8348" xr:uid="{00000000-0005-0000-0000-0000053F0000}"/>
    <cellStyle name="Calculation 3 7 3 2" xfId="8349" xr:uid="{00000000-0005-0000-0000-0000063F0000}"/>
    <cellStyle name="Calculation 3 7 3 2 2" xfId="28228" xr:uid="{00000000-0005-0000-0000-0000073F0000}"/>
    <cellStyle name="Calculation 3 7 3 3" xfId="8350" xr:uid="{00000000-0005-0000-0000-0000083F0000}"/>
    <cellStyle name="Calculation 3 7 3 3 2" xfId="28229" xr:uid="{00000000-0005-0000-0000-0000093F0000}"/>
    <cellStyle name="Calculation 3 7 3 4" xfId="8351" xr:uid="{00000000-0005-0000-0000-00000A3F0000}"/>
    <cellStyle name="Calculation 3 7 3 4 2" xfId="28230" xr:uid="{00000000-0005-0000-0000-00000B3F0000}"/>
    <cellStyle name="Calculation 3 7 3 5" xfId="8352" xr:uid="{00000000-0005-0000-0000-00000C3F0000}"/>
    <cellStyle name="Calculation 3 7 3 5 2" xfId="28231" xr:uid="{00000000-0005-0000-0000-00000D3F0000}"/>
    <cellStyle name="Calculation 3 7 3 6" xfId="8353" xr:uid="{00000000-0005-0000-0000-00000E3F0000}"/>
    <cellStyle name="Calculation 3 7 3 6 2" xfId="28232" xr:uid="{00000000-0005-0000-0000-00000F3F0000}"/>
    <cellStyle name="Calculation 3 7 3 7" xfId="8354" xr:uid="{00000000-0005-0000-0000-0000103F0000}"/>
    <cellStyle name="Calculation 3 7 3 7 2" xfId="28233" xr:uid="{00000000-0005-0000-0000-0000113F0000}"/>
    <cellStyle name="Calculation 3 7 3 8" xfId="8355" xr:uid="{00000000-0005-0000-0000-0000123F0000}"/>
    <cellStyle name="Calculation 3 7 3 8 2" xfId="28234" xr:uid="{00000000-0005-0000-0000-0000133F0000}"/>
    <cellStyle name="Calculation 3 7 3 9" xfId="28227" xr:uid="{00000000-0005-0000-0000-0000143F0000}"/>
    <cellStyle name="Calculation 3 7 4" xfId="8356" xr:uid="{00000000-0005-0000-0000-0000153F0000}"/>
    <cellStyle name="Calculation 3 7 4 2" xfId="28235" xr:uid="{00000000-0005-0000-0000-0000163F0000}"/>
    <cellStyle name="Calculation 3 7 5" xfId="8357" xr:uid="{00000000-0005-0000-0000-0000173F0000}"/>
    <cellStyle name="Calculation 3 7 5 2" xfId="28236" xr:uid="{00000000-0005-0000-0000-0000183F0000}"/>
    <cellStyle name="Calculation 3 7 6" xfId="8358" xr:uid="{00000000-0005-0000-0000-0000193F0000}"/>
    <cellStyle name="Calculation 3 7 6 2" xfId="28237" xr:uid="{00000000-0005-0000-0000-00001A3F0000}"/>
    <cellStyle name="Calculation 3 7 7" xfId="8359" xr:uid="{00000000-0005-0000-0000-00001B3F0000}"/>
    <cellStyle name="Calculation 3 7 7 2" xfId="28238" xr:uid="{00000000-0005-0000-0000-00001C3F0000}"/>
    <cellStyle name="Calculation 3 7 8" xfId="8360" xr:uid="{00000000-0005-0000-0000-00001D3F0000}"/>
    <cellStyle name="Calculation 3 7 8 2" xfId="28239" xr:uid="{00000000-0005-0000-0000-00001E3F0000}"/>
    <cellStyle name="Calculation 3 7 9" xfId="8361" xr:uid="{00000000-0005-0000-0000-00001F3F0000}"/>
    <cellStyle name="Calculation 3 7 9 2" xfId="28240" xr:uid="{00000000-0005-0000-0000-0000203F0000}"/>
    <cellStyle name="Calculation 3 8" xfId="28060" xr:uid="{00000000-0005-0000-0000-0000213F0000}"/>
    <cellStyle name="Calculation 4" xfId="8362" xr:uid="{00000000-0005-0000-0000-0000223F0000}"/>
    <cellStyle name="Calculation 4 2" xfId="8363" xr:uid="{00000000-0005-0000-0000-0000233F0000}"/>
    <cellStyle name="Calculation 4 2 10" xfId="28242" xr:uid="{00000000-0005-0000-0000-0000243F0000}"/>
    <cellStyle name="Calculation 4 2 2" xfId="8364" xr:uid="{00000000-0005-0000-0000-0000253F0000}"/>
    <cellStyle name="Calculation 4 2 2 2" xfId="8365" xr:uid="{00000000-0005-0000-0000-0000263F0000}"/>
    <cellStyle name="Calculation 4 2 2 2 2" xfId="8366" xr:uid="{00000000-0005-0000-0000-0000273F0000}"/>
    <cellStyle name="Calculation 4 2 2 2 2 2" xfId="28245" xr:uid="{00000000-0005-0000-0000-0000283F0000}"/>
    <cellStyle name="Calculation 4 2 2 2 3" xfId="8367" xr:uid="{00000000-0005-0000-0000-0000293F0000}"/>
    <cellStyle name="Calculation 4 2 2 2 3 2" xfId="28246" xr:uid="{00000000-0005-0000-0000-00002A3F0000}"/>
    <cellStyle name="Calculation 4 2 2 2 4" xfId="8368" xr:uid="{00000000-0005-0000-0000-00002B3F0000}"/>
    <cellStyle name="Calculation 4 2 2 2 4 2" xfId="28247" xr:uid="{00000000-0005-0000-0000-00002C3F0000}"/>
    <cellStyle name="Calculation 4 2 2 2 5" xfId="8369" xr:uid="{00000000-0005-0000-0000-00002D3F0000}"/>
    <cellStyle name="Calculation 4 2 2 2 5 2" xfId="28248" xr:uid="{00000000-0005-0000-0000-00002E3F0000}"/>
    <cellStyle name="Calculation 4 2 2 2 6" xfId="8370" xr:uid="{00000000-0005-0000-0000-00002F3F0000}"/>
    <cellStyle name="Calculation 4 2 2 2 6 2" xfId="28249" xr:uid="{00000000-0005-0000-0000-0000303F0000}"/>
    <cellStyle name="Calculation 4 2 2 2 7" xfId="8371" xr:uid="{00000000-0005-0000-0000-0000313F0000}"/>
    <cellStyle name="Calculation 4 2 2 2 7 2" xfId="28250" xr:uid="{00000000-0005-0000-0000-0000323F0000}"/>
    <cellStyle name="Calculation 4 2 2 2 8" xfId="8372" xr:uid="{00000000-0005-0000-0000-0000333F0000}"/>
    <cellStyle name="Calculation 4 2 2 2 8 2" xfId="28251" xr:uid="{00000000-0005-0000-0000-0000343F0000}"/>
    <cellStyle name="Calculation 4 2 2 2 9" xfId="28244" xr:uid="{00000000-0005-0000-0000-0000353F0000}"/>
    <cellStyle name="Calculation 4 2 2 3" xfId="8373" xr:uid="{00000000-0005-0000-0000-0000363F0000}"/>
    <cellStyle name="Calculation 4 2 2 3 2" xfId="28252" xr:uid="{00000000-0005-0000-0000-0000373F0000}"/>
    <cellStyle name="Calculation 4 2 2 4" xfId="8374" xr:uid="{00000000-0005-0000-0000-0000383F0000}"/>
    <cellStyle name="Calculation 4 2 2 4 2" xfId="28253" xr:uid="{00000000-0005-0000-0000-0000393F0000}"/>
    <cellStyle name="Calculation 4 2 2 5" xfId="8375" xr:uid="{00000000-0005-0000-0000-00003A3F0000}"/>
    <cellStyle name="Calculation 4 2 2 5 2" xfId="28254" xr:uid="{00000000-0005-0000-0000-00003B3F0000}"/>
    <cellStyle name="Calculation 4 2 2 6" xfId="8376" xr:uid="{00000000-0005-0000-0000-00003C3F0000}"/>
    <cellStyle name="Calculation 4 2 2 6 2" xfId="28255" xr:uid="{00000000-0005-0000-0000-00003D3F0000}"/>
    <cellStyle name="Calculation 4 2 2 7" xfId="8377" xr:uid="{00000000-0005-0000-0000-00003E3F0000}"/>
    <cellStyle name="Calculation 4 2 2 7 2" xfId="28256" xr:uid="{00000000-0005-0000-0000-00003F3F0000}"/>
    <cellStyle name="Calculation 4 2 2 8" xfId="8378" xr:uid="{00000000-0005-0000-0000-0000403F0000}"/>
    <cellStyle name="Calculation 4 2 2 8 2" xfId="28257" xr:uid="{00000000-0005-0000-0000-0000413F0000}"/>
    <cellStyle name="Calculation 4 2 2 9" xfId="28243" xr:uid="{00000000-0005-0000-0000-0000423F0000}"/>
    <cellStyle name="Calculation 4 2 3" xfId="8379" xr:uid="{00000000-0005-0000-0000-0000433F0000}"/>
    <cellStyle name="Calculation 4 2 3 2" xfId="8380" xr:uid="{00000000-0005-0000-0000-0000443F0000}"/>
    <cellStyle name="Calculation 4 2 3 2 2" xfId="28259" xr:uid="{00000000-0005-0000-0000-0000453F0000}"/>
    <cellStyle name="Calculation 4 2 3 3" xfId="8381" xr:uid="{00000000-0005-0000-0000-0000463F0000}"/>
    <cellStyle name="Calculation 4 2 3 3 2" xfId="28260" xr:uid="{00000000-0005-0000-0000-0000473F0000}"/>
    <cellStyle name="Calculation 4 2 3 4" xfId="8382" xr:uid="{00000000-0005-0000-0000-0000483F0000}"/>
    <cellStyle name="Calculation 4 2 3 4 2" xfId="28261" xr:uid="{00000000-0005-0000-0000-0000493F0000}"/>
    <cellStyle name="Calculation 4 2 3 5" xfId="8383" xr:uid="{00000000-0005-0000-0000-00004A3F0000}"/>
    <cellStyle name="Calculation 4 2 3 5 2" xfId="28262" xr:uid="{00000000-0005-0000-0000-00004B3F0000}"/>
    <cellStyle name="Calculation 4 2 3 6" xfId="8384" xr:uid="{00000000-0005-0000-0000-00004C3F0000}"/>
    <cellStyle name="Calculation 4 2 3 6 2" xfId="28263" xr:uid="{00000000-0005-0000-0000-00004D3F0000}"/>
    <cellStyle name="Calculation 4 2 3 7" xfId="8385" xr:uid="{00000000-0005-0000-0000-00004E3F0000}"/>
    <cellStyle name="Calculation 4 2 3 7 2" xfId="28264" xr:uid="{00000000-0005-0000-0000-00004F3F0000}"/>
    <cellStyle name="Calculation 4 2 3 8" xfId="8386" xr:uid="{00000000-0005-0000-0000-0000503F0000}"/>
    <cellStyle name="Calculation 4 2 3 8 2" xfId="28265" xr:uid="{00000000-0005-0000-0000-0000513F0000}"/>
    <cellStyle name="Calculation 4 2 3 9" xfId="28258" xr:uid="{00000000-0005-0000-0000-0000523F0000}"/>
    <cellStyle name="Calculation 4 2 4" xfId="8387" xr:uid="{00000000-0005-0000-0000-0000533F0000}"/>
    <cellStyle name="Calculation 4 2 4 2" xfId="28266" xr:uid="{00000000-0005-0000-0000-0000543F0000}"/>
    <cellStyle name="Calculation 4 2 5" xfId="8388" xr:uid="{00000000-0005-0000-0000-0000553F0000}"/>
    <cellStyle name="Calculation 4 2 5 2" xfId="28267" xr:uid="{00000000-0005-0000-0000-0000563F0000}"/>
    <cellStyle name="Calculation 4 2 6" xfId="8389" xr:uid="{00000000-0005-0000-0000-0000573F0000}"/>
    <cellStyle name="Calculation 4 2 6 2" xfId="28268" xr:uid="{00000000-0005-0000-0000-0000583F0000}"/>
    <cellStyle name="Calculation 4 2 7" xfId="8390" xr:uid="{00000000-0005-0000-0000-0000593F0000}"/>
    <cellStyle name="Calculation 4 2 7 2" xfId="28269" xr:uid="{00000000-0005-0000-0000-00005A3F0000}"/>
    <cellStyle name="Calculation 4 2 8" xfId="8391" xr:uid="{00000000-0005-0000-0000-00005B3F0000}"/>
    <cellStyle name="Calculation 4 2 8 2" xfId="28270" xr:uid="{00000000-0005-0000-0000-00005C3F0000}"/>
    <cellStyle name="Calculation 4 2 9" xfId="8392" xr:uid="{00000000-0005-0000-0000-00005D3F0000}"/>
    <cellStyle name="Calculation 4 2 9 2" xfId="28271" xr:uid="{00000000-0005-0000-0000-00005E3F0000}"/>
    <cellStyle name="Calculation 4 3" xfId="8393" xr:uid="{00000000-0005-0000-0000-00005F3F0000}"/>
    <cellStyle name="Calculation 4 3 10" xfId="28272" xr:uid="{00000000-0005-0000-0000-0000603F0000}"/>
    <cellStyle name="Calculation 4 3 2" xfId="8394" xr:uid="{00000000-0005-0000-0000-0000613F0000}"/>
    <cellStyle name="Calculation 4 3 2 2" xfId="8395" xr:uid="{00000000-0005-0000-0000-0000623F0000}"/>
    <cellStyle name="Calculation 4 3 2 2 2" xfId="8396" xr:uid="{00000000-0005-0000-0000-0000633F0000}"/>
    <cellStyle name="Calculation 4 3 2 2 2 2" xfId="28275" xr:uid="{00000000-0005-0000-0000-0000643F0000}"/>
    <cellStyle name="Calculation 4 3 2 2 3" xfId="8397" xr:uid="{00000000-0005-0000-0000-0000653F0000}"/>
    <cellStyle name="Calculation 4 3 2 2 3 2" xfId="28276" xr:uid="{00000000-0005-0000-0000-0000663F0000}"/>
    <cellStyle name="Calculation 4 3 2 2 4" xfId="8398" xr:uid="{00000000-0005-0000-0000-0000673F0000}"/>
    <cellStyle name="Calculation 4 3 2 2 4 2" xfId="28277" xr:uid="{00000000-0005-0000-0000-0000683F0000}"/>
    <cellStyle name="Calculation 4 3 2 2 5" xfId="8399" xr:uid="{00000000-0005-0000-0000-0000693F0000}"/>
    <cellStyle name="Calculation 4 3 2 2 5 2" xfId="28278" xr:uid="{00000000-0005-0000-0000-00006A3F0000}"/>
    <cellStyle name="Calculation 4 3 2 2 6" xfId="8400" xr:uid="{00000000-0005-0000-0000-00006B3F0000}"/>
    <cellStyle name="Calculation 4 3 2 2 6 2" xfId="28279" xr:uid="{00000000-0005-0000-0000-00006C3F0000}"/>
    <cellStyle name="Calculation 4 3 2 2 7" xfId="8401" xr:uid="{00000000-0005-0000-0000-00006D3F0000}"/>
    <cellStyle name="Calculation 4 3 2 2 7 2" xfId="28280" xr:uid="{00000000-0005-0000-0000-00006E3F0000}"/>
    <cellStyle name="Calculation 4 3 2 2 8" xfId="8402" xr:uid="{00000000-0005-0000-0000-00006F3F0000}"/>
    <cellStyle name="Calculation 4 3 2 2 8 2" xfId="28281" xr:uid="{00000000-0005-0000-0000-0000703F0000}"/>
    <cellStyle name="Calculation 4 3 2 2 9" xfId="28274" xr:uid="{00000000-0005-0000-0000-0000713F0000}"/>
    <cellStyle name="Calculation 4 3 2 3" xfId="8403" xr:uid="{00000000-0005-0000-0000-0000723F0000}"/>
    <cellStyle name="Calculation 4 3 2 3 2" xfId="28282" xr:uid="{00000000-0005-0000-0000-0000733F0000}"/>
    <cellStyle name="Calculation 4 3 2 4" xfId="8404" xr:uid="{00000000-0005-0000-0000-0000743F0000}"/>
    <cellStyle name="Calculation 4 3 2 4 2" xfId="28283" xr:uid="{00000000-0005-0000-0000-0000753F0000}"/>
    <cellStyle name="Calculation 4 3 2 5" xfId="8405" xr:uid="{00000000-0005-0000-0000-0000763F0000}"/>
    <cellStyle name="Calculation 4 3 2 5 2" xfId="28284" xr:uid="{00000000-0005-0000-0000-0000773F0000}"/>
    <cellStyle name="Calculation 4 3 2 6" xfId="8406" xr:uid="{00000000-0005-0000-0000-0000783F0000}"/>
    <cellStyle name="Calculation 4 3 2 6 2" xfId="28285" xr:uid="{00000000-0005-0000-0000-0000793F0000}"/>
    <cellStyle name="Calculation 4 3 2 7" xfId="8407" xr:uid="{00000000-0005-0000-0000-00007A3F0000}"/>
    <cellStyle name="Calculation 4 3 2 7 2" xfId="28286" xr:uid="{00000000-0005-0000-0000-00007B3F0000}"/>
    <cellStyle name="Calculation 4 3 2 8" xfId="8408" xr:uid="{00000000-0005-0000-0000-00007C3F0000}"/>
    <cellStyle name="Calculation 4 3 2 8 2" xfId="28287" xr:uid="{00000000-0005-0000-0000-00007D3F0000}"/>
    <cellStyle name="Calculation 4 3 2 9" xfId="28273" xr:uid="{00000000-0005-0000-0000-00007E3F0000}"/>
    <cellStyle name="Calculation 4 3 3" xfId="8409" xr:uid="{00000000-0005-0000-0000-00007F3F0000}"/>
    <cellStyle name="Calculation 4 3 3 2" xfId="8410" xr:uid="{00000000-0005-0000-0000-0000803F0000}"/>
    <cellStyle name="Calculation 4 3 3 2 2" xfId="28289" xr:uid="{00000000-0005-0000-0000-0000813F0000}"/>
    <cellStyle name="Calculation 4 3 3 3" xfId="8411" xr:uid="{00000000-0005-0000-0000-0000823F0000}"/>
    <cellStyle name="Calculation 4 3 3 3 2" xfId="28290" xr:uid="{00000000-0005-0000-0000-0000833F0000}"/>
    <cellStyle name="Calculation 4 3 3 4" xfId="8412" xr:uid="{00000000-0005-0000-0000-0000843F0000}"/>
    <cellStyle name="Calculation 4 3 3 4 2" xfId="28291" xr:uid="{00000000-0005-0000-0000-0000853F0000}"/>
    <cellStyle name="Calculation 4 3 3 5" xfId="8413" xr:uid="{00000000-0005-0000-0000-0000863F0000}"/>
    <cellStyle name="Calculation 4 3 3 5 2" xfId="28292" xr:uid="{00000000-0005-0000-0000-0000873F0000}"/>
    <cellStyle name="Calculation 4 3 3 6" xfId="8414" xr:uid="{00000000-0005-0000-0000-0000883F0000}"/>
    <cellStyle name="Calculation 4 3 3 6 2" xfId="28293" xr:uid="{00000000-0005-0000-0000-0000893F0000}"/>
    <cellStyle name="Calculation 4 3 3 7" xfId="8415" xr:uid="{00000000-0005-0000-0000-00008A3F0000}"/>
    <cellStyle name="Calculation 4 3 3 7 2" xfId="28294" xr:uid="{00000000-0005-0000-0000-00008B3F0000}"/>
    <cellStyle name="Calculation 4 3 3 8" xfId="8416" xr:uid="{00000000-0005-0000-0000-00008C3F0000}"/>
    <cellStyle name="Calculation 4 3 3 8 2" xfId="28295" xr:uid="{00000000-0005-0000-0000-00008D3F0000}"/>
    <cellStyle name="Calculation 4 3 3 9" xfId="28288" xr:uid="{00000000-0005-0000-0000-00008E3F0000}"/>
    <cellStyle name="Calculation 4 3 4" xfId="8417" xr:uid="{00000000-0005-0000-0000-00008F3F0000}"/>
    <cellStyle name="Calculation 4 3 4 2" xfId="28296" xr:uid="{00000000-0005-0000-0000-0000903F0000}"/>
    <cellStyle name="Calculation 4 3 5" xfId="8418" xr:uid="{00000000-0005-0000-0000-0000913F0000}"/>
    <cellStyle name="Calculation 4 3 5 2" xfId="28297" xr:uid="{00000000-0005-0000-0000-0000923F0000}"/>
    <cellStyle name="Calculation 4 3 6" xfId="8419" xr:uid="{00000000-0005-0000-0000-0000933F0000}"/>
    <cellStyle name="Calculation 4 3 6 2" xfId="28298" xr:uid="{00000000-0005-0000-0000-0000943F0000}"/>
    <cellStyle name="Calculation 4 3 7" xfId="8420" xr:uid="{00000000-0005-0000-0000-0000953F0000}"/>
    <cellStyle name="Calculation 4 3 7 2" xfId="28299" xr:uid="{00000000-0005-0000-0000-0000963F0000}"/>
    <cellStyle name="Calculation 4 3 8" xfId="8421" xr:uid="{00000000-0005-0000-0000-0000973F0000}"/>
    <cellStyle name="Calculation 4 3 8 2" xfId="28300" xr:uid="{00000000-0005-0000-0000-0000983F0000}"/>
    <cellStyle name="Calculation 4 3 9" xfId="8422" xr:uid="{00000000-0005-0000-0000-0000993F0000}"/>
    <cellStyle name="Calculation 4 3 9 2" xfId="28301" xr:uid="{00000000-0005-0000-0000-00009A3F0000}"/>
    <cellStyle name="Calculation 4 4" xfId="8423" xr:uid="{00000000-0005-0000-0000-00009B3F0000}"/>
    <cellStyle name="Calculation 4 4 10" xfId="28302" xr:uid="{00000000-0005-0000-0000-00009C3F0000}"/>
    <cellStyle name="Calculation 4 4 2" xfId="8424" xr:uid="{00000000-0005-0000-0000-00009D3F0000}"/>
    <cellStyle name="Calculation 4 4 2 2" xfId="8425" xr:uid="{00000000-0005-0000-0000-00009E3F0000}"/>
    <cellStyle name="Calculation 4 4 2 2 2" xfId="8426" xr:uid="{00000000-0005-0000-0000-00009F3F0000}"/>
    <cellStyle name="Calculation 4 4 2 2 2 2" xfId="28305" xr:uid="{00000000-0005-0000-0000-0000A03F0000}"/>
    <cellStyle name="Calculation 4 4 2 2 3" xfId="8427" xr:uid="{00000000-0005-0000-0000-0000A13F0000}"/>
    <cellStyle name="Calculation 4 4 2 2 3 2" xfId="28306" xr:uid="{00000000-0005-0000-0000-0000A23F0000}"/>
    <cellStyle name="Calculation 4 4 2 2 4" xfId="8428" xr:uid="{00000000-0005-0000-0000-0000A33F0000}"/>
    <cellStyle name="Calculation 4 4 2 2 4 2" xfId="28307" xr:uid="{00000000-0005-0000-0000-0000A43F0000}"/>
    <cellStyle name="Calculation 4 4 2 2 5" xfId="8429" xr:uid="{00000000-0005-0000-0000-0000A53F0000}"/>
    <cellStyle name="Calculation 4 4 2 2 5 2" xfId="28308" xr:uid="{00000000-0005-0000-0000-0000A63F0000}"/>
    <cellStyle name="Calculation 4 4 2 2 6" xfId="8430" xr:uid="{00000000-0005-0000-0000-0000A73F0000}"/>
    <cellStyle name="Calculation 4 4 2 2 6 2" xfId="28309" xr:uid="{00000000-0005-0000-0000-0000A83F0000}"/>
    <cellStyle name="Calculation 4 4 2 2 7" xfId="8431" xr:uid="{00000000-0005-0000-0000-0000A93F0000}"/>
    <cellStyle name="Calculation 4 4 2 2 7 2" xfId="28310" xr:uid="{00000000-0005-0000-0000-0000AA3F0000}"/>
    <cellStyle name="Calculation 4 4 2 2 8" xfId="8432" xr:uid="{00000000-0005-0000-0000-0000AB3F0000}"/>
    <cellStyle name="Calculation 4 4 2 2 8 2" xfId="28311" xr:uid="{00000000-0005-0000-0000-0000AC3F0000}"/>
    <cellStyle name="Calculation 4 4 2 2 9" xfId="28304" xr:uid="{00000000-0005-0000-0000-0000AD3F0000}"/>
    <cellStyle name="Calculation 4 4 2 3" xfId="8433" xr:uid="{00000000-0005-0000-0000-0000AE3F0000}"/>
    <cellStyle name="Calculation 4 4 2 3 2" xfId="28312" xr:uid="{00000000-0005-0000-0000-0000AF3F0000}"/>
    <cellStyle name="Calculation 4 4 2 4" xfId="8434" xr:uid="{00000000-0005-0000-0000-0000B03F0000}"/>
    <cellStyle name="Calculation 4 4 2 4 2" xfId="28313" xr:uid="{00000000-0005-0000-0000-0000B13F0000}"/>
    <cellStyle name="Calculation 4 4 2 5" xfId="8435" xr:uid="{00000000-0005-0000-0000-0000B23F0000}"/>
    <cellStyle name="Calculation 4 4 2 5 2" xfId="28314" xr:uid="{00000000-0005-0000-0000-0000B33F0000}"/>
    <cellStyle name="Calculation 4 4 2 6" xfId="8436" xr:uid="{00000000-0005-0000-0000-0000B43F0000}"/>
    <cellStyle name="Calculation 4 4 2 6 2" xfId="28315" xr:uid="{00000000-0005-0000-0000-0000B53F0000}"/>
    <cellStyle name="Calculation 4 4 2 7" xfId="8437" xr:uid="{00000000-0005-0000-0000-0000B63F0000}"/>
    <cellStyle name="Calculation 4 4 2 7 2" xfId="28316" xr:uid="{00000000-0005-0000-0000-0000B73F0000}"/>
    <cellStyle name="Calculation 4 4 2 8" xfId="8438" xr:uid="{00000000-0005-0000-0000-0000B83F0000}"/>
    <cellStyle name="Calculation 4 4 2 8 2" xfId="28317" xr:uid="{00000000-0005-0000-0000-0000B93F0000}"/>
    <cellStyle name="Calculation 4 4 2 9" xfId="28303" xr:uid="{00000000-0005-0000-0000-0000BA3F0000}"/>
    <cellStyle name="Calculation 4 4 3" xfId="8439" xr:uid="{00000000-0005-0000-0000-0000BB3F0000}"/>
    <cellStyle name="Calculation 4 4 3 2" xfId="8440" xr:uid="{00000000-0005-0000-0000-0000BC3F0000}"/>
    <cellStyle name="Calculation 4 4 3 2 2" xfId="28319" xr:uid="{00000000-0005-0000-0000-0000BD3F0000}"/>
    <cellStyle name="Calculation 4 4 3 3" xfId="8441" xr:uid="{00000000-0005-0000-0000-0000BE3F0000}"/>
    <cellStyle name="Calculation 4 4 3 3 2" xfId="28320" xr:uid="{00000000-0005-0000-0000-0000BF3F0000}"/>
    <cellStyle name="Calculation 4 4 3 4" xfId="8442" xr:uid="{00000000-0005-0000-0000-0000C03F0000}"/>
    <cellStyle name="Calculation 4 4 3 4 2" xfId="28321" xr:uid="{00000000-0005-0000-0000-0000C13F0000}"/>
    <cellStyle name="Calculation 4 4 3 5" xfId="8443" xr:uid="{00000000-0005-0000-0000-0000C23F0000}"/>
    <cellStyle name="Calculation 4 4 3 5 2" xfId="28322" xr:uid="{00000000-0005-0000-0000-0000C33F0000}"/>
    <cellStyle name="Calculation 4 4 3 6" xfId="8444" xr:uid="{00000000-0005-0000-0000-0000C43F0000}"/>
    <cellStyle name="Calculation 4 4 3 6 2" xfId="28323" xr:uid="{00000000-0005-0000-0000-0000C53F0000}"/>
    <cellStyle name="Calculation 4 4 3 7" xfId="8445" xr:uid="{00000000-0005-0000-0000-0000C63F0000}"/>
    <cellStyle name="Calculation 4 4 3 7 2" xfId="28324" xr:uid="{00000000-0005-0000-0000-0000C73F0000}"/>
    <cellStyle name="Calculation 4 4 3 8" xfId="8446" xr:uid="{00000000-0005-0000-0000-0000C83F0000}"/>
    <cellStyle name="Calculation 4 4 3 8 2" xfId="28325" xr:uid="{00000000-0005-0000-0000-0000C93F0000}"/>
    <cellStyle name="Calculation 4 4 3 9" xfId="28318" xr:uid="{00000000-0005-0000-0000-0000CA3F0000}"/>
    <cellStyle name="Calculation 4 4 4" xfId="8447" xr:uid="{00000000-0005-0000-0000-0000CB3F0000}"/>
    <cellStyle name="Calculation 4 4 4 2" xfId="28326" xr:uid="{00000000-0005-0000-0000-0000CC3F0000}"/>
    <cellStyle name="Calculation 4 4 5" xfId="8448" xr:uid="{00000000-0005-0000-0000-0000CD3F0000}"/>
    <cellStyle name="Calculation 4 4 5 2" xfId="28327" xr:uid="{00000000-0005-0000-0000-0000CE3F0000}"/>
    <cellStyle name="Calculation 4 4 6" xfId="8449" xr:uid="{00000000-0005-0000-0000-0000CF3F0000}"/>
    <cellStyle name="Calculation 4 4 6 2" xfId="28328" xr:uid="{00000000-0005-0000-0000-0000D03F0000}"/>
    <cellStyle name="Calculation 4 4 7" xfId="8450" xr:uid="{00000000-0005-0000-0000-0000D13F0000}"/>
    <cellStyle name="Calculation 4 4 7 2" xfId="28329" xr:uid="{00000000-0005-0000-0000-0000D23F0000}"/>
    <cellStyle name="Calculation 4 4 8" xfId="8451" xr:uid="{00000000-0005-0000-0000-0000D33F0000}"/>
    <cellStyle name="Calculation 4 4 8 2" xfId="28330" xr:uid="{00000000-0005-0000-0000-0000D43F0000}"/>
    <cellStyle name="Calculation 4 4 9" xfId="8452" xr:uid="{00000000-0005-0000-0000-0000D53F0000}"/>
    <cellStyle name="Calculation 4 4 9 2" xfId="28331" xr:uid="{00000000-0005-0000-0000-0000D63F0000}"/>
    <cellStyle name="Calculation 4 5" xfId="8453" xr:uid="{00000000-0005-0000-0000-0000D73F0000}"/>
    <cellStyle name="Calculation 4 5 10" xfId="28332" xr:uid="{00000000-0005-0000-0000-0000D83F0000}"/>
    <cellStyle name="Calculation 4 5 2" xfId="8454" xr:uid="{00000000-0005-0000-0000-0000D93F0000}"/>
    <cellStyle name="Calculation 4 5 2 2" xfId="8455" xr:uid="{00000000-0005-0000-0000-0000DA3F0000}"/>
    <cellStyle name="Calculation 4 5 2 2 2" xfId="8456" xr:uid="{00000000-0005-0000-0000-0000DB3F0000}"/>
    <cellStyle name="Calculation 4 5 2 2 2 2" xfId="28335" xr:uid="{00000000-0005-0000-0000-0000DC3F0000}"/>
    <cellStyle name="Calculation 4 5 2 2 3" xfId="8457" xr:uid="{00000000-0005-0000-0000-0000DD3F0000}"/>
    <cellStyle name="Calculation 4 5 2 2 3 2" xfId="28336" xr:uid="{00000000-0005-0000-0000-0000DE3F0000}"/>
    <cellStyle name="Calculation 4 5 2 2 4" xfId="8458" xr:uid="{00000000-0005-0000-0000-0000DF3F0000}"/>
    <cellStyle name="Calculation 4 5 2 2 4 2" xfId="28337" xr:uid="{00000000-0005-0000-0000-0000E03F0000}"/>
    <cellStyle name="Calculation 4 5 2 2 5" xfId="8459" xr:uid="{00000000-0005-0000-0000-0000E13F0000}"/>
    <cellStyle name="Calculation 4 5 2 2 5 2" xfId="28338" xr:uid="{00000000-0005-0000-0000-0000E23F0000}"/>
    <cellStyle name="Calculation 4 5 2 2 6" xfId="8460" xr:uid="{00000000-0005-0000-0000-0000E33F0000}"/>
    <cellStyle name="Calculation 4 5 2 2 6 2" xfId="28339" xr:uid="{00000000-0005-0000-0000-0000E43F0000}"/>
    <cellStyle name="Calculation 4 5 2 2 7" xfId="8461" xr:uid="{00000000-0005-0000-0000-0000E53F0000}"/>
    <cellStyle name="Calculation 4 5 2 2 7 2" xfId="28340" xr:uid="{00000000-0005-0000-0000-0000E63F0000}"/>
    <cellStyle name="Calculation 4 5 2 2 8" xfId="8462" xr:uid="{00000000-0005-0000-0000-0000E73F0000}"/>
    <cellStyle name="Calculation 4 5 2 2 8 2" xfId="28341" xr:uid="{00000000-0005-0000-0000-0000E83F0000}"/>
    <cellStyle name="Calculation 4 5 2 2 9" xfId="28334" xr:uid="{00000000-0005-0000-0000-0000E93F0000}"/>
    <cellStyle name="Calculation 4 5 2 3" xfId="8463" xr:uid="{00000000-0005-0000-0000-0000EA3F0000}"/>
    <cellStyle name="Calculation 4 5 2 3 2" xfId="28342" xr:uid="{00000000-0005-0000-0000-0000EB3F0000}"/>
    <cellStyle name="Calculation 4 5 2 4" xfId="8464" xr:uid="{00000000-0005-0000-0000-0000EC3F0000}"/>
    <cellStyle name="Calculation 4 5 2 4 2" xfId="28343" xr:uid="{00000000-0005-0000-0000-0000ED3F0000}"/>
    <cellStyle name="Calculation 4 5 2 5" xfId="8465" xr:uid="{00000000-0005-0000-0000-0000EE3F0000}"/>
    <cellStyle name="Calculation 4 5 2 5 2" xfId="28344" xr:uid="{00000000-0005-0000-0000-0000EF3F0000}"/>
    <cellStyle name="Calculation 4 5 2 6" xfId="8466" xr:uid="{00000000-0005-0000-0000-0000F03F0000}"/>
    <cellStyle name="Calculation 4 5 2 6 2" xfId="28345" xr:uid="{00000000-0005-0000-0000-0000F13F0000}"/>
    <cellStyle name="Calculation 4 5 2 7" xfId="8467" xr:uid="{00000000-0005-0000-0000-0000F23F0000}"/>
    <cellStyle name="Calculation 4 5 2 7 2" xfId="28346" xr:uid="{00000000-0005-0000-0000-0000F33F0000}"/>
    <cellStyle name="Calculation 4 5 2 8" xfId="8468" xr:uid="{00000000-0005-0000-0000-0000F43F0000}"/>
    <cellStyle name="Calculation 4 5 2 8 2" xfId="28347" xr:uid="{00000000-0005-0000-0000-0000F53F0000}"/>
    <cellStyle name="Calculation 4 5 2 9" xfId="28333" xr:uid="{00000000-0005-0000-0000-0000F63F0000}"/>
    <cellStyle name="Calculation 4 5 3" xfId="8469" xr:uid="{00000000-0005-0000-0000-0000F73F0000}"/>
    <cellStyle name="Calculation 4 5 3 2" xfId="8470" xr:uid="{00000000-0005-0000-0000-0000F83F0000}"/>
    <cellStyle name="Calculation 4 5 3 2 2" xfId="28349" xr:uid="{00000000-0005-0000-0000-0000F93F0000}"/>
    <cellStyle name="Calculation 4 5 3 3" xfId="8471" xr:uid="{00000000-0005-0000-0000-0000FA3F0000}"/>
    <cellStyle name="Calculation 4 5 3 3 2" xfId="28350" xr:uid="{00000000-0005-0000-0000-0000FB3F0000}"/>
    <cellStyle name="Calculation 4 5 3 4" xfId="8472" xr:uid="{00000000-0005-0000-0000-0000FC3F0000}"/>
    <cellStyle name="Calculation 4 5 3 4 2" xfId="28351" xr:uid="{00000000-0005-0000-0000-0000FD3F0000}"/>
    <cellStyle name="Calculation 4 5 3 5" xfId="8473" xr:uid="{00000000-0005-0000-0000-0000FE3F0000}"/>
    <cellStyle name="Calculation 4 5 3 5 2" xfId="28352" xr:uid="{00000000-0005-0000-0000-0000FF3F0000}"/>
    <cellStyle name="Calculation 4 5 3 6" xfId="8474" xr:uid="{00000000-0005-0000-0000-000000400000}"/>
    <cellStyle name="Calculation 4 5 3 6 2" xfId="28353" xr:uid="{00000000-0005-0000-0000-000001400000}"/>
    <cellStyle name="Calculation 4 5 3 7" xfId="8475" xr:uid="{00000000-0005-0000-0000-000002400000}"/>
    <cellStyle name="Calculation 4 5 3 7 2" xfId="28354" xr:uid="{00000000-0005-0000-0000-000003400000}"/>
    <cellStyle name="Calculation 4 5 3 8" xfId="8476" xr:uid="{00000000-0005-0000-0000-000004400000}"/>
    <cellStyle name="Calculation 4 5 3 8 2" xfId="28355" xr:uid="{00000000-0005-0000-0000-000005400000}"/>
    <cellStyle name="Calculation 4 5 3 9" xfId="28348" xr:uid="{00000000-0005-0000-0000-000006400000}"/>
    <cellStyle name="Calculation 4 5 4" xfId="8477" xr:uid="{00000000-0005-0000-0000-000007400000}"/>
    <cellStyle name="Calculation 4 5 4 2" xfId="28356" xr:uid="{00000000-0005-0000-0000-000008400000}"/>
    <cellStyle name="Calculation 4 5 5" xfId="8478" xr:uid="{00000000-0005-0000-0000-000009400000}"/>
    <cellStyle name="Calculation 4 5 5 2" xfId="28357" xr:uid="{00000000-0005-0000-0000-00000A400000}"/>
    <cellStyle name="Calculation 4 5 6" xfId="8479" xr:uid="{00000000-0005-0000-0000-00000B400000}"/>
    <cellStyle name="Calculation 4 5 6 2" xfId="28358" xr:uid="{00000000-0005-0000-0000-00000C400000}"/>
    <cellStyle name="Calculation 4 5 7" xfId="8480" xr:uid="{00000000-0005-0000-0000-00000D400000}"/>
    <cellStyle name="Calculation 4 5 7 2" xfId="28359" xr:uid="{00000000-0005-0000-0000-00000E400000}"/>
    <cellStyle name="Calculation 4 5 8" xfId="8481" xr:uid="{00000000-0005-0000-0000-00000F400000}"/>
    <cellStyle name="Calculation 4 5 8 2" xfId="28360" xr:uid="{00000000-0005-0000-0000-000010400000}"/>
    <cellStyle name="Calculation 4 5 9" xfId="8482" xr:uid="{00000000-0005-0000-0000-000011400000}"/>
    <cellStyle name="Calculation 4 5 9 2" xfId="28361" xr:uid="{00000000-0005-0000-0000-000012400000}"/>
    <cellStyle name="Calculation 4 6" xfId="8483" xr:uid="{00000000-0005-0000-0000-000013400000}"/>
    <cellStyle name="Calculation 4 6 10" xfId="28362" xr:uid="{00000000-0005-0000-0000-000014400000}"/>
    <cellStyle name="Calculation 4 6 2" xfId="8484" xr:uid="{00000000-0005-0000-0000-000015400000}"/>
    <cellStyle name="Calculation 4 6 2 2" xfId="8485" xr:uid="{00000000-0005-0000-0000-000016400000}"/>
    <cellStyle name="Calculation 4 6 2 2 2" xfId="8486" xr:uid="{00000000-0005-0000-0000-000017400000}"/>
    <cellStyle name="Calculation 4 6 2 2 2 2" xfId="28365" xr:uid="{00000000-0005-0000-0000-000018400000}"/>
    <cellStyle name="Calculation 4 6 2 2 3" xfId="8487" xr:uid="{00000000-0005-0000-0000-000019400000}"/>
    <cellStyle name="Calculation 4 6 2 2 3 2" xfId="28366" xr:uid="{00000000-0005-0000-0000-00001A400000}"/>
    <cellStyle name="Calculation 4 6 2 2 4" xfId="8488" xr:uid="{00000000-0005-0000-0000-00001B400000}"/>
    <cellStyle name="Calculation 4 6 2 2 4 2" xfId="28367" xr:uid="{00000000-0005-0000-0000-00001C400000}"/>
    <cellStyle name="Calculation 4 6 2 2 5" xfId="8489" xr:uid="{00000000-0005-0000-0000-00001D400000}"/>
    <cellStyle name="Calculation 4 6 2 2 5 2" xfId="28368" xr:uid="{00000000-0005-0000-0000-00001E400000}"/>
    <cellStyle name="Calculation 4 6 2 2 6" xfId="8490" xr:uid="{00000000-0005-0000-0000-00001F400000}"/>
    <cellStyle name="Calculation 4 6 2 2 6 2" xfId="28369" xr:uid="{00000000-0005-0000-0000-000020400000}"/>
    <cellStyle name="Calculation 4 6 2 2 7" xfId="8491" xr:uid="{00000000-0005-0000-0000-000021400000}"/>
    <cellStyle name="Calculation 4 6 2 2 7 2" xfId="28370" xr:uid="{00000000-0005-0000-0000-000022400000}"/>
    <cellStyle name="Calculation 4 6 2 2 8" xfId="8492" xr:uid="{00000000-0005-0000-0000-000023400000}"/>
    <cellStyle name="Calculation 4 6 2 2 8 2" xfId="28371" xr:uid="{00000000-0005-0000-0000-000024400000}"/>
    <cellStyle name="Calculation 4 6 2 2 9" xfId="28364" xr:uid="{00000000-0005-0000-0000-000025400000}"/>
    <cellStyle name="Calculation 4 6 2 3" xfId="8493" xr:uid="{00000000-0005-0000-0000-000026400000}"/>
    <cellStyle name="Calculation 4 6 2 3 2" xfId="28372" xr:uid="{00000000-0005-0000-0000-000027400000}"/>
    <cellStyle name="Calculation 4 6 2 4" xfId="8494" xr:uid="{00000000-0005-0000-0000-000028400000}"/>
    <cellStyle name="Calculation 4 6 2 4 2" xfId="28373" xr:uid="{00000000-0005-0000-0000-000029400000}"/>
    <cellStyle name="Calculation 4 6 2 5" xfId="8495" xr:uid="{00000000-0005-0000-0000-00002A400000}"/>
    <cellStyle name="Calculation 4 6 2 5 2" xfId="28374" xr:uid="{00000000-0005-0000-0000-00002B400000}"/>
    <cellStyle name="Calculation 4 6 2 6" xfId="8496" xr:uid="{00000000-0005-0000-0000-00002C400000}"/>
    <cellStyle name="Calculation 4 6 2 6 2" xfId="28375" xr:uid="{00000000-0005-0000-0000-00002D400000}"/>
    <cellStyle name="Calculation 4 6 2 7" xfId="8497" xr:uid="{00000000-0005-0000-0000-00002E400000}"/>
    <cellStyle name="Calculation 4 6 2 7 2" xfId="28376" xr:uid="{00000000-0005-0000-0000-00002F400000}"/>
    <cellStyle name="Calculation 4 6 2 8" xfId="8498" xr:uid="{00000000-0005-0000-0000-000030400000}"/>
    <cellStyle name="Calculation 4 6 2 8 2" xfId="28377" xr:uid="{00000000-0005-0000-0000-000031400000}"/>
    <cellStyle name="Calculation 4 6 2 9" xfId="28363" xr:uid="{00000000-0005-0000-0000-000032400000}"/>
    <cellStyle name="Calculation 4 6 3" xfId="8499" xr:uid="{00000000-0005-0000-0000-000033400000}"/>
    <cellStyle name="Calculation 4 6 3 2" xfId="8500" xr:uid="{00000000-0005-0000-0000-000034400000}"/>
    <cellStyle name="Calculation 4 6 3 2 2" xfId="28379" xr:uid="{00000000-0005-0000-0000-000035400000}"/>
    <cellStyle name="Calculation 4 6 3 3" xfId="8501" xr:uid="{00000000-0005-0000-0000-000036400000}"/>
    <cellStyle name="Calculation 4 6 3 3 2" xfId="28380" xr:uid="{00000000-0005-0000-0000-000037400000}"/>
    <cellStyle name="Calculation 4 6 3 4" xfId="8502" xr:uid="{00000000-0005-0000-0000-000038400000}"/>
    <cellStyle name="Calculation 4 6 3 4 2" xfId="28381" xr:uid="{00000000-0005-0000-0000-000039400000}"/>
    <cellStyle name="Calculation 4 6 3 5" xfId="8503" xr:uid="{00000000-0005-0000-0000-00003A400000}"/>
    <cellStyle name="Calculation 4 6 3 5 2" xfId="28382" xr:uid="{00000000-0005-0000-0000-00003B400000}"/>
    <cellStyle name="Calculation 4 6 3 6" xfId="8504" xr:uid="{00000000-0005-0000-0000-00003C400000}"/>
    <cellStyle name="Calculation 4 6 3 6 2" xfId="28383" xr:uid="{00000000-0005-0000-0000-00003D400000}"/>
    <cellStyle name="Calculation 4 6 3 7" xfId="8505" xr:uid="{00000000-0005-0000-0000-00003E400000}"/>
    <cellStyle name="Calculation 4 6 3 7 2" xfId="28384" xr:uid="{00000000-0005-0000-0000-00003F400000}"/>
    <cellStyle name="Calculation 4 6 3 8" xfId="8506" xr:uid="{00000000-0005-0000-0000-000040400000}"/>
    <cellStyle name="Calculation 4 6 3 8 2" xfId="28385" xr:uid="{00000000-0005-0000-0000-000041400000}"/>
    <cellStyle name="Calculation 4 6 3 9" xfId="28378" xr:uid="{00000000-0005-0000-0000-000042400000}"/>
    <cellStyle name="Calculation 4 6 4" xfId="8507" xr:uid="{00000000-0005-0000-0000-000043400000}"/>
    <cellStyle name="Calculation 4 6 4 2" xfId="28386" xr:uid="{00000000-0005-0000-0000-000044400000}"/>
    <cellStyle name="Calculation 4 6 5" xfId="8508" xr:uid="{00000000-0005-0000-0000-000045400000}"/>
    <cellStyle name="Calculation 4 6 5 2" xfId="28387" xr:uid="{00000000-0005-0000-0000-000046400000}"/>
    <cellStyle name="Calculation 4 6 6" xfId="8509" xr:uid="{00000000-0005-0000-0000-000047400000}"/>
    <cellStyle name="Calculation 4 6 6 2" xfId="28388" xr:uid="{00000000-0005-0000-0000-000048400000}"/>
    <cellStyle name="Calculation 4 6 7" xfId="8510" xr:uid="{00000000-0005-0000-0000-000049400000}"/>
    <cellStyle name="Calculation 4 6 7 2" xfId="28389" xr:uid="{00000000-0005-0000-0000-00004A400000}"/>
    <cellStyle name="Calculation 4 6 8" xfId="8511" xr:uid="{00000000-0005-0000-0000-00004B400000}"/>
    <cellStyle name="Calculation 4 6 8 2" xfId="28390" xr:uid="{00000000-0005-0000-0000-00004C400000}"/>
    <cellStyle name="Calculation 4 6 9" xfId="8512" xr:uid="{00000000-0005-0000-0000-00004D400000}"/>
    <cellStyle name="Calculation 4 6 9 2" xfId="28391" xr:uid="{00000000-0005-0000-0000-00004E400000}"/>
    <cellStyle name="Calculation 4 7" xfId="8513" xr:uid="{00000000-0005-0000-0000-00004F400000}"/>
    <cellStyle name="Calculation 4 7 10" xfId="28392" xr:uid="{00000000-0005-0000-0000-000050400000}"/>
    <cellStyle name="Calculation 4 7 2" xfId="8514" xr:uid="{00000000-0005-0000-0000-000051400000}"/>
    <cellStyle name="Calculation 4 7 2 2" xfId="8515" xr:uid="{00000000-0005-0000-0000-000052400000}"/>
    <cellStyle name="Calculation 4 7 2 2 2" xfId="8516" xr:uid="{00000000-0005-0000-0000-000053400000}"/>
    <cellStyle name="Calculation 4 7 2 2 2 2" xfId="28395" xr:uid="{00000000-0005-0000-0000-000054400000}"/>
    <cellStyle name="Calculation 4 7 2 2 3" xfId="8517" xr:uid="{00000000-0005-0000-0000-000055400000}"/>
    <cellStyle name="Calculation 4 7 2 2 3 2" xfId="28396" xr:uid="{00000000-0005-0000-0000-000056400000}"/>
    <cellStyle name="Calculation 4 7 2 2 4" xfId="8518" xr:uid="{00000000-0005-0000-0000-000057400000}"/>
    <cellStyle name="Calculation 4 7 2 2 4 2" xfId="28397" xr:uid="{00000000-0005-0000-0000-000058400000}"/>
    <cellStyle name="Calculation 4 7 2 2 5" xfId="8519" xr:uid="{00000000-0005-0000-0000-000059400000}"/>
    <cellStyle name="Calculation 4 7 2 2 5 2" xfId="28398" xr:uid="{00000000-0005-0000-0000-00005A400000}"/>
    <cellStyle name="Calculation 4 7 2 2 6" xfId="8520" xr:uid="{00000000-0005-0000-0000-00005B400000}"/>
    <cellStyle name="Calculation 4 7 2 2 6 2" xfId="28399" xr:uid="{00000000-0005-0000-0000-00005C400000}"/>
    <cellStyle name="Calculation 4 7 2 2 7" xfId="8521" xr:uid="{00000000-0005-0000-0000-00005D400000}"/>
    <cellStyle name="Calculation 4 7 2 2 7 2" xfId="28400" xr:uid="{00000000-0005-0000-0000-00005E400000}"/>
    <cellStyle name="Calculation 4 7 2 2 8" xfId="8522" xr:uid="{00000000-0005-0000-0000-00005F400000}"/>
    <cellStyle name="Calculation 4 7 2 2 8 2" xfId="28401" xr:uid="{00000000-0005-0000-0000-000060400000}"/>
    <cellStyle name="Calculation 4 7 2 2 9" xfId="28394" xr:uid="{00000000-0005-0000-0000-000061400000}"/>
    <cellStyle name="Calculation 4 7 2 3" xfId="8523" xr:uid="{00000000-0005-0000-0000-000062400000}"/>
    <cellStyle name="Calculation 4 7 2 3 2" xfId="28402" xr:uid="{00000000-0005-0000-0000-000063400000}"/>
    <cellStyle name="Calculation 4 7 2 4" xfId="8524" xr:uid="{00000000-0005-0000-0000-000064400000}"/>
    <cellStyle name="Calculation 4 7 2 4 2" xfId="28403" xr:uid="{00000000-0005-0000-0000-000065400000}"/>
    <cellStyle name="Calculation 4 7 2 5" xfId="8525" xr:uid="{00000000-0005-0000-0000-000066400000}"/>
    <cellStyle name="Calculation 4 7 2 5 2" xfId="28404" xr:uid="{00000000-0005-0000-0000-000067400000}"/>
    <cellStyle name="Calculation 4 7 2 6" xfId="8526" xr:uid="{00000000-0005-0000-0000-000068400000}"/>
    <cellStyle name="Calculation 4 7 2 6 2" xfId="28405" xr:uid="{00000000-0005-0000-0000-000069400000}"/>
    <cellStyle name="Calculation 4 7 2 7" xfId="8527" xr:uid="{00000000-0005-0000-0000-00006A400000}"/>
    <cellStyle name="Calculation 4 7 2 7 2" xfId="28406" xr:uid="{00000000-0005-0000-0000-00006B400000}"/>
    <cellStyle name="Calculation 4 7 2 8" xfId="8528" xr:uid="{00000000-0005-0000-0000-00006C400000}"/>
    <cellStyle name="Calculation 4 7 2 8 2" xfId="28407" xr:uid="{00000000-0005-0000-0000-00006D400000}"/>
    <cellStyle name="Calculation 4 7 2 9" xfId="28393" xr:uid="{00000000-0005-0000-0000-00006E400000}"/>
    <cellStyle name="Calculation 4 7 3" xfId="8529" xr:uid="{00000000-0005-0000-0000-00006F400000}"/>
    <cellStyle name="Calculation 4 7 3 2" xfId="8530" xr:uid="{00000000-0005-0000-0000-000070400000}"/>
    <cellStyle name="Calculation 4 7 3 2 2" xfId="28409" xr:uid="{00000000-0005-0000-0000-000071400000}"/>
    <cellStyle name="Calculation 4 7 3 3" xfId="8531" xr:uid="{00000000-0005-0000-0000-000072400000}"/>
    <cellStyle name="Calculation 4 7 3 3 2" xfId="28410" xr:uid="{00000000-0005-0000-0000-000073400000}"/>
    <cellStyle name="Calculation 4 7 3 4" xfId="8532" xr:uid="{00000000-0005-0000-0000-000074400000}"/>
    <cellStyle name="Calculation 4 7 3 4 2" xfId="28411" xr:uid="{00000000-0005-0000-0000-000075400000}"/>
    <cellStyle name="Calculation 4 7 3 5" xfId="8533" xr:uid="{00000000-0005-0000-0000-000076400000}"/>
    <cellStyle name="Calculation 4 7 3 5 2" xfId="28412" xr:uid="{00000000-0005-0000-0000-000077400000}"/>
    <cellStyle name="Calculation 4 7 3 6" xfId="8534" xr:uid="{00000000-0005-0000-0000-000078400000}"/>
    <cellStyle name="Calculation 4 7 3 6 2" xfId="28413" xr:uid="{00000000-0005-0000-0000-000079400000}"/>
    <cellStyle name="Calculation 4 7 3 7" xfId="8535" xr:uid="{00000000-0005-0000-0000-00007A400000}"/>
    <cellStyle name="Calculation 4 7 3 7 2" xfId="28414" xr:uid="{00000000-0005-0000-0000-00007B400000}"/>
    <cellStyle name="Calculation 4 7 3 8" xfId="8536" xr:uid="{00000000-0005-0000-0000-00007C400000}"/>
    <cellStyle name="Calculation 4 7 3 8 2" xfId="28415" xr:uid="{00000000-0005-0000-0000-00007D400000}"/>
    <cellStyle name="Calculation 4 7 3 9" xfId="28408" xr:uid="{00000000-0005-0000-0000-00007E400000}"/>
    <cellStyle name="Calculation 4 7 4" xfId="8537" xr:uid="{00000000-0005-0000-0000-00007F400000}"/>
    <cellStyle name="Calculation 4 7 4 2" xfId="28416" xr:uid="{00000000-0005-0000-0000-000080400000}"/>
    <cellStyle name="Calculation 4 7 5" xfId="8538" xr:uid="{00000000-0005-0000-0000-000081400000}"/>
    <cellStyle name="Calculation 4 7 5 2" xfId="28417" xr:uid="{00000000-0005-0000-0000-000082400000}"/>
    <cellStyle name="Calculation 4 7 6" xfId="8539" xr:uid="{00000000-0005-0000-0000-000083400000}"/>
    <cellStyle name="Calculation 4 7 6 2" xfId="28418" xr:uid="{00000000-0005-0000-0000-000084400000}"/>
    <cellStyle name="Calculation 4 7 7" xfId="8540" xr:uid="{00000000-0005-0000-0000-000085400000}"/>
    <cellStyle name="Calculation 4 7 7 2" xfId="28419" xr:uid="{00000000-0005-0000-0000-000086400000}"/>
    <cellStyle name="Calculation 4 7 8" xfId="8541" xr:uid="{00000000-0005-0000-0000-000087400000}"/>
    <cellStyle name="Calculation 4 7 8 2" xfId="28420" xr:uid="{00000000-0005-0000-0000-000088400000}"/>
    <cellStyle name="Calculation 4 7 9" xfId="8542" xr:uid="{00000000-0005-0000-0000-000089400000}"/>
    <cellStyle name="Calculation 4 7 9 2" xfId="28421" xr:uid="{00000000-0005-0000-0000-00008A400000}"/>
    <cellStyle name="Calculation 4 8" xfId="28241" xr:uid="{00000000-0005-0000-0000-00008B400000}"/>
    <cellStyle name="Calculation 5" xfId="8543" xr:uid="{00000000-0005-0000-0000-00008C400000}"/>
    <cellStyle name="Calculation 5 10" xfId="8544" xr:uid="{00000000-0005-0000-0000-00008D400000}"/>
    <cellStyle name="Calculation 5 10 2" xfId="28423" xr:uid="{00000000-0005-0000-0000-00008E400000}"/>
    <cellStyle name="Calculation 5 11" xfId="28422" xr:uid="{00000000-0005-0000-0000-00008F400000}"/>
    <cellStyle name="Calculation 5 2" xfId="8545" xr:uid="{00000000-0005-0000-0000-000090400000}"/>
    <cellStyle name="Calculation 5 2 10" xfId="28424" xr:uid="{00000000-0005-0000-0000-000091400000}"/>
    <cellStyle name="Calculation 5 2 2" xfId="8546" xr:uid="{00000000-0005-0000-0000-000092400000}"/>
    <cellStyle name="Calculation 5 2 2 2" xfId="8547" xr:uid="{00000000-0005-0000-0000-000093400000}"/>
    <cellStyle name="Calculation 5 2 2 2 2" xfId="8548" xr:uid="{00000000-0005-0000-0000-000094400000}"/>
    <cellStyle name="Calculation 5 2 2 2 2 2" xfId="28427" xr:uid="{00000000-0005-0000-0000-000095400000}"/>
    <cellStyle name="Calculation 5 2 2 2 3" xfId="8549" xr:uid="{00000000-0005-0000-0000-000096400000}"/>
    <cellStyle name="Calculation 5 2 2 2 3 2" xfId="28428" xr:uid="{00000000-0005-0000-0000-000097400000}"/>
    <cellStyle name="Calculation 5 2 2 2 4" xfId="8550" xr:uid="{00000000-0005-0000-0000-000098400000}"/>
    <cellStyle name="Calculation 5 2 2 2 4 2" xfId="28429" xr:uid="{00000000-0005-0000-0000-000099400000}"/>
    <cellStyle name="Calculation 5 2 2 2 5" xfId="8551" xr:uid="{00000000-0005-0000-0000-00009A400000}"/>
    <cellStyle name="Calculation 5 2 2 2 5 2" xfId="28430" xr:uid="{00000000-0005-0000-0000-00009B400000}"/>
    <cellStyle name="Calculation 5 2 2 2 6" xfId="8552" xr:uid="{00000000-0005-0000-0000-00009C400000}"/>
    <cellStyle name="Calculation 5 2 2 2 6 2" xfId="28431" xr:uid="{00000000-0005-0000-0000-00009D400000}"/>
    <cellStyle name="Calculation 5 2 2 2 7" xfId="8553" xr:uid="{00000000-0005-0000-0000-00009E400000}"/>
    <cellStyle name="Calculation 5 2 2 2 7 2" xfId="28432" xr:uid="{00000000-0005-0000-0000-00009F400000}"/>
    <cellStyle name="Calculation 5 2 2 2 8" xfId="8554" xr:uid="{00000000-0005-0000-0000-0000A0400000}"/>
    <cellStyle name="Calculation 5 2 2 2 8 2" xfId="28433" xr:uid="{00000000-0005-0000-0000-0000A1400000}"/>
    <cellStyle name="Calculation 5 2 2 2 9" xfId="28426" xr:uid="{00000000-0005-0000-0000-0000A2400000}"/>
    <cellStyle name="Calculation 5 2 2 3" xfId="8555" xr:uid="{00000000-0005-0000-0000-0000A3400000}"/>
    <cellStyle name="Calculation 5 2 2 3 2" xfId="28434" xr:uid="{00000000-0005-0000-0000-0000A4400000}"/>
    <cellStyle name="Calculation 5 2 2 4" xfId="8556" xr:uid="{00000000-0005-0000-0000-0000A5400000}"/>
    <cellStyle name="Calculation 5 2 2 4 2" xfId="28435" xr:uid="{00000000-0005-0000-0000-0000A6400000}"/>
    <cellStyle name="Calculation 5 2 2 5" xfId="8557" xr:uid="{00000000-0005-0000-0000-0000A7400000}"/>
    <cellStyle name="Calculation 5 2 2 5 2" xfId="28436" xr:uid="{00000000-0005-0000-0000-0000A8400000}"/>
    <cellStyle name="Calculation 5 2 2 6" xfId="8558" xr:uid="{00000000-0005-0000-0000-0000A9400000}"/>
    <cellStyle name="Calculation 5 2 2 6 2" xfId="28437" xr:uid="{00000000-0005-0000-0000-0000AA400000}"/>
    <cellStyle name="Calculation 5 2 2 7" xfId="8559" xr:uid="{00000000-0005-0000-0000-0000AB400000}"/>
    <cellStyle name="Calculation 5 2 2 7 2" xfId="28438" xr:uid="{00000000-0005-0000-0000-0000AC400000}"/>
    <cellStyle name="Calculation 5 2 2 8" xfId="8560" xr:uid="{00000000-0005-0000-0000-0000AD400000}"/>
    <cellStyle name="Calculation 5 2 2 8 2" xfId="28439" xr:uid="{00000000-0005-0000-0000-0000AE400000}"/>
    <cellStyle name="Calculation 5 2 2 9" xfId="28425" xr:uid="{00000000-0005-0000-0000-0000AF400000}"/>
    <cellStyle name="Calculation 5 2 3" xfId="8561" xr:uid="{00000000-0005-0000-0000-0000B0400000}"/>
    <cellStyle name="Calculation 5 2 3 2" xfId="8562" xr:uid="{00000000-0005-0000-0000-0000B1400000}"/>
    <cellStyle name="Calculation 5 2 3 2 2" xfId="28441" xr:uid="{00000000-0005-0000-0000-0000B2400000}"/>
    <cellStyle name="Calculation 5 2 3 3" xfId="8563" xr:uid="{00000000-0005-0000-0000-0000B3400000}"/>
    <cellStyle name="Calculation 5 2 3 3 2" xfId="28442" xr:uid="{00000000-0005-0000-0000-0000B4400000}"/>
    <cellStyle name="Calculation 5 2 3 4" xfId="8564" xr:uid="{00000000-0005-0000-0000-0000B5400000}"/>
    <cellStyle name="Calculation 5 2 3 4 2" xfId="28443" xr:uid="{00000000-0005-0000-0000-0000B6400000}"/>
    <cellStyle name="Calculation 5 2 3 5" xfId="8565" xr:uid="{00000000-0005-0000-0000-0000B7400000}"/>
    <cellStyle name="Calculation 5 2 3 5 2" xfId="28444" xr:uid="{00000000-0005-0000-0000-0000B8400000}"/>
    <cellStyle name="Calculation 5 2 3 6" xfId="8566" xr:uid="{00000000-0005-0000-0000-0000B9400000}"/>
    <cellStyle name="Calculation 5 2 3 6 2" xfId="28445" xr:uid="{00000000-0005-0000-0000-0000BA400000}"/>
    <cellStyle name="Calculation 5 2 3 7" xfId="8567" xr:uid="{00000000-0005-0000-0000-0000BB400000}"/>
    <cellStyle name="Calculation 5 2 3 7 2" xfId="28446" xr:uid="{00000000-0005-0000-0000-0000BC400000}"/>
    <cellStyle name="Calculation 5 2 3 8" xfId="8568" xr:uid="{00000000-0005-0000-0000-0000BD400000}"/>
    <cellStyle name="Calculation 5 2 3 8 2" xfId="28447" xr:uid="{00000000-0005-0000-0000-0000BE400000}"/>
    <cellStyle name="Calculation 5 2 3 9" xfId="28440" xr:uid="{00000000-0005-0000-0000-0000BF400000}"/>
    <cellStyle name="Calculation 5 2 4" xfId="8569" xr:uid="{00000000-0005-0000-0000-0000C0400000}"/>
    <cellStyle name="Calculation 5 2 4 2" xfId="28448" xr:uid="{00000000-0005-0000-0000-0000C1400000}"/>
    <cellStyle name="Calculation 5 2 5" xfId="8570" xr:uid="{00000000-0005-0000-0000-0000C2400000}"/>
    <cellStyle name="Calculation 5 2 5 2" xfId="28449" xr:uid="{00000000-0005-0000-0000-0000C3400000}"/>
    <cellStyle name="Calculation 5 2 6" xfId="8571" xr:uid="{00000000-0005-0000-0000-0000C4400000}"/>
    <cellStyle name="Calculation 5 2 6 2" xfId="28450" xr:uid="{00000000-0005-0000-0000-0000C5400000}"/>
    <cellStyle name="Calculation 5 2 7" xfId="8572" xr:uid="{00000000-0005-0000-0000-0000C6400000}"/>
    <cellStyle name="Calculation 5 2 7 2" xfId="28451" xr:uid="{00000000-0005-0000-0000-0000C7400000}"/>
    <cellStyle name="Calculation 5 2 8" xfId="8573" xr:uid="{00000000-0005-0000-0000-0000C8400000}"/>
    <cellStyle name="Calculation 5 2 8 2" xfId="28452" xr:uid="{00000000-0005-0000-0000-0000C9400000}"/>
    <cellStyle name="Calculation 5 2 9" xfId="8574" xr:uid="{00000000-0005-0000-0000-0000CA400000}"/>
    <cellStyle name="Calculation 5 2 9 2" xfId="28453" xr:uid="{00000000-0005-0000-0000-0000CB400000}"/>
    <cellStyle name="Calculation 5 3" xfId="8575" xr:uid="{00000000-0005-0000-0000-0000CC400000}"/>
    <cellStyle name="Calculation 5 3 2" xfId="8576" xr:uid="{00000000-0005-0000-0000-0000CD400000}"/>
    <cellStyle name="Calculation 5 3 2 2" xfId="8577" xr:uid="{00000000-0005-0000-0000-0000CE400000}"/>
    <cellStyle name="Calculation 5 3 2 2 2" xfId="28456" xr:uid="{00000000-0005-0000-0000-0000CF400000}"/>
    <cellStyle name="Calculation 5 3 2 3" xfId="8578" xr:uid="{00000000-0005-0000-0000-0000D0400000}"/>
    <cellStyle name="Calculation 5 3 2 3 2" xfId="28457" xr:uid="{00000000-0005-0000-0000-0000D1400000}"/>
    <cellStyle name="Calculation 5 3 2 4" xfId="8579" xr:uid="{00000000-0005-0000-0000-0000D2400000}"/>
    <cellStyle name="Calculation 5 3 2 4 2" xfId="28458" xr:uid="{00000000-0005-0000-0000-0000D3400000}"/>
    <cellStyle name="Calculation 5 3 2 5" xfId="8580" xr:uid="{00000000-0005-0000-0000-0000D4400000}"/>
    <cellStyle name="Calculation 5 3 2 5 2" xfId="28459" xr:uid="{00000000-0005-0000-0000-0000D5400000}"/>
    <cellStyle name="Calculation 5 3 2 6" xfId="8581" xr:uid="{00000000-0005-0000-0000-0000D6400000}"/>
    <cellStyle name="Calculation 5 3 2 6 2" xfId="28460" xr:uid="{00000000-0005-0000-0000-0000D7400000}"/>
    <cellStyle name="Calculation 5 3 2 7" xfId="8582" xr:uid="{00000000-0005-0000-0000-0000D8400000}"/>
    <cellStyle name="Calculation 5 3 2 7 2" xfId="28461" xr:uid="{00000000-0005-0000-0000-0000D9400000}"/>
    <cellStyle name="Calculation 5 3 2 8" xfId="8583" xr:uid="{00000000-0005-0000-0000-0000DA400000}"/>
    <cellStyle name="Calculation 5 3 2 8 2" xfId="28462" xr:uid="{00000000-0005-0000-0000-0000DB400000}"/>
    <cellStyle name="Calculation 5 3 2 9" xfId="28455" xr:uid="{00000000-0005-0000-0000-0000DC400000}"/>
    <cellStyle name="Calculation 5 3 3" xfId="8584" xr:uid="{00000000-0005-0000-0000-0000DD400000}"/>
    <cellStyle name="Calculation 5 3 3 2" xfId="28463" xr:uid="{00000000-0005-0000-0000-0000DE400000}"/>
    <cellStyle name="Calculation 5 3 4" xfId="8585" xr:uid="{00000000-0005-0000-0000-0000DF400000}"/>
    <cellStyle name="Calculation 5 3 4 2" xfId="28464" xr:uid="{00000000-0005-0000-0000-0000E0400000}"/>
    <cellStyle name="Calculation 5 3 5" xfId="8586" xr:uid="{00000000-0005-0000-0000-0000E1400000}"/>
    <cellStyle name="Calculation 5 3 5 2" xfId="28465" xr:uid="{00000000-0005-0000-0000-0000E2400000}"/>
    <cellStyle name="Calculation 5 3 6" xfId="8587" xr:uid="{00000000-0005-0000-0000-0000E3400000}"/>
    <cellStyle name="Calculation 5 3 6 2" xfId="28466" xr:uid="{00000000-0005-0000-0000-0000E4400000}"/>
    <cellStyle name="Calculation 5 3 7" xfId="8588" xr:uid="{00000000-0005-0000-0000-0000E5400000}"/>
    <cellStyle name="Calculation 5 3 7 2" xfId="28467" xr:uid="{00000000-0005-0000-0000-0000E6400000}"/>
    <cellStyle name="Calculation 5 3 8" xfId="8589" xr:uid="{00000000-0005-0000-0000-0000E7400000}"/>
    <cellStyle name="Calculation 5 3 8 2" xfId="28468" xr:uid="{00000000-0005-0000-0000-0000E8400000}"/>
    <cellStyle name="Calculation 5 3 9" xfId="28454" xr:uid="{00000000-0005-0000-0000-0000E9400000}"/>
    <cellStyle name="Calculation 5 4" xfId="8590" xr:uid="{00000000-0005-0000-0000-0000EA400000}"/>
    <cellStyle name="Calculation 5 4 2" xfId="8591" xr:uid="{00000000-0005-0000-0000-0000EB400000}"/>
    <cellStyle name="Calculation 5 4 2 2" xfId="28470" xr:uid="{00000000-0005-0000-0000-0000EC400000}"/>
    <cellStyle name="Calculation 5 4 3" xfId="8592" xr:uid="{00000000-0005-0000-0000-0000ED400000}"/>
    <cellStyle name="Calculation 5 4 3 2" xfId="28471" xr:uid="{00000000-0005-0000-0000-0000EE400000}"/>
    <cellStyle name="Calculation 5 4 4" xfId="8593" xr:uid="{00000000-0005-0000-0000-0000EF400000}"/>
    <cellStyle name="Calculation 5 4 4 2" xfId="28472" xr:uid="{00000000-0005-0000-0000-0000F0400000}"/>
    <cellStyle name="Calculation 5 4 5" xfId="8594" xr:uid="{00000000-0005-0000-0000-0000F1400000}"/>
    <cellStyle name="Calculation 5 4 5 2" xfId="28473" xr:uid="{00000000-0005-0000-0000-0000F2400000}"/>
    <cellStyle name="Calculation 5 4 6" xfId="8595" xr:uid="{00000000-0005-0000-0000-0000F3400000}"/>
    <cellStyle name="Calculation 5 4 6 2" xfId="28474" xr:uid="{00000000-0005-0000-0000-0000F4400000}"/>
    <cellStyle name="Calculation 5 4 7" xfId="8596" xr:uid="{00000000-0005-0000-0000-0000F5400000}"/>
    <cellStyle name="Calculation 5 4 7 2" xfId="28475" xr:uid="{00000000-0005-0000-0000-0000F6400000}"/>
    <cellStyle name="Calculation 5 4 8" xfId="8597" xr:uid="{00000000-0005-0000-0000-0000F7400000}"/>
    <cellStyle name="Calculation 5 4 8 2" xfId="28476" xr:uid="{00000000-0005-0000-0000-0000F8400000}"/>
    <cellStyle name="Calculation 5 4 9" xfId="28469" xr:uid="{00000000-0005-0000-0000-0000F9400000}"/>
    <cellStyle name="Calculation 5 5" xfId="8598" xr:uid="{00000000-0005-0000-0000-0000FA400000}"/>
    <cellStyle name="Calculation 5 5 2" xfId="28477" xr:uid="{00000000-0005-0000-0000-0000FB400000}"/>
    <cellStyle name="Calculation 5 6" xfId="8599" xr:uid="{00000000-0005-0000-0000-0000FC400000}"/>
    <cellStyle name="Calculation 5 6 2" xfId="28478" xr:uid="{00000000-0005-0000-0000-0000FD400000}"/>
    <cellStyle name="Calculation 5 7" xfId="8600" xr:uid="{00000000-0005-0000-0000-0000FE400000}"/>
    <cellStyle name="Calculation 5 7 2" xfId="28479" xr:uid="{00000000-0005-0000-0000-0000FF400000}"/>
    <cellStyle name="Calculation 5 8" xfId="8601" xr:uid="{00000000-0005-0000-0000-000000410000}"/>
    <cellStyle name="Calculation 5 8 2" xfId="28480" xr:uid="{00000000-0005-0000-0000-000001410000}"/>
    <cellStyle name="Calculation 5 9" xfId="8602" xr:uid="{00000000-0005-0000-0000-000002410000}"/>
    <cellStyle name="Calculation 5 9 2" xfId="28481" xr:uid="{00000000-0005-0000-0000-000003410000}"/>
    <cellStyle name="Calculation 6" xfId="8603" xr:uid="{00000000-0005-0000-0000-000004410000}"/>
    <cellStyle name="Calculation 6 10" xfId="28482" xr:uid="{00000000-0005-0000-0000-000005410000}"/>
    <cellStyle name="Calculation 6 2" xfId="8604" xr:uid="{00000000-0005-0000-0000-000006410000}"/>
    <cellStyle name="Calculation 6 2 2" xfId="8605" xr:uid="{00000000-0005-0000-0000-000007410000}"/>
    <cellStyle name="Calculation 6 2 2 2" xfId="8606" xr:uid="{00000000-0005-0000-0000-000008410000}"/>
    <cellStyle name="Calculation 6 2 2 2 2" xfId="28485" xr:uid="{00000000-0005-0000-0000-000009410000}"/>
    <cellStyle name="Calculation 6 2 2 3" xfId="8607" xr:uid="{00000000-0005-0000-0000-00000A410000}"/>
    <cellStyle name="Calculation 6 2 2 3 2" xfId="28486" xr:uid="{00000000-0005-0000-0000-00000B410000}"/>
    <cellStyle name="Calculation 6 2 2 4" xfId="8608" xr:uid="{00000000-0005-0000-0000-00000C410000}"/>
    <cellStyle name="Calculation 6 2 2 4 2" xfId="28487" xr:uid="{00000000-0005-0000-0000-00000D410000}"/>
    <cellStyle name="Calculation 6 2 2 5" xfId="8609" xr:uid="{00000000-0005-0000-0000-00000E410000}"/>
    <cellStyle name="Calculation 6 2 2 5 2" xfId="28488" xr:uid="{00000000-0005-0000-0000-00000F410000}"/>
    <cellStyle name="Calculation 6 2 2 6" xfId="8610" xr:uid="{00000000-0005-0000-0000-000010410000}"/>
    <cellStyle name="Calculation 6 2 2 6 2" xfId="28489" xr:uid="{00000000-0005-0000-0000-000011410000}"/>
    <cellStyle name="Calculation 6 2 2 7" xfId="8611" xr:uid="{00000000-0005-0000-0000-000012410000}"/>
    <cellStyle name="Calculation 6 2 2 7 2" xfId="28490" xr:uid="{00000000-0005-0000-0000-000013410000}"/>
    <cellStyle name="Calculation 6 2 2 8" xfId="8612" xr:uid="{00000000-0005-0000-0000-000014410000}"/>
    <cellStyle name="Calculation 6 2 2 8 2" xfId="28491" xr:uid="{00000000-0005-0000-0000-000015410000}"/>
    <cellStyle name="Calculation 6 2 2 9" xfId="28484" xr:uid="{00000000-0005-0000-0000-000016410000}"/>
    <cellStyle name="Calculation 6 2 3" xfId="8613" xr:uid="{00000000-0005-0000-0000-000017410000}"/>
    <cellStyle name="Calculation 6 2 3 2" xfId="28492" xr:uid="{00000000-0005-0000-0000-000018410000}"/>
    <cellStyle name="Calculation 6 2 4" xfId="8614" xr:uid="{00000000-0005-0000-0000-000019410000}"/>
    <cellStyle name="Calculation 6 2 4 2" xfId="28493" xr:uid="{00000000-0005-0000-0000-00001A410000}"/>
    <cellStyle name="Calculation 6 2 5" xfId="8615" xr:uid="{00000000-0005-0000-0000-00001B410000}"/>
    <cellStyle name="Calculation 6 2 5 2" xfId="28494" xr:uid="{00000000-0005-0000-0000-00001C410000}"/>
    <cellStyle name="Calculation 6 2 6" xfId="8616" xr:uid="{00000000-0005-0000-0000-00001D410000}"/>
    <cellStyle name="Calculation 6 2 6 2" xfId="28495" xr:uid="{00000000-0005-0000-0000-00001E410000}"/>
    <cellStyle name="Calculation 6 2 7" xfId="8617" xr:uid="{00000000-0005-0000-0000-00001F410000}"/>
    <cellStyle name="Calculation 6 2 7 2" xfId="28496" xr:uid="{00000000-0005-0000-0000-000020410000}"/>
    <cellStyle name="Calculation 6 2 8" xfId="8618" xr:uid="{00000000-0005-0000-0000-000021410000}"/>
    <cellStyle name="Calculation 6 2 8 2" xfId="28497" xr:uid="{00000000-0005-0000-0000-000022410000}"/>
    <cellStyle name="Calculation 6 2 9" xfId="28483" xr:uid="{00000000-0005-0000-0000-000023410000}"/>
    <cellStyle name="Calculation 6 3" xfId="8619" xr:uid="{00000000-0005-0000-0000-000024410000}"/>
    <cellStyle name="Calculation 6 3 2" xfId="8620" xr:uid="{00000000-0005-0000-0000-000025410000}"/>
    <cellStyle name="Calculation 6 3 2 2" xfId="28499" xr:uid="{00000000-0005-0000-0000-000026410000}"/>
    <cellStyle name="Calculation 6 3 3" xfId="8621" xr:uid="{00000000-0005-0000-0000-000027410000}"/>
    <cellStyle name="Calculation 6 3 3 2" xfId="28500" xr:uid="{00000000-0005-0000-0000-000028410000}"/>
    <cellStyle name="Calculation 6 3 4" xfId="8622" xr:uid="{00000000-0005-0000-0000-000029410000}"/>
    <cellStyle name="Calculation 6 3 4 2" xfId="28501" xr:uid="{00000000-0005-0000-0000-00002A410000}"/>
    <cellStyle name="Calculation 6 3 5" xfId="8623" xr:uid="{00000000-0005-0000-0000-00002B410000}"/>
    <cellStyle name="Calculation 6 3 5 2" xfId="28502" xr:uid="{00000000-0005-0000-0000-00002C410000}"/>
    <cellStyle name="Calculation 6 3 6" xfId="8624" xr:uid="{00000000-0005-0000-0000-00002D410000}"/>
    <cellStyle name="Calculation 6 3 6 2" xfId="28503" xr:uid="{00000000-0005-0000-0000-00002E410000}"/>
    <cellStyle name="Calculation 6 3 7" xfId="8625" xr:uid="{00000000-0005-0000-0000-00002F410000}"/>
    <cellStyle name="Calculation 6 3 7 2" xfId="28504" xr:uid="{00000000-0005-0000-0000-000030410000}"/>
    <cellStyle name="Calculation 6 3 8" xfId="8626" xr:uid="{00000000-0005-0000-0000-000031410000}"/>
    <cellStyle name="Calculation 6 3 8 2" xfId="28505" xr:uid="{00000000-0005-0000-0000-000032410000}"/>
    <cellStyle name="Calculation 6 3 9" xfId="28498" xr:uid="{00000000-0005-0000-0000-000033410000}"/>
    <cellStyle name="Calculation 6 4" xfId="8627" xr:uid="{00000000-0005-0000-0000-000034410000}"/>
    <cellStyle name="Calculation 6 4 2" xfId="28506" xr:uid="{00000000-0005-0000-0000-000035410000}"/>
    <cellStyle name="Calculation 6 5" xfId="8628" xr:uid="{00000000-0005-0000-0000-000036410000}"/>
    <cellStyle name="Calculation 6 5 2" xfId="28507" xr:uid="{00000000-0005-0000-0000-000037410000}"/>
    <cellStyle name="Calculation 6 6" xfId="8629" xr:uid="{00000000-0005-0000-0000-000038410000}"/>
    <cellStyle name="Calculation 6 6 2" xfId="28508" xr:uid="{00000000-0005-0000-0000-000039410000}"/>
    <cellStyle name="Calculation 6 7" xfId="8630" xr:uid="{00000000-0005-0000-0000-00003A410000}"/>
    <cellStyle name="Calculation 6 7 2" xfId="28509" xr:uid="{00000000-0005-0000-0000-00003B410000}"/>
    <cellStyle name="Calculation 6 8" xfId="8631" xr:uid="{00000000-0005-0000-0000-00003C410000}"/>
    <cellStyle name="Calculation 6 8 2" xfId="28510" xr:uid="{00000000-0005-0000-0000-00003D410000}"/>
    <cellStyle name="Calculation 6 9" xfId="8632" xr:uid="{00000000-0005-0000-0000-00003E410000}"/>
    <cellStyle name="Calculation 6 9 2" xfId="28511" xr:uid="{00000000-0005-0000-0000-00003F410000}"/>
    <cellStyle name="Calculation 7" xfId="8633" xr:uid="{00000000-0005-0000-0000-000040410000}"/>
    <cellStyle name="Calculation 7 10" xfId="28512" xr:uid="{00000000-0005-0000-0000-000041410000}"/>
    <cellStyle name="Calculation 7 2" xfId="8634" xr:uid="{00000000-0005-0000-0000-000042410000}"/>
    <cellStyle name="Calculation 7 2 2" xfId="8635" xr:uid="{00000000-0005-0000-0000-000043410000}"/>
    <cellStyle name="Calculation 7 2 2 2" xfId="8636" xr:uid="{00000000-0005-0000-0000-000044410000}"/>
    <cellStyle name="Calculation 7 2 2 2 2" xfId="28515" xr:uid="{00000000-0005-0000-0000-000045410000}"/>
    <cellStyle name="Calculation 7 2 2 3" xfId="8637" xr:uid="{00000000-0005-0000-0000-000046410000}"/>
    <cellStyle name="Calculation 7 2 2 3 2" xfId="28516" xr:uid="{00000000-0005-0000-0000-000047410000}"/>
    <cellStyle name="Calculation 7 2 2 4" xfId="8638" xr:uid="{00000000-0005-0000-0000-000048410000}"/>
    <cellStyle name="Calculation 7 2 2 4 2" xfId="28517" xr:uid="{00000000-0005-0000-0000-000049410000}"/>
    <cellStyle name="Calculation 7 2 2 5" xfId="8639" xr:uid="{00000000-0005-0000-0000-00004A410000}"/>
    <cellStyle name="Calculation 7 2 2 5 2" xfId="28518" xr:uid="{00000000-0005-0000-0000-00004B410000}"/>
    <cellStyle name="Calculation 7 2 2 6" xfId="8640" xr:uid="{00000000-0005-0000-0000-00004C410000}"/>
    <cellStyle name="Calculation 7 2 2 6 2" xfId="28519" xr:uid="{00000000-0005-0000-0000-00004D410000}"/>
    <cellStyle name="Calculation 7 2 2 7" xfId="8641" xr:uid="{00000000-0005-0000-0000-00004E410000}"/>
    <cellStyle name="Calculation 7 2 2 7 2" xfId="28520" xr:uid="{00000000-0005-0000-0000-00004F410000}"/>
    <cellStyle name="Calculation 7 2 2 8" xfId="8642" xr:uid="{00000000-0005-0000-0000-000050410000}"/>
    <cellStyle name="Calculation 7 2 2 8 2" xfId="28521" xr:uid="{00000000-0005-0000-0000-000051410000}"/>
    <cellStyle name="Calculation 7 2 2 9" xfId="28514" xr:uid="{00000000-0005-0000-0000-000052410000}"/>
    <cellStyle name="Calculation 7 2 3" xfId="8643" xr:uid="{00000000-0005-0000-0000-000053410000}"/>
    <cellStyle name="Calculation 7 2 3 2" xfId="28522" xr:uid="{00000000-0005-0000-0000-000054410000}"/>
    <cellStyle name="Calculation 7 2 4" xfId="8644" xr:uid="{00000000-0005-0000-0000-000055410000}"/>
    <cellStyle name="Calculation 7 2 4 2" xfId="28523" xr:uid="{00000000-0005-0000-0000-000056410000}"/>
    <cellStyle name="Calculation 7 2 5" xfId="8645" xr:uid="{00000000-0005-0000-0000-000057410000}"/>
    <cellStyle name="Calculation 7 2 5 2" xfId="28524" xr:uid="{00000000-0005-0000-0000-000058410000}"/>
    <cellStyle name="Calculation 7 2 6" xfId="8646" xr:uid="{00000000-0005-0000-0000-000059410000}"/>
    <cellStyle name="Calculation 7 2 6 2" xfId="28525" xr:uid="{00000000-0005-0000-0000-00005A410000}"/>
    <cellStyle name="Calculation 7 2 7" xfId="8647" xr:uid="{00000000-0005-0000-0000-00005B410000}"/>
    <cellStyle name="Calculation 7 2 7 2" xfId="28526" xr:uid="{00000000-0005-0000-0000-00005C410000}"/>
    <cellStyle name="Calculation 7 2 8" xfId="8648" xr:uid="{00000000-0005-0000-0000-00005D410000}"/>
    <cellStyle name="Calculation 7 2 8 2" xfId="28527" xr:uid="{00000000-0005-0000-0000-00005E410000}"/>
    <cellStyle name="Calculation 7 2 9" xfId="28513" xr:uid="{00000000-0005-0000-0000-00005F410000}"/>
    <cellStyle name="Calculation 7 3" xfId="8649" xr:uid="{00000000-0005-0000-0000-000060410000}"/>
    <cellStyle name="Calculation 7 3 2" xfId="8650" xr:uid="{00000000-0005-0000-0000-000061410000}"/>
    <cellStyle name="Calculation 7 3 2 2" xfId="28529" xr:uid="{00000000-0005-0000-0000-000062410000}"/>
    <cellStyle name="Calculation 7 3 3" xfId="8651" xr:uid="{00000000-0005-0000-0000-000063410000}"/>
    <cellStyle name="Calculation 7 3 3 2" xfId="28530" xr:uid="{00000000-0005-0000-0000-000064410000}"/>
    <cellStyle name="Calculation 7 3 4" xfId="8652" xr:uid="{00000000-0005-0000-0000-000065410000}"/>
    <cellStyle name="Calculation 7 3 4 2" xfId="28531" xr:uid="{00000000-0005-0000-0000-000066410000}"/>
    <cellStyle name="Calculation 7 3 5" xfId="8653" xr:uid="{00000000-0005-0000-0000-000067410000}"/>
    <cellStyle name="Calculation 7 3 5 2" xfId="28532" xr:uid="{00000000-0005-0000-0000-000068410000}"/>
    <cellStyle name="Calculation 7 3 6" xfId="8654" xr:uid="{00000000-0005-0000-0000-000069410000}"/>
    <cellStyle name="Calculation 7 3 6 2" xfId="28533" xr:uid="{00000000-0005-0000-0000-00006A410000}"/>
    <cellStyle name="Calculation 7 3 7" xfId="8655" xr:uid="{00000000-0005-0000-0000-00006B410000}"/>
    <cellStyle name="Calculation 7 3 7 2" xfId="28534" xr:uid="{00000000-0005-0000-0000-00006C410000}"/>
    <cellStyle name="Calculation 7 3 8" xfId="8656" xr:uid="{00000000-0005-0000-0000-00006D410000}"/>
    <cellStyle name="Calculation 7 3 8 2" xfId="28535" xr:uid="{00000000-0005-0000-0000-00006E410000}"/>
    <cellStyle name="Calculation 7 3 9" xfId="28528" xr:uid="{00000000-0005-0000-0000-00006F410000}"/>
    <cellStyle name="Calculation 7 4" xfId="8657" xr:uid="{00000000-0005-0000-0000-000070410000}"/>
    <cellStyle name="Calculation 7 4 2" xfId="28536" xr:uid="{00000000-0005-0000-0000-000071410000}"/>
    <cellStyle name="Calculation 7 5" xfId="8658" xr:uid="{00000000-0005-0000-0000-000072410000}"/>
    <cellStyle name="Calculation 7 5 2" xfId="28537" xr:uid="{00000000-0005-0000-0000-000073410000}"/>
    <cellStyle name="Calculation 7 6" xfId="8659" xr:uid="{00000000-0005-0000-0000-000074410000}"/>
    <cellStyle name="Calculation 7 6 2" xfId="28538" xr:uid="{00000000-0005-0000-0000-000075410000}"/>
    <cellStyle name="Calculation 7 7" xfId="8660" xr:uid="{00000000-0005-0000-0000-000076410000}"/>
    <cellStyle name="Calculation 7 7 2" xfId="28539" xr:uid="{00000000-0005-0000-0000-000077410000}"/>
    <cellStyle name="Calculation 7 8" xfId="8661" xr:uid="{00000000-0005-0000-0000-000078410000}"/>
    <cellStyle name="Calculation 7 8 2" xfId="28540" xr:uid="{00000000-0005-0000-0000-000079410000}"/>
    <cellStyle name="Calculation 7 9" xfId="8662" xr:uid="{00000000-0005-0000-0000-00007A410000}"/>
    <cellStyle name="Calculation 7 9 2" xfId="28541" xr:uid="{00000000-0005-0000-0000-00007B410000}"/>
    <cellStyle name="Calculation 8" xfId="8663" xr:uid="{00000000-0005-0000-0000-00007C410000}"/>
    <cellStyle name="Calculation 8 10" xfId="28542" xr:uid="{00000000-0005-0000-0000-00007D410000}"/>
    <cellStyle name="Calculation 8 2" xfId="8664" xr:uid="{00000000-0005-0000-0000-00007E410000}"/>
    <cellStyle name="Calculation 8 2 2" xfId="8665" xr:uid="{00000000-0005-0000-0000-00007F410000}"/>
    <cellStyle name="Calculation 8 2 2 2" xfId="8666" xr:uid="{00000000-0005-0000-0000-000080410000}"/>
    <cellStyle name="Calculation 8 2 2 2 2" xfId="28545" xr:uid="{00000000-0005-0000-0000-000081410000}"/>
    <cellStyle name="Calculation 8 2 2 3" xfId="8667" xr:uid="{00000000-0005-0000-0000-000082410000}"/>
    <cellStyle name="Calculation 8 2 2 3 2" xfId="28546" xr:uid="{00000000-0005-0000-0000-000083410000}"/>
    <cellStyle name="Calculation 8 2 2 4" xfId="8668" xr:uid="{00000000-0005-0000-0000-000084410000}"/>
    <cellStyle name="Calculation 8 2 2 4 2" xfId="28547" xr:uid="{00000000-0005-0000-0000-000085410000}"/>
    <cellStyle name="Calculation 8 2 2 5" xfId="8669" xr:uid="{00000000-0005-0000-0000-000086410000}"/>
    <cellStyle name="Calculation 8 2 2 5 2" xfId="28548" xr:uid="{00000000-0005-0000-0000-000087410000}"/>
    <cellStyle name="Calculation 8 2 2 6" xfId="8670" xr:uid="{00000000-0005-0000-0000-000088410000}"/>
    <cellStyle name="Calculation 8 2 2 6 2" xfId="28549" xr:uid="{00000000-0005-0000-0000-000089410000}"/>
    <cellStyle name="Calculation 8 2 2 7" xfId="8671" xr:uid="{00000000-0005-0000-0000-00008A410000}"/>
    <cellStyle name="Calculation 8 2 2 7 2" xfId="28550" xr:uid="{00000000-0005-0000-0000-00008B410000}"/>
    <cellStyle name="Calculation 8 2 2 8" xfId="8672" xr:uid="{00000000-0005-0000-0000-00008C410000}"/>
    <cellStyle name="Calculation 8 2 2 8 2" xfId="28551" xr:uid="{00000000-0005-0000-0000-00008D410000}"/>
    <cellStyle name="Calculation 8 2 2 9" xfId="28544" xr:uid="{00000000-0005-0000-0000-00008E410000}"/>
    <cellStyle name="Calculation 8 2 3" xfId="8673" xr:uid="{00000000-0005-0000-0000-00008F410000}"/>
    <cellStyle name="Calculation 8 2 3 2" xfId="28552" xr:uid="{00000000-0005-0000-0000-000090410000}"/>
    <cellStyle name="Calculation 8 2 4" xfId="8674" xr:uid="{00000000-0005-0000-0000-000091410000}"/>
    <cellStyle name="Calculation 8 2 4 2" xfId="28553" xr:uid="{00000000-0005-0000-0000-000092410000}"/>
    <cellStyle name="Calculation 8 2 5" xfId="8675" xr:uid="{00000000-0005-0000-0000-000093410000}"/>
    <cellStyle name="Calculation 8 2 5 2" xfId="28554" xr:uid="{00000000-0005-0000-0000-000094410000}"/>
    <cellStyle name="Calculation 8 2 6" xfId="8676" xr:uid="{00000000-0005-0000-0000-000095410000}"/>
    <cellStyle name="Calculation 8 2 6 2" xfId="28555" xr:uid="{00000000-0005-0000-0000-000096410000}"/>
    <cellStyle name="Calculation 8 2 7" xfId="8677" xr:uid="{00000000-0005-0000-0000-000097410000}"/>
    <cellStyle name="Calculation 8 2 7 2" xfId="28556" xr:uid="{00000000-0005-0000-0000-000098410000}"/>
    <cellStyle name="Calculation 8 2 8" xfId="8678" xr:uid="{00000000-0005-0000-0000-000099410000}"/>
    <cellStyle name="Calculation 8 2 8 2" xfId="28557" xr:uid="{00000000-0005-0000-0000-00009A410000}"/>
    <cellStyle name="Calculation 8 2 9" xfId="28543" xr:uid="{00000000-0005-0000-0000-00009B410000}"/>
    <cellStyle name="Calculation 8 3" xfId="8679" xr:uid="{00000000-0005-0000-0000-00009C410000}"/>
    <cellStyle name="Calculation 8 3 2" xfId="8680" xr:uid="{00000000-0005-0000-0000-00009D410000}"/>
    <cellStyle name="Calculation 8 3 2 2" xfId="28559" xr:uid="{00000000-0005-0000-0000-00009E410000}"/>
    <cellStyle name="Calculation 8 3 3" xfId="8681" xr:uid="{00000000-0005-0000-0000-00009F410000}"/>
    <cellStyle name="Calculation 8 3 3 2" xfId="28560" xr:uid="{00000000-0005-0000-0000-0000A0410000}"/>
    <cellStyle name="Calculation 8 3 4" xfId="8682" xr:uid="{00000000-0005-0000-0000-0000A1410000}"/>
    <cellStyle name="Calculation 8 3 4 2" xfId="28561" xr:uid="{00000000-0005-0000-0000-0000A2410000}"/>
    <cellStyle name="Calculation 8 3 5" xfId="8683" xr:uid="{00000000-0005-0000-0000-0000A3410000}"/>
    <cellStyle name="Calculation 8 3 5 2" xfId="28562" xr:uid="{00000000-0005-0000-0000-0000A4410000}"/>
    <cellStyle name="Calculation 8 3 6" xfId="8684" xr:uid="{00000000-0005-0000-0000-0000A5410000}"/>
    <cellStyle name="Calculation 8 3 6 2" xfId="28563" xr:uid="{00000000-0005-0000-0000-0000A6410000}"/>
    <cellStyle name="Calculation 8 3 7" xfId="8685" xr:uid="{00000000-0005-0000-0000-0000A7410000}"/>
    <cellStyle name="Calculation 8 3 7 2" xfId="28564" xr:uid="{00000000-0005-0000-0000-0000A8410000}"/>
    <cellStyle name="Calculation 8 3 8" xfId="8686" xr:uid="{00000000-0005-0000-0000-0000A9410000}"/>
    <cellStyle name="Calculation 8 3 8 2" xfId="28565" xr:uid="{00000000-0005-0000-0000-0000AA410000}"/>
    <cellStyle name="Calculation 8 3 9" xfId="28558" xr:uid="{00000000-0005-0000-0000-0000AB410000}"/>
    <cellStyle name="Calculation 8 4" xfId="8687" xr:uid="{00000000-0005-0000-0000-0000AC410000}"/>
    <cellStyle name="Calculation 8 4 2" xfId="28566" xr:uid="{00000000-0005-0000-0000-0000AD410000}"/>
    <cellStyle name="Calculation 8 5" xfId="8688" xr:uid="{00000000-0005-0000-0000-0000AE410000}"/>
    <cellStyle name="Calculation 8 5 2" xfId="28567" xr:uid="{00000000-0005-0000-0000-0000AF410000}"/>
    <cellStyle name="Calculation 8 6" xfId="8689" xr:uid="{00000000-0005-0000-0000-0000B0410000}"/>
    <cellStyle name="Calculation 8 6 2" xfId="28568" xr:uid="{00000000-0005-0000-0000-0000B1410000}"/>
    <cellStyle name="Calculation 8 7" xfId="8690" xr:uid="{00000000-0005-0000-0000-0000B2410000}"/>
    <cellStyle name="Calculation 8 7 2" xfId="28569" xr:uid="{00000000-0005-0000-0000-0000B3410000}"/>
    <cellStyle name="Calculation 8 8" xfId="8691" xr:uid="{00000000-0005-0000-0000-0000B4410000}"/>
    <cellStyle name="Calculation 8 8 2" xfId="28570" xr:uid="{00000000-0005-0000-0000-0000B5410000}"/>
    <cellStyle name="Calculation 8 9" xfId="8692" xr:uid="{00000000-0005-0000-0000-0000B6410000}"/>
    <cellStyle name="Calculation 8 9 2" xfId="28571" xr:uid="{00000000-0005-0000-0000-0000B7410000}"/>
    <cellStyle name="Calculation 9" xfId="8693" xr:uid="{00000000-0005-0000-0000-0000B8410000}"/>
    <cellStyle name="Calculation 9 10" xfId="28572" xr:uid="{00000000-0005-0000-0000-0000B9410000}"/>
    <cellStyle name="Calculation 9 2" xfId="8694" xr:uid="{00000000-0005-0000-0000-0000BA410000}"/>
    <cellStyle name="Calculation 9 2 2" xfId="8695" xr:uid="{00000000-0005-0000-0000-0000BB410000}"/>
    <cellStyle name="Calculation 9 2 2 2" xfId="8696" xr:uid="{00000000-0005-0000-0000-0000BC410000}"/>
    <cellStyle name="Calculation 9 2 2 2 2" xfId="28575" xr:uid="{00000000-0005-0000-0000-0000BD410000}"/>
    <cellStyle name="Calculation 9 2 2 3" xfId="8697" xr:uid="{00000000-0005-0000-0000-0000BE410000}"/>
    <cellStyle name="Calculation 9 2 2 3 2" xfId="28576" xr:uid="{00000000-0005-0000-0000-0000BF410000}"/>
    <cellStyle name="Calculation 9 2 2 4" xfId="8698" xr:uid="{00000000-0005-0000-0000-0000C0410000}"/>
    <cellStyle name="Calculation 9 2 2 4 2" xfId="28577" xr:uid="{00000000-0005-0000-0000-0000C1410000}"/>
    <cellStyle name="Calculation 9 2 2 5" xfId="8699" xr:uid="{00000000-0005-0000-0000-0000C2410000}"/>
    <cellStyle name="Calculation 9 2 2 5 2" xfId="28578" xr:uid="{00000000-0005-0000-0000-0000C3410000}"/>
    <cellStyle name="Calculation 9 2 2 6" xfId="8700" xr:uid="{00000000-0005-0000-0000-0000C4410000}"/>
    <cellStyle name="Calculation 9 2 2 6 2" xfId="28579" xr:uid="{00000000-0005-0000-0000-0000C5410000}"/>
    <cellStyle name="Calculation 9 2 2 7" xfId="8701" xr:uid="{00000000-0005-0000-0000-0000C6410000}"/>
    <cellStyle name="Calculation 9 2 2 7 2" xfId="28580" xr:uid="{00000000-0005-0000-0000-0000C7410000}"/>
    <cellStyle name="Calculation 9 2 2 8" xfId="8702" xr:uid="{00000000-0005-0000-0000-0000C8410000}"/>
    <cellStyle name="Calculation 9 2 2 8 2" xfId="28581" xr:uid="{00000000-0005-0000-0000-0000C9410000}"/>
    <cellStyle name="Calculation 9 2 2 9" xfId="28574" xr:uid="{00000000-0005-0000-0000-0000CA410000}"/>
    <cellStyle name="Calculation 9 2 3" xfId="8703" xr:uid="{00000000-0005-0000-0000-0000CB410000}"/>
    <cellStyle name="Calculation 9 2 3 2" xfId="28582" xr:uid="{00000000-0005-0000-0000-0000CC410000}"/>
    <cellStyle name="Calculation 9 2 4" xfId="8704" xr:uid="{00000000-0005-0000-0000-0000CD410000}"/>
    <cellStyle name="Calculation 9 2 4 2" xfId="28583" xr:uid="{00000000-0005-0000-0000-0000CE410000}"/>
    <cellStyle name="Calculation 9 2 5" xfId="8705" xr:uid="{00000000-0005-0000-0000-0000CF410000}"/>
    <cellStyle name="Calculation 9 2 5 2" xfId="28584" xr:uid="{00000000-0005-0000-0000-0000D0410000}"/>
    <cellStyle name="Calculation 9 2 6" xfId="8706" xr:uid="{00000000-0005-0000-0000-0000D1410000}"/>
    <cellStyle name="Calculation 9 2 6 2" xfId="28585" xr:uid="{00000000-0005-0000-0000-0000D2410000}"/>
    <cellStyle name="Calculation 9 2 7" xfId="8707" xr:uid="{00000000-0005-0000-0000-0000D3410000}"/>
    <cellStyle name="Calculation 9 2 7 2" xfId="28586" xr:uid="{00000000-0005-0000-0000-0000D4410000}"/>
    <cellStyle name="Calculation 9 2 8" xfId="8708" xr:uid="{00000000-0005-0000-0000-0000D5410000}"/>
    <cellStyle name="Calculation 9 2 8 2" xfId="28587" xr:uid="{00000000-0005-0000-0000-0000D6410000}"/>
    <cellStyle name="Calculation 9 2 9" xfId="28573" xr:uid="{00000000-0005-0000-0000-0000D7410000}"/>
    <cellStyle name="Calculation 9 3" xfId="8709" xr:uid="{00000000-0005-0000-0000-0000D8410000}"/>
    <cellStyle name="Calculation 9 3 2" xfId="8710" xr:uid="{00000000-0005-0000-0000-0000D9410000}"/>
    <cellStyle name="Calculation 9 3 2 2" xfId="28589" xr:uid="{00000000-0005-0000-0000-0000DA410000}"/>
    <cellStyle name="Calculation 9 3 3" xfId="8711" xr:uid="{00000000-0005-0000-0000-0000DB410000}"/>
    <cellStyle name="Calculation 9 3 3 2" xfId="28590" xr:uid="{00000000-0005-0000-0000-0000DC410000}"/>
    <cellStyle name="Calculation 9 3 4" xfId="8712" xr:uid="{00000000-0005-0000-0000-0000DD410000}"/>
    <cellStyle name="Calculation 9 3 4 2" xfId="28591" xr:uid="{00000000-0005-0000-0000-0000DE410000}"/>
    <cellStyle name="Calculation 9 3 5" xfId="8713" xr:uid="{00000000-0005-0000-0000-0000DF410000}"/>
    <cellStyle name="Calculation 9 3 5 2" xfId="28592" xr:uid="{00000000-0005-0000-0000-0000E0410000}"/>
    <cellStyle name="Calculation 9 3 6" xfId="8714" xr:uid="{00000000-0005-0000-0000-0000E1410000}"/>
    <cellStyle name="Calculation 9 3 6 2" xfId="28593" xr:uid="{00000000-0005-0000-0000-0000E2410000}"/>
    <cellStyle name="Calculation 9 3 7" xfId="8715" xr:uid="{00000000-0005-0000-0000-0000E3410000}"/>
    <cellStyle name="Calculation 9 3 7 2" xfId="28594" xr:uid="{00000000-0005-0000-0000-0000E4410000}"/>
    <cellStyle name="Calculation 9 3 8" xfId="8716" xr:uid="{00000000-0005-0000-0000-0000E5410000}"/>
    <cellStyle name="Calculation 9 3 8 2" xfId="28595" xr:uid="{00000000-0005-0000-0000-0000E6410000}"/>
    <cellStyle name="Calculation 9 3 9" xfId="28588" xr:uid="{00000000-0005-0000-0000-0000E7410000}"/>
    <cellStyle name="Calculation 9 4" xfId="8717" xr:uid="{00000000-0005-0000-0000-0000E8410000}"/>
    <cellStyle name="Calculation 9 4 2" xfId="28596" xr:uid="{00000000-0005-0000-0000-0000E9410000}"/>
    <cellStyle name="Calculation 9 5" xfId="8718" xr:uid="{00000000-0005-0000-0000-0000EA410000}"/>
    <cellStyle name="Calculation 9 5 2" xfId="28597" xr:uid="{00000000-0005-0000-0000-0000EB410000}"/>
    <cellStyle name="Calculation 9 6" xfId="8719" xr:uid="{00000000-0005-0000-0000-0000EC410000}"/>
    <cellStyle name="Calculation 9 6 2" xfId="28598" xr:uid="{00000000-0005-0000-0000-0000ED410000}"/>
    <cellStyle name="Calculation 9 7" xfId="8720" xr:uid="{00000000-0005-0000-0000-0000EE410000}"/>
    <cellStyle name="Calculation 9 7 2" xfId="28599" xr:uid="{00000000-0005-0000-0000-0000EF410000}"/>
    <cellStyle name="Calculation 9 8" xfId="8721" xr:uid="{00000000-0005-0000-0000-0000F0410000}"/>
    <cellStyle name="Calculation 9 8 2" xfId="28600" xr:uid="{00000000-0005-0000-0000-0000F1410000}"/>
    <cellStyle name="Calculation 9 9" xfId="8722" xr:uid="{00000000-0005-0000-0000-0000F2410000}"/>
    <cellStyle name="Calculation 9 9 2" xfId="28601" xr:uid="{00000000-0005-0000-0000-0000F3410000}"/>
    <cellStyle name="Cell Link" xfId="8723" xr:uid="{00000000-0005-0000-0000-0000F4410000}"/>
    <cellStyle name="Cell Link." xfId="8724" xr:uid="{00000000-0005-0000-0000-0000F5410000}"/>
    <cellStyle name="Cell Link. 2" xfId="8725" xr:uid="{00000000-0005-0000-0000-0000F6410000}"/>
    <cellStyle name="Center Currency" xfId="8726" xr:uid="{00000000-0005-0000-0000-0000F7410000}"/>
    <cellStyle name="Center Currency 2" xfId="8727" xr:uid="{00000000-0005-0000-0000-0000F8410000}"/>
    <cellStyle name="Center Currency 3" xfId="8728" xr:uid="{00000000-0005-0000-0000-0000F9410000}"/>
    <cellStyle name="Center Currency 4" xfId="8729" xr:uid="{00000000-0005-0000-0000-0000FA410000}"/>
    <cellStyle name="Center Date" xfId="8730" xr:uid="{00000000-0005-0000-0000-0000FB410000}"/>
    <cellStyle name="Center Date 2" xfId="8731" xr:uid="{00000000-0005-0000-0000-0000FC410000}"/>
    <cellStyle name="Center Date 3" xfId="8732" xr:uid="{00000000-0005-0000-0000-0000FD410000}"/>
    <cellStyle name="Center Date 4" xfId="8733" xr:uid="{00000000-0005-0000-0000-0000FE410000}"/>
    <cellStyle name="Center Multiple" xfId="8734" xr:uid="{00000000-0005-0000-0000-0000FF410000}"/>
    <cellStyle name="Center Multiple 2" xfId="8735" xr:uid="{00000000-0005-0000-0000-000000420000}"/>
    <cellStyle name="Center Multiple 3" xfId="8736" xr:uid="{00000000-0005-0000-0000-000001420000}"/>
    <cellStyle name="Center Multiple 4" xfId="8737" xr:uid="{00000000-0005-0000-0000-000002420000}"/>
    <cellStyle name="Center Number" xfId="8738" xr:uid="{00000000-0005-0000-0000-000003420000}"/>
    <cellStyle name="Center Number 2" xfId="8739" xr:uid="{00000000-0005-0000-0000-000004420000}"/>
    <cellStyle name="Center Number 3" xfId="8740" xr:uid="{00000000-0005-0000-0000-000005420000}"/>
    <cellStyle name="Center Number 4" xfId="8741" xr:uid="{00000000-0005-0000-0000-000006420000}"/>
    <cellStyle name="Center Number 5" xfId="8742" xr:uid="{00000000-0005-0000-0000-000007420000}"/>
    <cellStyle name="Center Number 6" xfId="8743" xr:uid="{00000000-0005-0000-0000-000008420000}"/>
    <cellStyle name="Center Percentage" xfId="8744" xr:uid="{00000000-0005-0000-0000-000009420000}"/>
    <cellStyle name="Center Percentage 2" xfId="8745" xr:uid="{00000000-0005-0000-0000-00000A420000}"/>
    <cellStyle name="Center Percentage 3" xfId="8746" xr:uid="{00000000-0005-0000-0000-00000B420000}"/>
    <cellStyle name="Center Percentage 4" xfId="8747" xr:uid="{00000000-0005-0000-0000-00000C420000}"/>
    <cellStyle name="Center Year" xfId="8748" xr:uid="{00000000-0005-0000-0000-00000D420000}"/>
    <cellStyle name="Center Year 2" xfId="8749" xr:uid="{00000000-0005-0000-0000-00000E420000}"/>
    <cellStyle name="Center Year 3" xfId="8750" xr:uid="{00000000-0005-0000-0000-00000F420000}"/>
    <cellStyle name="Center Year 4" xfId="8751" xr:uid="{00000000-0005-0000-0000-000010420000}"/>
    <cellStyle name="Check Cell 2" xfId="8752" xr:uid="{00000000-0005-0000-0000-000011420000}"/>
    <cellStyle name="Check Cell 3" xfId="8753" xr:uid="{00000000-0005-0000-0000-000012420000}"/>
    <cellStyle name="Check Cell 4" xfId="8754" xr:uid="{00000000-0005-0000-0000-000013420000}"/>
    <cellStyle name="Check Cell 5" xfId="8755" xr:uid="{00000000-0005-0000-0000-000014420000}"/>
    <cellStyle name="Check Cell 6" xfId="8756" xr:uid="{00000000-0005-0000-0000-000015420000}"/>
    <cellStyle name="Comma" xfId="5" builtinId="3"/>
    <cellStyle name="Comma [0]7Z_87C" xfId="8757" xr:uid="{00000000-0005-0000-0000-000017420000}"/>
    <cellStyle name="Comma 0" xfId="8758" xr:uid="{00000000-0005-0000-0000-000018420000}"/>
    <cellStyle name="Comma 0 2" xfId="8759" xr:uid="{00000000-0005-0000-0000-000019420000}"/>
    <cellStyle name="Comma 0 3" xfId="8760" xr:uid="{00000000-0005-0000-0000-00001A420000}"/>
    <cellStyle name="Comma 1" xfId="8761" xr:uid="{00000000-0005-0000-0000-00001B420000}"/>
    <cellStyle name="Comma 1 2" xfId="8762" xr:uid="{00000000-0005-0000-0000-00001C420000}"/>
    <cellStyle name="Comma 10" xfId="8763" xr:uid="{00000000-0005-0000-0000-00001D420000}"/>
    <cellStyle name="Comma 10 2" xfId="8764" xr:uid="{00000000-0005-0000-0000-00001E420000}"/>
    <cellStyle name="Comma 10 3" xfId="17" xr:uid="{00000000-0005-0000-0000-00001F420000}"/>
    <cellStyle name="Comma 10 3 2" xfId="8766" xr:uid="{00000000-0005-0000-0000-000020420000}"/>
    <cellStyle name="Comma 10 3 2 2" xfId="8767" xr:uid="{00000000-0005-0000-0000-000021420000}"/>
    <cellStyle name="Comma 10 3 2 2 2" xfId="8768" xr:uid="{00000000-0005-0000-0000-000022420000}"/>
    <cellStyle name="Comma 10 3 2 2 2 2" xfId="28605" xr:uid="{00000000-0005-0000-0000-000023420000}"/>
    <cellStyle name="Comma 10 3 2 2 3" xfId="28604" xr:uid="{00000000-0005-0000-0000-000024420000}"/>
    <cellStyle name="Comma 10 3 2 3" xfId="8769" xr:uid="{00000000-0005-0000-0000-000025420000}"/>
    <cellStyle name="Comma 10 3 2 3 2" xfId="28606" xr:uid="{00000000-0005-0000-0000-000026420000}"/>
    <cellStyle name="Comma 10 3 2 4" xfId="28603" xr:uid="{00000000-0005-0000-0000-000027420000}"/>
    <cellStyle name="Comma 10 3 3" xfId="8770" xr:uid="{00000000-0005-0000-0000-000028420000}"/>
    <cellStyle name="Comma 10 3 3 2" xfId="8771" xr:uid="{00000000-0005-0000-0000-000029420000}"/>
    <cellStyle name="Comma 10 3 3 2 2" xfId="28608" xr:uid="{00000000-0005-0000-0000-00002A420000}"/>
    <cellStyle name="Comma 10 3 3 3" xfId="28607" xr:uid="{00000000-0005-0000-0000-00002B420000}"/>
    <cellStyle name="Comma 10 3 4" xfId="8772" xr:uid="{00000000-0005-0000-0000-00002C420000}"/>
    <cellStyle name="Comma 10 3 4 2" xfId="28609" xr:uid="{00000000-0005-0000-0000-00002D420000}"/>
    <cellStyle name="Comma 10 3 5" xfId="28602" xr:uid="{00000000-0005-0000-0000-00002E420000}"/>
    <cellStyle name="Comma 10 3 6" xfId="8765" xr:uid="{00000000-0005-0000-0000-00002F420000}"/>
    <cellStyle name="Comma 10 4" xfId="8773" xr:uid="{00000000-0005-0000-0000-000030420000}"/>
    <cellStyle name="Comma 10 4 2" xfId="8774" xr:uid="{00000000-0005-0000-0000-000031420000}"/>
    <cellStyle name="Comma 10 4 2 2" xfId="8775" xr:uid="{00000000-0005-0000-0000-000032420000}"/>
    <cellStyle name="Comma 10 4 2 2 2" xfId="8776" xr:uid="{00000000-0005-0000-0000-000033420000}"/>
    <cellStyle name="Comma 10 4 2 2 2 2" xfId="28613" xr:uid="{00000000-0005-0000-0000-000034420000}"/>
    <cellStyle name="Comma 10 4 2 2 3" xfId="28612" xr:uid="{00000000-0005-0000-0000-000035420000}"/>
    <cellStyle name="Comma 10 4 2 3" xfId="8777" xr:uid="{00000000-0005-0000-0000-000036420000}"/>
    <cellStyle name="Comma 10 4 2 3 2" xfId="28614" xr:uid="{00000000-0005-0000-0000-000037420000}"/>
    <cellStyle name="Comma 10 4 2 4" xfId="28611" xr:uid="{00000000-0005-0000-0000-000038420000}"/>
    <cellStyle name="Comma 10 4 3" xfId="8778" xr:uid="{00000000-0005-0000-0000-000039420000}"/>
    <cellStyle name="Comma 10 4 3 2" xfId="8779" xr:uid="{00000000-0005-0000-0000-00003A420000}"/>
    <cellStyle name="Comma 10 4 3 2 2" xfId="28616" xr:uid="{00000000-0005-0000-0000-00003B420000}"/>
    <cellStyle name="Comma 10 4 3 3" xfId="28615" xr:uid="{00000000-0005-0000-0000-00003C420000}"/>
    <cellStyle name="Comma 10 4 4" xfId="8780" xr:uid="{00000000-0005-0000-0000-00003D420000}"/>
    <cellStyle name="Comma 10 4 4 2" xfId="28617" xr:uid="{00000000-0005-0000-0000-00003E420000}"/>
    <cellStyle name="Comma 10 4 5" xfId="28610" xr:uid="{00000000-0005-0000-0000-00003F420000}"/>
    <cellStyle name="Comma 10 5" xfId="8781" xr:uid="{00000000-0005-0000-0000-000040420000}"/>
    <cellStyle name="Comma 10 5 2" xfId="8782" xr:uid="{00000000-0005-0000-0000-000041420000}"/>
    <cellStyle name="Comma 10 5 2 2" xfId="8783" xr:uid="{00000000-0005-0000-0000-000042420000}"/>
    <cellStyle name="Comma 10 5 2 2 2" xfId="28620" xr:uid="{00000000-0005-0000-0000-000043420000}"/>
    <cellStyle name="Comma 10 5 2 3" xfId="28619" xr:uid="{00000000-0005-0000-0000-000044420000}"/>
    <cellStyle name="Comma 10 5 3" xfId="8784" xr:uid="{00000000-0005-0000-0000-000045420000}"/>
    <cellStyle name="Comma 10 5 3 2" xfId="28621" xr:uid="{00000000-0005-0000-0000-000046420000}"/>
    <cellStyle name="Comma 10 5 4" xfId="28618" xr:uid="{00000000-0005-0000-0000-000047420000}"/>
    <cellStyle name="Comma 100" xfId="8785" xr:uid="{00000000-0005-0000-0000-000048420000}"/>
    <cellStyle name="Comma 100 2" xfId="8786" xr:uid="{00000000-0005-0000-0000-000049420000}"/>
    <cellStyle name="Comma 100 2 2" xfId="8787" xr:uid="{00000000-0005-0000-0000-00004A420000}"/>
    <cellStyle name="Comma 100 2 2 2" xfId="28624" xr:uid="{00000000-0005-0000-0000-00004B420000}"/>
    <cellStyle name="Comma 100 2 3" xfId="28623" xr:uid="{00000000-0005-0000-0000-00004C420000}"/>
    <cellStyle name="Comma 100 3" xfId="8788" xr:uid="{00000000-0005-0000-0000-00004D420000}"/>
    <cellStyle name="Comma 100 3 2" xfId="28625" xr:uid="{00000000-0005-0000-0000-00004E420000}"/>
    <cellStyle name="Comma 100 4" xfId="28622" xr:uid="{00000000-0005-0000-0000-00004F420000}"/>
    <cellStyle name="Comma 101" xfId="8789" xr:uid="{00000000-0005-0000-0000-000050420000}"/>
    <cellStyle name="Comma 101 2" xfId="8790" xr:uid="{00000000-0005-0000-0000-000051420000}"/>
    <cellStyle name="Comma 101 2 2" xfId="8791" xr:uid="{00000000-0005-0000-0000-000052420000}"/>
    <cellStyle name="Comma 101 2 2 2" xfId="28628" xr:uid="{00000000-0005-0000-0000-000053420000}"/>
    <cellStyle name="Comma 101 2 3" xfId="28627" xr:uid="{00000000-0005-0000-0000-000054420000}"/>
    <cellStyle name="Comma 101 3" xfId="8792" xr:uid="{00000000-0005-0000-0000-000055420000}"/>
    <cellStyle name="Comma 101 3 2" xfId="28629" xr:uid="{00000000-0005-0000-0000-000056420000}"/>
    <cellStyle name="Comma 101 4" xfId="28626" xr:uid="{00000000-0005-0000-0000-000057420000}"/>
    <cellStyle name="Comma 102" xfId="8793" xr:uid="{00000000-0005-0000-0000-000058420000}"/>
    <cellStyle name="Comma 102 2" xfId="8794" xr:uid="{00000000-0005-0000-0000-000059420000}"/>
    <cellStyle name="Comma 102 2 2" xfId="8795" xr:uid="{00000000-0005-0000-0000-00005A420000}"/>
    <cellStyle name="Comma 102 2 2 2" xfId="28632" xr:uid="{00000000-0005-0000-0000-00005B420000}"/>
    <cellStyle name="Comma 102 2 3" xfId="28631" xr:uid="{00000000-0005-0000-0000-00005C420000}"/>
    <cellStyle name="Comma 102 3" xfId="8796" xr:uid="{00000000-0005-0000-0000-00005D420000}"/>
    <cellStyle name="Comma 102 3 2" xfId="28633" xr:uid="{00000000-0005-0000-0000-00005E420000}"/>
    <cellStyle name="Comma 102 4" xfId="28630" xr:uid="{00000000-0005-0000-0000-00005F420000}"/>
    <cellStyle name="Comma 103" xfId="8797" xr:uid="{00000000-0005-0000-0000-000060420000}"/>
    <cellStyle name="Comma 103 2" xfId="8798" xr:uid="{00000000-0005-0000-0000-000061420000}"/>
    <cellStyle name="Comma 103 2 2" xfId="8799" xr:uid="{00000000-0005-0000-0000-000062420000}"/>
    <cellStyle name="Comma 103 2 2 2" xfId="28636" xr:uid="{00000000-0005-0000-0000-000063420000}"/>
    <cellStyle name="Comma 103 2 3" xfId="28635" xr:uid="{00000000-0005-0000-0000-000064420000}"/>
    <cellStyle name="Comma 103 3" xfId="8800" xr:uid="{00000000-0005-0000-0000-000065420000}"/>
    <cellStyle name="Comma 103 3 2" xfId="28637" xr:uid="{00000000-0005-0000-0000-000066420000}"/>
    <cellStyle name="Comma 103 4" xfId="28634" xr:uid="{00000000-0005-0000-0000-000067420000}"/>
    <cellStyle name="Comma 104" xfId="8801" xr:uid="{00000000-0005-0000-0000-000068420000}"/>
    <cellStyle name="Comma 104 2" xfId="8802" xr:uid="{00000000-0005-0000-0000-000069420000}"/>
    <cellStyle name="Comma 104 2 2" xfId="8803" xr:uid="{00000000-0005-0000-0000-00006A420000}"/>
    <cellStyle name="Comma 104 2 2 2" xfId="28640" xr:uid="{00000000-0005-0000-0000-00006B420000}"/>
    <cellStyle name="Comma 104 2 3" xfId="28639" xr:uid="{00000000-0005-0000-0000-00006C420000}"/>
    <cellStyle name="Comma 104 3" xfId="8804" xr:uid="{00000000-0005-0000-0000-00006D420000}"/>
    <cellStyle name="Comma 104 3 2" xfId="28641" xr:uid="{00000000-0005-0000-0000-00006E420000}"/>
    <cellStyle name="Comma 104 4" xfId="28638" xr:uid="{00000000-0005-0000-0000-00006F420000}"/>
    <cellStyle name="Comma 105" xfId="8805" xr:uid="{00000000-0005-0000-0000-000070420000}"/>
    <cellStyle name="Comma 105 2" xfId="8806" xr:uid="{00000000-0005-0000-0000-000071420000}"/>
    <cellStyle name="Comma 105 2 2" xfId="8807" xr:uid="{00000000-0005-0000-0000-000072420000}"/>
    <cellStyle name="Comma 105 2 2 2" xfId="28644" xr:uid="{00000000-0005-0000-0000-000073420000}"/>
    <cellStyle name="Comma 105 2 3" xfId="28643" xr:uid="{00000000-0005-0000-0000-000074420000}"/>
    <cellStyle name="Comma 105 3" xfId="8808" xr:uid="{00000000-0005-0000-0000-000075420000}"/>
    <cellStyle name="Comma 105 3 2" xfId="28645" xr:uid="{00000000-0005-0000-0000-000076420000}"/>
    <cellStyle name="Comma 105 4" xfId="28642" xr:uid="{00000000-0005-0000-0000-000077420000}"/>
    <cellStyle name="Comma 106" xfId="8809" xr:uid="{00000000-0005-0000-0000-000078420000}"/>
    <cellStyle name="Comma 106 2" xfId="8810" xr:uid="{00000000-0005-0000-0000-000079420000}"/>
    <cellStyle name="Comma 106 2 2" xfId="8811" xr:uid="{00000000-0005-0000-0000-00007A420000}"/>
    <cellStyle name="Comma 106 2 2 2" xfId="28648" xr:uid="{00000000-0005-0000-0000-00007B420000}"/>
    <cellStyle name="Comma 106 2 3" xfId="28647" xr:uid="{00000000-0005-0000-0000-00007C420000}"/>
    <cellStyle name="Comma 106 3" xfId="8812" xr:uid="{00000000-0005-0000-0000-00007D420000}"/>
    <cellStyle name="Comma 106 3 2" xfId="28649" xr:uid="{00000000-0005-0000-0000-00007E420000}"/>
    <cellStyle name="Comma 106 4" xfId="28646" xr:uid="{00000000-0005-0000-0000-00007F420000}"/>
    <cellStyle name="Comma 107" xfId="8813" xr:uid="{00000000-0005-0000-0000-000080420000}"/>
    <cellStyle name="Comma 107 2" xfId="8814" xr:uid="{00000000-0005-0000-0000-000081420000}"/>
    <cellStyle name="Comma 107 2 2" xfId="8815" xr:uid="{00000000-0005-0000-0000-000082420000}"/>
    <cellStyle name="Comma 107 2 2 2" xfId="28652" xr:uid="{00000000-0005-0000-0000-000083420000}"/>
    <cellStyle name="Comma 107 2 3" xfId="28651" xr:uid="{00000000-0005-0000-0000-000084420000}"/>
    <cellStyle name="Comma 107 3" xfId="8816" xr:uid="{00000000-0005-0000-0000-000085420000}"/>
    <cellStyle name="Comma 107 3 2" xfId="28653" xr:uid="{00000000-0005-0000-0000-000086420000}"/>
    <cellStyle name="Comma 107 4" xfId="28650" xr:uid="{00000000-0005-0000-0000-000087420000}"/>
    <cellStyle name="Comma 108" xfId="8817" xr:uid="{00000000-0005-0000-0000-000088420000}"/>
    <cellStyle name="Comma 108 2" xfId="8818" xr:uid="{00000000-0005-0000-0000-000089420000}"/>
    <cellStyle name="Comma 108 2 2" xfId="8819" xr:uid="{00000000-0005-0000-0000-00008A420000}"/>
    <cellStyle name="Comma 108 2 2 2" xfId="28656" xr:uid="{00000000-0005-0000-0000-00008B420000}"/>
    <cellStyle name="Comma 108 2 3" xfId="28655" xr:uid="{00000000-0005-0000-0000-00008C420000}"/>
    <cellStyle name="Comma 108 3" xfId="8820" xr:uid="{00000000-0005-0000-0000-00008D420000}"/>
    <cellStyle name="Comma 108 3 2" xfId="28657" xr:uid="{00000000-0005-0000-0000-00008E420000}"/>
    <cellStyle name="Comma 108 4" xfId="28654" xr:uid="{00000000-0005-0000-0000-00008F420000}"/>
    <cellStyle name="Comma 109" xfId="8821" xr:uid="{00000000-0005-0000-0000-000090420000}"/>
    <cellStyle name="Comma 109 2" xfId="8822" xr:uid="{00000000-0005-0000-0000-000091420000}"/>
    <cellStyle name="Comma 109 2 2" xfId="8823" xr:uid="{00000000-0005-0000-0000-000092420000}"/>
    <cellStyle name="Comma 109 2 2 2" xfId="28660" xr:uid="{00000000-0005-0000-0000-000093420000}"/>
    <cellStyle name="Comma 109 2 3" xfId="28659" xr:uid="{00000000-0005-0000-0000-000094420000}"/>
    <cellStyle name="Comma 109 3" xfId="8824" xr:uid="{00000000-0005-0000-0000-000095420000}"/>
    <cellStyle name="Comma 109 3 2" xfId="28661" xr:uid="{00000000-0005-0000-0000-000096420000}"/>
    <cellStyle name="Comma 109 4" xfId="28658" xr:uid="{00000000-0005-0000-0000-000097420000}"/>
    <cellStyle name="Comma 11" xfId="8825" xr:uid="{00000000-0005-0000-0000-000098420000}"/>
    <cellStyle name="Comma 110" xfId="8826" xr:uid="{00000000-0005-0000-0000-000099420000}"/>
    <cellStyle name="Comma 111" xfId="8827" xr:uid="{00000000-0005-0000-0000-00009A420000}"/>
    <cellStyle name="Comma 112" xfId="8828" xr:uid="{00000000-0005-0000-0000-00009B420000}"/>
    <cellStyle name="Comma 113" xfId="8829" xr:uid="{00000000-0005-0000-0000-00009C420000}"/>
    <cellStyle name="Comma 113 2" xfId="8830" xr:uid="{00000000-0005-0000-0000-00009D420000}"/>
    <cellStyle name="Comma 113 2 2" xfId="8831" xr:uid="{00000000-0005-0000-0000-00009E420000}"/>
    <cellStyle name="Comma 113 2 2 2" xfId="28664" xr:uid="{00000000-0005-0000-0000-00009F420000}"/>
    <cellStyle name="Comma 113 2 3" xfId="28663" xr:uid="{00000000-0005-0000-0000-0000A0420000}"/>
    <cellStyle name="Comma 113 3" xfId="8832" xr:uid="{00000000-0005-0000-0000-0000A1420000}"/>
    <cellStyle name="Comma 113 3 2" xfId="28665" xr:uid="{00000000-0005-0000-0000-0000A2420000}"/>
    <cellStyle name="Comma 113 4" xfId="28662" xr:uid="{00000000-0005-0000-0000-0000A3420000}"/>
    <cellStyle name="Comma 114" xfId="8833" xr:uid="{00000000-0005-0000-0000-0000A4420000}"/>
    <cellStyle name="Comma 114 2" xfId="8834" xr:uid="{00000000-0005-0000-0000-0000A5420000}"/>
    <cellStyle name="Comma 114 2 2" xfId="8835" xr:uid="{00000000-0005-0000-0000-0000A6420000}"/>
    <cellStyle name="Comma 114 2 2 2" xfId="28668" xr:uid="{00000000-0005-0000-0000-0000A7420000}"/>
    <cellStyle name="Comma 114 2 3" xfId="28667" xr:uid="{00000000-0005-0000-0000-0000A8420000}"/>
    <cellStyle name="Comma 114 3" xfId="8836" xr:uid="{00000000-0005-0000-0000-0000A9420000}"/>
    <cellStyle name="Comma 114 3 2" xfId="28669" xr:uid="{00000000-0005-0000-0000-0000AA420000}"/>
    <cellStyle name="Comma 114 4" xfId="28666" xr:uid="{00000000-0005-0000-0000-0000AB420000}"/>
    <cellStyle name="Comma 115" xfId="8837" xr:uid="{00000000-0005-0000-0000-0000AC420000}"/>
    <cellStyle name="Comma 115 2" xfId="8838" xr:uid="{00000000-0005-0000-0000-0000AD420000}"/>
    <cellStyle name="Comma 115 2 2" xfId="8839" xr:uid="{00000000-0005-0000-0000-0000AE420000}"/>
    <cellStyle name="Comma 115 2 2 2" xfId="28672" xr:uid="{00000000-0005-0000-0000-0000AF420000}"/>
    <cellStyle name="Comma 115 2 3" xfId="28671" xr:uid="{00000000-0005-0000-0000-0000B0420000}"/>
    <cellStyle name="Comma 115 3" xfId="8840" xr:uid="{00000000-0005-0000-0000-0000B1420000}"/>
    <cellStyle name="Comma 115 3 2" xfId="28673" xr:uid="{00000000-0005-0000-0000-0000B2420000}"/>
    <cellStyle name="Comma 115 4" xfId="28670" xr:uid="{00000000-0005-0000-0000-0000B3420000}"/>
    <cellStyle name="Comma 116" xfId="8841" xr:uid="{00000000-0005-0000-0000-0000B4420000}"/>
    <cellStyle name="Comma 116 2" xfId="8842" xr:uid="{00000000-0005-0000-0000-0000B5420000}"/>
    <cellStyle name="Comma 116 2 2" xfId="28675" xr:uid="{00000000-0005-0000-0000-0000B6420000}"/>
    <cellStyle name="Comma 116 3" xfId="28674" xr:uid="{00000000-0005-0000-0000-0000B7420000}"/>
    <cellStyle name="Comma 117" xfId="8843" xr:uid="{00000000-0005-0000-0000-0000B8420000}"/>
    <cellStyle name="Comma 117 2" xfId="8844" xr:uid="{00000000-0005-0000-0000-0000B9420000}"/>
    <cellStyle name="Comma 117 2 2" xfId="28677" xr:uid="{00000000-0005-0000-0000-0000BA420000}"/>
    <cellStyle name="Comma 117 3" xfId="28676" xr:uid="{00000000-0005-0000-0000-0000BB420000}"/>
    <cellStyle name="Comma 118" xfId="8845" xr:uid="{00000000-0005-0000-0000-0000BC420000}"/>
    <cellStyle name="Comma 118 2" xfId="8846" xr:uid="{00000000-0005-0000-0000-0000BD420000}"/>
    <cellStyle name="Comma 118 2 2" xfId="28679" xr:uid="{00000000-0005-0000-0000-0000BE420000}"/>
    <cellStyle name="Comma 118 3" xfId="28678" xr:uid="{00000000-0005-0000-0000-0000BF420000}"/>
    <cellStyle name="Comma 119" xfId="8847" xr:uid="{00000000-0005-0000-0000-0000C0420000}"/>
    <cellStyle name="Comma 12" xfId="8848" xr:uid="{00000000-0005-0000-0000-0000C1420000}"/>
    <cellStyle name="Comma 120" xfId="8849" xr:uid="{00000000-0005-0000-0000-0000C2420000}"/>
    <cellStyle name="Comma 121" xfId="8850" xr:uid="{00000000-0005-0000-0000-0000C3420000}"/>
    <cellStyle name="Comma 122" xfId="8851" xr:uid="{00000000-0005-0000-0000-0000C4420000}"/>
    <cellStyle name="Comma 123" xfId="8852" xr:uid="{00000000-0005-0000-0000-0000C5420000}"/>
    <cellStyle name="Comma 124" xfId="8853" xr:uid="{00000000-0005-0000-0000-0000C6420000}"/>
    <cellStyle name="Comma 125" xfId="8854" xr:uid="{00000000-0005-0000-0000-0000C7420000}"/>
    <cellStyle name="Comma 126" xfId="8855" xr:uid="{00000000-0005-0000-0000-0000C8420000}"/>
    <cellStyle name="Comma 127" xfId="8856" xr:uid="{00000000-0005-0000-0000-0000C9420000}"/>
    <cellStyle name="Comma 128" xfId="8857" xr:uid="{00000000-0005-0000-0000-0000CA420000}"/>
    <cellStyle name="Comma 129" xfId="8858" xr:uid="{00000000-0005-0000-0000-0000CB420000}"/>
    <cellStyle name="Comma 13" xfId="8859" xr:uid="{00000000-0005-0000-0000-0000CC420000}"/>
    <cellStyle name="Comma 13 2" xfId="8860" xr:uid="{00000000-0005-0000-0000-0000CD420000}"/>
    <cellStyle name="Comma 130" xfId="8861" xr:uid="{00000000-0005-0000-0000-0000CE420000}"/>
    <cellStyle name="Comma 131" xfId="8862" xr:uid="{00000000-0005-0000-0000-0000CF420000}"/>
    <cellStyle name="Comma 132" xfId="8863" xr:uid="{00000000-0005-0000-0000-0000D0420000}"/>
    <cellStyle name="Comma 133" xfId="8864" xr:uid="{00000000-0005-0000-0000-0000D1420000}"/>
    <cellStyle name="Comma 134" xfId="8865" xr:uid="{00000000-0005-0000-0000-0000D2420000}"/>
    <cellStyle name="Comma 135" xfId="8866" xr:uid="{00000000-0005-0000-0000-0000D3420000}"/>
    <cellStyle name="Comma 136" xfId="8867" xr:uid="{00000000-0005-0000-0000-0000D4420000}"/>
    <cellStyle name="Comma 137" xfId="8868" xr:uid="{00000000-0005-0000-0000-0000D5420000}"/>
    <cellStyle name="Comma 138" xfId="8869" xr:uid="{00000000-0005-0000-0000-0000D6420000}"/>
    <cellStyle name="Comma 139" xfId="8870" xr:uid="{00000000-0005-0000-0000-0000D7420000}"/>
    <cellStyle name="Comma 14" xfId="8871" xr:uid="{00000000-0005-0000-0000-0000D8420000}"/>
    <cellStyle name="Comma 14 2" xfId="8872" xr:uid="{00000000-0005-0000-0000-0000D9420000}"/>
    <cellStyle name="Comma 140" xfId="8873" xr:uid="{00000000-0005-0000-0000-0000DA420000}"/>
    <cellStyle name="Comma 141" xfId="8874" xr:uid="{00000000-0005-0000-0000-0000DB420000}"/>
    <cellStyle name="Comma 142" xfId="8875" xr:uid="{00000000-0005-0000-0000-0000DC420000}"/>
    <cellStyle name="Comma 143" xfId="8876" xr:uid="{00000000-0005-0000-0000-0000DD420000}"/>
    <cellStyle name="Comma 144" xfId="8877" xr:uid="{00000000-0005-0000-0000-0000DE420000}"/>
    <cellStyle name="Comma 145" xfId="8878" xr:uid="{00000000-0005-0000-0000-0000DF420000}"/>
    <cellStyle name="Comma 146" xfId="8879" xr:uid="{00000000-0005-0000-0000-0000E0420000}"/>
    <cellStyle name="Comma 147" xfId="8880" xr:uid="{00000000-0005-0000-0000-0000E1420000}"/>
    <cellStyle name="Comma 148" xfId="8881" xr:uid="{00000000-0005-0000-0000-0000E2420000}"/>
    <cellStyle name="Comma 149" xfId="8882" xr:uid="{00000000-0005-0000-0000-0000E3420000}"/>
    <cellStyle name="Comma 15" xfId="8883" xr:uid="{00000000-0005-0000-0000-0000E4420000}"/>
    <cellStyle name="Comma 15 2" xfId="8884" xr:uid="{00000000-0005-0000-0000-0000E5420000}"/>
    <cellStyle name="Comma 150" xfId="8885" xr:uid="{00000000-0005-0000-0000-0000E6420000}"/>
    <cellStyle name="Comma 151" xfId="20374" xr:uid="{00000000-0005-0000-0000-0000E7420000}"/>
    <cellStyle name="Comma 152" xfId="20378" xr:uid="{00000000-0005-0000-0000-0000E8420000}"/>
    <cellStyle name="Comma 153" xfId="20381" xr:uid="{00000000-0005-0000-0000-0000E9420000}"/>
    <cellStyle name="Comma 154" xfId="20383" xr:uid="{00000000-0005-0000-0000-0000EA420000}"/>
    <cellStyle name="Comma 155" xfId="31887" xr:uid="{00000000-0005-0000-0000-0000EB420000}"/>
    <cellStyle name="Comma 156" xfId="31889" xr:uid="{00000000-0005-0000-0000-0000EC420000}"/>
    <cellStyle name="Comma 157" xfId="20" xr:uid="{00000000-0005-0000-0000-0000ED420000}"/>
    <cellStyle name="Comma 16" xfId="8886" xr:uid="{00000000-0005-0000-0000-0000EE420000}"/>
    <cellStyle name="Comma 16 2" xfId="8887" xr:uid="{00000000-0005-0000-0000-0000EF420000}"/>
    <cellStyle name="Comma 17" xfId="8888" xr:uid="{00000000-0005-0000-0000-0000F0420000}"/>
    <cellStyle name="Comma 17 2" xfId="8889" xr:uid="{00000000-0005-0000-0000-0000F1420000}"/>
    <cellStyle name="Comma 18" xfId="8890" xr:uid="{00000000-0005-0000-0000-0000F2420000}"/>
    <cellStyle name="Comma 18 2" xfId="8891" xr:uid="{00000000-0005-0000-0000-0000F3420000}"/>
    <cellStyle name="Comma 19" xfId="8892" xr:uid="{00000000-0005-0000-0000-0000F4420000}"/>
    <cellStyle name="Comma 19 2" xfId="8893" xr:uid="{00000000-0005-0000-0000-0000F5420000}"/>
    <cellStyle name="Comma 2" xfId="24" xr:uid="{00000000-0005-0000-0000-0000F6420000}"/>
    <cellStyle name="Comma 2 10" xfId="8894" xr:uid="{00000000-0005-0000-0000-0000F7420000}"/>
    <cellStyle name="Comma 2 11" xfId="20386" xr:uid="{00000000-0005-0000-0000-0000F8420000}"/>
    <cellStyle name="Comma 2 2" xfId="30" xr:uid="{00000000-0005-0000-0000-0000F9420000}"/>
    <cellStyle name="Comma 2 2 2" xfId="8895" xr:uid="{00000000-0005-0000-0000-0000FA420000}"/>
    <cellStyle name="Comma 2 2 3" xfId="20390" xr:uid="{00000000-0005-0000-0000-0000FB420000}"/>
    <cellStyle name="Comma 2 3" xfId="34" xr:uid="{00000000-0005-0000-0000-0000FC420000}"/>
    <cellStyle name="Comma 2 3 2" xfId="8896" xr:uid="{00000000-0005-0000-0000-0000FD420000}"/>
    <cellStyle name="Comma 2 3 3" xfId="8897" xr:uid="{00000000-0005-0000-0000-0000FE420000}"/>
    <cellStyle name="Comma 2 3 4" xfId="20394" xr:uid="{00000000-0005-0000-0000-0000FF420000}"/>
    <cellStyle name="Comma 2 4" xfId="8898" xr:uid="{00000000-0005-0000-0000-000000430000}"/>
    <cellStyle name="Comma 2 4 2" xfId="8899" xr:uid="{00000000-0005-0000-0000-000001430000}"/>
    <cellStyle name="Comma 2 4 3" xfId="8900" xr:uid="{00000000-0005-0000-0000-000002430000}"/>
    <cellStyle name="Comma 2 4 3 2" xfId="8901" xr:uid="{00000000-0005-0000-0000-000003430000}"/>
    <cellStyle name="Comma 2 4 3 2 2" xfId="8902" xr:uid="{00000000-0005-0000-0000-000004430000}"/>
    <cellStyle name="Comma 2 4 3 2 2 2" xfId="8903" xr:uid="{00000000-0005-0000-0000-000005430000}"/>
    <cellStyle name="Comma 2 4 3 2 2 2 2" xfId="28683" xr:uid="{00000000-0005-0000-0000-000006430000}"/>
    <cellStyle name="Comma 2 4 3 2 2 3" xfId="28682" xr:uid="{00000000-0005-0000-0000-000007430000}"/>
    <cellStyle name="Comma 2 4 3 2 3" xfId="8904" xr:uid="{00000000-0005-0000-0000-000008430000}"/>
    <cellStyle name="Comma 2 4 3 2 3 2" xfId="28684" xr:uid="{00000000-0005-0000-0000-000009430000}"/>
    <cellStyle name="Comma 2 4 3 2 4" xfId="28681" xr:uid="{00000000-0005-0000-0000-00000A430000}"/>
    <cellStyle name="Comma 2 4 3 3" xfId="8905" xr:uid="{00000000-0005-0000-0000-00000B430000}"/>
    <cellStyle name="Comma 2 4 3 3 2" xfId="8906" xr:uid="{00000000-0005-0000-0000-00000C430000}"/>
    <cellStyle name="Comma 2 4 3 3 2 2" xfId="28686" xr:uid="{00000000-0005-0000-0000-00000D430000}"/>
    <cellStyle name="Comma 2 4 3 3 3" xfId="28685" xr:uid="{00000000-0005-0000-0000-00000E430000}"/>
    <cellStyle name="Comma 2 4 3 4" xfId="8907" xr:uid="{00000000-0005-0000-0000-00000F430000}"/>
    <cellStyle name="Comma 2 4 3 4 2" xfId="28687" xr:uid="{00000000-0005-0000-0000-000010430000}"/>
    <cellStyle name="Comma 2 4 3 5" xfId="28680" xr:uid="{00000000-0005-0000-0000-000011430000}"/>
    <cellStyle name="Comma 2 4 4" xfId="8908" xr:uid="{00000000-0005-0000-0000-000012430000}"/>
    <cellStyle name="Comma 2 4 4 2" xfId="8909" xr:uid="{00000000-0005-0000-0000-000013430000}"/>
    <cellStyle name="Comma 2 4 4 2 2" xfId="8910" xr:uid="{00000000-0005-0000-0000-000014430000}"/>
    <cellStyle name="Comma 2 4 4 2 2 2" xfId="8911" xr:uid="{00000000-0005-0000-0000-000015430000}"/>
    <cellStyle name="Comma 2 4 4 2 2 2 2" xfId="28691" xr:uid="{00000000-0005-0000-0000-000016430000}"/>
    <cellStyle name="Comma 2 4 4 2 2 3" xfId="28690" xr:uid="{00000000-0005-0000-0000-000017430000}"/>
    <cellStyle name="Comma 2 4 4 2 3" xfId="8912" xr:uid="{00000000-0005-0000-0000-000018430000}"/>
    <cellStyle name="Comma 2 4 4 2 3 2" xfId="28692" xr:uid="{00000000-0005-0000-0000-000019430000}"/>
    <cellStyle name="Comma 2 4 4 2 4" xfId="28689" xr:uid="{00000000-0005-0000-0000-00001A430000}"/>
    <cellStyle name="Comma 2 4 4 3" xfId="8913" xr:uid="{00000000-0005-0000-0000-00001B430000}"/>
    <cellStyle name="Comma 2 4 4 3 2" xfId="8914" xr:uid="{00000000-0005-0000-0000-00001C430000}"/>
    <cellStyle name="Comma 2 4 4 3 2 2" xfId="28694" xr:uid="{00000000-0005-0000-0000-00001D430000}"/>
    <cellStyle name="Comma 2 4 4 3 3" xfId="28693" xr:uid="{00000000-0005-0000-0000-00001E430000}"/>
    <cellStyle name="Comma 2 4 4 4" xfId="8915" xr:uid="{00000000-0005-0000-0000-00001F430000}"/>
    <cellStyle name="Comma 2 4 4 4 2" xfId="28695" xr:uid="{00000000-0005-0000-0000-000020430000}"/>
    <cellStyle name="Comma 2 4 4 5" xfId="28688" xr:uid="{00000000-0005-0000-0000-000021430000}"/>
    <cellStyle name="Comma 2 4 5" xfId="8916" xr:uid="{00000000-0005-0000-0000-000022430000}"/>
    <cellStyle name="Comma 2 4 5 2" xfId="8917" xr:uid="{00000000-0005-0000-0000-000023430000}"/>
    <cellStyle name="Comma 2 4 5 2 2" xfId="8918" xr:uid="{00000000-0005-0000-0000-000024430000}"/>
    <cellStyle name="Comma 2 4 5 2 2 2" xfId="28698" xr:uid="{00000000-0005-0000-0000-000025430000}"/>
    <cellStyle name="Comma 2 4 5 2 3" xfId="28697" xr:uid="{00000000-0005-0000-0000-000026430000}"/>
    <cellStyle name="Comma 2 4 5 3" xfId="8919" xr:uid="{00000000-0005-0000-0000-000027430000}"/>
    <cellStyle name="Comma 2 4 5 3 2" xfId="28699" xr:uid="{00000000-0005-0000-0000-000028430000}"/>
    <cellStyle name="Comma 2 4 5 4" xfId="28696" xr:uid="{00000000-0005-0000-0000-000029430000}"/>
    <cellStyle name="Comma 2 5" xfId="8920" xr:uid="{00000000-0005-0000-0000-00002A430000}"/>
    <cellStyle name="Comma 2 6" xfId="8921" xr:uid="{00000000-0005-0000-0000-00002B430000}"/>
    <cellStyle name="Comma 2 7" xfId="8922" xr:uid="{00000000-0005-0000-0000-00002C430000}"/>
    <cellStyle name="Comma 2 8" xfId="8923" xr:uid="{00000000-0005-0000-0000-00002D430000}"/>
    <cellStyle name="Comma 2 9" xfId="8924" xr:uid="{00000000-0005-0000-0000-00002E430000}"/>
    <cellStyle name="Comma 20" xfId="8925" xr:uid="{00000000-0005-0000-0000-00002F430000}"/>
    <cellStyle name="Comma 20 2" xfId="8926" xr:uid="{00000000-0005-0000-0000-000030430000}"/>
    <cellStyle name="Comma 20 2 2" xfId="8927" xr:uid="{00000000-0005-0000-0000-000031430000}"/>
    <cellStyle name="Comma 21" xfId="8928" xr:uid="{00000000-0005-0000-0000-000032430000}"/>
    <cellStyle name="Comma 21 2" xfId="8929" xr:uid="{00000000-0005-0000-0000-000033430000}"/>
    <cellStyle name="Comma 21 2 2" xfId="8930" xr:uid="{00000000-0005-0000-0000-000034430000}"/>
    <cellStyle name="Comma 22" xfId="8931" xr:uid="{00000000-0005-0000-0000-000035430000}"/>
    <cellStyle name="Comma 22 2" xfId="8932" xr:uid="{00000000-0005-0000-0000-000036430000}"/>
    <cellStyle name="Comma 22 2 2" xfId="8933" xr:uid="{00000000-0005-0000-0000-000037430000}"/>
    <cellStyle name="Comma 23" xfId="8934" xr:uid="{00000000-0005-0000-0000-000038430000}"/>
    <cellStyle name="Comma 23 2" xfId="8935" xr:uid="{00000000-0005-0000-0000-000039430000}"/>
    <cellStyle name="Comma 23 2 2" xfId="8936" xr:uid="{00000000-0005-0000-0000-00003A430000}"/>
    <cellStyle name="Comma 24" xfId="8937" xr:uid="{00000000-0005-0000-0000-00003B430000}"/>
    <cellStyle name="Comma 24 2" xfId="8938" xr:uid="{00000000-0005-0000-0000-00003C430000}"/>
    <cellStyle name="Comma 25" xfId="8939" xr:uid="{00000000-0005-0000-0000-00003D430000}"/>
    <cellStyle name="Comma 25 2" xfId="8940" xr:uid="{00000000-0005-0000-0000-00003E430000}"/>
    <cellStyle name="Comma 26" xfId="8941" xr:uid="{00000000-0005-0000-0000-00003F430000}"/>
    <cellStyle name="Comma 26 10" xfId="8942" xr:uid="{00000000-0005-0000-0000-000040430000}"/>
    <cellStyle name="Comma 26 10 2" xfId="8943" xr:uid="{00000000-0005-0000-0000-000041430000}"/>
    <cellStyle name="Comma 26 10 2 2" xfId="8944" xr:uid="{00000000-0005-0000-0000-000042430000}"/>
    <cellStyle name="Comma 26 10 2 2 2" xfId="28703" xr:uid="{00000000-0005-0000-0000-000043430000}"/>
    <cellStyle name="Comma 26 10 2 3" xfId="28702" xr:uid="{00000000-0005-0000-0000-000044430000}"/>
    <cellStyle name="Comma 26 10 3" xfId="8945" xr:uid="{00000000-0005-0000-0000-000045430000}"/>
    <cellStyle name="Comma 26 10 3 2" xfId="28704" xr:uid="{00000000-0005-0000-0000-000046430000}"/>
    <cellStyle name="Comma 26 10 4" xfId="28701" xr:uid="{00000000-0005-0000-0000-000047430000}"/>
    <cellStyle name="Comma 26 11" xfId="8946" xr:uid="{00000000-0005-0000-0000-000048430000}"/>
    <cellStyle name="Comma 26 11 2" xfId="8947" xr:uid="{00000000-0005-0000-0000-000049430000}"/>
    <cellStyle name="Comma 26 11 2 2" xfId="8948" xr:uid="{00000000-0005-0000-0000-00004A430000}"/>
    <cellStyle name="Comma 26 11 2 2 2" xfId="28707" xr:uid="{00000000-0005-0000-0000-00004B430000}"/>
    <cellStyle name="Comma 26 11 2 3" xfId="28706" xr:uid="{00000000-0005-0000-0000-00004C430000}"/>
    <cellStyle name="Comma 26 11 3" xfId="8949" xr:uid="{00000000-0005-0000-0000-00004D430000}"/>
    <cellStyle name="Comma 26 11 3 2" xfId="28708" xr:uid="{00000000-0005-0000-0000-00004E430000}"/>
    <cellStyle name="Comma 26 11 4" xfId="28705" xr:uid="{00000000-0005-0000-0000-00004F430000}"/>
    <cellStyle name="Comma 26 12" xfId="8950" xr:uid="{00000000-0005-0000-0000-000050430000}"/>
    <cellStyle name="Comma 26 12 2" xfId="8951" xr:uid="{00000000-0005-0000-0000-000051430000}"/>
    <cellStyle name="Comma 26 12 2 2" xfId="28710" xr:uid="{00000000-0005-0000-0000-000052430000}"/>
    <cellStyle name="Comma 26 12 3" xfId="28709" xr:uid="{00000000-0005-0000-0000-000053430000}"/>
    <cellStyle name="Comma 26 13" xfId="8952" xr:uid="{00000000-0005-0000-0000-000054430000}"/>
    <cellStyle name="Comma 26 13 2" xfId="28711" xr:uid="{00000000-0005-0000-0000-000055430000}"/>
    <cellStyle name="Comma 26 14" xfId="28700" xr:uid="{00000000-0005-0000-0000-000056430000}"/>
    <cellStyle name="Comma 26 2" xfId="8953" xr:uid="{00000000-0005-0000-0000-000057430000}"/>
    <cellStyle name="Comma 26 2 10" xfId="8954" xr:uid="{00000000-0005-0000-0000-000058430000}"/>
    <cellStyle name="Comma 26 2 10 2" xfId="8955" xr:uid="{00000000-0005-0000-0000-000059430000}"/>
    <cellStyle name="Comma 26 2 10 2 2" xfId="8956" xr:uid="{00000000-0005-0000-0000-00005A430000}"/>
    <cellStyle name="Comma 26 2 10 2 2 2" xfId="28715" xr:uid="{00000000-0005-0000-0000-00005B430000}"/>
    <cellStyle name="Comma 26 2 10 2 3" xfId="28714" xr:uid="{00000000-0005-0000-0000-00005C430000}"/>
    <cellStyle name="Comma 26 2 10 3" xfId="8957" xr:uid="{00000000-0005-0000-0000-00005D430000}"/>
    <cellStyle name="Comma 26 2 10 3 2" xfId="28716" xr:uid="{00000000-0005-0000-0000-00005E430000}"/>
    <cellStyle name="Comma 26 2 10 4" xfId="28713" xr:uid="{00000000-0005-0000-0000-00005F430000}"/>
    <cellStyle name="Comma 26 2 11" xfId="8958" xr:uid="{00000000-0005-0000-0000-000060430000}"/>
    <cellStyle name="Comma 26 2 11 2" xfId="8959" xr:uid="{00000000-0005-0000-0000-000061430000}"/>
    <cellStyle name="Comma 26 2 11 2 2" xfId="28718" xr:uid="{00000000-0005-0000-0000-000062430000}"/>
    <cellStyle name="Comma 26 2 11 3" xfId="28717" xr:uid="{00000000-0005-0000-0000-000063430000}"/>
    <cellStyle name="Comma 26 2 12" xfId="8960" xr:uid="{00000000-0005-0000-0000-000064430000}"/>
    <cellStyle name="Comma 26 2 12 2" xfId="28719" xr:uid="{00000000-0005-0000-0000-000065430000}"/>
    <cellStyle name="Comma 26 2 13" xfId="28712" xr:uid="{00000000-0005-0000-0000-000066430000}"/>
    <cellStyle name="Comma 26 2 2" xfId="8961" xr:uid="{00000000-0005-0000-0000-000067430000}"/>
    <cellStyle name="Comma 26 2 2 10" xfId="28720" xr:uid="{00000000-0005-0000-0000-000068430000}"/>
    <cellStyle name="Comma 26 2 2 2" xfId="8962" xr:uid="{00000000-0005-0000-0000-000069430000}"/>
    <cellStyle name="Comma 26 2 2 2 2" xfId="8963" xr:uid="{00000000-0005-0000-0000-00006A430000}"/>
    <cellStyle name="Comma 26 2 2 2 2 2" xfId="8964" xr:uid="{00000000-0005-0000-0000-00006B430000}"/>
    <cellStyle name="Comma 26 2 2 2 2 2 2" xfId="8965" xr:uid="{00000000-0005-0000-0000-00006C430000}"/>
    <cellStyle name="Comma 26 2 2 2 2 2 2 2" xfId="28724" xr:uid="{00000000-0005-0000-0000-00006D430000}"/>
    <cellStyle name="Comma 26 2 2 2 2 2 3" xfId="28723" xr:uid="{00000000-0005-0000-0000-00006E430000}"/>
    <cellStyle name="Comma 26 2 2 2 2 3" xfId="8966" xr:uid="{00000000-0005-0000-0000-00006F430000}"/>
    <cellStyle name="Comma 26 2 2 2 2 3 2" xfId="28725" xr:uid="{00000000-0005-0000-0000-000070430000}"/>
    <cellStyle name="Comma 26 2 2 2 2 4" xfId="28722" xr:uid="{00000000-0005-0000-0000-000071430000}"/>
    <cellStyle name="Comma 26 2 2 2 3" xfId="8967" xr:uid="{00000000-0005-0000-0000-000072430000}"/>
    <cellStyle name="Comma 26 2 2 2 3 2" xfId="8968" xr:uid="{00000000-0005-0000-0000-000073430000}"/>
    <cellStyle name="Comma 26 2 2 2 3 2 2" xfId="8969" xr:uid="{00000000-0005-0000-0000-000074430000}"/>
    <cellStyle name="Comma 26 2 2 2 3 2 2 2" xfId="28728" xr:uid="{00000000-0005-0000-0000-000075430000}"/>
    <cellStyle name="Comma 26 2 2 2 3 2 3" xfId="28727" xr:uid="{00000000-0005-0000-0000-000076430000}"/>
    <cellStyle name="Comma 26 2 2 2 3 3" xfId="8970" xr:uid="{00000000-0005-0000-0000-000077430000}"/>
    <cellStyle name="Comma 26 2 2 2 3 3 2" xfId="28729" xr:uid="{00000000-0005-0000-0000-000078430000}"/>
    <cellStyle name="Comma 26 2 2 2 3 4" xfId="28726" xr:uid="{00000000-0005-0000-0000-000079430000}"/>
    <cellStyle name="Comma 26 2 2 2 4" xfId="8971" xr:uid="{00000000-0005-0000-0000-00007A430000}"/>
    <cellStyle name="Comma 26 2 2 2 4 2" xfId="8972" xr:uid="{00000000-0005-0000-0000-00007B430000}"/>
    <cellStyle name="Comma 26 2 2 2 4 2 2" xfId="8973" xr:uid="{00000000-0005-0000-0000-00007C430000}"/>
    <cellStyle name="Comma 26 2 2 2 4 2 2 2" xfId="28732" xr:uid="{00000000-0005-0000-0000-00007D430000}"/>
    <cellStyle name="Comma 26 2 2 2 4 2 3" xfId="28731" xr:uid="{00000000-0005-0000-0000-00007E430000}"/>
    <cellStyle name="Comma 26 2 2 2 4 3" xfId="8974" xr:uid="{00000000-0005-0000-0000-00007F430000}"/>
    <cellStyle name="Comma 26 2 2 2 4 3 2" xfId="28733" xr:uid="{00000000-0005-0000-0000-000080430000}"/>
    <cellStyle name="Comma 26 2 2 2 4 4" xfId="28730" xr:uid="{00000000-0005-0000-0000-000081430000}"/>
    <cellStyle name="Comma 26 2 2 2 5" xfId="8975" xr:uid="{00000000-0005-0000-0000-000082430000}"/>
    <cellStyle name="Comma 26 2 2 2 5 2" xfId="8976" xr:uid="{00000000-0005-0000-0000-000083430000}"/>
    <cellStyle name="Comma 26 2 2 2 5 2 2" xfId="8977" xr:uid="{00000000-0005-0000-0000-000084430000}"/>
    <cellStyle name="Comma 26 2 2 2 5 2 2 2" xfId="28736" xr:uid="{00000000-0005-0000-0000-000085430000}"/>
    <cellStyle name="Comma 26 2 2 2 5 2 3" xfId="28735" xr:uid="{00000000-0005-0000-0000-000086430000}"/>
    <cellStyle name="Comma 26 2 2 2 5 3" xfId="8978" xr:uid="{00000000-0005-0000-0000-000087430000}"/>
    <cellStyle name="Comma 26 2 2 2 5 3 2" xfId="28737" xr:uid="{00000000-0005-0000-0000-000088430000}"/>
    <cellStyle name="Comma 26 2 2 2 5 4" xfId="28734" xr:uid="{00000000-0005-0000-0000-000089430000}"/>
    <cellStyle name="Comma 26 2 2 2 6" xfId="8979" xr:uid="{00000000-0005-0000-0000-00008A430000}"/>
    <cellStyle name="Comma 26 2 2 2 6 2" xfId="8980" xr:uid="{00000000-0005-0000-0000-00008B430000}"/>
    <cellStyle name="Comma 26 2 2 2 6 2 2" xfId="8981" xr:uid="{00000000-0005-0000-0000-00008C430000}"/>
    <cellStyle name="Comma 26 2 2 2 6 2 2 2" xfId="28740" xr:uid="{00000000-0005-0000-0000-00008D430000}"/>
    <cellStyle name="Comma 26 2 2 2 6 2 3" xfId="28739" xr:uid="{00000000-0005-0000-0000-00008E430000}"/>
    <cellStyle name="Comma 26 2 2 2 6 3" xfId="8982" xr:uid="{00000000-0005-0000-0000-00008F430000}"/>
    <cellStyle name="Comma 26 2 2 2 6 3 2" xfId="28741" xr:uid="{00000000-0005-0000-0000-000090430000}"/>
    <cellStyle name="Comma 26 2 2 2 6 4" xfId="28738" xr:uid="{00000000-0005-0000-0000-000091430000}"/>
    <cellStyle name="Comma 26 2 2 2 7" xfId="8983" xr:uid="{00000000-0005-0000-0000-000092430000}"/>
    <cellStyle name="Comma 26 2 2 2 7 2" xfId="8984" xr:uid="{00000000-0005-0000-0000-000093430000}"/>
    <cellStyle name="Comma 26 2 2 2 7 2 2" xfId="28743" xr:uid="{00000000-0005-0000-0000-000094430000}"/>
    <cellStyle name="Comma 26 2 2 2 7 3" xfId="28742" xr:uid="{00000000-0005-0000-0000-000095430000}"/>
    <cellStyle name="Comma 26 2 2 2 8" xfId="8985" xr:uid="{00000000-0005-0000-0000-000096430000}"/>
    <cellStyle name="Comma 26 2 2 2 8 2" xfId="28744" xr:uid="{00000000-0005-0000-0000-000097430000}"/>
    <cellStyle name="Comma 26 2 2 2 9" xfId="28721" xr:uid="{00000000-0005-0000-0000-000098430000}"/>
    <cellStyle name="Comma 26 2 2 3" xfId="8986" xr:uid="{00000000-0005-0000-0000-000099430000}"/>
    <cellStyle name="Comma 26 2 2 3 2" xfId="8987" xr:uid="{00000000-0005-0000-0000-00009A430000}"/>
    <cellStyle name="Comma 26 2 2 3 2 2" xfId="8988" xr:uid="{00000000-0005-0000-0000-00009B430000}"/>
    <cellStyle name="Comma 26 2 2 3 2 2 2" xfId="28747" xr:uid="{00000000-0005-0000-0000-00009C430000}"/>
    <cellStyle name="Comma 26 2 2 3 2 3" xfId="28746" xr:uid="{00000000-0005-0000-0000-00009D430000}"/>
    <cellStyle name="Comma 26 2 2 3 3" xfId="8989" xr:uid="{00000000-0005-0000-0000-00009E430000}"/>
    <cellStyle name="Comma 26 2 2 3 3 2" xfId="28748" xr:uid="{00000000-0005-0000-0000-00009F430000}"/>
    <cellStyle name="Comma 26 2 2 3 4" xfId="28745" xr:uid="{00000000-0005-0000-0000-0000A0430000}"/>
    <cellStyle name="Comma 26 2 2 4" xfId="8990" xr:uid="{00000000-0005-0000-0000-0000A1430000}"/>
    <cellStyle name="Comma 26 2 2 4 2" xfId="8991" xr:uid="{00000000-0005-0000-0000-0000A2430000}"/>
    <cellStyle name="Comma 26 2 2 4 2 2" xfId="8992" xr:uid="{00000000-0005-0000-0000-0000A3430000}"/>
    <cellStyle name="Comma 26 2 2 4 2 2 2" xfId="28751" xr:uid="{00000000-0005-0000-0000-0000A4430000}"/>
    <cellStyle name="Comma 26 2 2 4 2 3" xfId="28750" xr:uid="{00000000-0005-0000-0000-0000A5430000}"/>
    <cellStyle name="Comma 26 2 2 4 3" xfId="8993" xr:uid="{00000000-0005-0000-0000-0000A6430000}"/>
    <cellStyle name="Comma 26 2 2 4 3 2" xfId="28752" xr:uid="{00000000-0005-0000-0000-0000A7430000}"/>
    <cellStyle name="Comma 26 2 2 4 4" xfId="28749" xr:uid="{00000000-0005-0000-0000-0000A8430000}"/>
    <cellStyle name="Comma 26 2 2 5" xfId="8994" xr:uid="{00000000-0005-0000-0000-0000A9430000}"/>
    <cellStyle name="Comma 26 2 2 5 2" xfId="8995" xr:uid="{00000000-0005-0000-0000-0000AA430000}"/>
    <cellStyle name="Comma 26 2 2 5 2 2" xfId="8996" xr:uid="{00000000-0005-0000-0000-0000AB430000}"/>
    <cellStyle name="Comma 26 2 2 5 2 2 2" xfId="28755" xr:uid="{00000000-0005-0000-0000-0000AC430000}"/>
    <cellStyle name="Comma 26 2 2 5 2 3" xfId="28754" xr:uid="{00000000-0005-0000-0000-0000AD430000}"/>
    <cellStyle name="Comma 26 2 2 5 3" xfId="8997" xr:uid="{00000000-0005-0000-0000-0000AE430000}"/>
    <cellStyle name="Comma 26 2 2 5 3 2" xfId="28756" xr:uid="{00000000-0005-0000-0000-0000AF430000}"/>
    <cellStyle name="Comma 26 2 2 5 4" xfId="28753" xr:uid="{00000000-0005-0000-0000-0000B0430000}"/>
    <cellStyle name="Comma 26 2 2 6" xfId="8998" xr:uid="{00000000-0005-0000-0000-0000B1430000}"/>
    <cellStyle name="Comma 26 2 2 6 2" xfId="8999" xr:uid="{00000000-0005-0000-0000-0000B2430000}"/>
    <cellStyle name="Comma 26 2 2 6 2 2" xfId="9000" xr:uid="{00000000-0005-0000-0000-0000B3430000}"/>
    <cellStyle name="Comma 26 2 2 6 2 2 2" xfId="28759" xr:uid="{00000000-0005-0000-0000-0000B4430000}"/>
    <cellStyle name="Comma 26 2 2 6 2 3" xfId="28758" xr:uid="{00000000-0005-0000-0000-0000B5430000}"/>
    <cellStyle name="Comma 26 2 2 6 3" xfId="9001" xr:uid="{00000000-0005-0000-0000-0000B6430000}"/>
    <cellStyle name="Comma 26 2 2 6 3 2" xfId="28760" xr:uid="{00000000-0005-0000-0000-0000B7430000}"/>
    <cellStyle name="Comma 26 2 2 6 4" xfId="28757" xr:uid="{00000000-0005-0000-0000-0000B8430000}"/>
    <cellStyle name="Comma 26 2 2 7" xfId="9002" xr:uid="{00000000-0005-0000-0000-0000B9430000}"/>
    <cellStyle name="Comma 26 2 2 7 2" xfId="9003" xr:uid="{00000000-0005-0000-0000-0000BA430000}"/>
    <cellStyle name="Comma 26 2 2 7 2 2" xfId="9004" xr:uid="{00000000-0005-0000-0000-0000BB430000}"/>
    <cellStyle name="Comma 26 2 2 7 2 2 2" xfId="28763" xr:uid="{00000000-0005-0000-0000-0000BC430000}"/>
    <cellStyle name="Comma 26 2 2 7 2 3" xfId="28762" xr:uid="{00000000-0005-0000-0000-0000BD430000}"/>
    <cellStyle name="Comma 26 2 2 7 3" xfId="9005" xr:uid="{00000000-0005-0000-0000-0000BE430000}"/>
    <cellStyle name="Comma 26 2 2 7 3 2" xfId="28764" xr:uid="{00000000-0005-0000-0000-0000BF430000}"/>
    <cellStyle name="Comma 26 2 2 7 4" xfId="28761" xr:uid="{00000000-0005-0000-0000-0000C0430000}"/>
    <cellStyle name="Comma 26 2 2 8" xfId="9006" xr:uid="{00000000-0005-0000-0000-0000C1430000}"/>
    <cellStyle name="Comma 26 2 2 8 2" xfId="9007" xr:uid="{00000000-0005-0000-0000-0000C2430000}"/>
    <cellStyle name="Comma 26 2 2 8 2 2" xfId="28766" xr:uid="{00000000-0005-0000-0000-0000C3430000}"/>
    <cellStyle name="Comma 26 2 2 8 3" xfId="28765" xr:uid="{00000000-0005-0000-0000-0000C4430000}"/>
    <cellStyle name="Comma 26 2 2 9" xfId="9008" xr:uid="{00000000-0005-0000-0000-0000C5430000}"/>
    <cellStyle name="Comma 26 2 2 9 2" xfId="28767" xr:uid="{00000000-0005-0000-0000-0000C6430000}"/>
    <cellStyle name="Comma 26 2 3" xfId="9009" xr:uid="{00000000-0005-0000-0000-0000C7430000}"/>
    <cellStyle name="Comma 26 2 3 10" xfId="28768" xr:uid="{00000000-0005-0000-0000-0000C8430000}"/>
    <cellStyle name="Comma 26 2 3 2" xfId="9010" xr:uid="{00000000-0005-0000-0000-0000C9430000}"/>
    <cellStyle name="Comma 26 2 3 2 2" xfId="9011" xr:uid="{00000000-0005-0000-0000-0000CA430000}"/>
    <cellStyle name="Comma 26 2 3 2 2 2" xfId="9012" xr:uid="{00000000-0005-0000-0000-0000CB430000}"/>
    <cellStyle name="Comma 26 2 3 2 2 2 2" xfId="9013" xr:uid="{00000000-0005-0000-0000-0000CC430000}"/>
    <cellStyle name="Comma 26 2 3 2 2 2 2 2" xfId="28772" xr:uid="{00000000-0005-0000-0000-0000CD430000}"/>
    <cellStyle name="Comma 26 2 3 2 2 2 3" xfId="28771" xr:uid="{00000000-0005-0000-0000-0000CE430000}"/>
    <cellStyle name="Comma 26 2 3 2 2 3" xfId="9014" xr:uid="{00000000-0005-0000-0000-0000CF430000}"/>
    <cellStyle name="Comma 26 2 3 2 2 3 2" xfId="28773" xr:uid="{00000000-0005-0000-0000-0000D0430000}"/>
    <cellStyle name="Comma 26 2 3 2 2 4" xfId="28770" xr:uid="{00000000-0005-0000-0000-0000D1430000}"/>
    <cellStyle name="Comma 26 2 3 2 3" xfId="9015" xr:uid="{00000000-0005-0000-0000-0000D2430000}"/>
    <cellStyle name="Comma 26 2 3 2 3 2" xfId="9016" xr:uid="{00000000-0005-0000-0000-0000D3430000}"/>
    <cellStyle name="Comma 26 2 3 2 3 2 2" xfId="9017" xr:uid="{00000000-0005-0000-0000-0000D4430000}"/>
    <cellStyle name="Comma 26 2 3 2 3 2 2 2" xfId="28776" xr:uid="{00000000-0005-0000-0000-0000D5430000}"/>
    <cellStyle name="Comma 26 2 3 2 3 2 3" xfId="28775" xr:uid="{00000000-0005-0000-0000-0000D6430000}"/>
    <cellStyle name="Comma 26 2 3 2 3 3" xfId="9018" xr:uid="{00000000-0005-0000-0000-0000D7430000}"/>
    <cellStyle name="Comma 26 2 3 2 3 3 2" xfId="28777" xr:uid="{00000000-0005-0000-0000-0000D8430000}"/>
    <cellStyle name="Comma 26 2 3 2 3 4" xfId="28774" xr:uid="{00000000-0005-0000-0000-0000D9430000}"/>
    <cellStyle name="Comma 26 2 3 2 4" xfId="9019" xr:uid="{00000000-0005-0000-0000-0000DA430000}"/>
    <cellStyle name="Comma 26 2 3 2 4 2" xfId="9020" xr:uid="{00000000-0005-0000-0000-0000DB430000}"/>
    <cellStyle name="Comma 26 2 3 2 4 2 2" xfId="9021" xr:uid="{00000000-0005-0000-0000-0000DC430000}"/>
    <cellStyle name="Comma 26 2 3 2 4 2 2 2" xfId="28780" xr:uid="{00000000-0005-0000-0000-0000DD430000}"/>
    <cellStyle name="Comma 26 2 3 2 4 2 3" xfId="28779" xr:uid="{00000000-0005-0000-0000-0000DE430000}"/>
    <cellStyle name="Comma 26 2 3 2 4 3" xfId="9022" xr:uid="{00000000-0005-0000-0000-0000DF430000}"/>
    <cellStyle name="Comma 26 2 3 2 4 3 2" xfId="28781" xr:uid="{00000000-0005-0000-0000-0000E0430000}"/>
    <cellStyle name="Comma 26 2 3 2 4 4" xfId="28778" xr:uid="{00000000-0005-0000-0000-0000E1430000}"/>
    <cellStyle name="Comma 26 2 3 2 5" xfId="9023" xr:uid="{00000000-0005-0000-0000-0000E2430000}"/>
    <cellStyle name="Comma 26 2 3 2 5 2" xfId="9024" xr:uid="{00000000-0005-0000-0000-0000E3430000}"/>
    <cellStyle name="Comma 26 2 3 2 5 2 2" xfId="9025" xr:uid="{00000000-0005-0000-0000-0000E4430000}"/>
    <cellStyle name="Comma 26 2 3 2 5 2 2 2" xfId="28784" xr:uid="{00000000-0005-0000-0000-0000E5430000}"/>
    <cellStyle name="Comma 26 2 3 2 5 2 3" xfId="28783" xr:uid="{00000000-0005-0000-0000-0000E6430000}"/>
    <cellStyle name="Comma 26 2 3 2 5 3" xfId="9026" xr:uid="{00000000-0005-0000-0000-0000E7430000}"/>
    <cellStyle name="Comma 26 2 3 2 5 3 2" xfId="28785" xr:uid="{00000000-0005-0000-0000-0000E8430000}"/>
    <cellStyle name="Comma 26 2 3 2 5 4" xfId="28782" xr:uid="{00000000-0005-0000-0000-0000E9430000}"/>
    <cellStyle name="Comma 26 2 3 2 6" xfId="9027" xr:uid="{00000000-0005-0000-0000-0000EA430000}"/>
    <cellStyle name="Comma 26 2 3 2 6 2" xfId="9028" xr:uid="{00000000-0005-0000-0000-0000EB430000}"/>
    <cellStyle name="Comma 26 2 3 2 6 2 2" xfId="9029" xr:uid="{00000000-0005-0000-0000-0000EC430000}"/>
    <cellStyle name="Comma 26 2 3 2 6 2 2 2" xfId="28788" xr:uid="{00000000-0005-0000-0000-0000ED430000}"/>
    <cellStyle name="Comma 26 2 3 2 6 2 3" xfId="28787" xr:uid="{00000000-0005-0000-0000-0000EE430000}"/>
    <cellStyle name="Comma 26 2 3 2 6 3" xfId="9030" xr:uid="{00000000-0005-0000-0000-0000EF430000}"/>
    <cellStyle name="Comma 26 2 3 2 6 3 2" xfId="28789" xr:uid="{00000000-0005-0000-0000-0000F0430000}"/>
    <cellStyle name="Comma 26 2 3 2 6 4" xfId="28786" xr:uid="{00000000-0005-0000-0000-0000F1430000}"/>
    <cellStyle name="Comma 26 2 3 2 7" xfId="9031" xr:uid="{00000000-0005-0000-0000-0000F2430000}"/>
    <cellStyle name="Comma 26 2 3 2 7 2" xfId="9032" xr:uid="{00000000-0005-0000-0000-0000F3430000}"/>
    <cellStyle name="Comma 26 2 3 2 7 2 2" xfId="28791" xr:uid="{00000000-0005-0000-0000-0000F4430000}"/>
    <cellStyle name="Comma 26 2 3 2 7 3" xfId="28790" xr:uid="{00000000-0005-0000-0000-0000F5430000}"/>
    <cellStyle name="Comma 26 2 3 2 8" xfId="9033" xr:uid="{00000000-0005-0000-0000-0000F6430000}"/>
    <cellStyle name="Comma 26 2 3 2 8 2" xfId="28792" xr:uid="{00000000-0005-0000-0000-0000F7430000}"/>
    <cellStyle name="Comma 26 2 3 2 9" xfId="28769" xr:uid="{00000000-0005-0000-0000-0000F8430000}"/>
    <cellStyle name="Comma 26 2 3 3" xfId="9034" xr:uid="{00000000-0005-0000-0000-0000F9430000}"/>
    <cellStyle name="Comma 26 2 3 3 2" xfId="9035" xr:uid="{00000000-0005-0000-0000-0000FA430000}"/>
    <cellStyle name="Comma 26 2 3 3 2 2" xfId="9036" xr:uid="{00000000-0005-0000-0000-0000FB430000}"/>
    <cellStyle name="Comma 26 2 3 3 2 2 2" xfId="28795" xr:uid="{00000000-0005-0000-0000-0000FC430000}"/>
    <cellStyle name="Comma 26 2 3 3 2 3" xfId="28794" xr:uid="{00000000-0005-0000-0000-0000FD430000}"/>
    <cellStyle name="Comma 26 2 3 3 3" xfId="9037" xr:uid="{00000000-0005-0000-0000-0000FE430000}"/>
    <cellStyle name="Comma 26 2 3 3 3 2" xfId="28796" xr:uid="{00000000-0005-0000-0000-0000FF430000}"/>
    <cellStyle name="Comma 26 2 3 3 4" xfId="28793" xr:uid="{00000000-0005-0000-0000-000000440000}"/>
    <cellStyle name="Comma 26 2 3 4" xfId="9038" xr:uid="{00000000-0005-0000-0000-000001440000}"/>
    <cellStyle name="Comma 26 2 3 4 2" xfId="9039" xr:uid="{00000000-0005-0000-0000-000002440000}"/>
    <cellStyle name="Comma 26 2 3 4 2 2" xfId="9040" xr:uid="{00000000-0005-0000-0000-000003440000}"/>
    <cellStyle name="Comma 26 2 3 4 2 2 2" xfId="28799" xr:uid="{00000000-0005-0000-0000-000004440000}"/>
    <cellStyle name="Comma 26 2 3 4 2 3" xfId="28798" xr:uid="{00000000-0005-0000-0000-000005440000}"/>
    <cellStyle name="Comma 26 2 3 4 3" xfId="9041" xr:uid="{00000000-0005-0000-0000-000006440000}"/>
    <cellStyle name="Comma 26 2 3 4 3 2" xfId="28800" xr:uid="{00000000-0005-0000-0000-000007440000}"/>
    <cellStyle name="Comma 26 2 3 4 4" xfId="28797" xr:uid="{00000000-0005-0000-0000-000008440000}"/>
    <cellStyle name="Comma 26 2 3 5" xfId="9042" xr:uid="{00000000-0005-0000-0000-000009440000}"/>
    <cellStyle name="Comma 26 2 3 5 2" xfId="9043" xr:uid="{00000000-0005-0000-0000-00000A440000}"/>
    <cellStyle name="Comma 26 2 3 5 2 2" xfId="9044" xr:uid="{00000000-0005-0000-0000-00000B440000}"/>
    <cellStyle name="Comma 26 2 3 5 2 2 2" xfId="28803" xr:uid="{00000000-0005-0000-0000-00000C440000}"/>
    <cellStyle name="Comma 26 2 3 5 2 3" xfId="28802" xr:uid="{00000000-0005-0000-0000-00000D440000}"/>
    <cellStyle name="Comma 26 2 3 5 3" xfId="9045" xr:uid="{00000000-0005-0000-0000-00000E440000}"/>
    <cellStyle name="Comma 26 2 3 5 3 2" xfId="28804" xr:uid="{00000000-0005-0000-0000-00000F440000}"/>
    <cellStyle name="Comma 26 2 3 5 4" xfId="28801" xr:uid="{00000000-0005-0000-0000-000010440000}"/>
    <cellStyle name="Comma 26 2 3 6" xfId="9046" xr:uid="{00000000-0005-0000-0000-000011440000}"/>
    <cellStyle name="Comma 26 2 3 6 2" xfId="9047" xr:uid="{00000000-0005-0000-0000-000012440000}"/>
    <cellStyle name="Comma 26 2 3 6 2 2" xfId="9048" xr:uid="{00000000-0005-0000-0000-000013440000}"/>
    <cellStyle name="Comma 26 2 3 6 2 2 2" xfId="28807" xr:uid="{00000000-0005-0000-0000-000014440000}"/>
    <cellStyle name="Comma 26 2 3 6 2 3" xfId="28806" xr:uid="{00000000-0005-0000-0000-000015440000}"/>
    <cellStyle name="Comma 26 2 3 6 3" xfId="9049" xr:uid="{00000000-0005-0000-0000-000016440000}"/>
    <cellStyle name="Comma 26 2 3 6 3 2" xfId="28808" xr:uid="{00000000-0005-0000-0000-000017440000}"/>
    <cellStyle name="Comma 26 2 3 6 4" xfId="28805" xr:uid="{00000000-0005-0000-0000-000018440000}"/>
    <cellStyle name="Comma 26 2 3 7" xfId="9050" xr:uid="{00000000-0005-0000-0000-000019440000}"/>
    <cellStyle name="Comma 26 2 3 7 2" xfId="9051" xr:uid="{00000000-0005-0000-0000-00001A440000}"/>
    <cellStyle name="Comma 26 2 3 7 2 2" xfId="9052" xr:uid="{00000000-0005-0000-0000-00001B440000}"/>
    <cellStyle name="Comma 26 2 3 7 2 2 2" xfId="28811" xr:uid="{00000000-0005-0000-0000-00001C440000}"/>
    <cellStyle name="Comma 26 2 3 7 2 3" xfId="28810" xr:uid="{00000000-0005-0000-0000-00001D440000}"/>
    <cellStyle name="Comma 26 2 3 7 3" xfId="9053" xr:uid="{00000000-0005-0000-0000-00001E440000}"/>
    <cellStyle name="Comma 26 2 3 7 3 2" xfId="28812" xr:uid="{00000000-0005-0000-0000-00001F440000}"/>
    <cellStyle name="Comma 26 2 3 7 4" xfId="28809" xr:uid="{00000000-0005-0000-0000-000020440000}"/>
    <cellStyle name="Comma 26 2 3 8" xfId="9054" xr:uid="{00000000-0005-0000-0000-000021440000}"/>
    <cellStyle name="Comma 26 2 3 8 2" xfId="9055" xr:uid="{00000000-0005-0000-0000-000022440000}"/>
    <cellStyle name="Comma 26 2 3 8 2 2" xfId="28814" xr:uid="{00000000-0005-0000-0000-000023440000}"/>
    <cellStyle name="Comma 26 2 3 8 3" xfId="28813" xr:uid="{00000000-0005-0000-0000-000024440000}"/>
    <cellStyle name="Comma 26 2 3 9" xfId="9056" xr:uid="{00000000-0005-0000-0000-000025440000}"/>
    <cellStyle name="Comma 26 2 3 9 2" xfId="28815" xr:uid="{00000000-0005-0000-0000-000026440000}"/>
    <cellStyle name="Comma 26 2 4" xfId="9057" xr:uid="{00000000-0005-0000-0000-000027440000}"/>
    <cellStyle name="Comma 26 2 4 2" xfId="9058" xr:uid="{00000000-0005-0000-0000-000028440000}"/>
    <cellStyle name="Comma 26 2 4 2 2" xfId="9059" xr:uid="{00000000-0005-0000-0000-000029440000}"/>
    <cellStyle name="Comma 26 2 4 2 2 2" xfId="9060" xr:uid="{00000000-0005-0000-0000-00002A440000}"/>
    <cellStyle name="Comma 26 2 4 2 2 2 2" xfId="28819" xr:uid="{00000000-0005-0000-0000-00002B440000}"/>
    <cellStyle name="Comma 26 2 4 2 2 3" xfId="28818" xr:uid="{00000000-0005-0000-0000-00002C440000}"/>
    <cellStyle name="Comma 26 2 4 2 3" xfId="9061" xr:uid="{00000000-0005-0000-0000-00002D440000}"/>
    <cellStyle name="Comma 26 2 4 2 3 2" xfId="28820" xr:uid="{00000000-0005-0000-0000-00002E440000}"/>
    <cellStyle name="Comma 26 2 4 2 4" xfId="28817" xr:uid="{00000000-0005-0000-0000-00002F440000}"/>
    <cellStyle name="Comma 26 2 4 3" xfId="9062" xr:uid="{00000000-0005-0000-0000-000030440000}"/>
    <cellStyle name="Comma 26 2 4 3 2" xfId="9063" xr:uid="{00000000-0005-0000-0000-000031440000}"/>
    <cellStyle name="Comma 26 2 4 3 2 2" xfId="9064" xr:uid="{00000000-0005-0000-0000-000032440000}"/>
    <cellStyle name="Comma 26 2 4 3 2 2 2" xfId="28823" xr:uid="{00000000-0005-0000-0000-000033440000}"/>
    <cellStyle name="Comma 26 2 4 3 2 3" xfId="28822" xr:uid="{00000000-0005-0000-0000-000034440000}"/>
    <cellStyle name="Comma 26 2 4 3 3" xfId="9065" xr:uid="{00000000-0005-0000-0000-000035440000}"/>
    <cellStyle name="Comma 26 2 4 3 3 2" xfId="28824" xr:uid="{00000000-0005-0000-0000-000036440000}"/>
    <cellStyle name="Comma 26 2 4 3 4" xfId="28821" xr:uid="{00000000-0005-0000-0000-000037440000}"/>
    <cellStyle name="Comma 26 2 4 4" xfId="9066" xr:uid="{00000000-0005-0000-0000-000038440000}"/>
    <cellStyle name="Comma 26 2 4 4 2" xfId="9067" xr:uid="{00000000-0005-0000-0000-000039440000}"/>
    <cellStyle name="Comma 26 2 4 4 2 2" xfId="9068" xr:uid="{00000000-0005-0000-0000-00003A440000}"/>
    <cellStyle name="Comma 26 2 4 4 2 2 2" xfId="28827" xr:uid="{00000000-0005-0000-0000-00003B440000}"/>
    <cellStyle name="Comma 26 2 4 4 2 3" xfId="28826" xr:uid="{00000000-0005-0000-0000-00003C440000}"/>
    <cellStyle name="Comma 26 2 4 4 3" xfId="9069" xr:uid="{00000000-0005-0000-0000-00003D440000}"/>
    <cellStyle name="Comma 26 2 4 4 3 2" xfId="28828" xr:uid="{00000000-0005-0000-0000-00003E440000}"/>
    <cellStyle name="Comma 26 2 4 4 4" xfId="28825" xr:uid="{00000000-0005-0000-0000-00003F440000}"/>
    <cellStyle name="Comma 26 2 4 5" xfId="9070" xr:uid="{00000000-0005-0000-0000-000040440000}"/>
    <cellStyle name="Comma 26 2 4 5 2" xfId="9071" xr:uid="{00000000-0005-0000-0000-000041440000}"/>
    <cellStyle name="Comma 26 2 4 5 2 2" xfId="9072" xr:uid="{00000000-0005-0000-0000-000042440000}"/>
    <cellStyle name="Comma 26 2 4 5 2 2 2" xfId="28831" xr:uid="{00000000-0005-0000-0000-000043440000}"/>
    <cellStyle name="Comma 26 2 4 5 2 3" xfId="28830" xr:uid="{00000000-0005-0000-0000-000044440000}"/>
    <cellStyle name="Comma 26 2 4 5 3" xfId="9073" xr:uid="{00000000-0005-0000-0000-000045440000}"/>
    <cellStyle name="Comma 26 2 4 5 3 2" xfId="28832" xr:uid="{00000000-0005-0000-0000-000046440000}"/>
    <cellStyle name="Comma 26 2 4 5 4" xfId="28829" xr:uid="{00000000-0005-0000-0000-000047440000}"/>
    <cellStyle name="Comma 26 2 4 6" xfId="9074" xr:uid="{00000000-0005-0000-0000-000048440000}"/>
    <cellStyle name="Comma 26 2 4 6 2" xfId="9075" xr:uid="{00000000-0005-0000-0000-000049440000}"/>
    <cellStyle name="Comma 26 2 4 6 2 2" xfId="9076" xr:uid="{00000000-0005-0000-0000-00004A440000}"/>
    <cellStyle name="Comma 26 2 4 6 2 2 2" xfId="28835" xr:uid="{00000000-0005-0000-0000-00004B440000}"/>
    <cellStyle name="Comma 26 2 4 6 2 3" xfId="28834" xr:uid="{00000000-0005-0000-0000-00004C440000}"/>
    <cellStyle name="Comma 26 2 4 6 3" xfId="9077" xr:uid="{00000000-0005-0000-0000-00004D440000}"/>
    <cellStyle name="Comma 26 2 4 6 3 2" xfId="28836" xr:uid="{00000000-0005-0000-0000-00004E440000}"/>
    <cellStyle name="Comma 26 2 4 6 4" xfId="28833" xr:uid="{00000000-0005-0000-0000-00004F440000}"/>
    <cellStyle name="Comma 26 2 4 7" xfId="9078" xr:uid="{00000000-0005-0000-0000-000050440000}"/>
    <cellStyle name="Comma 26 2 4 7 2" xfId="9079" xr:uid="{00000000-0005-0000-0000-000051440000}"/>
    <cellStyle name="Comma 26 2 4 7 2 2" xfId="28838" xr:uid="{00000000-0005-0000-0000-000052440000}"/>
    <cellStyle name="Comma 26 2 4 7 3" xfId="28837" xr:uid="{00000000-0005-0000-0000-000053440000}"/>
    <cellStyle name="Comma 26 2 4 8" xfId="9080" xr:uid="{00000000-0005-0000-0000-000054440000}"/>
    <cellStyle name="Comma 26 2 4 8 2" xfId="28839" xr:uid="{00000000-0005-0000-0000-000055440000}"/>
    <cellStyle name="Comma 26 2 4 9" xfId="28816" xr:uid="{00000000-0005-0000-0000-000056440000}"/>
    <cellStyle name="Comma 26 2 5" xfId="9081" xr:uid="{00000000-0005-0000-0000-000057440000}"/>
    <cellStyle name="Comma 26 2 5 2" xfId="9082" xr:uid="{00000000-0005-0000-0000-000058440000}"/>
    <cellStyle name="Comma 26 2 5 2 2" xfId="9083" xr:uid="{00000000-0005-0000-0000-000059440000}"/>
    <cellStyle name="Comma 26 2 5 2 2 2" xfId="9084" xr:uid="{00000000-0005-0000-0000-00005A440000}"/>
    <cellStyle name="Comma 26 2 5 2 2 2 2" xfId="28843" xr:uid="{00000000-0005-0000-0000-00005B440000}"/>
    <cellStyle name="Comma 26 2 5 2 2 3" xfId="28842" xr:uid="{00000000-0005-0000-0000-00005C440000}"/>
    <cellStyle name="Comma 26 2 5 2 3" xfId="9085" xr:uid="{00000000-0005-0000-0000-00005D440000}"/>
    <cellStyle name="Comma 26 2 5 2 3 2" xfId="28844" xr:uid="{00000000-0005-0000-0000-00005E440000}"/>
    <cellStyle name="Comma 26 2 5 2 4" xfId="28841" xr:uid="{00000000-0005-0000-0000-00005F440000}"/>
    <cellStyle name="Comma 26 2 5 3" xfId="9086" xr:uid="{00000000-0005-0000-0000-000060440000}"/>
    <cellStyle name="Comma 26 2 5 3 2" xfId="9087" xr:uid="{00000000-0005-0000-0000-000061440000}"/>
    <cellStyle name="Comma 26 2 5 3 2 2" xfId="9088" xr:uid="{00000000-0005-0000-0000-000062440000}"/>
    <cellStyle name="Comma 26 2 5 3 2 2 2" xfId="28847" xr:uid="{00000000-0005-0000-0000-000063440000}"/>
    <cellStyle name="Comma 26 2 5 3 2 3" xfId="28846" xr:uid="{00000000-0005-0000-0000-000064440000}"/>
    <cellStyle name="Comma 26 2 5 3 3" xfId="9089" xr:uid="{00000000-0005-0000-0000-000065440000}"/>
    <cellStyle name="Comma 26 2 5 3 3 2" xfId="28848" xr:uid="{00000000-0005-0000-0000-000066440000}"/>
    <cellStyle name="Comma 26 2 5 3 4" xfId="28845" xr:uid="{00000000-0005-0000-0000-000067440000}"/>
    <cellStyle name="Comma 26 2 5 4" xfId="9090" xr:uid="{00000000-0005-0000-0000-000068440000}"/>
    <cellStyle name="Comma 26 2 5 4 2" xfId="9091" xr:uid="{00000000-0005-0000-0000-000069440000}"/>
    <cellStyle name="Comma 26 2 5 4 2 2" xfId="9092" xr:uid="{00000000-0005-0000-0000-00006A440000}"/>
    <cellStyle name="Comma 26 2 5 4 2 2 2" xfId="28851" xr:uid="{00000000-0005-0000-0000-00006B440000}"/>
    <cellStyle name="Comma 26 2 5 4 2 3" xfId="28850" xr:uid="{00000000-0005-0000-0000-00006C440000}"/>
    <cellStyle name="Comma 26 2 5 4 3" xfId="9093" xr:uid="{00000000-0005-0000-0000-00006D440000}"/>
    <cellStyle name="Comma 26 2 5 4 3 2" xfId="28852" xr:uid="{00000000-0005-0000-0000-00006E440000}"/>
    <cellStyle name="Comma 26 2 5 4 4" xfId="28849" xr:uid="{00000000-0005-0000-0000-00006F440000}"/>
    <cellStyle name="Comma 26 2 5 5" xfId="9094" xr:uid="{00000000-0005-0000-0000-000070440000}"/>
    <cellStyle name="Comma 26 2 5 5 2" xfId="9095" xr:uid="{00000000-0005-0000-0000-000071440000}"/>
    <cellStyle name="Comma 26 2 5 5 2 2" xfId="9096" xr:uid="{00000000-0005-0000-0000-000072440000}"/>
    <cellStyle name="Comma 26 2 5 5 2 2 2" xfId="28855" xr:uid="{00000000-0005-0000-0000-000073440000}"/>
    <cellStyle name="Comma 26 2 5 5 2 3" xfId="28854" xr:uid="{00000000-0005-0000-0000-000074440000}"/>
    <cellStyle name="Comma 26 2 5 5 3" xfId="9097" xr:uid="{00000000-0005-0000-0000-000075440000}"/>
    <cellStyle name="Comma 26 2 5 5 3 2" xfId="28856" xr:uid="{00000000-0005-0000-0000-000076440000}"/>
    <cellStyle name="Comma 26 2 5 5 4" xfId="28853" xr:uid="{00000000-0005-0000-0000-000077440000}"/>
    <cellStyle name="Comma 26 2 5 6" xfId="9098" xr:uid="{00000000-0005-0000-0000-000078440000}"/>
    <cellStyle name="Comma 26 2 5 6 2" xfId="9099" xr:uid="{00000000-0005-0000-0000-000079440000}"/>
    <cellStyle name="Comma 26 2 5 6 2 2" xfId="9100" xr:uid="{00000000-0005-0000-0000-00007A440000}"/>
    <cellStyle name="Comma 26 2 5 6 2 2 2" xfId="28859" xr:uid="{00000000-0005-0000-0000-00007B440000}"/>
    <cellStyle name="Comma 26 2 5 6 2 3" xfId="28858" xr:uid="{00000000-0005-0000-0000-00007C440000}"/>
    <cellStyle name="Comma 26 2 5 6 3" xfId="9101" xr:uid="{00000000-0005-0000-0000-00007D440000}"/>
    <cellStyle name="Comma 26 2 5 6 3 2" xfId="28860" xr:uid="{00000000-0005-0000-0000-00007E440000}"/>
    <cellStyle name="Comma 26 2 5 6 4" xfId="28857" xr:uid="{00000000-0005-0000-0000-00007F440000}"/>
    <cellStyle name="Comma 26 2 5 7" xfId="9102" xr:uid="{00000000-0005-0000-0000-000080440000}"/>
    <cellStyle name="Comma 26 2 5 7 2" xfId="9103" xr:uid="{00000000-0005-0000-0000-000081440000}"/>
    <cellStyle name="Comma 26 2 5 7 2 2" xfId="28862" xr:uid="{00000000-0005-0000-0000-000082440000}"/>
    <cellStyle name="Comma 26 2 5 7 3" xfId="28861" xr:uid="{00000000-0005-0000-0000-000083440000}"/>
    <cellStyle name="Comma 26 2 5 8" xfId="9104" xr:uid="{00000000-0005-0000-0000-000084440000}"/>
    <cellStyle name="Comma 26 2 5 8 2" xfId="28863" xr:uid="{00000000-0005-0000-0000-000085440000}"/>
    <cellStyle name="Comma 26 2 5 9" xfId="28840" xr:uid="{00000000-0005-0000-0000-000086440000}"/>
    <cellStyle name="Comma 26 2 6" xfId="9105" xr:uid="{00000000-0005-0000-0000-000087440000}"/>
    <cellStyle name="Comma 26 2 6 2" xfId="9106" xr:uid="{00000000-0005-0000-0000-000088440000}"/>
    <cellStyle name="Comma 26 2 6 2 2" xfId="9107" xr:uid="{00000000-0005-0000-0000-000089440000}"/>
    <cellStyle name="Comma 26 2 6 2 2 2" xfId="28866" xr:uid="{00000000-0005-0000-0000-00008A440000}"/>
    <cellStyle name="Comma 26 2 6 2 3" xfId="28865" xr:uid="{00000000-0005-0000-0000-00008B440000}"/>
    <cellStyle name="Comma 26 2 6 3" xfId="9108" xr:uid="{00000000-0005-0000-0000-00008C440000}"/>
    <cellStyle name="Comma 26 2 6 3 2" xfId="28867" xr:uid="{00000000-0005-0000-0000-00008D440000}"/>
    <cellStyle name="Comma 26 2 6 4" xfId="28864" xr:uid="{00000000-0005-0000-0000-00008E440000}"/>
    <cellStyle name="Comma 26 2 7" xfId="9109" xr:uid="{00000000-0005-0000-0000-00008F440000}"/>
    <cellStyle name="Comma 26 2 7 2" xfId="9110" xr:uid="{00000000-0005-0000-0000-000090440000}"/>
    <cellStyle name="Comma 26 2 7 2 2" xfId="9111" xr:uid="{00000000-0005-0000-0000-000091440000}"/>
    <cellStyle name="Comma 26 2 7 2 2 2" xfId="28870" xr:uid="{00000000-0005-0000-0000-000092440000}"/>
    <cellStyle name="Comma 26 2 7 2 3" xfId="28869" xr:uid="{00000000-0005-0000-0000-000093440000}"/>
    <cellStyle name="Comma 26 2 7 3" xfId="9112" xr:uid="{00000000-0005-0000-0000-000094440000}"/>
    <cellStyle name="Comma 26 2 7 3 2" xfId="28871" xr:uid="{00000000-0005-0000-0000-000095440000}"/>
    <cellStyle name="Comma 26 2 7 4" xfId="28868" xr:uid="{00000000-0005-0000-0000-000096440000}"/>
    <cellStyle name="Comma 26 2 8" xfId="9113" xr:uid="{00000000-0005-0000-0000-000097440000}"/>
    <cellStyle name="Comma 26 2 8 2" xfId="9114" xr:uid="{00000000-0005-0000-0000-000098440000}"/>
    <cellStyle name="Comma 26 2 8 2 2" xfId="9115" xr:uid="{00000000-0005-0000-0000-000099440000}"/>
    <cellStyle name="Comma 26 2 8 2 2 2" xfId="28874" xr:uid="{00000000-0005-0000-0000-00009A440000}"/>
    <cellStyle name="Comma 26 2 8 2 3" xfId="28873" xr:uid="{00000000-0005-0000-0000-00009B440000}"/>
    <cellStyle name="Comma 26 2 8 3" xfId="9116" xr:uid="{00000000-0005-0000-0000-00009C440000}"/>
    <cellStyle name="Comma 26 2 8 3 2" xfId="28875" xr:uid="{00000000-0005-0000-0000-00009D440000}"/>
    <cellStyle name="Comma 26 2 8 4" xfId="28872" xr:uid="{00000000-0005-0000-0000-00009E440000}"/>
    <cellStyle name="Comma 26 2 9" xfId="9117" xr:uid="{00000000-0005-0000-0000-00009F440000}"/>
    <cellStyle name="Comma 26 2 9 2" xfId="9118" xr:uid="{00000000-0005-0000-0000-0000A0440000}"/>
    <cellStyle name="Comma 26 2 9 2 2" xfId="9119" xr:uid="{00000000-0005-0000-0000-0000A1440000}"/>
    <cellStyle name="Comma 26 2 9 2 2 2" xfId="28878" xr:uid="{00000000-0005-0000-0000-0000A2440000}"/>
    <cellStyle name="Comma 26 2 9 2 3" xfId="28877" xr:uid="{00000000-0005-0000-0000-0000A3440000}"/>
    <cellStyle name="Comma 26 2 9 3" xfId="9120" xr:uid="{00000000-0005-0000-0000-0000A4440000}"/>
    <cellStyle name="Comma 26 2 9 3 2" xfId="28879" xr:uid="{00000000-0005-0000-0000-0000A5440000}"/>
    <cellStyle name="Comma 26 2 9 4" xfId="28876" xr:uid="{00000000-0005-0000-0000-0000A6440000}"/>
    <cellStyle name="Comma 26 3" xfId="9121" xr:uid="{00000000-0005-0000-0000-0000A7440000}"/>
    <cellStyle name="Comma 26 3 10" xfId="28880" xr:uid="{00000000-0005-0000-0000-0000A8440000}"/>
    <cellStyle name="Comma 26 3 2" xfId="9122" xr:uid="{00000000-0005-0000-0000-0000A9440000}"/>
    <cellStyle name="Comma 26 3 2 2" xfId="9123" xr:uid="{00000000-0005-0000-0000-0000AA440000}"/>
    <cellStyle name="Comma 26 3 2 2 2" xfId="9124" xr:uid="{00000000-0005-0000-0000-0000AB440000}"/>
    <cellStyle name="Comma 26 3 2 2 2 2" xfId="9125" xr:uid="{00000000-0005-0000-0000-0000AC440000}"/>
    <cellStyle name="Comma 26 3 2 2 2 2 2" xfId="28884" xr:uid="{00000000-0005-0000-0000-0000AD440000}"/>
    <cellStyle name="Comma 26 3 2 2 2 3" xfId="28883" xr:uid="{00000000-0005-0000-0000-0000AE440000}"/>
    <cellStyle name="Comma 26 3 2 2 3" xfId="9126" xr:uid="{00000000-0005-0000-0000-0000AF440000}"/>
    <cellStyle name="Comma 26 3 2 2 3 2" xfId="28885" xr:uid="{00000000-0005-0000-0000-0000B0440000}"/>
    <cellStyle name="Comma 26 3 2 2 4" xfId="28882" xr:uid="{00000000-0005-0000-0000-0000B1440000}"/>
    <cellStyle name="Comma 26 3 2 3" xfId="9127" xr:uid="{00000000-0005-0000-0000-0000B2440000}"/>
    <cellStyle name="Comma 26 3 2 3 2" xfId="9128" xr:uid="{00000000-0005-0000-0000-0000B3440000}"/>
    <cellStyle name="Comma 26 3 2 3 2 2" xfId="9129" xr:uid="{00000000-0005-0000-0000-0000B4440000}"/>
    <cellStyle name="Comma 26 3 2 3 2 2 2" xfId="28888" xr:uid="{00000000-0005-0000-0000-0000B5440000}"/>
    <cellStyle name="Comma 26 3 2 3 2 3" xfId="28887" xr:uid="{00000000-0005-0000-0000-0000B6440000}"/>
    <cellStyle name="Comma 26 3 2 3 3" xfId="9130" xr:uid="{00000000-0005-0000-0000-0000B7440000}"/>
    <cellStyle name="Comma 26 3 2 3 3 2" xfId="28889" xr:uid="{00000000-0005-0000-0000-0000B8440000}"/>
    <cellStyle name="Comma 26 3 2 3 4" xfId="28886" xr:uid="{00000000-0005-0000-0000-0000B9440000}"/>
    <cellStyle name="Comma 26 3 2 4" xfId="9131" xr:uid="{00000000-0005-0000-0000-0000BA440000}"/>
    <cellStyle name="Comma 26 3 2 4 2" xfId="9132" xr:uid="{00000000-0005-0000-0000-0000BB440000}"/>
    <cellStyle name="Comma 26 3 2 4 2 2" xfId="9133" xr:uid="{00000000-0005-0000-0000-0000BC440000}"/>
    <cellStyle name="Comma 26 3 2 4 2 2 2" xfId="28892" xr:uid="{00000000-0005-0000-0000-0000BD440000}"/>
    <cellStyle name="Comma 26 3 2 4 2 3" xfId="28891" xr:uid="{00000000-0005-0000-0000-0000BE440000}"/>
    <cellStyle name="Comma 26 3 2 4 3" xfId="9134" xr:uid="{00000000-0005-0000-0000-0000BF440000}"/>
    <cellStyle name="Comma 26 3 2 4 3 2" xfId="28893" xr:uid="{00000000-0005-0000-0000-0000C0440000}"/>
    <cellStyle name="Comma 26 3 2 4 4" xfId="28890" xr:uid="{00000000-0005-0000-0000-0000C1440000}"/>
    <cellStyle name="Comma 26 3 2 5" xfId="9135" xr:uid="{00000000-0005-0000-0000-0000C2440000}"/>
    <cellStyle name="Comma 26 3 2 5 2" xfId="9136" xr:uid="{00000000-0005-0000-0000-0000C3440000}"/>
    <cellStyle name="Comma 26 3 2 5 2 2" xfId="9137" xr:uid="{00000000-0005-0000-0000-0000C4440000}"/>
    <cellStyle name="Comma 26 3 2 5 2 2 2" xfId="28896" xr:uid="{00000000-0005-0000-0000-0000C5440000}"/>
    <cellStyle name="Comma 26 3 2 5 2 3" xfId="28895" xr:uid="{00000000-0005-0000-0000-0000C6440000}"/>
    <cellStyle name="Comma 26 3 2 5 3" xfId="9138" xr:uid="{00000000-0005-0000-0000-0000C7440000}"/>
    <cellStyle name="Comma 26 3 2 5 3 2" xfId="28897" xr:uid="{00000000-0005-0000-0000-0000C8440000}"/>
    <cellStyle name="Comma 26 3 2 5 4" xfId="28894" xr:uid="{00000000-0005-0000-0000-0000C9440000}"/>
    <cellStyle name="Comma 26 3 2 6" xfId="9139" xr:uid="{00000000-0005-0000-0000-0000CA440000}"/>
    <cellStyle name="Comma 26 3 2 6 2" xfId="9140" xr:uid="{00000000-0005-0000-0000-0000CB440000}"/>
    <cellStyle name="Comma 26 3 2 6 2 2" xfId="9141" xr:uid="{00000000-0005-0000-0000-0000CC440000}"/>
    <cellStyle name="Comma 26 3 2 6 2 2 2" xfId="28900" xr:uid="{00000000-0005-0000-0000-0000CD440000}"/>
    <cellStyle name="Comma 26 3 2 6 2 3" xfId="28899" xr:uid="{00000000-0005-0000-0000-0000CE440000}"/>
    <cellStyle name="Comma 26 3 2 6 3" xfId="9142" xr:uid="{00000000-0005-0000-0000-0000CF440000}"/>
    <cellStyle name="Comma 26 3 2 6 3 2" xfId="28901" xr:uid="{00000000-0005-0000-0000-0000D0440000}"/>
    <cellStyle name="Comma 26 3 2 6 4" xfId="28898" xr:uid="{00000000-0005-0000-0000-0000D1440000}"/>
    <cellStyle name="Comma 26 3 2 7" xfId="9143" xr:uid="{00000000-0005-0000-0000-0000D2440000}"/>
    <cellStyle name="Comma 26 3 2 7 2" xfId="9144" xr:uid="{00000000-0005-0000-0000-0000D3440000}"/>
    <cellStyle name="Comma 26 3 2 7 2 2" xfId="28903" xr:uid="{00000000-0005-0000-0000-0000D4440000}"/>
    <cellStyle name="Comma 26 3 2 7 3" xfId="28902" xr:uid="{00000000-0005-0000-0000-0000D5440000}"/>
    <cellStyle name="Comma 26 3 2 8" xfId="9145" xr:uid="{00000000-0005-0000-0000-0000D6440000}"/>
    <cellStyle name="Comma 26 3 2 8 2" xfId="28904" xr:uid="{00000000-0005-0000-0000-0000D7440000}"/>
    <cellStyle name="Comma 26 3 2 9" xfId="28881" xr:uid="{00000000-0005-0000-0000-0000D8440000}"/>
    <cellStyle name="Comma 26 3 3" xfId="9146" xr:uid="{00000000-0005-0000-0000-0000D9440000}"/>
    <cellStyle name="Comma 26 3 3 2" xfId="9147" xr:uid="{00000000-0005-0000-0000-0000DA440000}"/>
    <cellStyle name="Comma 26 3 3 2 2" xfId="9148" xr:uid="{00000000-0005-0000-0000-0000DB440000}"/>
    <cellStyle name="Comma 26 3 3 2 2 2" xfId="28907" xr:uid="{00000000-0005-0000-0000-0000DC440000}"/>
    <cellStyle name="Comma 26 3 3 2 3" xfId="28906" xr:uid="{00000000-0005-0000-0000-0000DD440000}"/>
    <cellStyle name="Comma 26 3 3 3" xfId="9149" xr:uid="{00000000-0005-0000-0000-0000DE440000}"/>
    <cellStyle name="Comma 26 3 3 3 2" xfId="28908" xr:uid="{00000000-0005-0000-0000-0000DF440000}"/>
    <cellStyle name="Comma 26 3 3 4" xfId="28905" xr:uid="{00000000-0005-0000-0000-0000E0440000}"/>
    <cellStyle name="Comma 26 3 4" xfId="9150" xr:uid="{00000000-0005-0000-0000-0000E1440000}"/>
    <cellStyle name="Comma 26 3 4 2" xfId="9151" xr:uid="{00000000-0005-0000-0000-0000E2440000}"/>
    <cellStyle name="Comma 26 3 4 2 2" xfId="9152" xr:uid="{00000000-0005-0000-0000-0000E3440000}"/>
    <cellStyle name="Comma 26 3 4 2 2 2" xfId="28911" xr:uid="{00000000-0005-0000-0000-0000E4440000}"/>
    <cellStyle name="Comma 26 3 4 2 3" xfId="28910" xr:uid="{00000000-0005-0000-0000-0000E5440000}"/>
    <cellStyle name="Comma 26 3 4 3" xfId="9153" xr:uid="{00000000-0005-0000-0000-0000E6440000}"/>
    <cellStyle name="Comma 26 3 4 3 2" xfId="28912" xr:uid="{00000000-0005-0000-0000-0000E7440000}"/>
    <cellStyle name="Comma 26 3 4 4" xfId="28909" xr:uid="{00000000-0005-0000-0000-0000E8440000}"/>
    <cellStyle name="Comma 26 3 5" xfId="9154" xr:uid="{00000000-0005-0000-0000-0000E9440000}"/>
    <cellStyle name="Comma 26 3 5 2" xfId="9155" xr:uid="{00000000-0005-0000-0000-0000EA440000}"/>
    <cellStyle name="Comma 26 3 5 2 2" xfId="9156" xr:uid="{00000000-0005-0000-0000-0000EB440000}"/>
    <cellStyle name="Comma 26 3 5 2 2 2" xfId="28915" xr:uid="{00000000-0005-0000-0000-0000EC440000}"/>
    <cellStyle name="Comma 26 3 5 2 3" xfId="28914" xr:uid="{00000000-0005-0000-0000-0000ED440000}"/>
    <cellStyle name="Comma 26 3 5 3" xfId="9157" xr:uid="{00000000-0005-0000-0000-0000EE440000}"/>
    <cellStyle name="Comma 26 3 5 3 2" xfId="28916" xr:uid="{00000000-0005-0000-0000-0000EF440000}"/>
    <cellStyle name="Comma 26 3 5 4" xfId="28913" xr:uid="{00000000-0005-0000-0000-0000F0440000}"/>
    <cellStyle name="Comma 26 3 6" xfId="9158" xr:uid="{00000000-0005-0000-0000-0000F1440000}"/>
    <cellStyle name="Comma 26 3 6 2" xfId="9159" xr:uid="{00000000-0005-0000-0000-0000F2440000}"/>
    <cellStyle name="Comma 26 3 6 2 2" xfId="9160" xr:uid="{00000000-0005-0000-0000-0000F3440000}"/>
    <cellStyle name="Comma 26 3 6 2 2 2" xfId="28919" xr:uid="{00000000-0005-0000-0000-0000F4440000}"/>
    <cellStyle name="Comma 26 3 6 2 3" xfId="28918" xr:uid="{00000000-0005-0000-0000-0000F5440000}"/>
    <cellStyle name="Comma 26 3 6 3" xfId="9161" xr:uid="{00000000-0005-0000-0000-0000F6440000}"/>
    <cellStyle name="Comma 26 3 6 3 2" xfId="28920" xr:uid="{00000000-0005-0000-0000-0000F7440000}"/>
    <cellStyle name="Comma 26 3 6 4" xfId="28917" xr:uid="{00000000-0005-0000-0000-0000F8440000}"/>
    <cellStyle name="Comma 26 3 7" xfId="9162" xr:uid="{00000000-0005-0000-0000-0000F9440000}"/>
    <cellStyle name="Comma 26 3 7 2" xfId="9163" xr:uid="{00000000-0005-0000-0000-0000FA440000}"/>
    <cellStyle name="Comma 26 3 7 2 2" xfId="9164" xr:uid="{00000000-0005-0000-0000-0000FB440000}"/>
    <cellStyle name="Comma 26 3 7 2 2 2" xfId="28923" xr:uid="{00000000-0005-0000-0000-0000FC440000}"/>
    <cellStyle name="Comma 26 3 7 2 3" xfId="28922" xr:uid="{00000000-0005-0000-0000-0000FD440000}"/>
    <cellStyle name="Comma 26 3 7 3" xfId="9165" xr:uid="{00000000-0005-0000-0000-0000FE440000}"/>
    <cellStyle name="Comma 26 3 7 3 2" xfId="28924" xr:uid="{00000000-0005-0000-0000-0000FF440000}"/>
    <cellStyle name="Comma 26 3 7 4" xfId="28921" xr:uid="{00000000-0005-0000-0000-000000450000}"/>
    <cellStyle name="Comma 26 3 8" xfId="9166" xr:uid="{00000000-0005-0000-0000-000001450000}"/>
    <cellStyle name="Comma 26 3 8 2" xfId="9167" xr:uid="{00000000-0005-0000-0000-000002450000}"/>
    <cellStyle name="Comma 26 3 8 2 2" xfId="28926" xr:uid="{00000000-0005-0000-0000-000003450000}"/>
    <cellStyle name="Comma 26 3 8 3" xfId="28925" xr:uid="{00000000-0005-0000-0000-000004450000}"/>
    <cellStyle name="Comma 26 3 9" xfId="9168" xr:uid="{00000000-0005-0000-0000-000005450000}"/>
    <cellStyle name="Comma 26 3 9 2" xfId="28927" xr:uid="{00000000-0005-0000-0000-000006450000}"/>
    <cellStyle name="Comma 26 4" xfId="9169" xr:uid="{00000000-0005-0000-0000-000007450000}"/>
    <cellStyle name="Comma 26 4 10" xfId="28928" xr:uid="{00000000-0005-0000-0000-000008450000}"/>
    <cellStyle name="Comma 26 4 2" xfId="9170" xr:uid="{00000000-0005-0000-0000-000009450000}"/>
    <cellStyle name="Comma 26 4 2 2" xfId="9171" xr:uid="{00000000-0005-0000-0000-00000A450000}"/>
    <cellStyle name="Comma 26 4 2 2 2" xfId="9172" xr:uid="{00000000-0005-0000-0000-00000B450000}"/>
    <cellStyle name="Comma 26 4 2 2 2 2" xfId="9173" xr:uid="{00000000-0005-0000-0000-00000C450000}"/>
    <cellStyle name="Comma 26 4 2 2 2 2 2" xfId="28932" xr:uid="{00000000-0005-0000-0000-00000D450000}"/>
    <cellStyle name="Comma 26 4 2 2 2 3" xfId="28931" xr:uid="{00000000-0005-0000-0000-00000E450000}"/>
    <cellStyle name="Comma 26 4 2 2 3" xfId="9174" xr:uid="{00000000-0005-0000-0000-00000F450000}"/>
    <cellStyle name="Comma 26 4 2 2 3 2" xfId="28933" xr:uid="{00000000-0005-0000-0000-000010450000}"/>
    <cellStyle name="Comma 26 4 2 2 4" xfId="28930" xr:uid="{00000000-0005-0000-0000-000011450000}"/>
    <cellStyle name="Comma 26 4 2 3" xfId="9175" xr:uid="{00000000-0005-0000-0000-000012450000}"/>
    <cellStyle name="Comma 26 4 2 3 2" xfId="9176" xr:uid="{00000000-0005-0000-0000-000013450000}"/>
    <cellStyle name="Comma 26 4 2 3 2 2" xfId="9177" xr:uid="{00000000-0005-0000-0000-000014450000}"/>
    <cellStyle name="Comma 26 4 2 3 2 2 2" xfId="28936" xr:uid="{00000000-0005-0000-0000-000015450000}"/>
    <cellStyle name="Comma 26 4 2 3 2 3" xfId="28935" xr:uid="{00000000-0005-0000-0000-000016450000}"/>
    <cellStyle name="Comma 26 4 2 3 3" xfId="9178" xr:uid="{00000000-0005-0000-0000-000017450000}"/>
    <cellStyle name="Comma 26 4 2 3 3 2" xfId="28937" xr:uid="{00000000-0005-0000-0000-000018450000}"/>
    <cellStyle name="Comma 26 4 2 3 4" xfId="28934" xr:uid="{00000000-0005-0000-0000-000019450000}"/>
    <cellStyle name="Comma 26 4 2 4" xfId="9179" xr:uid="{00000000-0005-0000-0000-00001A450000}"/>
    <cellStyle name="Comma 26 4 2 4 2" xfId="9180" xr:uid="{00000000-0005-0000-0000-00001B450000}"/>
    <cellStyle name="Comma 26 4 2 4 2 2" xfId="9181" xr:uid="{00000000-0005-0000-0000-00001C450000}"/>
    <cellStyle name="Comma 26 4 2 4 2 2 2" xfId="28940" xr:uid="{00000000-0005-0000-0000-00001D450000}"/>
    <cellStyle name="Comma 26 4 2 4 2 3" xfId="28939" xr:uid="{00000000-0005-0000-0000-00001E450000}"/>
    <cellStyle name="Comma 26 4 2 4 3" xfId="9182" xr:uid="{00000000-0005-0000-0000-00001F450000}"/>
    <cellStyle name="Comma 26 4 2 4 3 2" xfId="28941" xr:uid="{00000000-0005-0000-0000-000020450000}"/>
    <cellStyle name="Comma 26 4 2 4 4" xfId="28938" xr:uid="{00000000-0005-0000-0000-000021450000}"/>
    <cellStyle name="Comma 26 4 2 5" xfId="9183" xr:uid="{00000000-0005-0000-0000-000022450000}"/>
    <cellStyle name="Comma 26 4 2 5 2" xfId="9184" xr:uid="{00000000-0005-0000-0000-000023450000}"/>
    <cellStyle name="Comma 26 4 2 5 2 2" xfId="9185" xr:uid="{00000000-0005-0000-0000-000024450000}"/>
    <cellStyle name="Comma 26 4 2 5 2 2 2" xfId="28944" xr:uid="{00000000-0005-0000-0000-000025450000}"/>
    <cellStyle name="Comma 26 4 2 5 2 3" xfId="28943" xr:uid="{00000000-0005-0000-0000-000026450000}"/>
    <cellStyle name="Comma 26 4 2 5 3" xfId="9186" xr:uid="{00000000-0005-0000-0000-000027450000}"/>
    <cellStyle name="Comma 26 4 2 5 3 2" xfId="28945" xr:uid="{00000000-0005-0000-0000-000028450000}"/>
    <cellStyle name="Comma 26 4 2 5 4" xfId="28942" xr:uid="{00000000-0005-0000-0000-000029450000}"/>
    <cellStyle name="Comma 26 4 2 6" xfId="9187" xr:uid="{00000000-0005-0000-0000-00002A450000}"/>
    <cellStyle name="Comma 26 4 2 6 2" xfId="9188" xr:uid="{00000000-0005-0000-0000-00002B450000}"/>
    <cellStyle name="Comma 26 4 2 6 2 2" xfId="9189" xr:uid="{00000000-0005-0000-0000-00002C450000}"/>
    <cellStyle name="Comma 26 4 2 6 2 2 2" xfId="28948" xr:uid="{00000000-0005-0000-0000-00002D450000}"/>
    <cellStyle name="Comma 26 4 2 6 2 3" xfId="28947" xr:uid="{00000000-0005-0000-0000-00002E450000}"/>
    <cellStyle name="Comma 26 4 2 6 3" xfId="9190" xr:uid="{00000000-0005-0000-0000-00002F450000}"/>
    <cellStyle name="Comma 26 4 2 6 3 2" xfId="28949" xr:uid="{00000000-0005-0000-0000-000030450000}"/>
    <cellStyle name="Comma 26 4 2 6 4" xfId="28946" xr:uid="{00000000-0005-0000-0000-000031450000}"/>
    <cellStyle name="Comma 26 4 2 7" xfId="9191" xr:uid="{00000000-0005-0000-0000-000032450000}"/>
    <cellStyle name="Comma 26 4 2 7 2" xfId="9192" xr:uid="{00000000-0005-0000-0000-000033450000}"/>
    <cellStyle name="Comma 26 4 2 7 2 2" xfId="28951" xr:uid="{00000000-0005-0000-0000-000034450000}"/>
    <cellStyle name="Comma 26 4 2 7 3" xfId="28950" xr:uid="{00000000-0005-0000-0000-000035450000}"/>
    <cellStyle name="Comma 26 4 2 8" xfId="9193" xr:uid="{00000000-0005-0000-0000-000036450000}"/>
    <cellStyle name="Comma 26 4 2 8 2" xfId="28952" xr:uid="{00000000-0005-0000-0000-000037450000}"/>
    <cellStyle name="Comma 26 4 2 9" xfId="28929" xr:uid="{00000000-0005-0000-0000-000038450000}"/>
    <cellStyle name="Comma 26 4 3" xfId="9194" xr:uid="{00000000-0005-0000-0000-000039450000}"/>
    <cellStyle name="Comma 26 4 3 2" xfId="9195" xr:uid="{00000000-0005-0000-0000-00003A450000}"/>
    <cellStyle name="Comma 26 4 3 2 2" xfId="9196" xr:uid="{00000000-0005-0000-0000-00003B450000}"/>
    <cellStyle name="Comma 26 4 3 2 2 2" xfId="28955" xr:uid="{00000000-0005-0000-0000-00003C450000}"/>
    <cellStyle name="Comma 26 4 3 2 3" xfId="28954" xr:uid="{00000000-0005-0000-0000-00003D450000}"/>
    <cellStyle name="Comma 26 4 3 3" xfId="9197" xr:uid="{00000000-0005-0000-0000-00003E450000}"/>
    <cellStyle name="Comma 26 4 3 3 2" xfId="28956" xr:uid="{00000000-0005-0000-0000-00003F450000}"/>
    <cellStyle name="Comma 26 4 3 4" xfId="28953" xr:uid="{00000000-0005-0000-0000-000040450000}"/>
    <cellStyle name="Comma 26 4 4" xfId="9198" xr:uid="{00000000-0005-0000-0000-000041450000}"/>
    <cellStyle name="Comma 26 4 4 2" xfId="9199" xr:uid="{00000000-0005-0000-0000-000042450000}"/>
    <cellStyle name="Comma 26 4 4 2 2" xfId="9200" xr:uid="{00000000-0005-0000-0000-000043450000}"/>
    <cellStyle name="Comma 26 4 4 2 2 2" xfId="28959" xr:uid="{00000000-0005-0000-0000-000044450000}"/>
    <cellStyle name="Comma 26 4 4 2 3" xfId="28958" xr:uid="{00000000-0005-0000-0000-000045450000}"/>
    <cellStyle name="Comma 26 4 4 3" xfId="9201" xr:uid="{00000000-0005-0000-0000-000046450000}"/>
    <cellStyle name="Comma 26 4 4 3 2" xfId="28960" xr:uid="{00000000-0005-0000-0000-000047450000}"/>
    <cellStyle name="Comma 26 4 4 4" xfId="28957" xr:uid="{00000000-0005-0000-0000-000048450000}"/>
    <cellStyle name="Comma 26 4 5" xfId="9202" xr:uid="{00000000-0005-0000-0000-000049450000}"/>
    <cellStyle name="Comma 26 4 5 2" xfId="9203" xr:uid="{00000000-0005-0000-0000-00004A450000}"/>
    <cellStyle name="Comma 26 4 5 2 2" xfId="9204" xr:uid="{00000000-0005-0000-0000-00004B450000}"/>
    <cellStyle name="Comma 26 4 5 2 2 2" xfId="28963" xr:uid="{00000000-0005-0000-0000-00004C450000}"/>
    <cellStyle name="Comma 26 4 5 2 3" xfId="28962" xr:uid="{00000000-0005-0000-0000-00004D450000}"/>
    <cellStyle name="Comma 26 4 5 3" xfId="9205" xr:uid="{00000000-0005-0000-0000-00004E450000}"/>
    <cellStyle name="Comma 26 4 5 3 2" xfId="28964" xr:uid="{00000000-0005-0000-0000-00004F450000}"/>
    <cellStyle name="Comma 26 4 5 4" xfId="28961" xr:uid="{00000000-0005-0000-0000-000050450000}"/>
    <cellStyle name="Comma 26 4 6" xfId="9206" xr:uid="{00000000-0005-0000-0000-000051450000}"/>
    <cellStyle name="Comma 26 4 6 2" xfId="9207" xr:uid="{00000000-0005-0000-0000-000052450000}"/>
    <cellStyle name="Comma 26 4 6 2 2" xfId="9208" xr:uid="{00000000-0005-0000-0000-000053450000}"/>
    <cellStyle name="Comma 26 4 6 2 2 2" xfId="28967" xr:uid="{00000000-0005-0000-0000-000054450000}"/>
    <cellStyle name="Comma 26 4 6 2 3" xfId="28966" xr:uid="{00000000-0005-0000-0000-000055450000}"/>
    <cellStyle name="Comma 26 4 6 3" xfId="9209" xr:uid="{00000000-0005-0000-0000-000056450000}"/>
    <cellStyle name="Comma 26 4 6 3 2" xfId="28968" xr:uid="{00000000-0005-0000-0000-000057450000}"/>
    <cellStyle name="Comma 26 4 6 4" xfId="28965" xr:uid="{00000000-0005-0000-0000-000058450000}"/>
    <cellStyle name="Comma 26 4 7" xfId="9210" xr:uid="{00000000-0005-0000-0000-000059450000}"/>
    <cellStyle name="Comma 26 4 7 2" xfId="9211" xr:uid="{00000000-0005-0000-0000-00005A450000}"/>
    <cellStyle name="Comma 26 4 7 2 2" xfId="9212" xr:uid="{00000000-0005-0000-0000-00005B450000}"/>
    <cellStyle name="Comma 26 4 7 2 2 2" xfId="28971" xr:uid="{00000000-0005-0000-0000-00005C450000}"/>
    <cellStyle name="Comma 26 4 7 2 3" xfId="28970" xr:uid="{00000000-0005-0000-0000-00005D450000}"/>
    <cellStyle name="Comma 26 4 7 3" xfId="9213" xr:uid="{00000000-0005-0000-0000-00005E450000}"/>
    <cellStyle name="Comma 26 4 7 3 2" xfId="28972" xr:uid="{00000000-0005-0000-0000-00005F450000}"/>
    <cellStyle name="Comma 26 4 7 4" xfId="28969" xr:uid="{00000000-0005-0000-0000-000060450000}"/>
    <cellStyle name="Comma 26 4 8" xfId="9214" xr:uid="{00000000-0005-0000-0000-000061450000}"/>
    <cellStyle name="Comma 26 4 8 2" xfId="9215" xr:uid="{00000000-0005-0000-0000-000062450000}"/>
    <cellStyle name="Comma 26 4 8 2 2" xfId="28974" xr:uid="{00000000-0005-0000-0000-000063450000}"/>
    <cellStyle name="Comma 26 4 8 3" xfId="28973" xr:uid="{00000000-0005-0000-0000-000064450000}"/>
    <cellStyle name="Comma 26 4 9" xfId="9216" xr:uid="{00000000-0005-0000-0000-000065450000}"/>
    <cellStyle name="Comma 26 4 9 2" xfId="28975" xr:uid="{00000000-0005-0000-0000-000066450000}"/>
    <cellStyle name="Comma 26 5" xfId="9217" xr:uid="{00000000-0005-0000-0000-000067450000}"/>
    <cellStyle name="Comma 26 5 2" xfId="9218" xr:uid="{00000000-0005-0000-0000-000068450000}"/>
    <cellStyle name="Comma 26 5 2 2" xfId="9219" xr:uid="{00000000-0005-0000-0000-000069450000}"/>
    <cellStyle name="Comma 26 5 2 2 2" xfId="9220" xr:uid="{00000000-0005-0000-0000-00006A450000}"/>
    <cellStyle name="Comma 26 5 2 2 2 2" xfId="28979" xr:uid="{00000000-0005-0000-0000-00006B450000}"/>
    <cellStyle name="Comma 26 5 2 2 3" xfId="28978" xr:uid="{00000000-0005-0000-0000-00006C450000}"/>
    <cellStyle name="Comma 26 5 2 3" xfId="9221" xr:uid="{00000000-0005-0000-0000-00006D450000}"/>
    <cellStyle name="Comma 26 5 2 3 2" xfId="28980" xr:uid="{00000000-0005-0000-0000-00006E450000}"/>
    <cellStyle name="Comma 26 5 2 4" xfId="28977" xr:uid="{00000000-0005-0000-0000-00006F450000}"/>
    <cellStyle name="Comma 26 5 3" xfId="9222" xr:uid="{00000000-0005-0000-0000-000070450000}"/>
    <cellStyle name="Comma 26 5 3 2" xfId="9223" xr:uid="{00000000-0005-0000-0000-000071450000}"/>
    <cellStyle name="Comma 26 5 3 2 2" xfId="9224" xr:uid="{00000000-0005-0000-0000-000072450000}"/>
    <cellStyle name="Comma 26 5 3 2 2 2" xfId="28983" xr:uid="{00000000-0005-0000-0000-000073450000}"/>
    <cellStyle name="Comma 26 5 3 2 3" xfId="28982" xr:uid="{00000000-0005-0000-0000-000074450000}"/>
    <cellStyle name="Comma 26 5 3 3" xfId="9225" xr:uid="{00000000-0005-0000-0000-000075450000}"/>
    <cellStyle name="Comma 26 5 3 3 2" xfId="28984" xr:uid="{00000000-0005-0000-0000-000076450000}"/>
    <cellStyle name="Comma 26 5 3 4" xfId="28981" xr:uid="{00000000-0005-0000-0000-000077450000}"/>
    <cellStyle name="Comma 26 5 4" xfId="9226" xr:uid="{00000000-0005-0000-0000-000078450000}"/>
    <cellStyle name="Comma 26 5 4 2" xfId="9227" xr:uid="{00000000-0005-0000-0000-000079450000}"/>
    <cellStyle name="Comma 26 5 4 2 2" xfId="9228" xr:uid="{00000000-0005-0000-0000-00007A450000}"/>
    <cellStyle name="Comma 26 5 4 2 2 2" xfId="28987" xr:uid="{00000000-0005-0000-0000-00007B450000}"/>
    <cellStyle name="Comma 26 5 4 2 3" xfId="28986" xr:uid="{00000000-0005-0000-0000-00007C450000}"/>
    <cellStyle name="Comma 26 5 4 3" xfId="9229" xr:uid="{00000000-0005-0000-0000-00007D450000}"/>
    <cellStyle name="Comma 26 5 4 3 2" xfId="28988" xr:uid="{00000000-0005-0000-0000-00007E450000}"/>
    <cellStyle name="Comma 26 5 4 4" xfId="28985" xr:uid="{00000000-0005-0000-0000-00007F450000}"/>
    <cellStyle name="Comma 26 5 5" xfId="9230" xr:uid="{00000000-0005-0000-0000-000080450000}"/>
    <cellStyle name="Comma 26 5 5 2" xfId="9231" xr:uid="{00000000-0005-0000-0000-000081450000}"/>
    <cellStyle name="Comma 26 5 5 2 2" xfId="9232" xr:uid="{00000000-0005-0000-0000-000082450000}"/>
    <cellStyle name="Comma 26 5 5 2 2 2" xfId="28991" xr:uid="{00000000-0005-0000-0000-000083450000}"/>
    <cellStyle name="Comma 26 5 5 2 3" xfId="28990" xr:uid="{00000000-0005-0000-0000-000084450000}"/>
    <cellStyle name="Comma 26 5 5 3" xfId="9233" xr:uid="{00000000-0005-0000-0000-000085450000}"/>
    <cellStyle name="Comma 26 5 5 3 2" xfId="28992" xr:uid="{00000000-0005-0000-0000-000086450000}"/>
    <cellStyle name="Comma 26 5 5 4" xfId="28989" xr:uid="{00000000-0005-0000-0000-000087450000}"/>
    <cellStyle name="Comma 26 5 6" xfId="9234" xr:uid="{00000000-0005-0000-0000-000088450000}"/>
    <cellStyle name="Comma 26 5 6 2" xfId="9235" xr:uid="{00000000-0005-0000-0000-000089450000}"/>
    <cellStyle name="Comma 26 5 6 2 2" xfId="9236" xr:uid="{00000000-0005-0000-0000-00008A450000}"/>
    <cellStyle name="Comma 26 5 6 2 2 2" xfId="28995" xr:uid="{00000000-0005-0000-0000-00008B450000}"/>
    <cellStyle name="Comma 26 5 6 2 3" xfId="28994" xr:uid="{00000000-0005-0000-0000-00008C450000}"/>
    <cellStyle name="Comma 26 5 6 3" xfId="9237" xr:uid="{00000000-0005-0000-0000-00008D450000}"/>
    <cellStyle name="Comma 26 5 6 3 2" xfId="28996" xr:uid="{00000000-0005-0000-0000-00008E450000}"/>
    <cellStyle name="Comma 26 5 6 4" xfId="28993" xr:uid="{00000000-0005-0000-0000-00008F450000}"/>
    <cellStyle name="Comma 26 5 7" xfId="9238" xr:uid="{00000000-0005-0000-0000-000090450000}"/>
    <cellStyle name="Comma 26 5 7 2" xfId="9239" xr:uid="{00000000-0005-0000-0000-000091450000}"/>
    <cellStyle name="Comma 26 5 7 2 2" xfId="28998" xr:uid="{00000000-0005-0000-0000-000092450000}"/>
    <cellStyle name="Comma 26 5 7 3" xfId="28997" xr:uid="{00000000-0005-0000-0000-000093450000}"/>
    <cellStyle name="Comma 26 5 8" xfId="9240" xr:uid="{00000000-0005-0000-0000-000094450000}"/>
    <cellStyle name="Comma 26 5 8 2" xfId="28999" xr:uid="{00000000-0005-0000-0000-000095450000}"/>
    <cellStyle name="Comma 26 5 9" xfId="28976" xr:uid="{00000000-0005-0000-0000-000096450000}"/>
    <cellStyle name="Comma 26 6" xfId="9241" xr:uid="{00000000-0005-0000-0000-000097450000}"/>
    <cellStyle name="Comma 26 6 2" xfId="9242" xr:uid="{00000000-0005-0000-0000-000098450000}"/>
    <cellStyle name="Comma 26 6 2 2" xfId="9243" xr:uid="{00000000-0005-0000-0000-000099450000}"/>
    <cellStyle name="Comma 26 6 2 2 2" xfId="9244" xr:uid="{00000000-0005-0000-0000-00009A450000}"/>
    <cellStyle name="Comma 26 6 2 2 2 2" xfId="29003" xr:uid="{00000000-0005-0000-0000-00009B450000}"/>
    <cellStyle name="Comma 26 6 2 2 3" xfId="29002" xr:uid="{00000000-0005-0000-0000-00009C450000}"/>
    <cellStyle name="Comma 26 6 2 3" xfId="9245" xr:uid="{00000000-0005-0000-0000-00009D450000}"/>
    <cellStyle name="Comma 26 6 2 3 2" xfId="29004" xr:uid="{00000000-0005-0000-0000-00009E450000}"/>
    <cellStyle name="Comma 26 6 2 4" xfId="29001" xr:uid="{00000000-0005-0000-0000-00009F450000}"/>
    <cellStyle name="Comma 26 6 3" xfId="9246" xr:uid="{00000000-0005-0000-0000-0000A0450000}"/>
    <cellStyle name="Comma 26 6 3 2" xfId="9247" xr:uid="{00000000-0005-0000-0000-0000A1450000}"/>
    <cellStyle name="Comma 26 6 3 2 2" xfId="9248" xr:uid="{00000000-0005-0000-0000-0000A2450000}"/>
    <cellStyle name="Comma 26 6 3 2 2 2" xfId="29007" xr:uid="{00000000-0005-0000-0000-0000A3450000}"/>
    <cellStyle name="Comma 26 6 3 2 3" xfId="29006" xr:uid="{00000000-0005-0000-0000-0000A4450000}"/>
    <cellStyle name="Comma 26 6 3 3" xfId="9249" xr:uid="{00000000-0005-0000-0000-0000A5450000}"/>
    <cellStyle name="Comma 26 6 3 3 2" xfId="29008" xr:uid="{00000000-0005-0000-0000-0000A6450000}"/>
    <cellStyle name="Comma 26 6 3 4" xfId="29005" xr:uid="{00000000-0005-0000-0000-0000A7450000}"/>
    <cellStyle name="Comma 26 6 4" xfId="9250" xr:uid="{00000000-0005-0000-0000-0000A8450000}"/>
    <cellStyle name="Comma 26 6 4 2" xfId="9251" xr:uid="{00000000-0005-0000-0000-0000A9450000}"/>
    <cellStyle name="Comma 26 6 4 2 2" xfId="9252" xr:uid="{00000000-0005-0000-0000-0000AA450000}"/>
    <cellStyle name="Comma 26 6 4 2 2 2" xfId="29011" xr:uid="{00000000-0005-0000-0000-0000AB450000}"/>
    <cellStyle name="Comma 26 6 4 2 3" xfId="29010" xr:uid="{00000000-0005-0000-0000-0000AC450000}"/>
    <cellStyle name="Comma 26 6 4 3" xfId="9253" xr:uid="{00000000-0005-0000-0000-0000AD450000}"/>
    <cellStyle name="Comma 26 6 4 3 2" xfId="29012" xr:uid="{00000000-0005-0000-0000-0000AE450000}"/>
    <cellStyle name="Comma 26 6 4 4" xfId="29009" xr:uid="{00000000-0005-0000-0000-0000AF450000}"/>
    <cellStyle name="Comma 26 6 5" xfId="9254" xr:uid="{00000000-0005-0000-0000-0000B0450000}"/>
    <cellStyle name="Comma 26 6 5 2" xfId="9255" xr:uid="{00000000-0005-0000-0000-0000B1450000}"/>
    <cellStyle name="Comma 26 6 5 2 2" xfId="9256" xr:uid="{00000000-0005-0000-0000-0000B2450000}"/>
    <cellStyle name="Comma 26 6 5 2 2 2" xfId="29015" xr:uid="{00000000-0005-0000-0000-0000B3450000}"/>
    <cellStyle name="Comma 26 6 5 2 3" xfId="29014" xr:uid="{00000000-0005-0000-0000-0000B4450000}"/>
    <cellStyle name="Comma 26 6 5 3" xfId="9257" xr:uid="{00000000-0005-0000-0000-0000B5450000}"/>
    <cellStyle name="Comma 26 6 5 3 2" xfId="29016" xr:uid="{00000000-0005-0000-0000-0000B6450000}"/>
    <cellStyle name="Comma 26 6 5 4" xfId="29013" xr:uid="{00000000-0005-0000-0000-0000B7450000}"/>
    <cellStyle name="Comma 26 6 6" xfId="9258" xr:uid="{00000000-0005-0000-0000-0000B8450000}"/>
    <cellStyle name="Comma 26 6 6 2" xfId="9259" xr:uid="{00000000-0005-0000-0000-0000B9450000}"/>
    <cellStyle name="Comma 26 6 6 2 2" xfId="9260" xr:uid="{00000000-0005-0000-0000-0000BA450000}"/>
    <cellStyle name="Comma 26 6 6 2 2 2" xfId="29019" xr:uid="{00000000-0005-0000-0000-0000BB450000}"/>
    <cellStyle name="Comma 26 6 6 2 3" xfId="29018" xr:uid="{00000000-0005-0000-0000-0000BC450000}"/>
    <cellStyle name="Comma 26 6 6 3" xfId="9261" xr:uid="{00000000-0005-0000-0000-0000BD450000}"/>
    <cellStyle name="Comma 26 6 6 3 2" xfId="29020" xr:uid="{00000000-0005-0000-0000-0000BE450000}"/>
    <cellStyle name="Comma 26 6 6 4" xfId="29017" xr:uid="{00000000-0005-0000-0000-0000BF450000}"/>
    <cellStyle name="Comma 26 6 7" xfId="9262" xr:uid="{00000000-0005-0000-0000-0000C0450000}"/>
    <cellStyle name="Comma 26 6 7 2" xfId="9263" xr:uid="{00000000-0005-0000-0000-0000C1450000}"/>
    <cellStyle name="Comma 26 6 7 2 2" xfId="29022" xr:uid="{00000000-0005-0000-0000-0000C2450000}"/>
    <cellStyle name="Comma 26 6 7 3" xfId="29021" xr:uid="{00000000-0005-0000-0000-0000C3450000}"/>
    <cellStyle name="Comma 26 6 8" xfId="9264" xr:uid="{00000000-0005-0000-0000-0000C4450000}"/>
    <cellStyle name="Comma 26 6 8 2" xfId="29023" xr:uid="{00000000-0005-0000-0000-0000C5450000}"/>
    <cellStyle name="Comma 26 6 9" xfId="29000" xr:uid="{00000000-0005-0000-0000-0000C6450000}"/>
    <cellStyle name="Comma 26 7" xfId="9265" xr:uid="{00000000-0005-0000-0000-0000C7450000}"/>
    <cellStyle name="Comma 26 7 2" xfId="9266" xr:uid="{00000000-0005-0000-0000-0000C8450000}"/>
    <cellStyle name="Comma 26 7 2 2" xfId="9267" xr:uid="{00000000-0005-0000-0000-0000C9450000}"/>
    <cellStyle name="Comma 26 7 2 2 2" xfId="29026" xr:uid="{00000000-0005-0000-0000-0000CA450000}"/>
    <cellStyle name="Comma 26 7 2 3" xfId="29025" xr:uid="{00000000-0005-0000-0000-0000CB450000}"/>
    <cellStyle name="Comma 26 7 3" xfId="9268" xr:uid="{00000000-0005-0000-0000-0000CC450000}"/>
    <cellStyle name="Comma 26 7 3 2" xfId="29027" xr:uid="{00000000-0005-0000-0000-0000CD450000}"/>
    <cellStyle name="Comma 26 7 4" xfId="29024" xr:uid="{00000000-0005-0000-0000-0000CE450000}"/>
    <cellStyle name="Comma 26 8" xfId="9269" xr:uid="{00000000-0005-0000-0000-0000CF450000}"/>
    <cellStyle name="Comma 26 8 2" xfId="9270" xr:uid="{00000000-0005-0000-0000-0000D0450000}"/>
    <cellStyle name="Comma 26 8 2 2" xfId="9271" xr:uid="{00000000-0005-0000-0000-0000D1450000}"/>
    <cellStyle name="Comma 26 8 2 2 2" xfId="29030" xr:uid="{00000000-0005-0000-0000-0000D2450000}"/>
    <cellStyle name="Comma 26 8 2 3" xfId="29029" xr:uid="{00000000-0005-0000-0000-0000D3450000}"/>
    <cellStyle name="Comma 26 8 3" xfId="9272" xr:uid="{00000000-0005-0000-0000-0000D4450000}"/>
    <cellStyle name="Comma 26 8 3 2" xfId="29031" xr:uid="{00000000-0005-0000-0000-0000D5450000}"/>
    <cellStyle name="Comma 26 8 4" xfId="29028" xr:uid="{00000000-0005-0000-0000-0000D6450000}"/>
    <cellStyle name="Comma 26 9" xfId="9273" xr:uid="{00000000-0005-0000-0000-0000D7450000}"/>
    <cellStyle name="Comma 26 9 2" xfId="9274" xr:uid="{00000000-0005-0000-0000-0000D8450000}"/>
    <cellStyle name="Comma 26 9 2 2" xfId="9275" xr:uid="{00000000-0005-0000-0000-0000D9450000}"/>
    <cellStyle name="Comma 26 9 2 2 2" xfId="29034" xr:uid="{00000000-0005-0000-0000-0000DA450000}"/>
    <cellStyle name="Comma 26 9 2 3" xfId="29033" xr:uid="{00000000-0005-0000-0000-0000DB450000}"/>
    <cellStyle name="Comma 26 9 3" xfId="9276" xr:uid="{00000000-0005-0000-0000-0000DC450000}"/>
    <cellStyle name="Comma 26 9 3 2" xfId="29035" xr:uid="{00000000-0005-0000-0000-0000DD450000}"/>
    <cellStyle name="Comma 26 9 4" xfId="29032" xr:uid="{00000000-0005-0000-0000-0000DE450000}"/>
    <cellStyle name="Comma 27" xfId="9277" xr:uid="{00000000-0005-0000-0000-0000DF450000}"/>
    <cellStyle name="Comma 27 2" xfId="9278" xr:uid="{00000000-0005-0000-0000-0000E0450000}"/>
    <cellStyle name="Comma 28" xfId="9279" xr:uid="{00000000-0005-0000-0000-0000E1450000}"/>
    <cellStyle name="Comma 28 2" xfId="9280" xr:uid="{00000000-0005-0000-0000-0000E2450000}"/>
    <cellStyle name="Comma 29" xfId="9281" xr:uid="{00000000-0005-0000-0000-0000E3450000}"/>
    <cellStyle name="Comma 29 2" xfId="9282" xr:uid="{00000000-0005-0000-0000-0000E4450000}"/>
    <cellStyle name="Comma 3" xfId="41" xr:uid="{00000000-0005-0000-0000-0000E5450000}"/>
    <cellStyle name="Comma 3 10" xfId="20400" xr:uid="{00000000-0005-0000-0000-0000E6450000}"/>
    <cellStyle name="Comma 3 2" xfId="9283" xr:uid="{00000000-0005-0000-0000-0000E7450000}"/>
    <cellStyle name="Comma 3 2 2" xfId="9284" xr:uid="{00000000-0005-0000-0000-0000E8450000}"/>
    <cellStyle name="Comma 3 3" xfId="9285" xr:uid="{00000000-0005-0000-0000-0000E9450000}"/>
    <cellStyle name="Comma 3 4" xfId="9286" xr:uid="{00000000-0005-0000-0000-0000EA450000}"/>
    <cellStyle name="Comma 3 4 2" xfId="9287" xr:uid="{00000000-0005-0000-0000-0000EB450000}"/>
    <cellStyle name="Comma 3 4 2 2" xfId="9288" xr:uid="{00000000-0005-0000-0000-0000EC450000}"/>
    <cellStyle name="Comma 3 4 2 2 2" xfId="9289" xr:uid="{00000000-0005-0000-0000-0000ED450000}"/>
    <cellStyle name="Comma 3 4 2 2 2 2" xfId="29039" xr:uid="{00000000-0005-0000-0000-0000EE450000}"/>
    <cellStyle name="Comma 3 4 2 2 3" xfId="29038" xr:uid="{00000000-0005-0000-0000-0000EF450000}"/>
    <cellStyle name="Comma 3 4 2 3" xfId="9290" xr:uid="{00000000-0005-0000-0000-0000F0450000}"/>
    <cellStyle name="Comma 3 4 2 3 2" xfId="29040" xr:uid="{00000000-0005-0000-0000-0000F1450000}"/>
    <cellStyle name="Comma 3 4 2 4" xfId="29037" xr:uid="{00000000-0005-0000-0000-0000F2450000}"/>
    <cellStyle name="Comma 3 4 3" xfId="9291" xr:uid="{00000000-0005-0000-0000-0000F3450000}"/>
    <cellStyle name="Comma 3 4 3 2" xfId="9292" xr:uid="{00000000-0005-0000-0000-0000F4450000}"/>
    <cellStyle name="Comma 3 4 3 2 2" xfId="29042" xr:uid="{00000000-0005-0000-0000-0000F5450000}"/>
    <cellStyle name="Comma 3 4 3 3" xfId="29041" xr:uid="{00000000-0005-0000-0000-0000F6450000}"/>
    <cellStyle name="Comma 3 4 4" xfId="9293" xr:uid="{00000000-0005-0000-0000-0000F7450000}"/>
    <cellStyle name="Comma 3 4 4 2" xfId="29043" xr:uid="{00000000-0005-0000-0000-0000F8450000}"/>
    <cellStyle name="Comma 3 4 5" xfId="29036" xr:uid="{00000000-0005-0000-0000-0000F9450000}"/>
    <cellStyle name="Comma 3 5" xfId="9294" xr:uid="{00000000-0005-0000-0000-0000FA450000}"/>
    <cellStyle name="Comma 3 5 2" xfId="9295" xr:uid="{00000000-0005-0000-0000-0000FB450000}"/>
    <cellStyle name="Comma 3 5 2 2" xfId="9296" xr:uid="{00000000-0005-0000-0000-0000FC450000}"/>
    <cellStyle name="Comma 3 5 2 2 2" xfId="9297" xr:uid="{00000000-0005-0000-0000-0000FD450000}"/>
    <cellStyle name="Comma 3 5 2 2 2 2" xfId="29047" xr:uid="{00000000-0005-0000-0000-0000FE450000}"/>
    <cellStyle name="Comma 3 5 2 2 3" xfId="29046" xr:uid="{00000000-0005-0000-0000-0000FF450000}"/>
    <cellStyle name="Comma 3 5 2 3" xfId="9298" xr:uid="{00000000-0005-0000-0000-000000460000}"/>
    <cellStyle name="Comma 3 5 2 3 2" xfId="29048" xr:uid="{00000000-0005-0000-0000-000001460000}"/>
    <cellStyle name="Comma 3 5 2 4" xfId="29045" xr:uid="{00000000-0005-0000-0000-000002460000}"/>
    <cellStyle name="Comma 3 5 3" xfId="9299" xr:uid="{00000000-0005-0000-0000-000003460000}"/>
    <cellStyle name="Comma 3 5 3 2" xfId="9300" xr:uid="{00000000-0005-0000-0000-000004460000}"/>
    <cellStyle name="Comma 3 5 3 2 2" xfId="29050" xr:uid="{00000000-0005-0000-0000-000005460000}"/>
    <cellStyle name="Comma 3 5 3 3" xfId="29049" xr:uid="{00000000-0005-0000-0000-000006460000}"/>
    <cellStyle name="Comma 3 5 4" xfId="9301" xr:uid="{00000000-0005-0000-0000-000007460000}"/>
    <cellStyle name="Comma 3 5 4 2" xfId="29051" xr:uid="{00000000-0005-0000-0000-000008460000}"/>
    <cellStyle name="Comma 3 5 5" xfId="29044" xr:uid="{00000000-0005-0000-0000-000009460000}"/>
    <cellStyle name="Comma 3 6" xfId="9302" xr:uid="{00000000-0005-0000-0000-00000A460000}"/>
    <cellStyle name="Comma 3 7" xfId="9303" xr:uid="{00000000-0005-0000-0000-00000B460000}"/>
    <cellStyle name="Comma 3 7 2" xfId="9304" xr:uid="{00000000-0005-0000-0000-00000C460000}"/>
    <cellStyle name="Comma 3 7 2 2" xfId="9305" xr:uid="{00000000-0005-0000-0000-00000D460000}"/>
    <cellStyle name="Comma 3 7 2 2 2" xfId="29054" xr:uid="{00000000-0005-0000-0000-00000E460000}"/>
    <cellStyle name="Comma 3 7 2 3" xfId="29053" xr:uid="{00000000-0005-0000-0000-00000F460000}"/>
    <cellStyle name="Comma 3 7 3" xfId="9306" xr:uid="{00000000-0005-0000-0000-000010460000}"/>
    <cellStyle name="Comma 3 7 3 2" xfId="29055" xr:uid="{00000000-0005-0000-0000-000011460000}"/>
    <cellStyle name="Comma 3 7 4" xfId="29052" xr:uid="{00000000-0005-0000-0000-000012460000}"/>
    <cellStyle name="Comma 3 8" xfId="9307" xr:uid="{00000000-0005-0000-0000-000013460000}"/>
    <cellStyle name="Comma 3 9" xfId="9308" xr:uid="{00000000-0005-0000-0000-000014460000}"/>
    <cellStyle name="Comma 30" xfId="9309" xr:uid="{00000000-0005-0000-0000-000015460000}"/>
    <cellStyle name="Comma 30 2" xfId="9310" xr:uid="{00000000-0005-0000-0000-000016460000}"/>
    <cellStyle name="Comma 31" xfId="9311" xr:uid="{00000000-0005-0000-0000-000017460000}"/>
    <cellStyle name="Comma 31 2" xfId="9312" xr:uid="{00000000-0005-0000-0000-000018460000}"/>
    <cellStyle name="Comma 32" xfId="9313" xr:uid="{00000000-0005-0000-0000-000019460000}"/>
    <cellStyle name="Comma 32 2" xfId="9314" xr:uid="{00000000-0005-0000-0000-00001A460000}"/>
    <cellStyle name="Comma 33" xfId="9315" xr:uid="{00000000-0005-0000-0000-00001B460000}"/>
    <cellStyle name="Comma 33 2" xfId="9316" xr:uid="{00000000-0005-0000-0000-00001C460000}"/>
    <cellStyle name="Comma 34" xfId="9317" xr:uid="{00000000-0005-0000-0000-00001D460000}"/>
    <cellStyle name="Comma 34 2" xfId="9318" xr:uid="{00000000-0005-0000-0000-00001E460000}"/>
    <cellStyle name="Comma 35" xfId="9319" xr:uid="{00000000-0005-0000-0000-00001F460000}"/>
    <cellStyle name="Comma 35 2" xfId="9320" xr:uid="{00000000-0005-0000-0000-000020460000}"/>
    <cellStyle name="Comma 36" xfId="9321" xr:uid="{00000000-0005-0000-0000-000021460000}"/>
    <cellStyle name="Comma 36 2" xfId="9322" xr:uid="{00000000-0005-0000-0000-000022460000}"/>
    <cellStyle name="Comma 37" xfId="9323" xr:uid="{00000000-0005-0000-0000-000023460000}"/>
    <cellStyle name="Comma 37 2" xfId="9324" xr:uid="{00000000-0005-0000-0000-000024460000}"/>
    <cellStyle name="Comma 38" xfId="9325" xr:uid="{00000000-0005-0000-0000-000025460000}"/>
    <cellStyle name="Comma 38 2" xfId="9326" xr:uid="{00000000-0005-0000-0000-000026460000}"/>
    <cellStyle name="Comma 39" xfId="9327" xr:uid="{00000000-0005-0000-0000-000027460000}"/>
    <cellStyle name="Comma 39 2" xfId="9328" xr:uid="{00000000-0005-0000-0000-000028460000}"/>
    <cellStyle name="Comma 4" xfId="9329" xr:uid="{00000000-0005-0000-0000-000029460000}"/>
    <cellStyle name="Comma 4 2" xfId="9330" xr:uid="{00000000-0005-0000-0000-00002A460000}"/>
    <cellStyle name="Comma 4 2 2" xfId="9331" xr:uid="{00000000-0005-0000-0000-00002B460000}"/>
    <cellStyle name="Comma 4 3" xfId="9332" xr:uid="{00000000-0005-0000-0000-00002C460000}"/>
    <cellStyle name="Comma 4 4" xfId="9333" xr:uid="{00000000-0005-0000-0000-00002D460000}"/>
    <cellStyle name="Comma 4 5" xfId="9334" xr:uid="{00000000-0005-0000-0000-00002E460000}"/>
    <cellStyle name="Comma 4 6" xfId="29056" xr:uid="{00000000-0005-0000-0000-00002F460000}"/>
    <cellStyle name="Comma 40" xfId="9335" xr:uid="{00000000-0005-0000-0000-000030460000}"/>
    <cellStyle name="Comma 40 2" xfId="9336" xr:uid="{00000000-0005-0000-0000-000031460000}"/>
    <cellStyle name="Comma 41" xfId="9337" xr:uid="{00000000-0005-0000-0000-000032460000}"/>
    <cellStyle name="Comma 41 2" xfId="9338" xr:uid="{00000000-0005-0000-0000-000033460000}"/>
    <cellStyle name="Comma 42" xfId="9339" xr:uid="{00000000-0005-0000-0000-000034460000}"/>
    <cellStyle name="Comma 42 2" xfId="9340" xr:uid="{00000000-0005-0000-0000-000035460000}"/>
    <cellStyle name="Comma 43" xfId="9341" xr:uid="{00000000-0005-0000-0000-000036460000}"/>
    <cellStyle name="Comma 43 2" xfId="9342" xr:uid="{00000000-0005-0000-0000-000037460000}"/>
    <cellStyle name="Comma 44" xfId="9343" xr:uid="{00000000-0005-0000-0000-000038460000}"/>
    <cellStyle name="Comma 44 2" xfId="9344" xr:uid="{00000000-0005-0000-0000-000039460000}"/>
    <cellStyle name="Comma 45" xfId="9345" xr:uid="{00000000-0005-0000-0000-00003A460000}"/>
    <cellStyle name="Comma 45 2" xfId="9346" xr:uid="{00000000-0005-0000-0000-00003B460000}"/>
    <cellStyle name="Comma 46" xfId="9347" xr:uid="{00000000-0005-0000-0000-00003C460000}"/>
    <cellStyle name="Comma 46 2" xfId="9348" xr:uid="{00000000-0005-0000-0000-00003D460000}"/>
    <cellStyle name="Comma 47" xfId="9349" xr:uid="{00000000-0005-0000-0000-00003E460000}"/>
    <cellStyle name="Comma 47 2" xfId="9350" xr:uid="{00000000-0005-0000-0000-00003F460000}"/>
    <cellStyle name="Comma 48" xfId="9351" xr:uid="{00000000-0005-0000-0000-000040460000}"/>
    <cellStyle name="Comma 48 2" xfId="9352" xr:uid="{00000000-0005-0000-0000-000041460000}"/>
    <cellStyle name="Comma 49" xfId="9353" xr:uid="{00000000-0005-0000-0000-000042460000}"/>
    <cellStyle name="Comma 49 2" xfId="9354" xr:uid="{00000000-0005-0000-0000-000043460000}"/>
    <cellStyle name="Comma 5" xfId="40" xr:uid="{00000000-0005-0000-0000-000044460000}"/>
    <cellStyle name="Comma 5 2" xfId="9355" xr:uid="{00000000-0005-0000-0000-000045460000}"/>
    <cellStyle name="Comma 5 3" xfId="9356" xr:uid="{00000000-0005-0000-0000-000046460000}"/>
    <cellStyle name="Comma 5 4" xfId="9357" xr:uid="{00000000-0005-0000-0000-000047460000}"/>
    <cellStyle name="Comma 5 5" xfId="9358" xr:uid="{00000000-0005-0000-0000-000048460000}"/>
    <cellStyle name="Comma 50" xfId="9359" xr:uid="{00000000-0005-0000-0000-000049460000}"/>
    <cellStyle name="Comma 50 2" xfId="9360" xr:uid="{00000000-0005-0000-0000-00004A460000}"/>
    <cellStyle name="Comma 51" xfId="9361" xr:uid="{00000000-0005-0000-0000-00004B460000}"/>
    <cellStyle name="Comma 51 2" xfId="9362" xr:uid="{00000000-0005-0000-0000-00004C460000}"/>
    <cellStyle name="Comma 52" xfId="9363" xr:uid="{00000000-0005-0000-0000-00004D460000}"/>
    <cellStyle name="Comma 52 2" xfId="9364" xr:uid="{00000000-0005-0000-0000-00004E460000}"/>
    <cellStyle name="Comma 53" xfId="9365" xr:uid="{00000000-0005-0000-0000-00004F460000}"/>
    <cellStyle name="Comma 53 2" xfId="9366" xr:uid="{00000000-0005-0000-0000-000050460000}"/>
    <cellStyle name="Comma 54" xfId="9367" xr:uid="{00000000-0005-0000-0000-000051460000}"/>
    <cellStyle name="Comma 54 2" xfId="9368" xr:uid="{00000000-0005-0000-0000-000052460000}"/>
    <cellStyle name="Comma 55" xfId="9369" xr:uid="{00000000-0005-0000-0000-000053460000}"/>
    <cellStyle name="Comma 55 2" xfId="9370" xr:uid="{00000000-0005-0000-0000-000054460000}"/>
    <cellStyle name="Comma 56" xfId="9371" xr:uid="{00000000-0005-0000-0000-000055460000}"/>
    <cellStyle name="Comma 56 2" xfId="9372" xr:uid="{00000000-0005-0000-0000-000056460000}"/>
    <cellStyle name="Comma 57" xfId="9373" xr:uid="{00000000-0005-0000-0000-000057460000}"/>
    <cellStyle name="Comma 57 2" xfId="9374" xr:uid="{00000000-0005-0000-0000-000058460000}"/>
    <cellStyle name="Comma 58" xfId="9375" xr:uid="{00000000-0005-0000-0000-000059460000}"/>
    <cellStyle name="Comma 59" xfId="9376" xr:uid="{00000000-0005-0000-0000-00005A460000}"/>
    <cellStyle name="Comma 6" xfId="9377" xr:uid="{00000000-0005-0000-0000-00005B460000}"/>
    <cellStyle name="Comma 6 2" xfId="9378" xr:uid="{00000000-0005-0000-0000-00005C460000}"/>
    <cellStyle name="Comma 6 2 2" xfId="9379" xr:uid="{00000000-0005-0000-0000-00005D460000}"/>
    <cellStyle name="Comma 6 3" xfId="9380" xr:uid="{00000000-0005-0000-0000-00005E460000}"/>
    <cellStyle name="Comma 6 3 2" xfId="9381" xr:uid="{00000000-0005-0000-0000-00005F460000}"/>
    <cellStyle name="Comma 6 4" xfId="9382" xr:uid="{00000000-0005-0000-0000-000060460000}"/>
    <cellStyle name="Comma 60" xfId="9383" xr:uid="{00000000-0005-0000-0000-000061460000}"/>
    <cellStyle name="Comma 61" xfId="9384" xr:uid="{00000000-0005-0000-0000-000062460000}"/>
    <cellStyle name="Comma 62" xfId="9385" xr:uid="{00000000-0005-0000-0000-000063460000}"/>
    <cellStyle name="Comma 63" xfId="9386" xr:uid="{00000000-0005-0000-0000-000064460000}"/>
    <cellStyle name="Comma 64" xfId="9387" xr:uid="{00000000-0005-0000-0000-000065460000}"/>
    <cellStyle name="Comma 65" xfId="9388" xr:uid="{00000000-0005-0000-0000-000066460000}"/>
    <cellStyle name="Comma 66" xfId="9389" xr:uid="{00000000-0005-0000-0000-000067460000}"/>
    <cellStyle name="Comma 67" xfId="9390" xr:uid="{00000000-0005-0000-0000-000068460000}"/>
    <cellStyle name="Comma 68" xfId="9391" xr:uid="{00000000-0005-0000-0000-000069460000}"/>
    <cellStyle name="Comma 69" xfId="9392" xr:uid="{00000000-0005-0000-0000-00006A460000}"/>
    <cellStyle name="Comma 7" xfId="9393" xr:uid="{00000000-0005-0000-0000-00006B460000}"/>
    <cellStyle name="Comma 7 2" xfId="9394" xr:uid="{00000000-0005-0000-0000-00006C460000}"/>
    <cellStyle name="Comma 7 3" xfId="9395" xr:uid="{00000000-0005-0000-0000-00006D460000}"/>
    <cellStyle name="Comma 7 4" xfId="9396" xr:uid="{00000000-0005-0000-0000-00006E460000}"/>
    <cellStyle name="Comma 7 5" xfId="9397" xr:uid="{00000000-0005-0000-0000-00006F460000}"/>
    <cellStyle name="Comma 70" xfId="9398" xr:uid="{00000000-0005-0000-0000-000070460000}"/>
    <cellStyle name="Comma 71" xfId="9399" xr:uid="{00000000-0005-0000-0000-000071460000}"/>
    <cellStyle name="Comma 72" xfId="9400" xr:uid="{00000000-0005-0000-0000-000072460000}"/>
    <cellStyle name="Comma 73" xfId="9401" xr:uid="{00000000-0005-0000-0000-000073460000}"/>
    <cellStyle name="Comma 74" xfId="9402" xr:uid="{00000000-0005-0000-0000-000074460000}"/>
    <cellStyle name="Comma 75" xfId="9403" xr:uid="{00000000-0005-0000-0000-000075460000}"/>
    <cellStyle name="Comma 76" xfId="9404" xr:uid="{00000000-0005-0000-0000-000076460000}"/>
    <cellStyle name="Comma 77" xfId="9405" xr:uid="{00000000-0005-0000-0000-000077460000}"/>
    <cellStyle name="Comma 78" xfId="9406" xr:uid="{00000000-0005-0000-0000-000078460000}"/>
    <cellStyle name="Comma 79" xfId="9407" xr:uid="{00000000-0005-0000-0000-000079460000}"/>
    <cellStyle name="Comma 79 2" xfId="9408" xr:uid="{00000000-0005-0000-0000-00007A460000}"/>
    <cellStyle name="Comma 79 2 2" xfId="9409" xr:uid="{00000000-0005-0000-0000-00007B460000}"/>
    <cellStyle name="Comma 79 2 2 2" xfId="9410" xr:uid="{00000000-0005-0000-0000-00007C460000}"/>
    <cellStyle name="Comma 79 2 2 2 2" xfId="29060" xr:uid="{00000000-0005-0000-0000-00007D460000}"/>
    <cellStyle name="Comma 79 2 2 3" xfId="29059" xr:uid="{00000000-0005-0000-0000-00007E460000}"/>
    <cellStyle name="Comma 79 2 3" xfId="9411" xr:uid="{00000000-0005-0000-0000-00007F460000}"/>
    <cellStyle name="Comma 79 2 3 2" xfId="29061" xr:uid="{00000000-0005-0000-0000-000080460000}"/>
    <cellStyle name="Comma 79 2 4" xfId="29058" xr:uid="{00000000-0005-0000-0000-000081460000}"/>
    <cellStyle name="Comma 79 3" xfId="9412" xr:uid="{00000000-0005-0000-0000-000082460000}"/>
    <cellStyle name="Comma 79 3 2" xfId="9413" xr:uid="{00000000-0005-0000-0000-000083460000}"/>
    <cellStyle name="Comma 79 3 2 2" xfId="29063" xr:uid="{00000000-0005-0000-0000-000084460000}"/>
    <cellStyle name="Comma 79 3 3" xfId="29062" xr:uid="{00000000-0005-0000-0000-000085460000}"/>
    <cellStyle name="Comma 79 4" xfId="9414" xr:uid="{00000000-0005-0000-0000-000086460000}"/>
    <cellStyle name="Comma 79 4 2" xfId="29064" xr:uid="{00000000-0005-0000-0000-000087460000}"/>
    <cellStyle name="Comma 79 5" xfId="29057" xr:uid="{00000000-0005-0000-0000-000088460000}"/>
    <cellStyle name="Comma 8" xfId="9415" xr:uid="{00000000-0005-0000-0000-000089460000}"/>
    <cellStyle name="Comma 8 2" xfId="9416" xr:uid="{00000000-0005-0000-0000-00008A460000}"/>
    <cellStyle name="Comma 8 3" xfId="9417" xr:uid="{00000000-0005-0000-0000-00008B460000}"/>
    <cellStyle name="Comma 8 4" xfId="9418" xr:uid="{00000000-0005-0000-0000-00008C460000}"/>
    <cellStyle name="Comma 8 5" xfId="9419" xr:uid="{00000000-0005-0000-0000-00008D460000}"/>
    <cellStyle name="Comma 8 6" xfId="9420" xr:uid="{00000000-0005-0000-0000-00008E460000}"/>
    <cellStyle name="Comma 8 6 2" xfId="29066" xr:uid="{00000000-0005-0000-0000-00008F460000}"/>
    <cellStyle name="Comma 8 7" xfId="29065" xr:uid="{00000000-0005-0000-0000-000090460000}"/>
    <cellStyle name="Comma 80" xfId="9421" xr:uid="{00000000-0005-0000-0000-000091460000}"/>
    <cellStyle name="Comma 80 2" xfId="9422" xr:uid="{00000000-0005-0000-0000-000092460000}"/>
    <cellStyle name="Comma 80 2 2" xfId="9423" xr:uid="{00000000-0005-0000-0000-000093460000}"/>
    <cellStyle name="Comma 80 2 2 2" xfId="9424" xr:uid="{00000000-0005-0000-0000-000094460000}"/>
    <cellStyle name="Comma 80 2 2 2 2" xfId="29070" xr:uid="{00000000-0005-0000-0000-000095460000}"/>
    <cellStyle name="Comma 80 2 2 3" xfId="29069" xr:uid="{00000000-0005-0000-0000-000096460000}"/>
    <cellStyle name="Comma 80 2 3" xfId="9425" xr:uid="{00000000-0005-0000-0000-000097460000}"/>
    <cellStyle name="Comma 80 2 3 2" xfId="29071" xr:uid="{00000000-0005-0000-0000-000098460000}"/>
    <cellStyle name="Comma 80 2 4" xfId="29068" xr:uid="{00000000-0005-0000-0000-000099460000}"/>
    <cellStyle name="Comma 80 3" xfId="9426" xr:uid="{00000000-0005-0000-0000-00009A460000}"/>
    <cellStyle name="Comma 80 3 2" xfId="9427" xr:uid="{00000000-0005-0000-0000-00009B460000}"/>
    <cellStyle name="Comma 80 3 2 2" xfId="29073" xr:uid="{00000000-0005-0000-0000-00009C460000}"/>
    <cellStyle name="Comma 80 3 3" xfId="29072" xr:uid="{00000000-0005-0000-0000-00009D460000}"/>
    <cellStyle name="Comma 80 4" xfId="9428" xr:uid="{00000000-0005-0000-0000-00009E460000}"/>
    <cellStyle name="Comma 80 4 2" xfId="29074" xr:uid="{00000000-0005-0000-0000-00009F460000}"/>
    <cellStyle name="Comma 80 5" xfId="29067" xr:uid="{00000000-0005-0000-0000-0000A0460000}"/>
    <cellStyle name="Comma 81" xfId="9429" xr:uid="{00000000-0005-0000-0000-0000A1460000}"/>
    <cellStyle name="Comma 81 2" xfId="9430" xr:uid="{00000000-0005-0000-0000-0000A2460000}"/>
    <cellStyle name="Comma 81 2 2" xfId="9431" xr:uid="{00000000-0005-0000-0000-0000A3460000}"/>
    <cellStyle name="Comma 81 2 2 2" xfId="9432" xr:uid="{00000000-0005-0000-0000-0000A4460000}"/>
    <cellStyle name="Comma 81 2 2 2 2" xfId="29078" xr:uid="{00000000-0005-0000-0000-0000A5460000}"/>
    <cellStyle name="Comma 81 2 2 3" xfId="29077" xr:uid="{00000000-0005-0000-0000-0000A6460000}"/>
    <cellStyle name="Comma 81 2 3" xfId="9433" xr:uid="{00000000-0005-0000-0000-0000A7460000}"/>
    <cellStyle name="Comma 81 2 3 2" xfId="29079" xr:uid="{00000000-0005-0000-0000-0000A8460000}"/>
    <cellStyle name="Comma 81 2 4" xfId="29076" xr:uid="{00000000-0005-0000-0000-0000A9460000}"/>
    <cellStyle name="Comma 81 3" xfId="9434" xr:uid="{00000000-0005-0000-0000-0000AA460000}"/>
    <cellStyle name="Comma 81 3 2" xfId="9435" xr:uid="{00000000-0005-0000-0000-0000AB460000}"/>
    <cellStyle name="Comma 81 3 2 2" xfId="29081" xr:uid="{00000000-0005-0000-0000-0000AC460000}"/>
    <cellStyle name="Comma 81 3 3" xfId="29080" xr:uid="{00000000-0005-0000-0000-0000AD460000}"/>
    <cellStyle name="Comma 81 4" xfId="9436" xr:uid="{00000000-0005-0000-0000-0000AE460000}"/>
    <cellStyle name="Comma 81 4 2" xfId="29082" xr:uid="{00000000-0005-0000-0000-0000AF460000}"/>
    <cellStyle name="Comma 81 5" xfId="29075" xr:uid="{00000000-0005-0000-0000-0000B0460000}"/>
    <cellStyle name="Comma 82" xfId="9437" xr:uid="{00000000-0005-0000-0000-0000B1460000}"/>
    <cellStyle name="Comma 82 2" xfId="9438" xr:uid="{00000000-0005-0000-0000-0000B2460000}"/>
    <cellStyle name="Comma 82 2 2" xfId="9439" xr:uid="{00000000-0005-0000-0000-0000B3460000}"/>
    <cellStyle name="Comma 82 2 2 2" xfId="9440" xr:uid="{00000000-0005-0000-0000-0000B4460000}"/>
    <cellStyle name="Comma 82 2 2 2 2" xfId="29086" xr:uid="{00000000-0005-0000-0000-0000B5460000}"/>
    <cellStyle name="Comma 82 2 2 3" xfId="29085" xr:uid="{00000000-0005-0000-0000-0000B6460000}"/>
    <cellStyle name="Comma 82 2 3" xfId="9441" xr:uid="{00000000-0005-0000-0000-0000B7460000}"/>
    <cellStyle name="Comma 82 2 3 2" xfId="29087" xr:uid="{00000000-0005-0000-0000-0000B8460000}"/>
    <cellStyle name="Comma 82 2 4" xfId="29084" xr:uid="{00000000-0005-0000-0000-0000B9460000}"/>
    <cellStyle name="Comma 82 3" xfId="9442" xr:uid="{00000000-0005-0000-0000-0000BA460000}"/>
    <cellStyle name="Comma 82 3 2" xfId="9443" xr:uid="{00000000-0005-0000-0000-0000BB460000}"/>
    <cellStyle name="Comma 82 3 2 2" xfId="29089" xr:uid="{00000000-0005-0000-0000-0000BC460000}"/>
    <cellStyle name="Comma 82 3 3" xfId="29088" xr:uid="{00000000-0005-0000-0000-0000BD460000}"/>
    <cellStyle name="Comma 82 4" xfId="9444" xr:uid="{00000000-0005-0000-0000-0000BE460000}"/>
    <cellStyle name="Comma 82 4 2" xfId="29090" xr:uid="{00000000-0005-0000-0000-0000BF460000}"/>
    <cellStyle name="Comma 82 5" xfId="29083" xr:uid="{00000000-0005-0000-0000-0000C0460000}"/>
    <cellStyle name="Comma 83" xfId="9445" xr:uid="{00000000-0005-0000-0000-0000C1460000}"/>
    <cellStyle name="Comma 83 2" xfId="9446" xr:uid="{00000000-0005-0000-0000-0000C2460000}"/>
    <cellStyle name="Comma 83 2 2" xfId="9447" xr:uid="{00000000-0005-0000-0000-0000C3460000}"/>
    <cellStyle name="Comma 83 2 2 2" xfId="9448" xr:uid="{00000000-0005-0000-0000-0000C4460000}"/>
    <cellStyle name="Comma 83 2 2 2 2" xfId="29094" xr:uid="{00000000-0005-0000-0000-0000C5460000}"/>
    <cellStyle name="Comma 83 2 2 3" xfId="29093" xr:uid="{00000000-0005-0000-0000-0000C6460000}"/>
    <cellStyle name="Comma 83 2 3" xfId="9449" xr:uid="{00000000-0005-0000-0000-0000C7460000}"/>
    <cellStyle name="Comma 83 2 3 2" xfId="29095" xr:uid="{00000000-0005-0000-0000-0000C8460000}"/>
    <cellStyle name="Comma 83 2 4" xfId="29092" xr:uid="{00000000-0005-0000-0000-0000C9460000}"/>
    <cellStyle name="Comma 83 3" xfId="9450" xr:uid="{00000000-0005-0000-0000-0000CA460000}"/>
    <cellStyle name="Comma 83 3 2" xfId="9451" xr:uid="{00000000-0005-0000-0000-0000CB460000}"/>
    <cellStyle name="Comma 83 3 2 2" xfId="29097" xr:uid="{00000000-0005-0000-0000-0000CC460000}"/>
    <cellStyle name="Comma 83 3 3" xfId="29096" xr:uid="{00000000-0005-0000-0000-0000CD460000}"/>
    <cellStyle name="Comma 83 4" xfId="9452" xr:uid="{00000000-0005-0000-0000-0000CE460000}"/>
    <cellStyle name="Comma 83 4 2" xfId="29098" xr:uid="{00000000-0005-0000-0000-0000CF460000}"/>
    <cellStyle name="Comma 83 5" xfId="29091" xr:uid="{00000000-0005-0000-0000-0000D0460000}"/>
    <cellStyle name="Comma 84" xfId="9453" xr:uid="{00000000-0005-0000-0000-0000D1460000}"/>
    <cellStyle name="Comma 84 2" xfId="9454" xr:uid="{00000000-0005-0000-0000-0000D2460000}"/>
    <cellStyle name="Comma 84 2 2" xfId="9455" xr:uid="{00000000-0005-0000-0000-0000D3460000}"/>
    <cellStyle name="Comma 84 2 2 2" xfId="9456" xr:uid="{00000000-0005-0000-0000-0000D4460000}"/>
    <cellStyle name="Comma 84 2 2 2 2" xfId="29102" xr:uid="{00000000-0005-0000-0000-0000D5460000}"/>
    <cellStyle name="Comma 84 2 2 3" xfId="29101" xr:uid="{00000000-0005-0000-0000-0000D6460000}"/>
    <cellStyle name="Comma 84 2 3" xfId="9457" xr:uid="{00000000-0005-0000-0000-0000D7460000}"/>
    <cellStyle name="Comma 84 2 3 2" xfId="29103" xr:uid="{00000000-0005-0000-0000-0000D8460000}"/>
    <cellStyle name="Comma 84 2 4" xfId="29100" xr:uid="{00000000-0005-0000-0000-0000D9460000}"/>
    <cellStyle name="Comma 84 3" xfId="9458" xr:uid="{00000000-0005-0000-0000-0000DA460000}"/>
    <cellStyle name="Comma 84 3 2" xfId="9459" xr:uid="{00000000-0005-0000-0000-0000DB460000}"/>
    <cellStyle name="Comma 84 3 2 2" xfId="29105" xr:uid="{00000000-0005-0000-0000-0000DC460000}"/>
    <cellStyle name="Comma 84 3 3" xfId="29104" xr:uid="{00000000-0005-0000-0000-0000DD460000}"/>
    <cellStyle name="Comma 84 4" xfId="9460" xr:uid="{00000000-0005-0000-0000-0000DE460000}"/>
    <cellStyle name="Comma 84 4 2" xfId="29106" xr:uid="{00000000-0005-0000-0000-0000DF460000}"/>
    <cellStyle name="Comma 84 5" xfId="29099" xr:uid="{00000000-0005-0000-0000-0000E0460000}"/>
    <cellStyle name="Comma 85" xfId="9461" xr:uid="{00000000-0005-0000-0000-0000E1460000}"/>
    <cellStyle name="Comma 85 2" xfId="9462" xr:uid="{00000000-0005-0000-0000-0000E2460000}"/>
    <cellStyle name="Comma 85 2 2" xfId="9463" xr:uid="{00000000-0005-0000-0000-0000E3460000}"/>
    <cellStyle name="Comma 85 2 2 2" xfId="9464" xr:uid="{00000000-0005-0000-0000-0000E4460000}"/>
    <cellStyle name="Comma 85 2 2 2 2" xfId="29110" xr:uid="{00000000-0005-0000-0000-0000E5460000}"/>
    <cellStyle name="Comma 85 2 2 3" xfId="29109" xr:uid="{00000000-0005-0000-0000-0000E6460000}"/>
    <cellStyle name="Comma 85 2 3" xfId="9465" xr:uid="{00000000-0005-0000-0000-0000E7460000}"/>
    <cellStyle name="Comma 85 2 3 2" xfId="29111" xr:uid="{00000000-0005-0000-0000-0000E8460000}"/>
    <cellStyle name="Comma 85 2 4" xfId="29108" xr:uid="{00000000-0005-0000-0000-0000E9460000}"/>
    <cellStyle name="Comma 85 3" xfId="9466" xr:uid="{00000000-0005-0000-0000-0000EA460000}"/>
    <cellStyle name="Comma 85 3 2" xfId="9467" xr:uid="{00000000-0005-0000-0000-0000EB460000}"/>
    <cellStyle name="Comma 85 3 2 2" xfId="29113" xr:uid="{00000000-0005-0000-0000-0000EC460000}"/>
    <cellStyle name="Comma 85 3 3" xfId="29112" xr:uid="{00000000-0005-0000-0000-0000ED460000}"/>
    <cellStyle name="Comma 85 4" xfId="9468" xr:uid="{00000000-0005-0000-0000-0000EE460000}"/>
    <cellStyle name="Comma 85 4 2" xfId="29114" xr:uid="{00000000-0005-0000-0000-0000EF460000}"/>
    <cellStyle name="Comma 85 5" xfId="29107" xr:uid="{00000000-0005-0000-0000-0000F0460000}"/>
    <cellStyle name="Comma 86" xfId="9469" xr:uid="{00000000-0005-0000-0000-0000F1460000}"/>
    <cellStyle name="Comma 86 2" xfId="9470" xr:uid="{00000000-0005-0000-0000-0000F2460000}"/>
    <cellStyle name="Comma 86 2 2" xfId="9471" xr:uid="{00000000-0005-0000-0000-0000F3460000}"/>
    <cellStyle name="Comma 86 2 2 2" xfId="9472" xr:uid="{00000000-0005-0000-0000-0000F4460000}"/>
    <cellStyle name="Comma 86 2 2 2 2" xfId="29118" xr:uid="{00000000-0005-0000-0000-0000F5460000}"/>
    <cellStyle name="Comma 86 2 2 3" xfId="29117" xr:uid="{00000000-0005-0000-0000-0000F6460000}"/>
    <cellStyle name="Comma 86 2 3" xfId="9473" xr:uid="{00000000-0005-0000-0000-0000F7460000}"/>
    <cellStyle name="Comma 86 2 3 2" xfId="29119" xr:uid="{00000000-0005-0000-0000-0000F8460000}"/>
    <cellStyle name="Comma 86 2 4" xfId="29116" xr:uid="{00000000-0005-0000-0000-0000F9460000}"/>
    <cellStyle name="Comma 86 3" xfId="9474" xr:uid="{00000000-0005-0000-0000-0000FA460000}"/>
    <cellStyle name="Comma 86 3 2" xfId="9475" xr:uid="{00000000-0005-0000-0000-0000FB460000}"/>
    <cellStyle name="Comma 86 3 2 2" xfId="29121" xr:uid="{00000000-0005-0000-0000-0000FC460000}"/>
    <cellStyle name="Comma 86 3 3" xfId="29120" xr:uid="{00000000-0005-0000-0000-0000FD460000}"/>
    <cellStyle name="Comma 86 4" xfId="9476" xr:uid="{00000000-0005-0000-0000-0000FE460000}"/>
    <cellStyle name="Comma 86 4 2" xfId="29122" xr:uid="{00000000-0005-0000-0000-0000FF460000}"/>
    <cellStyle name="Comma 86 5" xfId="29115" xr:uid="{00000000-0005-0000-0000-000000470000}"/>
    <cellStyle name="Comma 87" xfId="9477" xr:uid="{00000000-0005-0000-0000-000001470000}"/>
    <cellStyle name="Comma 87 2" xfId="9478" xr:uid="{00000000-0005-0000-0000-000002470000}"/>
    <cellStyle name="Comma 87 2 2" xfId="9479" xr:uid="{00000000-0005-0000-0000-000003470000}"/>
    <cellStyle name="Comma 87 2 2 2" xfId="9480" xr:uid="{00000000-0005-0000-0000-000004470000}"/>
    <cellStyle name="Comma 87 2 2 2 2" xfId="29126" xr:uid="{00000000-0005-0000-0000-000005470000}"/>
    <cellStyle name="Comma 87 2 2 3" xfId="29125" xr:uid="{00000000-0005-0000-0000-000006470000}"/>
    <cellStyle name="Comma 87 2 3" xfId="9481" xr:uid="{00000000-0005-0000-0000-000007470000}"/>
    <cellStyle name="Comma 87 2 3 2" xfId="29127" xr:uid="{00000000-0005-0000-0000-000008470000}"/>
    <cellStyle name="Comma 87 2 4" xfId="29124" xr:uid="{00000000-0005-0000-0000-000009470000}"/>
    <cellStyle name="Comma 87 3" xfId="9482" xr:uid="{00000000-0005-0000-0000-00000A470000}"/>
    <cellStyle name="Comma 87 3 2" xfId="9483" xr:uid="{00000000-0005-0000-0000-00000B470000}"/>
    <cellStyle name="Comma 87 3 2 2" xfId="29129" xr:uid="{00000000-0005-0000-0000-00000C470000}"/>
    <cellStyle name="Comma 87 3 3" xfId="29128" xr:uid="{00000000-0005-0000-0000-00000D470000}"/>
    <cellStyle name="Comma 87 4" xfId="9484" xr:uid="{00000000-0005-0000-0000-00000E470000}"/>
    <cellStyle name="Comma 87 4 2" xfId="29130" xr:uid="{00000000-0005-0000-0000-00000F470000}"/>
    <cellStyle name="Comma 87 5" xfId="29123" xr:uid="{00000000-0005-0000-0000-000010470000}"/>
    <cellStyle name="Comma 88" xfId="9485" xr:uid="{00000000-0005-0000-0000-000011470000}"/>
    <cellStyle name="Comma 88 2" xfId="9486" xr:uid="{00000000-0005-0000-0000-000012470000}"/>
    <cellStyle name="Comma 88 2 2" xfId="9487" xr:uid="{00000000-0005-0000-0000-000013470000}"/>
    <cellStyle name="Comma 88 2 2 2" xfId="9488" xr:uid="{00000000-0005-0000-0000-000014470000}"/>
    <cellStyle name="Comma 88 2 2 2 2" xfId="29134" xr:uid="{00000000-0005-0000-0000-000015470000}"/>
    <cellStyle name="Comma 88 2 2 3" xfId="29133" xr:uid="{00000000-0005-0000-0000-000016470000}"/>
    <cellStyle name="Comma 88 2 3" xfId="9489" xr:uid="{00000000-0005-0000-0000-000017470000}"/>
    <cellStyle name="Comma 88 2 3 2" xfId="29135" xr:uid="{00000000-0005-0000-0000-000018470000}"/>
    <cellStyle name="Comma 88 2 4" xfId="29132" xr:uid="{00000000-0005-0000-0000-000019470000}"/>
    <cellStyle name="Comma 88 3" xfId="9490" xr:uid="{00000000-0005-0000-0000-00001A470000}"/>
    <cellStyle name="Comma 88 3 2" xfId="9491" xr:uid="{00000000-0005-0000-0000-00001B470000}"/>
    <cellStyle name="Comma 88 3 2 2" xfId="29137" xr:uid="{00000000-0005-0000-0000-00001C470000}"/>
    <cellStyle name="Comma 88 3 3" xfId="29136" xr:uid="{00000000-0005-0000-0000-00001D470000}"/>
    <cellStyle name="Comma 88 4" xfId="9492" xr:uid="{00000000-0005-0000-0000-00001E470000}"/>
    <cellStyle name="Comma 88 4 2" xfId="29138" xr:uid="{00000000-0005-0000-0000-00001F470000}"/>
    <cellStyle name="Comma 88 5" xfId="29131" xr:uid="{00000000-0005-0000-0000-000020470000}"/>
    <cellStyle name="Comma 89" xfId="9493" xr:uid="{00000000-0005-0000-0000-000021470000}"/>
    <cellStyle name="Comma 89 2" xfId="9494" xr:uid="{00000000-0005-0000-0000-000022470000}"/>
    <cellStyle name="Comma 89 2 2" xfId="9495" xr:uid="{00000000-0005-0000-0000-000023470000}"/>
    <cellStyle name="Comma 89 2 2 2" xfId="29141" xr:uid="{00000000-0005-0000-0000-000024470000}"/>
    <cellStyle name="Comma 89 2 3" xfId="29140" xr:uid="{00000000-0005-0000-0000-000025470000}"/>
    <cellStyle name="Comma 89 3" xfId="9496" xr:uid="{00000000-0005-0000-0000-000026470000}"/>
    <cellStyle name="Comma 89 3 2" xfId="29142" xr:uid="{00000000-0005-0000-0000-000027470000}"/>
    <cellStyle name="Comma 89 4" xfId="29139" xr:uid="{00000000-0005-0000-0000-000028470000}"/>
    <cellStyle name="Comma 9" xfId="9497" xr:uid="{00000000-0005-0000-0000-000029470000}"/>
    <cellStyle name="Comma 9 2" xfId="9498" xr:uid="{00000000-0005-0000-0000-00002A470000}"/>
    <cellStyle name="Comma 9 3" xfId="9499" xr:uid="{00000000-0005-0000-0000-00002B470000}"/>
    <cellStyle name="Comma 9 4" xfId="9500" xr:uid="{00000000-0005-0000-0000-00002C470000}"/>
    <cellStyle name="Comma 9 5" xfId="9501" xr:uid="{00000000-0005-0000-0000-00002D470000}"/>
    <cellStyle name="Comma 9 5 2" xfId="29144" xr:uid="{00000000-0005-0000-0000-00002E470000}"/>
    <cellStyle name="Comma 9 6" xfId="29143" xr:uid="{00000000-0005-0000-0000-00002F470000}"/>
    <cellStyle name="Comma 90" xfId="9502" xr:uid="{00000000-0005-0000-0000-000030470000}"/>
    <cellStyle name="Comma 90 2" xfId="9503" xr:uid="{00000000-0005-0000-0000-000031470000}"/>
    <cellStyle name="Comma 90 2 2" xfId="9504" xr:uid="{00000000-0005-0000-0000-000032470000}"/>
    <cellStyle name="Comma 90 2 2 2" xfId="29147" xr:uid="{00000000-0005-0000-0000-000033470000}"/>
    <cellStyle name="Comma 90 2 3" xfId="29146" xr:uid="{00000000-0005-0000-0000-000034470000}"/>
    <cellStyle name="Comma 90 3" xfId="9505" xr:uid="{00000000-0005-0000-0000-000035470000}"/>
    <cellStyle name="Comma 90 3 2" xfId="29148" xr:uid="{00000000-0005-0000-0000-000036470000}"/>
    <cellStyle name="Comma 90 4" xfId="29145" xr:uid="{00000000-0005-0000-0000-000037470000}"/>
    <cellStyle name="Comma 91" xfId="9506" xr:uid="{00000000-0005-0000-0000-000038470000}"/>
    <cellStyle name="Comma 91 2" xfId="9507" xr:uid="{00000000-0005-0000-0000-000039470000}"/>
    <cellStyle name="Comma 91 2 2" xfId="9508" xr:uid="{00000000-0005-0000-0000-00003A470000}"/>
    <cellStyle name="Comma 91 2 2 2" xfId="29151" xr:uid="{00000000-0005-0000-0000-00003B470000}"/>
    <cellStyle name="Comma 91 2 3" xfId="29150" xr:uid="{00000000-0005-0000-0000-00003C470000}"/>
    <cellStyle name="Comma 91 3" xfId="9509" xr:uid="{00000000-0005-0000-0000-00003D470000}"/>
    <cellStyle name="Comma 91 3 2" xfId="29152" xr:uid="{00000000-0005-0000-0000-00003E470000}"/>
    <cellStyle name="Comma 91 4" xfId="29149" xr:uid="{00000000-0005-0000-0000-00003F470000}"/>
    <cellStyle name="Comma 92" xfId="9510" xr:uid="{00000000-0005-0000-0000-000040470000}"/>
    <cellStyle name="Comma 92 2" xfId="9511" xr:uid="{00000000-0005-0000-0000-000041470000}"/>
    <cellStyle name="Comma 92 2 2" xfId="9512" xr:uid="{00000000-0005-0000-0000-000042470000}"/>
    <cellStyle name="Comma 92 2 2 2" xfId="29155" xr:uid="{00000000-0005-0000-0000-000043470000}"/>
    <cellStyle name="Comma 92 2 3" xfId="29154" xr:uid="{00000000-0005-0000-0000-000044470000}"/>
    <cellStyle name="Comma 92 3" xfId="9513" xr:uid="{00000000-0005-0000-0000-000045470000}"/>
    <cellStyle name="Comma 92 3 2" xfId="29156" xr:uid="{00000000-0005-0000-0000-000046470000}"/>
    <cellStyle name="Comma 92 4" xfId="29153" xr:uid="{00000000-0005-0000-0000-000047470000}"/>
    <cellStyle name="Comma 93" xfId="9514" xr:uid="{00000000-0005-0000-0000-000048470000}"/>
    <cellStyle name="Comma 93 2" xfId="9515" xr:uid="{00000000-0005-0000-0000-000049470000}"/>
    <cellStyle name="Comma 93 2 2" xfId="9516" xr:uid="{00000000-0005-0000-0000-00004A470000}"/>
    <cellStyle name="Comma 93 2 2 2" xfId="29159" xr:uid="{00000000-0005-0000-0000-00004B470000}"/>
    <cellStyle name="Comma 93 2 3" xfId="29158" xr:uid="{00000000-0005-0000-0000-00004C470000}"/>
    <cellStyle name="Comma 93 3" xfId="9517" xr:uid="{00000000-0005-0000-0000-00004D470000}"/>
    <cellStyle name="Comma 93 3 2" xfId="29160" xr:uid="{00000000-0005-0000-0000-00004E470000}"/>
    <cellStyle name="Comma 93 4" xfId="29157" xr:uid="{00000000-0005-0000-0000-00004F470000}"/>
    <cellStyle name="Comma 94" xfId="9518" xr:uid="{00000000-0005-0000-0000-000050470000}"/>
    <cellStyle name="Comma 94 2" xfId="9519" xr:uid="{00000000-0005-0000-0000-000051470000}"/>
    <cellStyle name="Comma 94 2 2" xfId="9520" xr:uid="{00000000-0005-0000-0000-000052470000}"/>
    <cellStyle name="Comma 94 2 2 2" xfId="29163" xr:uid="{00000000-0005-0000-0000-000053470000}"/>
    <cellStyle name="Comma 94 2 3" xfId="29162" xr:uid="{00000000-0005-0000-0000-000054470000}"/>
    <cellStyle name="Comma 94 3" xfId="9521" xr:uid="{00000000-0005-0000-0000-000055470000}"/>
    <cellStyle name="Comma 94 3 2" xfId="29164" xr:uid="{00000000-0005-0000-0000-000056470000}"/>
    <cellStyle name="Comma 94 4" xfId="29161" xr:uid="{00000000-0005-0000-0000-000057470000}"/>
    <cellStyle name="Comma 95" xfId="9522" xr:uid="{00000000-0005-0000-0000-000058470000}"/>
    <cellStyle name="Comma 95 2" xfId="9523" xr:uid="{00000000-0005-0000-0000-000059470000}"/>
    <cellStyle name="Comma 95 2 2" xfId="9524" xr:uid="{00000000-0005-0000-0000-00005A470000}"/>
    <cellStyle name="Comma 95 2 2 2" xfId="29167" xr:uid="{00000000-0005-0000-0000-00005B470000}"/>
    <cellStyle name="Comma 95 2 3" xfId="29166" xr:uid="{00000000-0005-0000-0000-00005C470000}"/>
    <cellStyle name="Comma 95 3" xfId="9525" xr:uid="{00000000-0005-0000-0000-00005D470000}"/>
    <cellStyle name="Comma 95 3 2" xfId="29168" xr:uid="{00000000-0005-0000-0000-00005E470000}"/>
    <cellStyle name="Comma 95 4" xfId="29165" xr:uid="{00000000-0005-0000-0000-00005F470000}"/>
    <cellStyle name="Comma 96" xfId="9526" xr:uid="{00000000-0005-0000-0000-000060470000}"/>
    <cellStyle name="Comma 96 2" xfId="9527" xr:uid="{00000000-0005-0000-0000-000061470000}"/>
    <cellStyle name="Comma 96 2 2" xfId="9528" xr:uid="{00000000-0005-0000-0000-000062470000}"/>
    <cellStyle name="Comma 96 2 2 2" xfId="29171" xr:uid="{00000000-0005-0000-0000-000063470000}"/>
    <cellStyle name="Comma 96 2 3" xfId="29170" xr:uid="{00000000-0005-0000-0000-000064470000}"/>
    <cellStyle name="Comma 96 3" xfId="9529" xr:uid="{00000000-0005-0000-0000-000065470000}"/>
    <cellStyle name="Comma 96 3 2" xfId="29172" xr:uid="{00000000-0005-0000-0000-000066470000}"/>
    <cellStyle name="Comma 96 4" xfId="29169" xr:uid="{00000000-0005-0000-0000-000067470000}"/>
    <cellStyle name="Comma 97" xfId="9530" xr:uid="{00000000-0005-0000-0000-000068470000}"/>
    <cellStyle name="Comma 97 2" xfId="9531" xr:uid="{00000000-0005-0000-0000-000069470000}"/>
    <cellStyle name="Comma 97 2 2" xfId="9532" xr:uid="{00000000-0005-0000-0000-00006A470000}"/>
    <cellStyle name="Comma 97 2 2 2" xfId="29175" xr:uid="{00000000-0005-0000-0000-00006B470000}"/>
    <cellStyle name="Comma 97 2 3" xfId="29174" xr:uid="{00000000-0005-0000-0000-00006C470000}"/>
    <cellStyle name="Comma 97 3" xfId="9533" xr:uid="{00000000-0005-0000-0000-00006D470000}"/>
    <cellStyle name="Comma 97 3 2" xfId="29176" xr:uid="{00000000-0005-0000-0000-00006E470000}"/>
    <cellStyle name="Comma 97 4" xfId="29173" xr:uid="{00000000-0005-0000-0000-00006F470000}"/>
    <cellStyle name="Comma 98" xfId="9534" xr:uid="{00000000-0005-0000-0000-000070470000}"/>
    <cellStyle name="Comma 98 2" xfId="9535" xr:uid="{00000000-0005-0000-0000-000071470000}"/>
    <cellStyle name="Comma 98 2 2" xfId="9536" xr:uid="{00000000-0005-0000-0000-000072470000}"/>
    <cellStyle name="Comma 98 2 2 2" xfId="29179" xr:uid="{00000000-0005-0000-0000-000073470000}"/>
    <cellStyle name="Comma 98 2 3" xfId="29178" xr:uid="{00000000-0005-0000-0000-000074470000}"/>
    <cellStyle name="Comma 98 3" xfId="9537" xr:uid="{00000000-0005-0000-0000-000075470000}"/>
    <cellStyle name="Comma 98 3 2" xfId="29180" xr:uid="{00000000-0005-0000-0000-000076470000}"/>
    <cellStyle name="Comma 98 4" xfId="29177" xr:uid="{00000000-0005-0000-0000-000077470000}"/>
    <cellStyle name="Comma 99" xfId="9538" xr:uid="{00000000-0005-0000-0000-000078470000}"/>
    <cellStyle name="Comma 99 2" xfId="9539" xr:uid="{00000000-0005-0000-0000-000079470000}"/>
    <cellStyle name="Comma 99 2 2" xfId="9540" xr:uid="{00000000-0005-0000-0000-00007A470000}"/>
    <cellStyle name="Comma 99 2 2 2" xfId="29183" xr:uid="{00000000-0005-0000-0000-00007B470000}"/>
    <cellStyle name="Comma 99 2 3" xfId="29182" xr:uid="{00000000-0005-0000-0000-00007C470000}"/>
    <cellStyle name="Comma 99 3" xfId="9541" xr:uid="{00000000-0005-0000-0000-00007D470000}"/>
    <cellStyle name="Comma 99 3 2" xfId="29184" xr:uid="{00000000-0005-0000-0000-00007E470000}"/>
    <cellStyle name="Comma 99 4" xfId="29181" xr:uid="{00000000-0005-0000-0000-00007F470000}"/>
    <cellStyle name="Comma0" xfId="9542" xr:uid="{00000000-0005-0000-0000-000080470000}"/>
    <cellStyle name="Company Name" xfId="9543" xr:uid="{00000000-0005-0000-0000-000081470000}"/>
    <cellStyle name="Cover Link Note" xfId="9544" xr:uid="{00000000-0005-0000-0000-000082470000}"/>
    <cellStyle name="Currency" xfId="1" builtinId="4"/>
    <cellStyle name="Currency 0" xfId="9545" xr:uid="{00000000-0005-0000-0000-000084470000}"/>
    <cellStyle name="Currency 10" xfId="9546" xr:uid="{00000000-0005-0000-0000-000085470000}"/>
    <cellStyle name="Currency 11" xfId="9547" xr:uid="{00000000-0005-0000-0000-000086470000}"/>
    <cellStyle name="Currency 11 2" xfId="9548" xr:uid="{00000000-0005-0000-0000-000087470000}"/>
    <cellStyle name="Currency 11 3" xfId="9549" xr:uid="{00000000-0005-0000-0000-000088470000}"/>
    <cellStyle name="Currency 12" xfId="9550" xr:uid="{00000000-0005-0000-0000-000089470000}"/>
    <cellStyle name="Currency 12 2" xfId="9551" xr:uid="{00000000-0005-0000-0000-00008A470000}"/>
    <cellStyle name="Currency 12 2 2" xfId="9552" xr:uid="{00000000-0005-0000-0000-00008B470000}"/>
    <cellStyle name="Currency 12 2 2 2" xfId="9553" xr:uid="{00000000-0005-0000-0000-00008C470000}"/>
    <cellStyle name="Currency 12 2 2 2 2" xfId="29188" xr:uid="{00000000-0005-0000-0000-00008D470000}"/>
    <cellStyle name="Currency 12 2 2 3" xfId="29187" xr:uid="{00000000-0005-0000-0000-00008E470000}"/>
    <cellStyle name="Currency 12 2 3" xfId="9554" xr:uid="{00000000-0005-0000-0000-00008F470000}"/>
    <cellStyle name="Currency 12 2 3 2" xfId="29189" xr:uid="{00000000-0005-0000-0000-000090470000}"/>
    <cellStyle name="Currency 12 2 4" xfId="29186" xr:uid="{00000000-0005-0000-0000-000091470000}"/>
    <cellStyle name="Currency 12 3" xfId="9555" xr:uid="{00000000-0005-0000-0000-000092470000}"/>
    <cellStyle name="Currency 12 3 2" xfId="9556" xr:uid="{00000000-0005-0000-0000-000093470000}"/>
    <cellStyle name="Currency 12 3 2 2" xfId="29191" xr:uid="{00000000-0005-0000-0000-000094470000}"/>
    <cellStyle name="Currency 12 3 3" xfId="29190" xr:uid="{00000000-0005-0000-0000-000095470000}"/>
    <cellStyle name="Currency 12 4" xfId="9557" xr:uid="{00000000-0005-0000-0000-000096470000}"/>
    <cellStyle name="Currency 12 4 2" xfId="29192" xr:uid="{00000000-0005-0000-0000-000097470000}"/>
    <cellStyle name="Currency 12 5" xfId="29185" xr:uid="{00000000-0005-0000-0000-000098470000}"/>
    <cellStyle name="Currency 13" xfId="9558" xr:uid="{00000000-0005-0000-0000-000099470000}"/>
    <cellStyle name="Currency 13 2" xfId="9559" xr:uid="{00000000-0005-0000-0000-00009A470000}"/>
    <cellStyle name="Currency 13 2 2" xfId="9560" xr:uid="{00000000-0005-0000-0000-00009B470000}"/>
    <cellStyle name="Currency 13 2 2 2" xfId="9561" xr:uid="{00000000-0005-0000-0000-00009C470000}"/>
    <cellStyle name="Currency 13 2 2 2 2" xfId="29196" xr:uid="{00000000-0005-0000-0000-00009D470000}"/>
    <cellStyle name="Currency 13 2 2 3" xfId="29195" xr:uid="{00000000-0005-0000-0000-00009E470000}"/>
    <cellStyle name="Currency 13 2 3" xfId="9562" xr:uid="{00000000-0005-0000-0000-00009F470000}"/>
    <cellStyle name="Currency 13 2 3 2" xfId="29197" xr:uid="{00000000-0005-0000-0000-0000A0470000}"/>
    <cellStyle name="Currency 13 2 4" xfId="29194" xr:uid="{00000000-0005-0000-0000-0000A1470000}"/>
    <cellStyle name="Currency 13 3" xfId="9563" xr:uid="{00000000-0005-0000-0000-0000A2470000}"/>
    <cellStyle name="Currency 13 3 2" xfId="9564" xr:uid="{00000000-0005-0000-0000-0000A3470000}"/>
    <cellStyle name="Currency 13 3 2 2" xfId="29199" xr:uid="{00000000-0005-0000-0000-0000A4470000}"/>
    <cellStyle name="Currency 13 3 3" xfId="29198" xr:uid="{00000000-0005-0000-0000-0000A5470000}"/>
    <cellStyle name="Currency 13 4" xfId="9565" xr:uid="{00000000-0005-0000-0000-0000A6470000}"/>
    <cellStyle name="Currency 13 4 2" xfId="29200" xr:uid="{00000000-0005-0000-0000-0000A7470000}"/>
    <cellStyle name="Currency 13 5" xfId="29193" xr:uid="{00000000-0005-0000-0000-0000A8470000}"/>
    <cellStyle name="Currency 14" xfId="9566" xr:uid="{00000000-0005-0000-0000-0000A9470000}"/>
    <cellStyle name="Currency 14 2" xfId="9567" xr:uid="{00000000-0005-0000-0000-0000AA470000}"/>
    <cellStyle name="Currency 14 2 2" xfId="9568" xr:uid="{00000000-0005-0000-0000-0000AB470000}"/>
    <cellStyle name="Currency 14 2 2 2" xfId="9569" xr:uid="{00000000-0005-0000-0000-0000AC470000}"/>
    <cellStyle name="Currency 14 2 2 2 2" xfId="29204" xr:uid="{00000000-0005-0000-0000-0000AD470000}"/>
    <cellStyle name="Currency 14 2 2 3" xfId="29203" xr:uid="{00000000-0005-0000-0000-0000AE470000}"/>
    <cellStyle name="Currency 14 2 3" xfId="9570" xr:uid="{00000000-0005-0000-0000-0000AF470000}"/>
    <cellStyle name="Currency 14 2 3 2" xfId="29205" xr:uid="{00000000-0005-0000-0000-0000B0470000}"/>
    <cellStyle name="Currency 14 2 4" xfId="29202" xr:uid="{00000000-0005-0000-0000-0000B1470000}"/>
    <cellStyle name="Currency 14 3" xfId="9571" xr:uid="{00000000-0005-0000-0000-0000B2470000}"/>
    <cellStyle name="Currency 14 3 2" xfId="9572" xr:uid="{00000000-0005-0000-0000-0000B3470000}"/>
    <cellStyle name="Currency 14 3 2 2" xfId="29207" xr:uid="{00000000-0005-0000-0000-0000B4470000}"/>
    <cellStyle name="Currency 14 3 3" xfId="29206" xr:uid="{00000000-0005-0000-0000-0000B5470000}"/>
    <cellStyle name="Currency 14 4" xfId="9573" xr:uid="{00000000-0005-0000-0000-0000B6470000}"/>
    <cellStyle name="Currency 14 4 2" xfId="29208" xr:uid="{00000000-0005-0000-0000-0000B7470000}"/>
    <cellStyle name="Currency 14 5" xfId="29201" xr:uid="{00000000-0005-0000-0000-0000B8470000}"/>
    <cellStyle name="Currency 15" xfId="9574" xr:uid="{00000000-0005-0000-0000-0000B9470000}"/>
    <cellStyle name="Currency 15 2" xfId="9575" xr:uid="{00000000-0005-0000-0000-0000BA470000}"/>
    <cellStyle name="Currency 15 2 2" xfId="9576" xr:uid="{00000000-0005-0000-0000-0000BB470000}"/>
    <cellStyle name="Currency 15 2 2 2" xfId="29211" xr:uid="{00000000-0005-0000-0000-0000BC470000}"/>
    <cellStyle name="Currency 15 2 3" xfId="29210" xr:uid="{00000000-0005-0000-0000-0000BD470000}"/>
    <cellStyle name="Currency 15 3" xfId="9577" xr:uid="{00000000-0005-0000-0000-0000BE470000}"/>
    <cellStyle name="Currency 15 3 2" xfId="29212" xr:uid="{00000000-0005-0000-0000-0000BF470000}"/>
    <cellStyle name="Currency 15 4" xfId="29209" xr:uid="{00000000-0005-0000-0000-0000C0470000}"/>
    <cellStyle name="Currency 16" xfId="9578" xr:uid="{00000000-0005-0000-0000-0000C1470000}"/>
    <cellStyle name="Currency 17" xfId="9579" xr:uid="{00000000-0005-0000-0000-0000C2470000}"/>
    <cellStyle name="Currency 17 2" xfId="9580" xr:uid="{00000000-0005-0000-0000-0000C3470000}"/>
    <cellStyle name="Currency 17 2 2" xfId="9581" xr:uid="{00000000-0005-0000-0000-0000C4470000}"/>
    <cellStyle name="Currency 17 2 2 2" xfId="29215" xr:uid="{00000000-0005-0000-0000-0000C5470000}"/>
    <cellStyle name="Currency 17 2 3" xfId="29214" xr:uid="{00000000-0005-0000-0000-0000C6470000}"/>
    <cellStyle name="Currency 17 3" xfId="9582" xr:uid="{00000000-0005-0000-0000-0000C7470000}"/>
    <cellStyle name="Currency 17 3 2" xfId="29216" xr:uid="{00000000-0005-0000-0000-0000C8470000}"/>
    <cellStyle name="Currency 17 4" xfId="29213" xr:uid="{00000000-0005-0000-0000-0000C9470000}"/>
    <cellStyle name="Currency 18" xfId="9583" xr:uid="{00000000-0005-0000-0000-0000CA470000}"/>
    <cellStyle name="Currency 18 2" xfId="9584" xr:uid="{00000000-0005-0000-0000-0000CB470000}"/>
    <cellStyle name="Currency 19" xfId="9585" xr:uid="{00000000-0005-0000-0000-0000CC470000}"/>
    <cellStyle name="Currency 19 2" xfId="9586" xr:uid="{00000000-0005-0000-0000-0000CD470000}"/>
    <cellStyle name="Currency 19 2 2" xfId="9587" xr:uid="{00000000-0005-0000-0000-0000CE470000}"/>
    <cellStyle name="Currency 19 2 2 2" xfId="29219" xr:uid="{00000000-0005-0000-0000-0000CF470000}"/>
    <cellStyle name="Currency 19 2 3" xfId="29218" xr:uid="{00000000-0005-0000-0000-0000D0470000}"/>
    <cellStyle name="Currency 19 3" xfId="9588" xr:uid="{00000000-0005-0000-0000-0000D1470000}"/>
    <cellStyle name="Currency 19 3 2" xfId="29220" xr:uid="{00000000-0005-0000-0000-0000D2470000}"/>
    <cellStyle name="Currency 19 4" xfId="29217" xr:uid="{00000000-0005-0000-0000-0000D3470000}"/>
    <cellStyle name="Currency 2" xfId="9589" xr:uid="{00000000-0005-0000-0000-0000D4470000}"/>
    <cellStyle name="Currency 2 10" xfId="29221" xr:uid="{00000000-0005-0000-0000-0000D5470000}"/>
    <cellStyle name="Currency 2 2" xfId="9590" xr:uid="{00000000-0005-0000-0000-0000D6470000}"/>
    <cellStyle name="Currency 2 2 2" xfId="9591" xr:uid="{00000000-0005-0000-0000-0000D7470000}"/>
    <cellStyle name="Currency 2 2 3" xfId="9592" xr:uid="{00000000-0005-0000-0000-0000D8470000}"/>
    <cellStyle name="Currency 2 2 4" xfId="9593" xr:uid="{00000000-0005-0000-0000-0000D9470000}"/>
    <cellStyle name="Currency 2 3" xfId="9594" xr:uid="{00000000-0005-0000-0000-0000DA470000}"/>
    <cellStyle name="Currency 2 3 2" xfId="9595" xr:uid="{00000000-0005-0000-0000-0000DB470000}"/>
    <cellStyle name="Currency 2 3 3" xfId="9596" xr:uid="{00000000-0005-0000-0000-0000DC470000}"/>
    <cellStyle name="Currency 2 4" xfId="9597" xr:uid="{00000000-0005-0000-0000-0000DD470000}"/>
    <cellStyle name="Currency 2 4 2" xfId="9598" xr:uid="{00000000-0005-0000-0000-0000DE470000}"/>
    <cellStyle name="Currency 2 4 3" xfId="9599" xr:uid="{00000000-0005-0000-0000-0000DF470000}"/>
    <cellStyle name="Currency 2 5" xfId="9600" xr:uid="{00000000-0005-0000-0000-0000E0470000}"/>
    <cellStyle name="Currency 2 6" xfId="9601" xr:uid="{00000000-0005-0000-0000-0000E1470000}"/>
    <cellStyle name="Currency 2 7" xfId="9602" xr:uid="{00000000-0005-0000-0000-0000E2470000}"/>
    <cellStyle name="Currency 2 7 2" xfId="9603" xr:uid="{00000000-0005-0000-0000-0000E3470000}"/>
    <cellStyle name="Currency 2 8" xfId="9604" xr:uid="{00000000-0005-0000-0000-0000E4470000}"/>
    <cellStyle name="Currency 2 9" xfId="9605" xr:uid="{00000000-0005-0000-0000-0000E5470000}"/>
    <cellStyle name="Currency 2 9 2" xfId="29222" xr:uid="{00000000-0005-0000-0000-0000E6470000}"/>
    <cellStyle name="Currency 20" xfId="9606" xr:uid="{00000000-0005-0000-0000-0000E7470000}"/>
    <cellStyle name="Currency 20 2" xfId="9607" xr:uid="{00000000-0005-0000-0000-0000E8470000}"/>
    <cellStyle name="Currency 20 2 2" xfId="29224" xr:uid="{00000000-0005-0000-0000-0000E9470000}"/>
    <cellStyle name="Currency 20 3" xfId="29223" xr:uid="{00000000-0005-0000-0000-0000EA470000}"/>
    <cellStyle name="Currency 21" xfId="9608" xr:uid="{00000000-0005-0000-0000-0000EB470000}"/>
    <cellStyle name="Currency 22" xfId="20373" xr:uid="{00000000-0005-0000-0000-0000EC470000}"/>
    <cellStyle name="Currency 23" xfId="31884" xr:uid="{00000000-0005-0000-0000-0000ED470000}"/>
    <cellStyle name="Currency 24" xfId="31886" xr:uid="{00000000-0005-0000-0000-0000EE470000}"/>
    <cellStyle name="Currency 25" xfId="28" xr:uid="{00000000-0005-0000-0000-0000EF470000}"/>
    <cellStyle name="Currency 3" xfId="9609" xr:uid="{00000000-0005-0000-0000-0000F0470000}"/>
    <cellStyle name="Currency 3 2" xfId="9610" xr:uid="{00000000-0005-0000-0000-0000F1470000}"/>
    <cellStyle name="Currency 3 3" xfId="9611" xr:uid="{00000000-0005-0000-0000-0000F2470000}"/>
    <cellStyle name="Currency 3 4" xfId="9612" xr:uid="{00000000-0005-0000-0000-0000F3470000}"/>
    <cellStyle name="Currency 3 5" xfId="9613" xr:uid="{00000000-0005-0000-0000-0000F4470000}"/>
    <cellStyle name="Currency 4" xfId="9614" xr:uid="{00000000-0005-0000-0000-0000F5470000}"/>
    <cellStyle name="Currency 4 2" xfId="9615" xr:uid="{00000000-0005-0000-0000-0000F6470000}"/>
    <cellStyle name="Currency 4 2 2" xfId="9616" xr:uid="{00000000-0005-0000-0000-0000F7470000}"/>
    <cellStyle name="Currency 4 3" xfId="9617" xr:uid="{00000000-0005-0000-0000-0000F8470000}"/>
    <cellStyle name="Currency 4 3 2" xfId="9618" xr:uid="{00000000-0005-0000-0000-0000F9470000}"/>
    <cellStyle name="Currency 4 4" xfId="9619" xr:uid="{00000000-0005-0000-0000-0000FA470000}"/>
    <cellStyle name="Currency 5" xfId="9620" xr:uid="{00000000-0005-0000-0000-0000FB470000}"/>
    <cellStyle name="Currency 5 2" xfId="9621" xr:uid="{00000000-0005-0000-0000-0000FC470000}"/>
    <cellStyle name="Currency 5 3" xfId="9622" xr:uid="{00000000-0005-0000-0000-0000FD470000}"/>
    <cellStyle name="Currency 5 4" xfId="9623" xr:uid="{00000000-0005-0000-0000-0000FE470000}"/>
    <cellStyle name="Currency 6" xfId="9624" xr:uid="{00000000-0005-0000-0000-0000FF470000}"/>
    <cellStyle name="Currency 6 2" xfId="9625" xr:uid="{00000000-0005-0000-0000-000000480000}"/>
    <cellStyle name="Currency 6 2 2" xfId="9626" xr:uid="{00000000-0005-0000-0000-000001480000}"/>
    <cellStyle name="Currency 6 3" xfId="9627" xr:uid="{00000000-0005-0000-0000-000002480000}"/>
    <cellStyle name="Currency 6 4" xfId="9628" xr:uid="{00000000-0005-0000-0000-000003480000}"/>
    <cellStyle name="Currency 6 5" xfId="9629" xr:uid="{00000000-0005-0000-0000-000004480000}"/>
    <cellStyle name="Currency 6 5 2" xfId="29226" xr:uid="{00000000-0005-0000-0000-000005480000}"/>
    <cellStyle name="Currency 6 6" xfId="29225" xr:uid="{00000000-0005-0000-0000-000006480000}"/>
    <cellStyle name="Currency 7" xfId="9630" xr:uid="{00000000-0005-0000-0000-000007480000}"/>
    <cellStyle name="Currency 7 10" xfId="9631" xr:uid="{00000000-0005-0000-0000-000008480000}"/>
    <cellStyle name="Currency 7 10 2" xfId="9632" xr:uid="{00000000-0005-0000-0000-000009480000}"/>
    <cellStyle name="Currency 7 10 2 2" xfId="9633" xr:uid="{00000000-0005-0000-0000-00000A480000}"/>
    <cellStyle name="Currency 7 10 2 2 2" xfId="29230" xr:uid="{00000000-0005-0000-0000-00000B480000}"/>
    <cellStyle name="Currency 7 10 2 3" xfId="29229" xr:uid="{00000000-0005-0000-0000-00000C480000}"/>
    <cellStyle name="Currency 7 10 3" xfId="9634" xr:uid="{00000000-0005-0000-0000-00000D480000}"/>
    <cellStyle name="Currency 7 10 3 2" xfId="29231" xr:uid="{00000000-0005-0000-0000-00000E480000}"/>
    <cellStyle name="Currency 7 10 4" xfId="29228" xr:uid="{00000000-0005-0000-0000-00000F480000}"/>
    <cellStyle name="Currency 7 11" xfId="9635" xr:uid="{00000000-0005-0000-0000-000010480000}"/>
    <cellStyle name="Currency 7 11 2" xfId="9636" xr:uid="{00000000-0005-0000-0000-000011480000}"/>
    <cellStyle name="Currency 7 11 2 2" xfId="9637" xr:uid="{00000000-0005-0000-0000-000012480000}"/>
    <cellStyle name="Currency 7 11 2 2 2" xfId="29234" xr:uid="{00000000-0005-0000-0000-000013480000}"/>
    <cellStyle name="Currency 7 11 2 3" xfId="29233" xr:uid="{00000000-0005-0000-0000-000014480000}"/>
    <cellStyle name="Currency 7 11 3" xfId="9638" xr:uid="{00000000-0005-0000-0000-000015480000}"/>
    <cellStyle name="Currency 7 11 3 2" xfId="29235" xr:uid="{00000000-0005-0000-0000-000016480000}"/>
    <cellStyle name="Currency 7 11 4" xfId="29232" xr:uid="{00000000-0005-0000-0000-000017480000}"/>
    <cellStyle name="Currency 7 12" xfId="9639" xr:uid="{00000000-0005-0000-0000-000018480000}"/>
    <cellStyle name="Currency 7 12 2" xfId="9640" xr:uid="{00000000-0005-0000-0000-000019480000}"/>
    <cellStyle name="Currency 7 12 2 2" xfId="29237" xr:uid="{00000000-0005-0000-0000-00001A480000}"/>
    <cellStyle name="Currency 7 12 3" xfId="29236" xr:uid="{00000000-0005-0000-0000-00001B480000}"/>
    <cellStyle name="Currency 7 13" xfId="9641" xr:uid="{00000000-0005-0000-0000-00001C480000}"/>
    <cellStyle name="Currency 7 13 2" xfId="29238" xr:uid="{00000000-0005-0000-0000-00001D480000}"/>
    <cellStyle name="Currency 7 14" xfId="9642" xr:uid="{00000000-0005-0000-0000-00001E480000}"/>
    <cellStyle name="Currency 7 14 2" xfId="29239" xr:uid="{00000000-0005-0000-0000-00001F480000}"/>
    <cellStyle name="Currency 7 15" xfId="9643" xr:uid="{00000000-0005-0000-0000-000020480000}"/>
    <cellStyle name="Currency 7 15 2" xfId="29240" xr:uid="{00000000-0005-0000-0000-000021480000}"/>
    <cellStyle name="Currency 7 16" xfId="29227" xr:uid="{00000000-0005-0000-0000-000022480000}"/>
    <cellStyle name="Currency 7 2" xfId="9644" xr:uid="{00000000-0005-0000-0000-000023480000}"/>
    <cellStyle name="Currency 7 2 10" xfId="9645" xr:uid="{00000000-0005-0000-0000-000024480000}"/>
    <cellStyle name="Currency 7 2 10 2" xfId="9646" xr:uid="{00000000-0005-0000-0000-000025480000}"/>
    <cellStyle name="Currency 7 2 10 2 2" xfId="9647" xr:uid="{00000000-0005-0000-0000-000026480000}"/>
    <cellStyle name="Currency 7 2 10 2 2 2" xfId="29244" xr:uid="{00000000-0005-0000-0000-000027480000}"/>
    <cellStyle name="Currency 7 2 10 2 3" xfId="29243" xr:uid="{00000000-0005-0000-0000-000028480000}"/>
    <cellStyle name="Currency 7 2 10 3" xfId="9648" xr:uid="{00000000-0005-0000-0000-000029480000}"/>
    <cellStyle name="Currency 7 2 10 3 2" xfId="29245" xr:uid="{00000000-0005-0000-0000-00002A480000}"/>
    <cellStyle name="Currency 7 2 10 4" xfId="29242" xr:uid="{00000000-0005-0000-0000-00002B480000}"/>
    <cellStyle name="Currency 7 2 11" xfId="9649" xr:uid="{00000000-0005-0000-0000-00002C480000}"/>
    <cellStyle name="Currency 7 2 11 2" xfId="9650" xr:uid="{00000000-0005-0000-0000-00002D480000}"/>
    <cellStyle name="Currency 7 2 11 2 2" xfId="29247" xr:uid="{00000000-0005-0000-0000-00002E480000}"/>
    <cellStyle name="Currency 7 2 11 3" xfId="29246" xr:uid="{00000000-0005-0000-0000-00002F480000}"/>
    <cellStyle name="Currency 7 2 12" xfId="9651" xr:uid="{00000000-0005-0000-0000-000030480000}"/>
    <cellStyle name="Currency 7 2 12 2" xfId="29248" xr:uid="{00000000-0005-0000-0000-000031480000}"/>
    <cellStyle name="Currency 7 2 13" xfId="29241" xr:uid="{00000000-0005-0000-0000-000032480000}"/>
    <cellStyle name="Currency 7 2 2" xfId="9652" xr:uid="{00000000-0005-0000-0000-000033480000}"/>
    <cellStyle name="Currency 7 2 2 10" xfId="29249" xr:uid="{00000000-0005-0000-0000-000034480000}"/>
    <cellStyle name="Currency 7 2 2 2" xfId="9653" xr:uid="{00000000-0005-0000-0000-000035480000}"/>
    <cellStyle name="Currency 7 2 2 2 2" xfId="9654" xr:uid="{00000000-0005-0000-0000-000036480000}"/>
    <cellStyle name="Currency 7 2 2 2 2 2" xfId="9655" xr:uid="{00000000-0005-0000-0000-000037480000}"/>
    <cellStyle name="Currency 7 2 2 2 2 2 2" xfId="9656" xr:uid="{00000000-0005-0000-0000-000038480000}"/>
    <cellStyle name="Currency 7 2 2 2 2 2 2 2" xfId="29253" xr:uid="{00000000-0005-0000-0000-000039480000}"/>
    <cellStyle name="Currency 7 2 2 2 2 2 3" xfId="29252" xr:uid="{00000000-0005-0000-0000-00003A480000}"/>
    <cellStyle name="Currency 7 2 2 2 2 3" xfId="9657" xr:uid="{00000000-0005-0000-0000-00003B480000}"/>
    <cellStyle name="Currency 7 2 2 2 2 3 2" xfId="29254" xr:uid="{00000000-0005-0000-0000-00003C480000}"/>
    <cellStyle name="Currency 7 2 2 2 2 4" xfId="29251" xr:uid="{00000000-0005-0000-0000-00003D480000}"/>
    <cellStyle name="Currency 7 2 2 2 3" xfId="9658" xr:uid="{00000000-0005-0000-0000-00003E480000}"/>
    <cellStyle name="Currency 7 2 2 2 3 2" xfId="9659" xr:uid="{00000000-0005-0000-0000-00003F480000}"/>
    <cellStyle name="Currency 7 2 2 2 3 2 2" xfId="9660" xr:uid="{00000000-0005-0000-0000-000040480000}"/>
    <cellStyle name="Currency 7 2 2 2 3 2 2 2" xfId="29257" xr:uid="{00000000-0005-0000-0000-000041480000}"/>
    <cellStyle name="Currency 7 2 2 2 3 2 3" xfId="29256" xr:uid="{00000000-0005-0000-0000-000042480000}"/>
    <cellStyle name="Currency 7 2 2 2 3 3" xfId="9661" xr:uid="{00000000-0005-0000-0000-000043480000}"/>
    <cellStyle name="Currency 7 2 2 2 3 3 2" xfId="29258" xr:uid="{00000000-0005-0000-0000-000044480000}"/>
    <cellStyle name="Currency 7 2 2 2 3 4" xfId="29255" xr:uid="{00000000-0005-0000-0000-000045480000}"/>
    <cellStyle name="Currency 7 2 2 2 4" xfId="9662" xr:uid="{00000000-0005-0000-0000-000046480000}"/>
    <cellStyle name="Currency 7 2 2 2 4 2" xfId="9663" xr:uid="{00000000-0005-0000-0000-000047480000}"/>
    <cellStyle name="Currency 7 2 2 2 4 2 2" xfId="9664" xr:uid="{00000000-0005-0000-0000-000048480000}"/>
    <cellStyle name="Currency 7 2 2 2 4 2 2 2" xfId="29261" xr:uid="{00000000-0005-0000-0000-000049480000}"/>
    <cellStyle name="Currency 7 2 2 2 4 2 3" xfId="29260" xr:uid="{00000000-0005-0000-0000-00004A480000}"/>
    <cellStyle name="Currency 7 2 2 2 4 3" xfId="9665" xr:uid="{00000000-0005-0000-0000-00004B480000}"/>
    <cellStyle name="Currency 7 2 2 2 4 3 2" xfId="29262" xr:uid="{00000000-0005-0000-0000-00004C480000}"/>
    <cellStyle name="Currency 7 2 2 2 4 4" xfId="29259" xr:uid="{00000000-0005-0000-0000-00004D480000}"/>
    <cellStyle name="Currency 7 2 2 2 5" xfId="9666" xr:uid="{00000000-0005-0000-0000-00004E480000}"/>
    <cellStyle name="Currency 7 2 2 2 5 2" xfId="9667" xr:uid="{00000000-0005-0000-0000-00004F480000}"/>
    <cellStyle name="Currency 7 2 2 2 5 2 2" xfId="9668" xr:uid="{00000000-0005-0000-0000-000050480000}"/>
    <cellStyle name="Currency 7 2 2 2 5 2 2 2" xfId="29265" xr:uid="{00000000-0005-0000-0000-000051480000}"/>
    <cellStyle name="Currency 7 2 2 2 5 2 3" xfId="29264" xr:uid="{00000000-0005-0000-0000-000052480000}"/>
    <cellStyle name="Currency 7 2 2 2 5 3" xfId="9669" xr:uid="{00000000-0005-0000-0000-000053480000}"/>
    <cellStyle name="Currency 7 2 2 2 5 3 2" xfId="29266" xr:uid="{00000000-0005-0000-0000-000054480000}"/>
    <cellStyle name="Currency 7 2 2 2 5 4" xfId="29263" xr:uid="{00000000-0005-0000-0000-000055480000}"/>
    <cellStyle name="Currency 7 2 2 2 6" xfId="9670" xr:uid="{00000000-0005-0000-0000-000056480000}"/>
    <cellStyle name="Currency 7 2 2 2 6 2" xfId="9671" xr:uid="{00000000-0005-0000-0000-000057480000}"/>
    <cellStyle name="Currency 7 2 2 2 6 2 2" xfId="9672" xr:uid="{00000000-0005-0000-0000-000058480000}"/>
    <cellStyle name="Currency 7 2 2 2 6 2 2 2" xfId="29269" xr:uid="{00000000-0005-0000-0000-000059480000}"/>
    <cellStyle name="Currency 7 2 2 2 6 2 3" xfId="29268" xr:uid="{00000000-0005-0000-0000-00005A480000}"/>
    <cellStyle name="Currency 7 2 2 2 6 3" xfId="9673" xr:uid="{00000000-0005-0000-0000-00005B480000}"/>
    <cellStyle name="Currency 7 2 2 2 6 3 2" xfId="29270" xr:uid="{00000000-0005-0000-0000-00005C480000}"/>
    <cellStyle name="Currency 7 2 2 2 6 4" xfId="29267" xr:uid="{00000000-0005-0000-0000-00005D480000}"/>
    <cellStyle name="Currency 7 2 2 2 7" xfId="9674" xr:uid="{00000000-0005-0000-0000-00005E480000}"/>
    <cellStyle name="Currency 7 2 2 2 7 2" xfId="9675" xr:uid="{00000000-0005-0000-0000-00005F480000}"/>
    <cellStyle name="Currency 7 2 2 2 7 2 2" xfId="29272" xr:uid="{00000000-0005-0000-0000-000060480000}"/>
    <cellStyle name="Currency 7 2 2 2 7 3" xfId="29271" xr:uid="{00000000-0005-0000-0000-000061480000}"/>
    <cellStyle name="Currency 7 2 2 2 8" xfId="9676" xr:uid="{00000000-0005-0000-0000-000062480000}"/>
    <cellStyle name="Currency 7 2 2 2 8 2" xfId="29273" xr:uid="{00000000-0005-0000-0000-000063480000}"/>
    <cellStyle name="Currency 7 2 2 2 9" xfId="29250" xr:uid="{00000000-0005-0000-0000-000064480000}"/>
    <cellStyle name="Currency 7 2 2 3" xfId="9677" xr:uid="{00000000-0005-0000-0000-000065480000}"/>
    <cellStyle name="Currency 7 2 2 3 2" xfId="9678" xr:uid="{00000000-0005-0000-0000-000066480000}"/>
    <cellStyle name="Currency 7 2 2 3 2 2" xfId="9679" xr:uid="{00000000-0005-0000-0000-000067480000}"/>
    <cellStyle name="Currency 7 2 2 3 2 2 2" xfId="29276" xr:uid="{00000000-0005-0000-0000-000068480000}"/>
    <cellStyle name="Currency 7 2 2 3 2 3" xfId="29275" xr:uid="{00000000-0005-0000-0000-000069480000}"/>
    <cellStyle name="Currency 7 2 2 3 3" xfId="9680" xr:uid="{00000000-0005-0000-0000-00006A480000}"/>
    <cellStyle name="Currency 7 2 2 3 3 2" xfId="29277" xr:uid="{00000000-0005-0000-0000-00006B480000}"/>
    <cellStyle name="Currency 7 2 2 3 4" xfId="29274" xr:uid="{00000000-0005-0000-0000-00006C480000}"/>
    <cellStyle name="Currency 7 2 2 4" xfId="9681" xr:uid="{00000000-0005-0000-0000-00006D480000}"/>
    <cellStyle name="Currency 7 2 2 4 2" xfId="9682" xr:uid="{00000000-0005-0000-0000-00006E480000}"/>
    <cellStyle name="Currency 7 2 2 4 2 2" xfId="9683" xr:uid="{00000000-0005-0000-0000-00006F480000}"/>
    <cellStyle name="Currency 7 2 2 4 2 2 2" xfId="29280" xr:uid="{00000000-0005-0000-0000-000070480000}"/>
    <cellStyle name="Currency 7 2 2 4 2 3" xfId="29279" xr:uid="{00000000-0005-0000-0000-000071480000}"/>
    <cellStyle name="Currency 7 2 2 4 3" xfId="9684" xr:uid="{00000000-0005-0000-0000-000072480000}"/>
    <cellStyle name="Currency 7 2 2 4 3 2" xfId="29281" xr:uid="{00000000-0005-0000-0000-000073480000}"/>
    <cellStyle name="Currency 7 2 2 4 4" xfId="29278" xr:uid="{00000000-0005-0000-0000-000074480000}"/>
    <cellStyle name="Currency 7 2 2 5" xfId="9685" xr:uid="{00000000-0005-0000-0000-000075480000}"/>
    <cellStyle name="Currency 7 2 2 5 2" xfId="9686" xr:uid="{00000000-0005-0000-0000-000076480000}"/>
    <cellStyle name="Currency 7 2 2 5 2 2" xfId="9687" xr:uid="{00000000-0005-0000-0000-000077480000}"/>
    <cellStyle name="Currency 7 2 2 5 2 2 2" xfId="29284" xr:uid="{00000000-0005-0000-0000-000078480000}"/>
    <cellStyle name="Currency 7 2 2 5 2 3" xfId="29283" xr:uid="{00000000-0005-0000-0000-000079480000}"/>
    <cellStyle name="Currency 7 2 2 5 3" xfId="9688" xr:uid="{00000000-0005-0000-0000-00007A480000}"/>
    <cellStyle name="Currency 7 2 2 5 3 2" xfId="29285" xr:uid="{00000000-0005-0000-0000-00007B480000}"/>
    <cellStyle name="Currency 7 2 2 5 4" xfId="29282" xr:uid="{00000000-0005-0000-0000-00007C480000}"/>
    <cellStyle name="Currency 7 2 2 6" xfId="9689" xr:uid="{00000000-0005-0000-0000-00007D480000}"/>
    <cellStyle name="Currency 7 2 2 6 2" xfId="9690" xr:uid="{00000000-0005-0000-0000-00007E480000}"/>
    <cellStyle name="Currency 7 2 2 6 2 2" xfId="9691" xr:uid="{00000000-0005-0000-0000-00007F480000}"/>
    <cellStyle name="Currency 7 2 2 6 2 2 2" xfId="29288" xr:uid="{00000000-0005-0000-0000-000080480000}"/>
    <cellStyle name="Currency 7 2 2 6 2 3" xfId="29287" xr:uid="{00000000-0005-0000-0000-000081480000}"/>
    <cellStyle name="Currency 7 2 2 6 3" xfId="9692" xr:uid="{00000000-0005-0000-0000-000082480000}"/>
    <cellStyle name="Currency 7 2 2 6 3 2" xfId="29289" xr:uid="{00000000-0005-0000-0000-000083480000}"/>
    <cellStyle name="Currency 7 2 2 6 4" xfId="29286" xr:uid="{00000000-0005-0000-0000-000084480000}"/>
    <cellStyle name="Currency 7 2 2 7" xfId="9693" xr:uid="{00000000-0005-0000-0000-000085480000}"/>
    <cellStyle name="Currency 7 2 2 7 2" xfId="9694" xr:uid="{00000000-0005-0000-0000-000086480000}"/>
    <cellStyle name="Currency 7 2 2 7 2 2" xfId="9695" xr:uid="{00000000-0005-0000-0000-000087480000}"/>
    <cellStyle name="Currency 7 2 2 7 2 2 2" xfId="29292" xr:uid="{00000000-0005-0000-0000-000088480000}"/>
    <cellStyle name="Currency 7 2 2 7 2 3" xfId="29291" xr:uid="{00000000-0005-0000-0000-000089480000}"/>
    <cellStyle name="Currency 7 2 2 7 3" xfId="9696" xr:uid="{00000000-0005-0000-0000-00008A480000}"/>
    <cellStyle name="Currency 7 2 2 7 3 2" xfId="29293" xr:uid="{00000000-0005-0000-0000-00008B480000}"/>
    <cellStyle name="Currency 7 2 2 7 4" xfId="29290" xr:uid="{00000000-0005-0000-0000-00008C480000}"/>
    <cellStyle name="Currency 7 2 2 8" xfId="9697" xr:uid="{00000000-0005-0000-0000-00008D480000}"/>
    <cellStyle name="Currency 7 2 2 8 2" xfId="9698" xr:uid="{00000000-0005-0000-0000-00008E480000}"/>
    <cellStyle name="Currency 7 2 2 8 2 2" xfId="29295" xr:uid="{00000000-0005-0000-0000-00008F480000}"/>
    <cellStyle name="Currency 7 2 2 8 3" xfId="29294" xr:uid="{00000000-0005-0000-0000-000090480000}"/>
    <cellStyle name="Currency 7 2 2 9" xfId="9699" xr:uid="{00000000-0005-0000-0000-000091480000}"/>
    <cellStyle name="Currency 7 2 2 9 2" xfId="29296" xr:uid="{00000000-0005-0000-0000-000092480000}"/>
    <cellStyle name="Currency 7 2 3" xfId="9700" xr:uid="{00000000-0005-0000-0000-000093480000}"/>
    <cellStyle name="Currency 7 2 3 10" xfId="29297" xr:uid="{00000000-0005-0000-0000-000094480000}"/>
    <cellStyle name="Currency 7 2 3 2" xfId="9701" xr:uid="{00000000-0005-0000-0000-000095480000}"/>
    <cellStyle name="Currency 7 2 3 2 2" xfId="9702" xr:uid="{00000000-0005-0000-0000-000096480000}"/>
    <cellStyle name="Currency 7 2 3 2 2 2" xfId="9703" xr:uid="{00000000-0005-0000-0000-000097480000}"/>
    <cellStyle name="Currency 7 2 3 2 2 2 2" xfId="9704" xr:uid="{00000000-0005-0000-0000-000098480000}"/>
    <cellStyle name="Currency 7 2 3 2 2 2 2 2" xfId="29301" xr:uid="{00000000-0005-0000-0000-000099480000}"/>
    <cellStyle name="Currency 7 2 3 2 2 2 3" xfId="29300" xr:uid="{00000000-0005-0000-0000-00009A480000}"/>
    <cellStyle name="Currency 7 2 3 2 2 3" xfId="9705" xr:uid="{00000000-0005-0000-0000-00009B480000}"/>
    <cellStyle name="Currency 7 2 3 2 2 3 2" xfId="29302" xr:uid="{00000000-0005-0000-0000-00009C480000}"/>
    <cellStyle name="Currency 7 2 3 2 2 4" xfId="29299" xr:uid="{00000000-0005-0000-0000-00009D480000}"/>
    <cellStyle name="Currency 7 2 3 2 3" xfId="9706" xr:uid="{00000000-0005-0000-0000-00009E480000}"/>
    <cellStyle name="Currency 7 2 3 2 3 2" xfId="9707" xr:uid="{00000000-0005-0000-0000-00009F480000}"/>
    <cellStyle name="Currency 7 2 3 2 3 2 2" xfId="9708" xr:uid="{00000000-0005-0000-0000-0000A0480000}"/>
    <cellStyle name="Currency 7 2 3 2 3 2 2 2" xfId="29305" xr:uid="{00000000-0005-0000-0000-0000A1480000}"/>
    <cellStyle name="Currency 7 2 3 2 3 2 3" xfId="29304" xr:uid="{00000000-0005-0000-0000-0000A2480000}"/>
    <cellStyle name="Currency 7 2 3 2 3 3" xfId="9709" xr:uid="{00000000-0005-0000-0000-0000A3480000}"/>
    <cellStyle name="Currency 7 2 3 2 3 3 2" xfId="29306" xr:uid="{00000000-0005-0000-0000-0000A4480000}"/>
    <cellStyle name="Currency 7 2 3 2 3 4" xfId="29303" xr:uid="{00000000-0005-0000-0000-0000A5480000}"/>
    <cellStyle name="Currency 7 2 3 2 4" xfId="9710" xr:uid="{00000000-0005-0000-0000-0000A6480000}"/>
    <cellStyle name="Currency 7 2 3 2 4 2" xfId="9711" xr:uid="{00000000-0005-0000-0000-0000A7480000}"/>
    <cellStyle name="Currency 7 2 3 2 4 2 2" xfId="9712" xr:uid="{00000000-0005-0000-0000-0000A8480000}"/>
    <cellStyle name="Currency 7 2 3 2 4 2 2 2" xfId="29309" xr:uid="{00000000-0005-0000-0000-0000A9480000}"/>
    <cellStyle name="Currency 7 2 3 2 4 2 3" xfId="29308" xr:uid="{00000000-0005-0000-0000-0000AA480000}"/>
    <cellStyle name="Currency 7 2 3 2 4 3" xfId="9713" xr:uid="{00000000-0005-0000-0000-0000AB480000}"/>
    <cellStyle name="Currency 7 2 3 2 4 3 2" xfId="29310" xr:uid="{00000000-0005-0000-0000-0000AC480000}"/>
    <cellStyle name="Currency 7 2 3 2 4 4" xfId="29307" xr:uid="{00000000-0005-0000-0000-0000AD480000}"/>
    <cellStyle name="Currency 7 2 3 2 5" xfId="9714" xr:uid="{00000000-0005-0000-0000-0000AE480000}"/>
    <cellStyle name="Currency 7 2 3 2 5 2" xfId="9715" xr:uid="{00000000-0005-0000-0000-0000AF480000}"/>
    <cellStyle name="Currency 7 2 3 2 5 2 2" xfId="9716" xr:uid="{00000000-0005-0000-0000-0000B0480000}"/>
    <cellStyle name="Currency 7 2 3 2 5 2 2 2" xfId="29313" xr:uid="{00000000-0005-0000-0000-0000B1480000}"/>
    <cellStyle name="Currency 7 2 3 2 5 2 3" xfId="29312" xr:uid="{00000000-0005-0000-0000-0000B2480000}"/>
    <cellStyle name="Currency 7 2 3 2 5 3" xfId="9717" xr:uid="{00000000-0005-0000-0000-0000B3480000}"/>
    <cellStyle name="Currency 7 2 3 2 5 3 2" xfId="29314" xr:uid="{00000000-0005-0000-0000-0000B4480000}"/>
    <cellStyle name="Currency 7 2 3 2 5 4" xfId="29311" xr:uid="{00000000-0005-0000-0000-0000B5480000}"/>
    <cellStyle name="Currency 7 2 3 2 6" xfId="9718" xr:uid="{00000000-0005-0000-0000-0000B6480000}"/>
    <cellStyle name="Currency 7 2 3 2 6 2" xfId="9719" xr:uid="{00000000-0005-0000-0000-0000B7480000}"/>
    <cellStyle name="Currency 7 2 3 2 6 2 2" xfId="9720" xr:uid="{00000000-0005-0000-0000-0000B8480000}"/>
    <cellStyle name="Currency 7 2 3 2 6 2 2 2" xfId="29317" xr:uid="{00000000-0005-0000-0000-0000B9480000}"/>
    <cellStyle name="Currency 7 2 3 2 6 2 3" xfId="29316" xr:uid="{00000000-0005-0000-0000-0000BA480000}"/>
    <cellStyle name="Currency 7 2 3 2 6 3" xfId="9721" xr:uid="{00000000-0005-0000-0000-0000BB480000}"/>
    <cellStyle name="Currency 7 2 3 2 6 3 2" xfId="29318" xr:uid="{00000000-0005-0000-0000-0000BC480000}"/>
    <cellStyle name="Currency 7 2 3 2 6 4" xfId="29315" xr:uid="{00000000-0005-0000-0000-0000BD480000}"/>
    <cellStyle name="Currency 7 2 3 2 7" xfId="9722" xr:uid="{00000000-0005-0000-0000-0000BE480000}"/>
    <cellStyle name="Currency 7 2 3 2 7 2" xfId="9723" xr:uid="{00000000-0005-0000-0000-0000BF480000}"/>
    <cellStyle name="Currency 7 2 3 2 7 2 2" xfId="29320" xr:uid="{00000000-0005-0000-0000-0000C0480000}"/>
    <cellStyle name="Currency 7 2 3 2 7 3" xfId="29319" xr:uid="{00000000-0005-0000-0000-0000C1480000}"/>
    <cellStyle name="Currency 7 2 3 2 8" xfId="9724" xr:uid="{00000000-0005-0000-0000-0000C2480000}"/>
    <cellStyle name="Currency 7 2 3 2 8 2" xfId="29321" xr:uid="{00000000-0005-0000-0000-0000C3480000}"/>
    <cellStyle name="Currency 7 2 3 2 9" xfId="29298" xr:uid="{00000000-0005-0000-0000-0000C4480000}"/>
    <cellStyle name="Currency 7 2 3 3" xfId="9725" xr:uid="{00000000-0005-0000-0000-0000C5480000}"/>
    <cellStyle name="Currency 7 2 3 3 2" xfId="9726" xr:uid="{00000000-0005-0000-0000-0000C6480000}"/>
    <cellStyle name="Currency 7 2 3 3 2 2" xfId="9727" xr:uid="{00000000-0005-0000-0000-0000C7480000}"/>
    <cellStyle name="Currency 7 2 3 3 2 2 2" xfId="29324" xr:uid="{00000000-0005-0000-0000-0000C8480000}"/>
    <cellStyle name="Currency 7 2 3 3 2 3" xfId="29323" xr:uid="{00000000-0005-0000-0000-0000C9480000}"/>
    <cellStyle name="Currency 7 2 3 3 3" xfId="9728" xr:uid="{00000000-0005-0000-0000-0000CA480000}"/>
    <cellStyle name="Currency 7 2 3 3 3 2" xfId="29325" xr:uid="{00000000-0005-0000-0000-0000CB480000}"/>
    <cellStyle name="Currency 7 2 3 3 4" xfId="29322" xr:uid="{00000000-0005-0000-0000-0000CC480000}"/>
    <cellStyle name="Currency 7 2 3 4" xfId="9729" xr:uid="{00000000-0005-0000-0000-0000CD480000}"/>
    <cellStyle name="Currency 7 2 3 4 2" xfId="9730" xr:uid="{00000000-0005-0000-0000-0000CE480000}"/>
    <cellStyle name="Currency 7 2 3 4 2 2" xfId="9731" xr:uid="{00000000-0005-0000-0000-0000CF480000}"/>
    <cellStyle name="Currency 7 2 3 4 2 2 2" xfId="29328" xr:uid="{00000000-0005-0000-0000-0000D0480000}"/>
    <cellStyle name="Currency 7 2 3 4 2 3" xfId="29327" xr:uid="{00000000-0005-0000-0000-0000D1480000}"/>
    <cellStyle name="Currency 7 2 3 4 3" xfId="9732" xr:uid="{00000000-0005-0000-0000-0000D2480000}"/>
    <cellStyle name="Currency 7 2 3 4 3 2" xfId="29329" xr:uid="{00000000-0005-0000-0000-0000D3480000}"/>
    <cellStyle name="Currency 7 2 3 4 4" xfId="29326" xr:uid="{00000000-0005-0000-0000-0000D4480000}"/>
    <cellStyle name="Currency 7 2 3 5" xfId="9733" xr:uid="{00000000-0005-0000-0000-0000D5480000}"/>
    <cellStyle name="Currency 7 2 3 5 2" xfId="9734" xr:uid="{00000000-0005-0000-0000-0000D6480000}"/>
    <cellStyle name="Currency 7 2 3 5 2 2" xfId="9735" xr:uid="{00000000-0005-0000-0000-0000D7480000}"/>
    <cellStyle name="Currency 7 2 3 5 2 2 2" xfId="29332" xr:uid="{00000000-0005-0000-0000-0000D8480000}"/>
    <cellStyle name="Currency 7 2 3 5 2 3" xfId="29331" xr:uid="{00000000-0005-0000-0000-0000D9480000}"/>
    <cellStyle name="Currency 7 2 3 5 3" xfId="9736" xr:uid="{00000000-0005-0000-0000-0000DA480000}"/>
    <cellStyle name="Currency 7 2 3 5 3 2" xfId="29333" xr:uid="{00000000-0005-0000-0000-0000DB480000}"/>
    <cellStyle name="Currency 7 2 3 5 4" xfId="29330" xr:uid="{00000000-0005-0000-0000-0000DC480000}"/>
    <cellStyle name="Currency 7 2 3 6" xfId="9737" xr:uid="{00000000-0005-0000-0000-0000DD480000}"/>
    <cellStyle name="Currency 7 2 3 6 2" xfId="9738" xr:uid="{00000000-0005-0000-0000-0000DE480000}"/>
    <cellStyle name="Currency 7 2 3 6 2 2" xfId="9739" xr:uid="{00000000-0005-0000-0000-0000DF480000}"/>
    <cellStyle name="Currency 7 2 3 6 2 2 2" xfId="29336" xr:uid="{00000000-0005-0000-0000-0000E0480000}"/>
    <cellStyle name="Currency 7 2 3 6 2 3" xfId="29335" xr:uid="{00000000-0005-0000-0000-0000E1480000}"/>
    <cellStyle name="Currency 7 2 3 6 3" xfId="9740" xr:uid="{00000000-0005-0000-0000-0000E2480000}"/>
    <cellStyle name="Currency 7 2 3 6 3 2" xfId="29337" xr:uid="{00000000-0005-0000-0000-0000E3480000}"/>
    <cellStyle name="Currency 7 2 3 6 4" xfId="29334" xr:uid="{00000000-0005-0000-0000-0000E4480000}"/>
    <cellStyle name="Currency 7 2 3 7" xfId="9741" xr:uid="{00000000-0005-0000-0000-0000E5480000}"/>
    <cellStyle name="Currency 7 2 3 7 2" xfId="9742" xr:uid="{00000000-0005-0000-0000-0000E6480000}"/>
    <cellStyle name="Currency 7 2 3 7 2 2" xfId="9743" xr:uid="{00000000-0005-0000-0000-0000E7480000}"/>
    <cellStyle name="Currency 7 2 3 7 2 2 2" xfId="29340" xr:uid="{00000000-0005-0000-0000-0000E8480000}"/>
    <cellStyle name="Currency 7 2 3 7 2 3" xfId="29339" xr:uid="{00000000-0005-0000-0000-0000E9480000}"/>
    <cellStyle name="Currency 7 2 3 7 3" xfId="9744" xr:uid="{00000000-0005-0000-0000-0000EA480000}"/>
    <cellStyle name="Currency 7 2 3 7 3 2" xfId="29341" xr:uid="{00000000-0005-0000-0000-0000EB480000}"/>
    <cellStyle name="Currency 7 2 3 7 4" xfId="29338" xr:uid="{00000000-0005-0000-0000-0000EC480000}"/>
    <cellStyle name="Currency 7 2 3 8" xfId="9745" xr:uid="{00000000-0005-0000-0000-0000ED480000}"/>
    <cellStyle name="Currency 7 2 3 8 2" xfId="9746" xr:uid="{00000000-0005-0000-0000-0000EE480000}"/>
    <cellStyle name="Currency 7 2 3 8 2 2" xfId="29343" xr:uid="{00000000-0005-0000-0000-0000EF480000}"/>
    <cellStyle name="Currency 7 2 3 8 3" xfId="29342" xr:uid="{00000000-0005-0000-0000-0000F0480000}"/>
    <cellStyle name="Currency 7 2 3 9" xfId="9747" xr:uid="{00000000-0005-0000-0000-0000F1480000}"/>
    <cellStyle name="Currency 7 2 3 9 2" xfId="29344" xr:uid="{00000000-0005-0000-0000-0000F2480000}"/>
    <cellStyle name="Currency 7 2 4" xfId="9748" xr:uid="{00000000-0005-0000-0000-0000F3480000}"/>
    <cellStyle name="Currency 7 2 4 2" xfId="9749" xr:uid="{00000000-0005-0000-0000-0000F4480000}"/>
    <cellStyle name="Currency 7 2 4 2 2" xfId="9750" xr:uid="{00000000-0005-0000-0000-0000F5480000}"/>
    <cellStyle name="Currency 7 2 4 2 2 2" xfId="9751" xr:uid="{00000000-0005-0000-0000-0000F6480000}"/>
    <cellStyle name="Currency 7 2 4 2 2 2 2" xfId="29348" xr:uid="{00000000-0005-0000-0000-0000F7480000}"/>
    <cellStyle name="Currency 7 2 4 2 2 3" xfId="29347" xr:uid="{00000000-0005-0000-0000-0000F8480000}"/>
    <cellStyle name="Currency 7 2 4 2 3" xfId="9752" xr:uid="{00000000-0005-0000-0000-0000F9480000}"/>
    <cellStyle name="Currency 7 2 4 2 3 2" xfId="29349" xr:uid="{00000000-0005-0000-0000-0000FA480000}"/>
    <cellStyle name="Currency 7 2 4 2 4" xfId="29346" xr:uid="{00000000-0005-0000-0000-0000FB480000}"/>
    <cellStyle name="Currency 7 2 4 3" xfId="9753" xr:uid="{00000000-0005-0000-0000-0000FC480000}"/>
    <cellStyle name="Currency 7 2 4 3 2" xfId="9754" xr:uid="{00000000-0005-0000-0000-0000FD480000}"/>
    <cellStyle name="Currency 7 2 4 3 2 2" xfId="9755" xr:uid="{00000000-0005-0000-0000-0000FE480000}"/>
    <cellStyle name="Currency 7 2 4 3 2 2 2" xfId="29352" xr:uid="{00000000-0005-0000-0000-0000FF480000}"/>
    <cellStyle name="Currency 7 2 4 3 2 3" xfId="29351" xr:uid="{00000000-0005-0000-0000-000000490000}"/>
    <cellStyle name="Currency 7 2 4 3 3" xfId="9756" xr:uid="{00000000-0005-0000-0000-000001490000}"/>
    <cellStyle name="Currency 7 2 4 3 3 2" xfId="29353" xr:uid="{00000000-0005-0000-0000-000002490000}"/>
    <cellStyle name="Currency 7 2 4 3 4" xfId="29350" xr:uid="{00000000-0005-0000-0000-000003490000}"/>
    <cellStyle name="Currency 7 2 4 4" xfId="9757" xr:uid="{00000000-0005-0000-0000-000004490000}"/>
    <cellStyle name="Currency 7 2 4 4 2" xfId="9758" xr:uid="{00000000-0005-0000-0000-000005490000}"/>
    <cellStyle name="Currency 7 2 4 4 2 2" xfId="9759" xr:uid="{00000000-0005-0000-0000-000006490000}"/>
    <cellStyle name="Currency 7 2 4 4 2 2 2" xfId="29356" xr:uid="{00000000-0005-0000-0000-000007490000}"/>
    <cellStyle name="Currency 7 2 4 4 2 3" xfId="29355" xr:uid="{00000000-0005-0000-0000-000008490000}"/>
    <cellStyle name="Currency 7 2 4 4 3" xfId="9760" xr:uid="{00000000-0005-0000-0000-000009490000}"/>
    <cellStyle name="Currency 7 2 4 4 3 2" xfId="29357" xr:uid="{00000000-0005-0000-0000-00000A490000}"/>
    <cellStyle name="Currency 7 2 4 4 4" xfId="29354" xr:uid="{00000000-0005-0000-0000-00000B490000}"/>
    <cellStyle name="Currency 7 2 4 5" xfId="9761" xr:uid="{00000000-0005-0000-0000-00000C490000}"/>
    <cellStyle name="Currency 7 2 4 5 2" xfId="9762" xr:uid="{00000000-0005-0000-0000-00000D490000}"/>
    <cellStyle name="Currency 7 2 4 5 2 2" xfId="9763" xr:uid="{00000000-0005-0000-0000-00000E490000}"/>
    <cellStyle name="Currency 7 2 4 5 2 2 2" xfId="29360" xr:uid="{00000000-0005-0000-0000-00000F490000}"/>
    <cellStyle name="Currency 7 2 4 5 2 3" xfId="29359" xr:uid="{00000000-0005-0000-0000-000010490000}"/>
    <cellStyle name="Currency 7 2 4 5 3" xfId="9764" xr:uid="{00000000-0005-0000-0000-000011490000}"/>
    <cellStyle name="Currency 7 2 4 5 3 2" xfId="29361" xr:uid="{00000000-0005-0000-0000-000012490000}"/>
    <cellStyle name="Currency 7 2 4 5 4" xfId="29358" xr:uid="{00000000-0005-0000-0000-000013490000}"/>
    <cellStyle name="Currency 7 2 4 6" xfId="9765" xr:uid="{00000000-0005-0000-0000-000014490000}"/>
    <cellStyle name="Currency 7 2 4 6 2" xfId="9766" xr:uid="{00000000-0005-0000-0000-000015490000}"/>
    <cellStyle name="Currency 7 2 4 6 2 2" xfId="9767" xr:uid="{00000000-0005-0000-0000-000016490000}"/>
    <cellStyle name="Currency 7 2 4 6 2 2 2" xfId="29364" xr:uid="{00000000-0005-0000-0000-000017490000}"/>
    <cellStyle name="Currency 7 2 4 6 2 3" xfId="29363" xr:uid="{00000000-0005-0000-0000-000018490000}"/>
    <cellStyle name="Currency 7 2 4 6 3" xfId="9768" xr:uid="{00000000-0005-0000-0000-000019490000}"/>
    <cellStyle name="Currency 7 2 4 6 3 2" xfId="29365" xr:uid="{00000000-0005-0000-0000-00001A490000}"/>
    <cellStyle name="Currency 7 2 4 6 4" xfId="29362" xr:uid="{00000000-0005-0000-0000-00001B490000}"/>
    <cellStyle name="Currency 7 2 4 7" xfId="9769" xr:uid="{00000000-0005-0000-0000-00001C490000}"/>
    <cellStyle name="Currency 7 2 4 7 2" xfId="9770" xr:uid="{00000000-0005-0000-0000-00001D490000}"/>
    <cellStyle name="Currency 7 2 4 7 2 2" xfId="29367" xr:uid="{00000000-0005-0000-0000-00001E490000}"/>
    <cellStyle name="Currency 7 2 4 7 3" xfId="29366" xr:uid="{00000000-0005-0000-0000-00001F490000}"/>
    <cellStyle name="Currency 7 2 4 8" xfId="9771" xr:uid="{00000000-0005-0000-0000-000020490000}"/>
    <cellStyle name="Currency 7 2 4 8 2" xfId="29368" xr:uid="{00000000-0005-0000-0000-000021490000}"/>
    <cellStyle name="Currency 7 2 4 9" xfId="29345" xr:uid="{00000000-0005-0000-0000-000022490000}"/>
    <cellStyle name="Currency 7 2 5" xfId="9772" xr:uid="{00000000-0005-0000-0000-000023490000}"/>
    <cellStyle name="Currency 7 2 5 2" xfId="9773" xr:uid="{00000000-0005-0000-0000-000024490000}"/>
    <cellStyle name="Currency 7 2 5 2 2" xfId="9774" xr:uid="{00000000-0005-0000-0000-000025490000}"/>
    <cellStyle name="Currency 7 2 5 2 2 2" xfId="9775" xr:uid="{00000000-0005-0000-0000-000026490000}"/>
    <cellStyle name="Currency 7 2 5 2 2 2 2" xfId="29372" xr:uid="{00000000-0005-0000-0000-000027490000}"/>
    <cellStyle name="Currency 7 2 5 2 2 3" xfId="29371" xr:uid="{00000000-0005-0000-0000-000028490000}"/>
    <cellStyle name="Currency 7 2 5 2 3" xfId="9776" xr:uid="{00000000-0005-0000-0000-000029490000}"/>
    <cellStyle name="Currency 7 2 5 2 3 2" xfId="29373" xr:uid="{00000000-0005-0000-0000-00002A490000}"/>
    <cellStyle name="Currency 7 2 5 2 4" xfId="29370" xr:uid="{00000000-0005-0000-0000-00002B490000}"/>
    <cellStyle name="Currency 7 2 5 3" xfId="9777" xr:uid="{00000000-0005-0000-0000-00002C490000}"/>
    <cellStyle name="Currency 7 2 5 3 2" xfId="9778" xr:uid="{00000000-0005-0000-0000-00002D490000}"/>
    <cellStyle name="Currency 7 2 5 3 2 2" xfId="9779" xr:uid="{00000000-0005-0000-0000-00002E490000}"/>
    <cellStyle name="Currency 7 2 5 3 2 2 2" xfId="29376" xr:uid="{00000000-0005-0000-0000-00002F490000}"/>
    <cellStyle name="Currency 7 2 5 3 2 3" xfId="29375" xr:uid="{00000000-0005-0000-0000-000030490000}"/>
    <cellStyle name="Currency 7 2 5 3 3" xfId="9780" xr:uid="{00000000-0005-0000-0000-000031490000}"/>
    <cellStyle name="Currency 7 2 5 3 3 2" xfId="29377" xr:uid="{00000000-0005-0000-0000-000032490000}"/>
    <cellStyle name="Currency 7 2 5 3 4" xfId="29374" xr:uid="{00000000-0005-0000-0000-000033490000}"/>
    <cellStyle name="Currency 7 2 5 4" xfId="9781" xr:uid="{00000000-0005-0000-0000-000034490000}"/>
    <cellStyle name="Currency 7 2 5 4 2" xfId="9782" xr:uid="{00000000-0005-0000-0000-000035490000}"/>
    <cellStyle name="Currency 7 2 5 4 2 2" xfId="9783" xr:uid="{00000000-0005-0000-0000-000036490000}"/>
    <cellStyle name="Currency 7 2 5 4 2 2 2" xfId="29380" xr:uid="{00000000-0005-0000-0000-000037490000}"/>
    <cellStyle name="Currency 7 2 5 4 2 3" xfId="29379" xr:uid="{00000000-0005-0000-0000-000038490000}"/>
    <cellStyle name="Currency 7 2 5 4 3" xfId="9784" xr:uid="{00000000-0005-0000-0000-000039490000}"/>
    <cellStyle name="Currency 7 2 5 4 3 2" xfId="29381" xr:uid="{00000000-0005-0000-0000-00003A490000}"/>
    <cellStyle name="Currency 7 2 5 4 4" xfId="29378" xr:uid="{00000000-0005-0000-0000-00003B490000}"/>
    <cellStyle name="Currency 7 2 5 5" xfId="9785" xr:uid="{00000000-0005-0000-0000-00003C490000}"/>
    <cellStyle name="Currency 7 2 5 5 2" xfId="9786" xr:uid="{00000000-0005-0000-0000-00003D490000}"/>
    <cellStyle name="Currency 7 2 5 5 2 2" xfId="9787" xr:uid="{00000000-0005-0000-0000-00003E490000}"/>
    <cellStyle name="Currency 7 2 5 5 2 2 2" xfId="29384" xr:uid="{00000000-0005-0000-0000-00003F490000}"/>
    <cellStyle name="Currency 7 2 5 5 2 3" xfId="29383" xr:uid="{00000000-0005-0000-0000-000040490000}"/>
    <cellStyle name="Currency 7 2 5 5 3" xfId="9788" xr:uid="{00000000-0005-0000-0000-000041490000}"/>
    <cellStyle name="Currency 7 2 5 5 3 2" xfId="29385" xr:uid="{00000000-0005-0000-0000-000042490000}"/>
    <cellStyle name="Currency 7 2 5 5 4" xfId="29382" xr:uid="{00000000-0005-0000-0000-000043490000}"/>
    <cellStyle name="Currency 7 2 5 6" xfId="9789" xr:uid="{00000000-0005-0000-0000-000044490000}"/>
    <cellStyle name="Currency 7 2 5 6 2" xfId="9790" xr:uid="{00000000-0005-0000-0000-000045490000}"/>
    <cellStyle name="Currency 7 2 5 6 2 2" xfId="9791" xr:uid="{00000000-0005-0000-0000-000046490000}"/>
    <cellStyle name="Currency 7 2 5 6 2 2 2" xfId="29388" xr:uid="{00000000-0005-0000-0000-000047490000}"/>
    <cellStyle name="Currency 7 2 5 6 2 3" xfId="29387" xr:uid="{00000000-0005-0000-0000-000048490000}"/>
    <cellStyle name="Currency 7 2 5 6 3" xfId="9792" xr:uid="{00000000-0005-0000-0000-000049490000}"/>
    <cellStyle name="Currency 7 2 5 6 3 2" xfId="29389" xr:uid="{00000000-0005-0000-0000-00004A490000}"/>
    <cellStyle name="Currency 7 2 5 6 4" xfId="29386" xr:uid="{00000000-0005-0000-0000-00004B490000}"/>
    <cellStyle name="Currency 7 2 5 7" xfId="9793" xr:uid="{00000000-0005-0000-0000-00004C490000}"/>
    <cellStyle name="Currency 7 2 5 7 2" xfId="9794" xr:uid="{00000000-0005-0000-0000-00004D490000}"/>
    <cellStyle name="Currency 7 2 5 7 2 2" xfId="29391" xr:uid="{00000000-0005-0000-0000-00004E490000}"/>
    <cellStyle name="Currency 7 2 5 7 3" xfId="29390" xr:uid="{00000000-0005-0000-0000-00004F490000}"/>
    <cellStyle name="Currency 7 2 5 8" xfId="9795" xr:uid="{00000000-0005-0000-0000-000050490000}"/>
    <cellStyle name="Currency 7 2 5 8 2" xfId="29392" xr:uid="{00000000-0005-0000-0000-000051490000}"/>
    <cellStyle name="Currency 7 2 5 9" xfId="29369" xr:uid="{00000000-0005-0000-0000-000052490000}"/>
    <cellStyle name="Currency 7 2 6" xfId="9796" xr:uid="{00000000-0005-0000-0000-000053490000}"/>
    <cellStyle name="Currency 7 2 6 2" xfId="9797" xr:uid="{00000000-0005-0000-0000-000054490000}"/>
    <cellStyle name="Currency 7 2 6 2 2" xfId="9798" xr:uid="{00000000-0005-0000-0000-000055490000}"/>
    <cellStyle name="Currency 7 2 6 2 2 2" xfId="29395" xr:uid="{00000000-0005-0000-0000-000056490000}"/>
    <cellStyle name="Currency 7 2 6 2 3" xfId="29394" xr:uid="{00000000-0005-0000-0000-000057490000}"/>
    <cellStyle name="Currency 7 2 6 3" xfId="9799" xr:uid="{00000000-0005-0000-0000-000058490000}"/>
    <cellStyle name="Currency 7 2 6 3 2" xfId="29396" xr:uid="{00000000-0005-0000-0000-000059490000}"/>
    <cellStyle name="Currency 7 2 6 4" xfId="29393" xr:uid="{00000000-0005-0000-0000-00005A490000}"/>
    <cellStyle name="Currency 7 2 7" xfId="9800" xr:uid="{00000000-0005-0000-0000-00005B490000}"/>
    <cellStyle name="Currency 7 2 7 2" xfId="9801" xr:uid="{00000000-0005-0000-0000-00005C490000}"/>
    <cellStyle name="Currency 7 2 7 2 2" xfId="9802" xr:uid="{00000000-0005-0000-0000-00005D490000}"/>
    <cellStyle name="Currency 7 2 7 2 2 2" xfId="29399" xr:uid="{00000000-0005-0000-0000-00005E490000}"/>
    <cellStyle name="Currency 7 2 7 2 3" xfId="29398" xr:uid="{00000000-0005-0000-0000-00005F490000}"/>
    <cellStyle name="Currency 7 2 7 3" xfId="9803" xr:uid="{00000000-0005-0000-0000-000060490000}"/>
    <cellStyle name="Currency 7 2 7 3 2" xfId="29400" xr:uid="{00000000-0005-0000-0000-000061490000}"/>
    <cellStyle name="Currency 7 2 7 4" xfId="29397" xr:uid="{00000000-0005-0000-0000-000062490000}"/>
    <cellStyle name="Currency 7 2 8" xfId="9804" xr:uid="{00000000-0005-0000-0000-000063490000}"/>
    <cellStyle name="Currency 7 2 8 2" xfId="9805" xr:uid="{00000000-0005-0000-0000-000064490000}"/>
    <cellStyle name="Currency 7 2 8 2 2" xfId="9806" xr:uid="{00000000-0005-0000-0000-000065490000}"/>
    <cellStyle name="Currency 7 2 8 2 2 2" xfId="29403" xr:uid="{00000000-0005-0000-0000-000066490000}"/>
    <cellStyle name="Currency 7 2 8 2 3" xfId="29402" xr:uid="{00000000-0005-0000-0000-000067490000}"/>
    <cellStyle name="Currency 7 2 8 3" xfId="9807" xr:uid="{00000000-0005-0000-0000-000068490000}"/>
    <cellStyle name="Currency 7 2 8 3 2" xfId="29404" xr:uid="{00000000-0005-0000-0000-000069490000}"/>
    <cellStyle name="Currency 7 2 8 4" xfId="29401" xr:uid="{00000000-0005-0000-0000-00006A490000}"/>
    <cellStyle name="Currency 7 2 9" xfId="9808" xr:uid="{00000000-0005-0000-0000-00006B490000}"/>
    <cellStyle name="Currency 7 2 9 2" xfId="9809" xr:uid="{00000000-0005-0000-0000-00006C490000}"/>
    <cellStyle name="Currency 7 2 9 2 2" xfId="9810" xr:uid="{00000000-0005-0000-0000-00006D490000}"/>
    <cellStyle name="Currency 7 2 9 2 2 2" xfId="29407" xr:uid="{00000000-0005-0000-0000-00006E490000}"/>
    <cellStyle name="Currency 7 2 9 2 3" xfId="29406" xr:uid="{00000000-0005-0000-0000-00006F490000}"/>
    <cellStyle name="Currency 7 2 9 3" xfId="9811" xr:uid="{00000000-0005-0000-0000-000070490000}"/>
    <cellStyle name="Currency 7 2 9 3 2" xfId="29408" xr:uid="{00000000-0005-0000-0000-000071490000}"/>
    <cellStyle name="Currency 7 2 9 4" xfId="29405" xr:uid="{00000000-0005-0000-0000-000072490000}"/>
    <cellStyle name="Currency 7 3" xfId="9812" xr:uid="{00000000-0005-0000-0000-000073490000}"/>
    <cellStyle name="Currency 7 3 10" xfId="29409" xr:uid="{00000000-0005-0000-0000-000074490000}"/>
    <cellStyle name="Currency 7 3 2" xfId="9813" xr:uid="{00000000-0005-0000-0000-000075490000}"/>
    <cellStyle name="Currency 7 3 2 2" xfId="9814" xr:uid="{00000000-0005-0000-0000-000076490000}"/>
    <cellStyle name="Currency 7 3 2 2 2" xfId="9815" xr:uid="{00000000-0005-0000-0000-000077490000}"/>
    <cellStyle name="Currency 7 3 2 2 2 2" xfId="9816" xr:uid="{00000000-0005-0000-0000-000078490000}"/>
    <cellStyle name="Currency 7 3 2 2 2 2 2" xfId="29413" xr:uid="{00000000-0005-0000-0000-000079490000}"/>
    <cellStyle name="Currency 7 3 2 2 2 3" xfId="29412" xr:uid="{00000000-0005-0000-0000-00007A490000}"/>
    <cellStyle name="Currency 7 3 2 2 3" xfId="9817" xr:uid="{00000000-0005-0000-0000-00007B490000}"/>
    <cellStyle name="Currency 7 3 2 2 3 2" xfId="29414" xr:uid="{00000000-0005-0000-0000-00007C490000}"/>
    <cellStyle name="Currency 7 3 2 2 4" xfId="29411" xr:uid="{00000000-0005-0000-0000-00007D490000}"/>
    <cellStyle name="Currency 7 3 2 3" xfId="9818" xr:uid="{00000000-0005-0000-0000-00007E490000}"/>
    <cellStyle name="Currency 7 3 2 3 2" xfId="9819" xr:uid="{00000000-0005-0000-0000-00007F490000}"/>
    <cellStyle name="Currency 7 3 2 3 2 2" xfId="9820" xr:uid="{00000000-0005-0000-0000-000080490000}"/>
    <cellStyle name="Currency 7 3 2 3 2 2 2" xfId="29417" xr:uid="{00000000-0005-0000-0000-000081490000}"/>
    <cellStyle name="Currency 7 3 2 3 2 3" xfId="29416" xr:uid="{00000000-0005-0000-0000-000082490000}"/>
    <cellStyle name="Currency 7 3 2 3 3" xfId="9821" xr:uid="{00000000-0005-0000-0000-000083490000}"/>
    <cellStyle name="Currency 7 3 2 3 3 2" xfId="29418" xr:uid="{00000000-0005-0000-0000-000084490000}"/>
    <cellStyle name="Currency 7 3 2 3 4" xfId="29415" xr:uid="{00000000-0005-0000-0000-000085490000}"/>
    <cellStyle name="Currency 7 3 2 4" xfId="9822" xr:uid="{00000000-0005-0000-0000-000086490000}"/>
    <cellStyle name="Currency 7 3 2 4 2" xfId="9823" xr:uid="{00000000-0005-0000-0000-000087490000}"/>
    <cellStyle name="Currency 7 3 2 4 2 2" xfId="9824" xr:uid="{00000000-0005-0000-0000-000088490000}"/>
    <cellStyle name="Currency 7 3 2 4 2 2 2" xfId="29421" xr:uid="{00000000-0005-0000-0000-000089490000}"/>
    <cellStyle name="Currency 7 3 2 4 2 3" xfId="29420" xr:uid="{00000000-0005-0000-0000-00008A490000}"/>
    <cellStyle name="Currency 7 3 2 4 3" xfId="9825" xr:uid="{00000000-0005-0000-0000-00008B490000}"/>
    <cellStyle name="Currency 7 3 2 4 3 2" xfId="29422" xr:uid="{00000000-0005-0000-0000-00008C490000}"/>
    <cellStyle name="Currency 7 3 2 4 4" xfId="29419" xr:uid="{00000000-0005-0000-0000-00008D490000}"/>
    <cellStyle name="Currency 7 3 2 5" xfId="9826" xr:uid="{00000000-0005-0000-0000-00008E490000}"/>
    <cellStyle name="Currency 7 3 2 5 2" xfId="9827" xr:uid="{00000000-0005-0000-0000-00008F490000}"/>
    <cellStyle name="Currency 7 3 2 5 2 2" xfId="9828" xr:uid="{00000000-0005-0000-0000-000090490000}"/>
    <cellStyle name="Currency 7 3 2 5 2 2 2" xfId="29425" xr:uid="{00000000-0005-0000-0000-000091490000}"/>
    <cellStyle name="Currency 7 3 2 5 2 3" xfId="29424" xr:uid="{00000000-0005-0000-0000-000092490000}"/>
    <cellStyle name="Currency 7 3 2 5 3" xfId="9829" xr:uid="{00000000-0005-0000-0000-000093490000}"/>
    <cellStyle name="Currency 7 3 2 5 3 2" xfId="29426" xr:uid="{00000000-0005-0000-0000-000094490000}"/>
    <cellStyle name="Currency 7 3 2 5 4" xfId="29423" xr:uid="{00000000-0005-0000-0000-000095490000}"/>
    <cellStyle name="Currency 7 3 2 6" xfId="9830" xr:uid="{00000000-0005-0000-0000-000096490000}"/>
    <cellStyle name="Currency 7 3 2 6 2" xfId="9831" xr:uid="{00000000-0005-0000-0000-000097490000}"/>
    <cellStyle name="Currency 7 3 2 6 2 2" xfId="9832" xr:uid="{00000000-0005-0000-0000-000098490000}"/>
    <cellStyle name="Currency 7 3 2 6 2 2 2" xfId="29429" xr:uid="{00000000-0005-0000-0000-000099490000}"/>
    <cellStyle name="Currency 7 3 2 6 2 3" xfId="29428" xr:uid="{00000000-0005-0000-0000-00009A490000}"/>
    <cellStyle name="Currency 7 3 2 6 3" xfId="9833" xr:uid="{00000000-0005-0000-0000-00009B490000}"/>
    <cellStyle name="Currency 7 3 2 6 3 2" xfId="29430" xr:uid="{00000000-0005-0000-0000-00009C490000}"/>
    <cellStyle name="Currency 7 3 2 6 4" xfId="29427" xr:uid="{00000000-0005-0000-0000-00009D490000}"/>
    <cellStyle name="Currency 7 3 2 7" xfId="9834" xr:uid="{00000000-0005-0000-0000-00009E490000}"/>
    <cellStyle name="Currency 7 3 2 7 2" xfId="9835" xr:uid="{00000000-0005-0000-0000-00009F490000}"/>
    <cellStyle name="Currency 7 3 2 7 2 2" xfId="29432" xr:uid="{00000000-0005-0000-0000-0000A0490000}"/>
    <cellStyle name="Currency 7 3 2 7 3" xfId="29431" xr:uid="{00000000-0005-0000-0000-0000A1490000}"/>
    <cellStyle name="Currency 7 3 2 8" xfId="9836" xr:uid="{00000000-0005-0000-0000-0000A2490000}"/>
    <cellStyle name="Currency 7 3 2 8 2" xfId="29433" xr:uid="{00000000-0005-0000-0000-0000A3490000}"/>
    <cellStyle name="Currency 7 3 2 9" xfId="29410" xr:uid="{00000000-0005-0000-0000-0000A4490000}"/>
    <cellStyle name="Currency 7 3 3" xfId="9837" xr:uid="{00000000-0005-0000-0000-0000A5490000}"/>
    <cellStyle name="Currency 7 3 3 2" xfId="9838" xr:uid="{00000000-0005-0000-0000-0000A6490000}"/>
    <cellStyle name="Currency 7 3 3 2 2" xfId="9839" xr:uid="{00000000-0005-0000-0000-0000A7490000}"/>
    <cellStyle name="Currency 7 3 3 2 2 2" xfId="29436" xr:uid="{00000000-0005-0000-0000-0000A8490000}"/>
    <cellStyle name="Currency 7 3 3 2 3" xfId="29435" xr:uid="{00000000-0005-0000-0000-0000A9490000}"/>
    <cellStyle name="Currency 7 3 3 3" xfId="9840" xr:uid="{00000000-0005-0000-0000-0000AA490000}"/>
    <cellStyle name="Currency 7 3 3 3 2" xfId="29437" xr:uid="{00000000-0005-0000-0000-0000AB490000}"/>
    <cellStyle name="Currency 7 3 3 4" xfId="29434" xr:uid="{00000000-0005-0000-0000-0000AC490000}"/>
    <cellStyle name="Currency 7 3 4" xfId="9841" xr:uid="{00000000-0005-0000-0000-0000AD490000}"/>
    <cellStyle name="Currency 7 3 4 2" xfId="9842" xr:uid="{00000000-0005-0000-0000-0000AE490000}"/>
    <cellStyle name="Currency 7 3 4 2 2" xfId="9843" xr:uid="{00000000-0005-0000-0000-0000AF490000}"/>
    <cellStyle name="Currency 7 3 4 2 2 2" xfId="29440" xr:uid="{00000000-0005-0000-0000-0000B0490000}"/>
    <cellStyle name="Currency 7 3 4 2 3" xfId="29439" xr:uid="{00000000-0005-0000-0000-0000B1490000}"/>
    <cellStyle name="Currency 7 3 4 3" xfId="9844" xr:uid="{00000000-0005-0000-0000-0000B2490000}"/>
    <cellStyle name="Currency 7 3 4 3 2" xfId="29441" xr:uid="{00000000-0005-0000-0000-0000B3490000}"/>
    <cellStyle name="Currency 7 3 4 4" xfId="29438" xr:uid="{00000000-0005-0000-0000-0000B4490000}"/>
    <cellStyle name="Currency 7 3 5" xfId="9845" xr:uid="{00000000-0005-0000-0000-0000B5490000}"/>
    <cellStyle name="Currency 7 3 5 2" xfId="9846" xr:uid="{00000000-0005-0000-0000-0000B6490000}"/>
    <cellStyle name="Currency 7 3 5 2 2" xfId="9847" xr:uid="{00000000-0005-0000-0000-0000B7490000}"/>
    <cellStyle name="Currency 7 3 5 2 2 2" xfId="29444" xr:uid="{00000000-0005-0000-0000-0000B8490000}"/>
    <cellStyle name="Currency 7 3 5 2 3" xfId="29443" xr:uid="{00000000-0005-0000-0000-0000B9490000}"/>
    <cellStyle name="Currency 7 3 5 3" xfId="9848" xr:uid="{00000000-0005-0000-0000-0000BA490000}"/>
    <cellStyle name="Currency 7 3 5 3 2" xfId="29445" xr:uid="{00000000-0005-0000-0000-0000BB490000}"/>
    <cellStyle name="Currency 7 3 5 4" xfId="29442" xr:uid="{00000000-0005-0000-0000-0000BC490000}"/>
    <cellStyle name="Currency 7 3 6" xfId="9849" xr:uid="{00000000-0005-0000-0000-0000BD490000}"/>
    <cellStyle name="Currency 7 3 6 2" xfId="9850" xr:uid="{00000000-0005-0000-0000-0000BE490000}"/>
    <cellStyle name="Currency 7 3 6 2 2" xfId="9851" xr:uid="{00000000-0005-0000-0000-0000BF490000}"/>
    <cellStyle name="Currency 7 3 6 2 2 2" xfId="29448" xr:uid="{00000000-0005-0000-0000-0000C0490000}"/>
    <cellStyle name="Currency 7 3 6 2 3" xfId="29447" xr:uid="{00000000-0005-0000-0000-0000C1490000}"/>
    <cellStyle name="Currency 7 3 6 3" xfId="9852" xr:uid="{00000000-0005-0000-0000-0000C2490000}"/>
    <cellStyle name="Currency 7 3 6 3 2" xfId="29449" xr:uid="{00000000-0005-0000-0000-0000C3490000}"/>
    <cellStyle name="Currency 7 3 6 4" xfId="29446" xr:uid="{00000000-0005-0000-0000-0000C4490000}"/>
    <cellStyle name="Currency 7 3 7" xfId="9853" xr:uid="{00000000-0005-0000-0000-0000C5490000}"/>
    <cellStyle name="Currency 7 3 7 2" xfId="9854" xr:uid="{00000000-0005-0000-0000-0000C6490000}"/>
    <cellStyle name="Currency 7 3 7 2 2" xfId="9855" xr:uid="{00000000-0005-0000-0000-0000C7490000}"/>
    <cellStyle name="Currency 7 3 7 2 2 2" xfId="29452" xr:uid="{00000000-0005-0000-0000-0000C8490000}"/>
    <cellStyle name="Currency 7 3 7 2 3" xfId="29451" xr:uid="{00000000-0005-0000-0000-0000C9490000}"/>
    <cellStyle name="Currency 7 3 7 3" xfId="9856" xr:uid="{00000000-0005-0000-0000-0000CA490000}"/>
    <cellStyle name="Currency 7 3 7 3 2" xfId="29453" xr:uid="{00000000-0005-0000-0000-0000CB490000}"/>
    <cellStyle name="Currency 7 3 7 4" xfId="29450" xr:uid="{00000000-0005-0000-0000-0000CC490000}"/>
    <cellStyle name="Currency 7 3 8" xfId="9857" xr:uid="{00000000-0005-0000-0000-0000CD490000}"/>
    <cellStyle name="Currency 7 3 8 2" xfId="9858" xr:uid="{00000000-0005-0000-0000-0000CE490000}"/>
    <cellStyle name="Currency 7 3 8 2 2" xfId="29455" xr:uid="{00000000-0005-0000-0000-0000CF490000}"/>
    <cellStyle name="Currency 7 3 8 3" xfId="29454" xr:uid="{00000000-0005-0000-0000-0000D0490000}"/>
    <cellStyle name="Currency 7 3 9" xfId="9859" xr:uid="{00000000-0005-0000-0000-0000D1490000}"/>
    <cellStyle name="Currency 7 3 9 2" xfId="29456" xr:uid="{00000000-0005-0000-0000-0000D2490000}"/>
    <cellStyle name="Currency 7 4" xfId="9860" xr:uid="{00000000-0005-0000-0000-0000D3490000}"/>
    <cellStyle name="Currency 7 4 10" xfId="29457" xr:uid="{00000000-0005-0000-0000-0000D4490000}"/>
    <cellStyle name="Currency 7 4 2" xfId="9861" xr:uid="{00000000-0005-0000-0000-0000D5490000}"/>
    <cellStyle name="Currency 7 4 2 2" xfId="9862" xr:uid="{00000000-0005-0000-0000-0000D6490000}"/>
    <cellStyle name="Currency 7 4 2 2 2" xfId="9863" xr:uid="{00000000-0005-0000-0000-0000D7490000}"/>
    <cellStyle name="Currency 7 4 2 2 2 2" xfId="9864" xr:uid="{00000000-0005-0000-0000-0000D8490000}"/>
    <cellStyle name="Currency 7 4 2 2 2 2 2" xfId="29461" xr:uid="{00000000-0005-0000-0000-0000D9490000}"/>
    <cellStyle name="Currency 7 4 2 2 2 3" xfId="29460" xr:uid="{00000000-0005-0000-0000-0000DA490000}"/>
    <cellStyle name="Currency 7 4 2 2 3" xfId="9865" xr:uid="{00000000-0005-0000-0000-0000DB490000}"/>
    <cellStyle name="Currency 7 4 2 2 3 2" xfId="29462" xr:uid="{00000000-0005-0000-0000-0000DC490000}"/>
    <cellStyle name="Currency 7 4 2 2 4" xfId="29459" xr:uid="{00000000-0005-0000-0000-0000DD490000}"/>
    <cellStyle name="Currency 7 4 2 3" xfId="9866" xr:uid="{00000000-0005-0000-0000-0000DE490000}"/>
    <cellStyle name="Currency 7 4 2 3 2" xfId="9867" xr:uid="{00000000-0005-0000-0000-0000DF490000}"/>
    <cellStyle name="Currency 7 4 2 3 2 2" xfId="9868" xr:uid="{00000000-0005-0000-0000-0000E0490000}"/>
    <cellStyle name="Currency 7 4 2 3 2 2 2" xfId="29465" xr:uid="{00000000-0005-0000-0000-0000E1490000}"/>
    <cellStyle name="Currency 7 4 2 3 2 3" xfId="29464" xr:uid="{00000000-0005-0000-0000-0000E2490000}"/>
    <cellStyle name="Currency 7 4 2 3 3" xfId="9869" xr:uid="{00000000-0005-0000-0000-0000E3490000}"/>
    <cellStyle name="Currency 7 4 2 3 3 2" xfId="29466" xr:uid="{00000000-0005-0000-0000-0000E4490000}"/>
    <cellStyle name="Currency 7 4 2 3 4" xfId="29463" xr:uid="{00000000-0005-0000-0000-0000E5490000}"/>
    <cellStyle name="Currency 7 4 2 4" xfId="9870" xr:uid="{00000000-0005-0000-0000-0000E6490000}"/>
    <cellStyle name="Currency 7 4 2 4 2" xfId="9871" xr:uid="{00000000-0005-0000-0000-0000E7490000}"/>
    <cellStyle name="Currency 7 4 2 4 2 2" xfId="9872" xr:uid="{00000000-0005-0000-0000-0000E8490000}"/>
    <cellStyle name="Currency 7 4 2 4 2 2 2" xfId="29469" xr:uid="{00000000-0005-0000-0000-0000E9490000}"/>
    <cellStyle name="Currency 7 4 2 4 2 3" xfId="29468" xr:uid="{00000000-0005-0000-0000-0000EA490000}"/>
    <cellStyle name="Currency 7 4 2 4 3" xfId="9873" xr:uid="{00000000-0005-0000-0000-0000EB490000}"/>
    <cellStyle name="Currency 7 4 2 4 3 2" xfId="29470" xr:uid="{00000000-0005-0000-0000-0000EC490000}"/>
    <cellStyle name="Currency 7 4 2 4 4" xfId="29467" xr:uid="{00000000-0005-0000-0000-0000ED490000}"/>
    <cellStyle name="Currency 7 4 2 5" xfId="9874" xr:uid="{00000000-0005-0000-0000-0000EE490000}"/>
    <cellStyle name="Currency 7 4 2 5 2" xfId="9875" xr:uid="{00000000-0005-0000-0000-0000EF490000}"/>
    <cellStyle name="Currency 7 4 2 5 2 2" xfId="9876" xr:uid="{00000000-0005-0000-0000-0000F0490000}"/>
    <cellStyle name="Currency 7 4 2 5 2 2 2" xfId="29473" xr:uid="{00000000-0005-0000-0000-0000F1490000}"/>
    <cellStyle name="Currency 7 4 2 5 2 3" xfId="29472" xr:uid="{00000000-0005-0000-0000-0000F2490000}"/>
    <cellStyle name="Currency 7 4 2 5 3" xfId="9877" xr:uid="{00000000-0005-0000-0000-0000F3490000}"/>
    <cellStyle name="Currency 7 4 2 5 3 2" xfId="29474" xr:uid="{00000000-0005-0000-0000-0000F4490000}"/>
    <cellStyle name="Currency 7 4 2 5 4" xfId="29471" xr:uid="{00000000-0005-0000-0000-0000F5490000}"/>
    <cellStyle name="Currency 7 4 2 6" xfId="9878" xr:uid="{00000000-0005-0000-0000-0000F6490000}"/>
    <cellStyle name="Currency 7 4 2 6 2" xfId="9879" xr:uid="{00000000-0005-0000-0000-0000F7490000}"/>
    <cellStyle name="Currency 7 4 2 6 2 2" xfId="9880" xr:uid="{00000000-0005-0000-0000-0000F8490000}"/>
    <cellStyle name="Currency 7 4 2 6 2 2 2" xfId="29477" xr:uid="{00000000-0005-0000-0000-0000F9490000}"/>
    <cellStyle name="Currency 7 4 2 6 2 3" xfId="29476" xr:uid="{00000000-0005-0000-0000-0000FA490000}"/>
    <cellStyle name="Currency 7 4 2 6 3" xfId="9881" xr:uid="{00000000-0005-0000-0000-0000FB490000}"/>
    <cellStyle name="Currency 7 4 2 6 3 2" xfId="29478" xr:uid="{00000000-0005-0000-0000-0000FC490000}"/>
    <cellStyle name="Currency 7 4 2 6 4" xfId="29475" xr:uid="{00000000-0005-0000-0000-0000FD490000}"/>
    <cellStyle name="Currency 7 4 2 7" xfId="9882" xr:uid="{00000000-0005-0000-0000-0000FE490000}"/>
    <cellStyle name="Currency 7 4 2 7 2" xfId="9883" xr:uid="{00000000-0005-0000-0000-0000FF490000}"/>
    <cellStyle name="Currency 7 4 2 7 2 2" xfId="29480" xr:uid="{00000000-0005-0000-0000-0000004A0000}"/>
    <cellStyle name="Currency 7 4 2 7 3" xfId="29479" xr:uid="{00000000-0005-0000-0000-0000014A0000}"/>
    <cellStyle name="Currency 7 4 2 8" xfId="9884" xr:uid="{00000000-0005-0000-0000-0000024A0000}"/>
    <cellStyle name="Currency 7 4 2 8 2" xfId="29481" xr:uid="{00000000-0005-0000-0000-0000034A0000}"/>
    <cellStyle name="Currency 7 4 2 9" xfId="29458" xr:uid="{00000000-0005-0000-0000-0000044A0000}"/>
    <cellStyle name="Currency 7 4 3" xfId="9885" xr:uid="{00000000-0005-0000-0000-0000054A0000}"/>
    <cellStyle name="Currency 7 4 3 2" xfId="9886" xr:uid="{00000000-0005-0000-0000-0000064A0000}"/>
    <cellStyle name="Currency 7 4 3 2 2" xfId="9887" xr:uid="{00000000-0005-0000-0000-0000074A0000}"/>
    <cellStyle name="Currency 7 4 3 2 2 2" xfId="29484" xr:uid="{00000000-0005-0000-0000-0000084A0000}"/>
    <cellStyle name="Currency 7 4 3 2 3" xfId="29483" xr:uid="{00000000-0005-0000-0000-0000094A0000}"/>
    <cellStyle name="Currency 7 4 3 3" xfId="9888" xr:uid="{00000000-0005-0000-0000-00000A4A0000}"/>
    <cellStyle name="Currency 7 4 3 3 2" xfId="29485" xr:uid="{00000000-0005-0000-0000-00000B4A0000}"/>
    <cellStyle name="Currency 7 4 3 4" xfId="29482" xr:uid="{00000000-0005-0000-0000-00000C4A0000}"/>
    <cellStyle name="Currency 7 4 4" xfId="9889" xr:uid="{00000000-0005-0000-0000-00000D4A0000}"/>
    <cellStyle name="Currency 7 4 4 2" xfId="9890" xr:uid="{00000000-0005-0000-0000-00000E4A0000}"/>
    <cellStyle name="Currency 7 4 4 2 2" xfId="9891" xr:uid="{00000000-0005-0000-0000-00000F4A0000}"/>
    <cellStyle name="Currency 7 4 4 2 2 2" xfId="29488" xr:uid="{00000000-0005-0000-0000-0000104A0000}"/>
    <cellStyle name="Currency 7 4 4 2 3" xfId="29487" xr:uid="{00000000-0005-0000-0000-0000114A0000}"/>
    <cellStyle name="Currency 7 4 4 3" xfId="9892" xr:uid="{00000000-0005-0000-0000-0000124A0000}"/>
    <cellStyle name="Currency 7 4 4 3 2" xfId="29489" xr:uid="{00000000-0005-0000-0000-0000134A0000}"/>
    <cellStyle name="Currency 7 4 4 4" xfId="29486" xr:uid="{00000000-0005-0000-0000-0000144A0000}"/>
    <cellStyle name="Currency 7 4 5" xfId="9893" xr:uid="{00000000-0005-0000-0000-0000154A0000}"/>
    <cellStyle name="Currency 7 4 5 2" xfId="9894" xr:uid="{00000000-0005-0000-0000-0000164A0000}"/>
    <cellStyle name="Currency 7 4 5 2 2" xfId="9895" xr:uid="{00000000-0005-0000-0000-0000174A0000}"/>
    <cellStyle name="Currency 7 4 5 2 2 2" xfId="29492" xr:uid="{00000000-0005-0000-0000-0000184A0000}"/>
    <cellStyle name="Currency 7 4 5 2 3" xfId="29491" xr:uid="{00000000-0005-0000-0000-0000194A0000}"/>
    <cellStyle name="Currency 7 4 5 3" xfId="9896" xr:uid="{00000000-0005-0000-0000-00001A4A0000}"/>
    <cellStyle name="Currency 7 4 5 3 2" xfId="29493" xr:uid="{00000000-0005-0000-0000-00001B4A0000}"/>
    <cellStyle name="Currency 7 4 5 4" xfId="29490" xr:uid="{00000000-0005-0000-0000-00001C4A0000}"/>
    <cellStyle name="Currency 7 4 6" xfId="9897" xr:uid="{00000000-0005-0000-0000-00001D4A0000}"/>
    <cellStyle name="Currency 7 4 6 2" xfId="9898" xr:uid="{00000000-0005-0000-0000-00001E4A0000}"/>
    <cellStyle name="Currency 7 4 6 2 2" xfId="9899" xr:uid="{00000000-0005-0000-0000-00001F4A0000}"/>
    <cellStyle name="Currency 7 4 6 2 2 2" xfId="29496" xr:uid="{00000000-0005-0000-0000-0000204A0000}"/>
    <cellStyle name="Currency 7 4 6 2 3" xfId="29495" xr:uid="{00000000-0005-0000-0000-0000214A0000}"/>
    <cellStyle name="Currency 7 4 6 3" xfId="9900" xr:uid="{00000000-0005-0000-0000-0000224A0000}"/>
    <cellStyle name="Currency 7 4 6 3 2" xfId="29497" xr:uid="{00000000-0005-0000-0000-0000234A0000}"/>
    <cellStyle name="Currency 7 4 6 4" xfId="29494" xr:uid="{00000000-0005-0000-0000-0000244A0000}"/>
    <cellStyle name="Currency 7 4 7" xfId="9901" xr:uid="{00000000-0005-0000-0000-0000254A0000}"/>
    <cellStyle name="Currency 7 4 7 2" xfId="9902" xr:uid="{00000000-0005-0000-0000-0000264A0000}"/>
    <cellStyle name="Currency 7 4 7 2 2" xfId="9903" xr:uid="{00000000-0005-0000-0000-0000274A0000}"/>
    <cellStyle name="Currency 7 4 7 2 2 2" xfId="29500" xr:uid="{00000000-0005-0000-0000-0000284A0000}"/>
    <cellStyle name="Currency 7 4 7 2 3" xfId="29499" xr:uid="{00000000-0005-0000-0000-0000294A0000}"/>
    <cellStyle name="Currency 7 4 7 3" xfId="9904" xr:uid="{00000000-0005-0000-0000-00002A4A0000}"/>
    <cellStyle name="Currency 7 4 7 3 2" xfId="29501" xr:uid="{00000000-0005-0000-0000-00002B4A0000}"/>
    <cellStyle name="Currency 7 4 7 4" xfId="29498" xr:uid="{00000000-0005-0000-0000-00002C4A0000}"/>
    <cellStyle name="Currency 7 4 8" xfId="9905" xr:uid="{00000000-0005-0000-0000-00002D4A0000}"/>
    <cellStyle name="Currency 7 4 8 2" xfId="9906" xr:uid="{00000000-0005-0000-0000-00002E4A0000}"/>
    <cellStyle name="Currency 7 4 8 2 2" xfId="29503" xr:uid="{00000000-0005-0000-0000-00002F4A0000}"/>
    <cellStyle name="Currency 7 4 8 3" xfId="29502" xr:uid="{00000000-0005-0000-0000-0000304A0000}"/>
    <cellStyle name="Currency 7 4 9" xfId="9907" xr:uid="{00000000-0005-0000-0000-0000314A0000}"/>
    <cellStyle name="Currency 7 4 9 2" xfId="29504" xr:uid="{00000000-0005-0000-0000-0000324A0000}"/>
    <cellStyle name="Currency 7 5" xfId="9908" xr:uid="{00000000-0005-0000-0000-0000334A0000}"/>
    <cellStyle name="Currency 7 5 2" xfId="9909" xr:uid="{00000000-0005-0000-0000-0000344A0000}"/>
    <cellStyle name="Currency 7 5 2 2" xfId="9910" xr:uid="{00000000-0005-0000-0000-0000354A0000}"/>
    <cellStyle name="Currency 7 5 2 2 2" xfId="9911" xr:uid="{00000000-0005-0000-0000-0000364A0000}"/>
    <cellStyle name="Currency 7 5 2 2 2 2" xfId="29508" xr:uid="{00000000-0005-0000-0000-0000374A0000}"/>
    <cellStyle name="Currency 7 5 2 2 3" xfId="29507" xr:uid="{00000000-0005-0000-0000-0000384A0000}"/>
    <cellStyle name="Currency 7 5 2 3" xfId="9912" xr:uid="{00000000-0005-0000-0000-0000394A0000}"/>
    <cellStyle name="Currency 7 5 2 3 2" xfId="29509" xr:uid="{00000000-0005-0000-0000-00003A4A0000}"/>
    <cellStyle name="Currency 7 5 2 4" xfId="29506" xr:uid="{00000000-0005-0000-0000-00003B4A0000}"/>
    <cellStyle name="Currency 7 5 3" xfId="9913" xr:uid="{00000000-0005-0000-0000-00003C4A0000}"/>
    <cellStyle name="Currency 7 5 3 2" xfId="9914" xr:uid="{00000000-0005-0000-0000-00003D4A0000}"/>
    <cellStyle name="Currency 7 5 3 2 2" xfId="9915" xr:uid="{00000000-0005-0000-0000-00003E4A0000}"/>
    <cellStyle name="Currency 7 5 3 2 2 2" xfId="29512" xr:uid="{00000000-0005-0000-0000-00003F4A0000}"/>
    <cellStyle name="Currency 7 5 3 2 3" xfId="29511" xr:uid="{00000000-0005-0000-0000-0000404A0000}"/>
    <cellStyle name="Currency 7 5 3 3" xfId="9916" xr:uid="{00000000-0005-0000-0000-0000414A0000}"/>
    <cellStyle name="Currency 7 5 3 3 2" xfId="29513" xr:uid="{00000000-0005-0000-0000-0000424A0000}"/>
    <cellStyle name="Currency 7 5 3 4" xfId="29510" xr:uid="{00000000-0005-0000-0000-0000434A0000}"/>
    <cellStyle name="Currency 7 5 4" xfId="9917" xr:uid="{00000000-0005-0000-0000-0000444A0000}"/>
    <cellStyle name="Currency 7 5 4 2" xfId="9918" xr:uid="{00000000-0005-0000-0000-0000454A0000}"/>
    <cellStyle name="Currency 7 5 4 2 2" xfId="9919" xr:uid="{00000000-0005-0000-0000-0000464A0000}"/>
    <cellStyle name="Currency 7 5 4 2 2 2" xfId="29516" xr:uid="{00000000-0005-0000-0000-0000474A0000}"/>
    <cellStyle name="Currency 7 5 4 2 3" xfId="29515" xr:uid="{00000000-0005-0000-0000-0000484A0000}"/>
    <cellStyle name="Currency 7 5 4 3" xfId="9920" xr:uid="{00000000-0005-0000-0000-0000494A0000}"/>
    <cellStyle name="Currency 7 5 4 3 2" xfId="29517" xr:uid="{00000000-0005-0000-0000-00004A4A0000}"/>
    <cellStyle name="Currency 7 5 4 4" xfId="29514" xr:uid="{00000000-0005-0000-0000-00004B4A0000}"/>
    <cellStyle name="Currency 7 5 5" xfId="9921" xr:uid="{00000000-0005-0000-0000-00004C4A0000}"/>
    <cellStyle name="Currency 7 5 5 2" xfId="9922" xr:uid="{00000000-0005-0000-0000-00004D4A0000}"/>
    <cellStyle name="Currency 7 5 5 2 2" xfId="9923" xr:uid="{00000000-0005-0000-0000-00004E4A0000}"/>
    <cellStyle name="Currency 7 5 5 2 2 2" xfId="29520" xr:uid="{00000000-0005-0000-0000-00004F4A0000}"/>
    <cellStyle name="Currency 7 5 5 2 3" xfId="29519" xr:uid="{00000000-0005-0000-0000-0000504A0000}"/>
    <cellStyle name="Currency 7 5 5 3" xfId="9924" xr:uid="{00000000-0005-0000-0000-0000514A0000}"/>
    <cellStyle name="Currency 7 5 5 3 2" xfId="29521" xr:uid="{00000000-0005-0000-0000-0000524A0000}"/>
    <cellStyle name="Currency 7 5 5 4" xfId="29518" xr:uid="{00000000-0005-0000-0000-0000534A0000}"/>
    <cellStyle name="Currency 7 5 6" xfId="9925" xr:uid="{00000000-0005-0000-0000-0000544A0000}"/>
    <cellStyle name="Currency 7 5 6 2" xfId="9926" xr:uid="{00000000-0005-0000-0000-0000554A0000}"/>
    <cellStyle name="Currency 7 5 6 2 2" xfId="9927" xr:uid="{00000000-0005-0000-0000-0000564A0000}"/>
    <cellStyle name="Currency 7 5 6 2 2 2" xfId="29524" xr:uid="{00000000-0005-0000-0000-0000574A0000}"/>
    <cellStyle name="Currency 7 5 6 2 3" xfId="29523" xr:uid="{00000000-0005-0000-0000-0000584A0000}"/>
    <cellStyle name="Currency 7 5 6 3" xfId="9928" xr:uid="{00000000-0005-0000-0000-0000594A0000}"/>
    <cellStyle name="Currency 7 5 6 3 2" xfId="29525" xr:uid="{00000000-0005-0000-0000-00005A4A0000}"/>
    <cellStyle name="Currency 7 5 6 4" xfId="29522" xr:uid="{00000000-0005-0000-0000-00005B4A0000}"/>
    <cellStyle name="Currency 7 5 7" xfId="9929" xr:uid="{00000000-0005-0000-0000-00005C4A0000}"/>
    <cellStyle name="Currency 7 5 7 2" xfId="9930" xr:uid="{00000000-0005-0000-0000-00005D4A0000}"/>
    <cellStyle name="Currency 7 5 7 2 2" xfId="29527" xr:uid="{00000000-0005-0000-0000-00005E4A0000}"/>
    <cellStyle name="Currency 7 5 7 3" xfId="29526" xr:uid="{00000000-0005-0000-0000-00005F4A0000}"/>
    <cellStyle name="Currency 7 5 8" xfId="9931" xr:uid="{00000000-0005-0000-0000-0000604A0000}"/>
    <cellStyle name="Currency 7 5 8 2" xfId="29528" xr:uid="{00000000-0005-0000-0000-0000614A0000}"/>
    <cellStyle name="Currency 7 5 9" xfId="29505" xr:uid="{00000000-0005-0000-0000-0000624A0000}"/>
    <cellStyle name="Currency 7 6" xfId="9932" xr:uid="{00000000-0005-0000-0000-0000634A0000}"/>
    <cellStyle name="Currency 7 6 2" xfId="9933" xr:uid="{00000000-0005-0000-0000-0000644A0000}"/>
    <cellStyle name="Currency 7 6 2 2" xfId="9934" xr:uid="{00000000-0005-0000-0000-0000654A0000}"/>
    <cellStyle name="Currency 7 6 2 2 2" xfId="9935" xr:uid="{00000000-0005-0000-0000-0000664A0000}"/>
    <cellStyle name="Currency 7 6 2 2 2 2" xfId="29532" xr:uid="{00000000-0005-0000-0000-0000674A0000}"/>
    <cellStyle name="Currency 7 6 2 2 3" xfId="29531" xr:uid="{00000000-0005-0000-0000-0000684A0000}"/>
    <cellStyle name="Currency 7 6 2 3" xfId="9936" xr:uid="{00000000-0005-0000-0000-0000694A0000}"/>
    <cellStyle name="Currency 7 6 2 3 2" xfId="29533" xr:uid="{00000000-0005-0000-0000-00006A4A0000}"/>
    <cellStyle name="Currency 7 6 2 4" xfId="29530" xr:uid="{00000000-0005-0000-0000-00006B4A0000}"/>
    <cellStyle name="Currency 7 6 3" xfId="9937" xr:uid="{00000000-0005-0000-0000-00006C4A0000}"/>
    <cellStyle name="Currency 7 6 3 2" xfId="9938" xr:uid="{00000000-0005-0000-0000-00006D4A0000}"/>
    <cellStyle name="Currency 7 6 3 2 2" xfId="9939" xr:uid="{00000000-0005-0000-0000-00006E4A0000}"/>
    <cellStyle name="Currency 7 6 3 2 2 2" xfId="29536" xr:uid="{00000000-0005-0000-0000-00006F4A0000}"/>
    <cellStyle name="Currency 7 6 3 2 3" xfId="29535" xr:uid="{00000000-0005-0000-0000-0000704A0000}"/>
    <cellStyle name="Currency 7 6 3 3" xfId="9940" xr:uid="{00000000-0005-0000-0000-0000714A0000}"/>
    <cellStyle name="Currency 7 6 3 3 2" xfId="29537" xr:uid="{00000000-0005-0000-0000-0000724A0000}"/>
    <cellStyle name="Currency 7 6 3 4" xfId="29534" xr:uid="{00000000-0005-0000-0000-0000734A0000}"/>
    <cellStyle name="Currency 7 6 4" xfId="9941" xr:uid="{00000000-0005-0000-0000-0000744A0000}"/>
    <cellStyle name="Currency 7 6 4 2" xfId="9942" xr:uid="{00000000-0005-0000-0000-0000754A0000}"/>
    <cellStyle name="Currency 7 6 4 2 2" xfId="9943" xr:uid="{00000000-0005-0000-0000-0000764A0000}"/>
    <cellStyle name="Currency 7 6 4 2 2 2" xfId="29540" xr:uid="{00000000-0005-0000-0000-0000774A0000}"/>
    <cellStyle name="Currency 7 6 4 2 3" xfId="29539" xr:uid="{00000000-0005-0000-0000-0000784A0000}"/>
    <cellStyle name="Currency 7 6 4 3" xfId="9944" xr:uid="{00000000-0005-0000-0000-0000794A0000}"/>
    <cellStyle name="Currency 7 6 4 3 2" xfId="29541" xr:uid="{00000000-0005-0000-0000-00007A4A0000}"/>
    <cellStyle name="Currency 7 6 4 4" xfId="29538" xr:uid="{00000000-0005-0000-0000-00007B4A0000}"/>
    <cellStyle name="Currency 7 6 5" xfId="9945" xr:uid="{00000000-0005-0000-0000-00007C4A0000}"/>
    <cellStyle name="Currency 7 6 5 2" xfId="9946" xr:uid="{00000000-0005-0000-0000-00007D4A0000}"/>
    <cellStyle name="Currency 7 6 5 2 2" xfId="9947" xr:uid="{00000000-0005-0000-0000-00007E4A0000}"/>
    <cellStyle name="Currency 7 6 5 2 2 2" xfId="29544" xr:uid="{00000000-0005-0000-0000-00007F4A0000}"/>
    <cellStyle name="Currency 7 6 5 2 3" xfId="29543" xr:uid="{00000000-0005-0000-0000-0000804A0000}"/>
    <cellStyle name="Currency 7 6 5 3" xfId="9948" xr:uid="{00000000-0005-0000-0000-0000814A0000}"/>
    <cellStyle name="Currency 7 6 5 3 2" xfId="29545" xr:uid="{00000000-0005-0000-0000-0000824A0000}"/>
    <cellStyle name="Currency 7 6 5 4" xfId="29542" xr:uid="{00000000-0005-0000-0000-0000834A0000}"/>
    <cellStyle name="Currency 7 6 6" xfId="9949" xr:uid="{00000000-0005-0000-0000-0000844A0000}"/>
    <cellStyle name="Currency 7 6 6 2" xfId="9950" xr:uid="{00000000-0005-0000-0000-0000854A0000}"/>
    <cellStyle name="Currency 7 6 6 2 2" xfId="9951" xr:uid="{00000000-0005-0000-0000-0000864A0000}"/>
    <cellStyle name="Currency 7 6 6 2 2 2" xfId="29548" xr:uid="{00000000-0005-0000-0000-0000874A0000}"/>
    <cellStyle name="Currency 7 6 6 2 3" xfId="29547" xr:uid="{00000000-0005-0000-0000-0000884A0000}"/>
    <cellStyle name="Currency 7 6 6 3" xfId="9952" xr:uid="{00000000-0005-0000-0000-0000894A0000}"/>
    <cellStyle name="Currency 7 6 6 3 2" xfId="29549" xr:uid="{00000000-0005-0000-0000-00008A4A0000}"/>
    <cellStyle name="Currency 7 6 6 4" xfId="29546" xr:uid="{00000000-0005-0000-0000-00008B4A0000}"/>
    <cellStyle name="Currency 7 6 7" xfId="9953" xr:uid="{00000000-0005-0000-0000-00008C4A0000}"/>
    <cellStyle name="Currency 7 6 7 2" xfId="9954" xr:uid="{00000000-0005-0000-0000-00008D4A0000}"/>
    <cellStyle name="Currency 7 6 7 2 2" xfId="29551" xr:uid="{00000000-0005-0000-0000-00008E4A0000}"/>
    <cellStyle name="Currency 7 6 7 3" xfId="29550" xr:uid="{00000000-0005-0000-0000-00008F4A0000}"/>
    <cellStyle name="Currency 7 6 8" xfId="9955" xr:uid="{00000000-0005-0000-0000-0000904A0000}"/>
    <cellStyle name="Currency 7 6 8 2" xfId="29552" xr:uid="{00000000-0005-0000-0000-0000914A0000}"/>
    <cellStyle name="Currency 7 6 9" xfId="29529" xr:uid="{00000000-0005-0000-0000-0000924A0000}"/>
    <cellStyle name="Currency 7 7" xfId="9956" xr:uid="{00000000-0005-0000-0000-0000934A0000}"/>
    <cellStyle name="Currency 7 7 2" xfId="9957" xr:uid="{00000000-0005-0000-0000-0000944A0000}"/>
    <cellStyle name="Currency 7 7 2 2" xfId="9958" xr:uid="{00000000-0005-0000-0000-0000954A0000}"/>
    <cellStyle name="Currency 7 7 2 2 2" xfId="29555" xr:uid="{00000000-0005-0000-0000-0000964A0000}"/>
    <cellStyle name="Currency 7 7 2 3" xfId="29554" xr:uid="{00000000-0005-0000-0000-0000974A0000}"/>
    <cellStyle name="Currency 7 7 3" xfId="9959" xr:uid="{00000000-0005-0000-0000-0000984A0000}"/>
    <cellStyle name="Currency 7 7 3 2" xfId="29556" xr:uid="{00000000-0005-0000-0000-0000994A0000}"/>
    <cellStyle name="Currency 7 7 4" xfId="29553" xr:uid="{00000000-0005-0000-0000-00009A4A0000}"/>
    <cellStyle name="Currency 7 8" xfId="9960" xr:uid="{00000000-0005-0000-0000-00009B4A0000}"/>
    <cellStyle name="Currency 7 8 2" xfId="9961" xr:uid="{00000000-0005-0000-0000-00009C4A0000}"/>
    <cellStyle name="Currency 7 8 2 2" xfId="9962" xr:uid="{00000000-0005-0000-0000-00009D4A0000}"/>
    <cellStyle name="Currency 7 8 2 2 2" xfId="29559" xr:uid="{00000000-0005-0000-0000-00009E4A0000}"/>
    <cellStyle name="Currency 7 8 2 3" xfId="29558" xr:uid="{00000000-0005-0000-0000-00009F4A0000}"/>
    <cellStyle name="Currency 7 8 3" xfId="9963" xr:uid="{00000000-0005-0000-0000-0000A04A0000}"/>
    <cellStyle name="Currency 7 8 3 2" xfId="29560" xr:uid="{00000000-0005-0000-0000-0000A14A0000}"/>
    <cellStyle name="Currency 7 8 4" xfId="29557" xr:uid="{00000000-0005-0000-0000-0000A24A0000}"/>
    <cellStyle name="Currency 7 9" xfId="9964" xr:uid="{00000000-0005-0000-0000-0000A34A0000}"/>
    <cellStyle name="Currency 7 9 2" xfId="9965" xr:uid="{00000000-0005-0000-0000-0000A44A0000}"/>
    <cellStyle name="Currency 7 9 2 2" xfId="9966" xr:uid="{00000000-0005-0000-0000-0000A54A0000}"/>
    <cellStyle name="Currency 7 9 2 2 2" xfId="29563" xr:uid="{00000000-0005-0000-0000-0000A64A0000}"/>
    <cellStyle name="Currency 7 9 2 3" xfId="29562" xr:uid="{00000000-0005-0000-0000-0000A74A0000}"/>
    <cellStyle name="Currency 7 9 3" xfId="9967" xr:uid="{00000000-0005-0000-0000-0000A84A0000}"/>
    <cellStyle name="Currency 7 9 3 2" xfId="29564" xr:uid="{00000000-0005-0000-0000-0000A94A0000}"/>
    <cellStyle name="Currency 7 9 4" xfId="29561" xr:uid="{00000000-0005-0000-0000-0000AA4A0000}"/>
    <cellStyle name="Currency 8" xfId="9968" xr:uid="{00000000-0005-0000-0000-0000AB4A0000}"/>
    <cellStyle name="Currency 8 10" xfId="29565" xr:uid="{00000000-0005-0000-0000-0000AC4A0000}"/>
    <cellStyle name="Currency 8 2" xfId="9969" xr:uid="{00000000-0005-0000-0000-0000AD4A0000}"/>
    <cellStyle name="Currency 8 2 2" xfId="9970" xr:uid="{00000000-0005-0000-0000-0000AE4A0000}"/>
    <cellStyle name="Currency 8 2 2 2" xfId="9971" xr:uid="{00000000-0005-0000-0000-0000AF4A0000}"/>
    <cellStyle name="Currency 8 2 2 2 2" xfId="9972" xr:uid="{00000000-0005-0000-0000-0000B04A0000}"/>
    <cellStyle name="Currency 8 2 2 2 2 2" xfId="29569" xr:uid="{00000000-0005-0000-0000-0000B14A0000}"/>
    <cellStyle name="Currency 8 2 2 2 3" xfId="29568" xr:uid="{00000000-0005-0000-0000-0000B24A0000}"/>
    <cellStyle name="Currency 8 2 2 3" xfId="9973" xr:uid="{00000000-0005-0000-0000-0000B34A0000}"/>
    <cellStyle name="Currency 8 2 2 3 2" xfId="29570" xr:uid="{00000000-0005-0000-0000-0000B44A0000}"/>
    <cellStyle name="Currency 8 2 2 4" xfId="29567" xr:uid="{00000000-0005-0000-0000-0000B54A0000}"/>
    <cellStyle name="Currency 8 2 3" xfId="9974" xr:uid="{00000000-0005-0000-0000-0000B64A0000}"/>
    <cellStyle name="Currency 8 2 3 2" xfId="9975" xr:uid="{00000000-0005-0000-0000-0000B74A0000}"/>
    <cellStyle name="Currency 8 2 3 2 2" xfId="9976" xr:uid="{00000000-0005-0000-0000-0000B84A0000}"/>
    <cellStyle name="Currency 8 2 3 2 2 2" xfId="29573" xr:uid="{00000000-0005-0000-0000-0000B94A0000}"/>
    <cellStyle name="Currency 8 2 3 2 3" xfId="29572" xr:uid="{00000000-0005-0000-0000-0000BA4A0000}"/>
    <cellStyle name="Currency 8 2 3 3" xfId="9977" xr:uid="{00000000-0005-0000-0000-0000BB4A0000}"/>
    <cellStyle name="Currency 8 2 3 3 2" xfId="29574" xr:uid="{00000000-0005-0000-0000-0000BC4A0000}"/>
    <cellStyle name="Currency 8 2 3 4" xfId="29571" xr:uid="{00000000-0005-0000-0000-0000BD4A0000}"/>
    <cellStyle name="Currency 8 2 4" xfId="9978" xr:uid="{00000000-0005-0000-0000-0000BE4A0000}"/>
    <cellStyle name="Currency 8 2 4 2" xfId="9979" xr:uid="{00000000-0005-0000-0000-0000BF4A0000}"/>
    <cellStyle name="Currency 8 2 4 2 2" xfId="9980" xr:uid="{00000000-0005-0000-0000-0000C04A0000}"/>
    <cellStyle name="Currency 8 2 4 2 2 2" xfId="29577" xr:uid="{00000000-0005-0000-0000-0000C14A0000}"/>
    <cellStyle name="Currency 8 2 4 2 3" xfId="29576" xr:uid="{00000000-0005-0000-0000-0000C24A0000}"/>
    <cellStyle name="Currency 8 2 4 3" xfId="9981" xr:uid="{00000000-0005-0000-0000-0000C34A0000}"/>
    <cellStyle name="Currency 8 2 4 3 2" xfId="29578" xr:uid="{00000000-0005-0000-0000-0000C44A0000}"/>
    <cellStyle name="Currency 8 2 4 4" xfId="29575" xr:uid="{00000000-0005-0000-0000-0000C54A0000}"/>
    <cellStyle name="Currency 8 2 5" xfId="9982" xr:uid="{00000000-0005-0000-0000-0000C64A0000}"/>
    <cellStyle name="Currency 8 2 5 2" xfId="9983" xr:uid="{00000000-0005-0000-0000-0000C74A0000}"/>
    <cellStyle name="Currency 8 2 5 2 2" xfId="9984" xr:uid="{00000000-0005-0000-0000-0000C84A0000}"/>
    <cellStyle name="Currency 8 2 5 2 2 2" xfId="29581" xr:uid="{00000000-0005-0000-0000-0000C94A0000}"/>
    <cellStyle name="Currency 8 2 5 2 3" xfId="29580" xr:uid="{00000000-0005-0000-0000-0000CA4A0000}"/>
    <cellStyle name="Currency 8 2 5 3" xfId="9985" xr:uid="{00000000-0005-0000-0000-0000CB4A0000}"/>
    <cellStyle name="Currency 8 2 5 3 2" xfId="29582" xr:uid="{00000000-0005-0000-0000-0000CC4A0000}"/>
    <cellStyle name="Currency 8 2 5 4" xfId="29579" xr:uid="{00000000-0005-0000-0000-0000CD4A0000}"/>
    <cellStyle name="Currency 8 2 6" xfId="9986" xr:uid="{00000000-0005-0000-0000-0000CE4A0000}"/>
    <cellStyle name="Currency 8 2 6 2" xfId="9987" xr:uid="{00000000-0005-0000-0000-0000CF4A0000}"/>
    <cellStyle name="Currency 8 2 6 2 2" xfId="9988" xr:uid="{00000000-0005-0000-0000-0000D04A0000}"/>
    <cellStyle name="Currency 8 2 6 2 2 2" xfId="29585" xr:uid="{00000000-0005-0000-0000-0000D14A0000}"/>
    <cellStyle name="Currency 8 2 6 2 3" xfId="29584" xr:uid="{00000000-0005-0000-0000-0000D24A0000}"/>
    <cellStyle name="Currency 8 2 6 3" xfId="9989" xr:uid="{00000000-0005-0000-0000-0000D34A0000}"/>
    <cellStyle name="Currency 8 2 6 3 2" xfId="29586" xr:uid="{00000000-0005-0000-0000-0000D44A0000}"/>
    <cellStyle name="Currency 8 2 6 4" xfId="29583" xr:uid="{00000000-0005-0000-0000-0000D54A0000}"/>
    <cellStyle name="Currency 8 2 7" xfId="9990" xr:uid="{00000000-0005-0000-0000-0000D64A0000}"/>
    <cellStyle name="Currency 8 2 7 2" xfId="9991" xr:uid="{00000000-0005-0000-0000-0000D74A0000}"/>
    <cellStyle name="Currency 8 2 7 2 2" xfId="29588" xr:uid="{00000000-0005-0000-0000-0000D84A0000}"/>
    <cellStyle name="Currency 8 2 7 3" xfId="29587" xr:uid="{00000000-0005-0000-0000-0000D94A0000}"/>
    <cellStyle name="Currency 8 2 8" xfId="9992" xr:uid="{00000000-0005-0000-0000-0000DA4A0000}"/>
    <cellStyle name="Currency 8 2 8 2" xfId="29589" xr:uid="{00000000-0005-0000-0000-0000DB4A0000}"/>
    <cellStyle name="Currency 8 2 9" xfId="29566" xr:uid="{00000000-0005-0000-0000-0000DC4A0000}"/>
    <cellStyle name="Currency 8 3" xfId="9993" xr:uid="{00000000-0005-0000-0000-0000DD4A0000}"/>
    <cellStyle name="Currency 8 3 2" xfId="9994" xr:uid="{00000000-0005-0000-0000-0000DE4A0000}"/>
    <cellStyle name="Currency 8 3 2 2" xfId="9995" xr:uid="{00000000-0005-0000-0000-0000DF4A0000}"/>
    <cellStyle name="Currency 8 3 2 2 2" xfId="29592" xr:uid="{00000000-0005-0000-0000-0000E04A0000}"/>
    <cellStyle name="Currency 8 3 2 3" xfId="29591" xr:uid="{00000000-0005-0000-0000-0000E14A0000}"/>
    <cellStyle name="Currency 8 3 3" xfId="9996" xr:uid="{00000000-0005-0000-0000-0000E24A0000}"/>
    <cellStyle name="Currency 8 3 3 2" xfId="29593" xr:uid="{00000000-0005-0000-0000-0000E34A0000}"/>
    <cellStyle name="Currency 8 3 4" xfId="29590" xr:uid="{00000000-0005-0000-0000-0000E44A0000}"/>
    <cellStyle name="Currency 8 4" xfId="9997" xr:uid="{00000000-0005-0000-0000-0000E54A0000}"/>
    <cellStyle name="Currency 8 4 2" xfId="9998" xr:uid="{00000000-0005-0000-0000-0000E64A0000}"/>
    <cellStyle name="Currency 8 4 2 2" xfId="9999" xr:uid="{00000000-0005-0000-0000-0000E74A0000}"/>
    <cellStyle name="Currency 8 4 2 2 2" xfId="29596" xr:uid="{00000000-0005-0000-0000-0000E84A0000}"/>
    <cellStyle name="Currency 8 4 2 3" xfId="29595" xr:uid="{00000000-0005-0000-0000-0000E94A0000}"/>
    <cellStyle name="Currency 8 4 3" xfId="10000" xr:uid="{00000000-0005-0000-0000-0000EA4A0000}"/>
    <cellStyle name="Currency 8 4 3 2" xfId="29597" xr:uid="{00000000-0005-0000-0000-0000EB4A0000}"/>
    <cellStyle name="Currency 8 4 4" xfId="29594" xr:uid="{00000000-0005-0000-0000-0000EC4A0000}"/>
    <cellStyle name="Currency 8 5" xfId="10001" xr:uid="{00000000-0005-0000-0000-0000ED4A0000}"/>
    <cellStyle name="Currency 8 5 2" xfId="10002" xr:uid="{00000000-0005-0000-0000-0000EE4A0000}"/>
    <cellStyle name="Currency 8 5 2 2" xfId="10003" xr:uid="{00000000-0005-0000-0000-0000EF4A0000}"/>
    <cellStyle name="Currency 8 5 2 2 2" xfId="29600" xr:uid="{00000000-0005-0000-0000-0000F04A0000}"/>
    <cellStyle name="Currency 8 5 2 3" xfId="29599" xr:uid="{00000000-0005-0000-0000-0000F14A0000}"/>
    <cellStyle name="Currency 8 5 3" xfId="10004" xr:uid="{00000000-0005-0000-0000-0000F24A0000}"/>
    <cellStyle name="Currency 8 5 3 2" xfId="29601" xr:uid="{00000000-0005-0000-0000-0000F34A0000}"/>
    <cellStyle name="Currency 8 5 4" xfId="29598" xr:uid="{00000000-0005-0000-0000-0000F44A0000}"/>
    <cellStyle name="Currency 8 6" xfId="10005" xr:uid="{00000000-0005-0000-0000-0000F54A0000}"/>
    <cellStyle name="Currency 8 6 2" xfId="10006" xr:uid="{00000000-0005-0000-0000-0000F64A0000}"/>
    <cellStyle name="Currency 8 6 2 2" xfId="10007" xr:uid="{00000000-0005-0000-0000-0000F74A0000}"/>
    <cellStyle name="Currency 8 6 2 2 2" xfId="29604" xr:uid="{00000000-0005-0000-0000-0000F84A0000}"/>
    <cellStyle name="Currency 8 6 2 3" xfId="29603" xr:uid="{00000000-0005-0000-0000-0000F94A0000}"/>
    <cellStyle name="Currency 8 6 3" xfId="10008" xr:uid="{00000000-0005-0000-0000-0000FA4A0000}"/>
    <cellStyle name="Currency 8 6 3 2" xfId="29605" xr:uid="{00000000-0005-0000-0000-0000FB4A0000}"/>
    <cellStyle name="Currency 8 6 4" xfId="29602" xr:uid="{00000000-0005-0000-0000-0000FC4A0000}"/>
    <cellStyle name="Currency 8 7" xfId="10009" xr:uid="{00000000-0005-0000-0000-0000FD4A0000}"/>
    <cellStyle name="Currency 8 7 2" xfId="10010" xr:uid="{00000000-0005-0000-0000-0000FE4A0000}"/>
    <cellStyle name="Currency 8 7 2 2" xfId="10011" xr:uid="{00000000-0005-0000-0000-0000FF4A0000}"/>
    <cellStyle name="Currency 8 7 2 2 2" xfId="29608" xr:uid="{00000000-0005-0000-0000-0000004B0000}"/>
    <cellStyle name="Currency 8 7 2 3" xfId="29607" xr:uid="{00000000-0005-0000-0000-0000014B0000}"/>
    <cellStyle name="Currency 8 7 3" xfId="10012" xr:uid="{00000000-0005-0000-0000-0000024B0000}"/>
    <cellStyle name="Currency 8 7 3 2" xfId="29609" xr:uid="{00000000-0005-0000-0000-0000034B0000}"/>
    <cellStyle name="Currency 8 7 4" xfId="29606" xr:uid="{00000000-0005-0000-0000-0000044B0000}"/>
    <cellStyle name="Currency 8 8" xfId="10013" xr:uid="{00000000-0005-0000-0000-0000054B0000}"/>
    <cellStyle name="Currency 8 8 2" xfId="10014" xr:uid="{00000000-0005-0000-0000-0000064B0000}"/>
    <cellStyle name="Currency 8 8 2 2" xfId="29611" xr:uid="{00000000-0005-0000-0000-0000074B0000}"/>
    <cellStyle name="Currency 8 8 3" xfId="29610" xr:uid="{00000000-0005-0000-0000-0000084B0000}"/>
    <cellStyle name="Currency 8 9" xfId="10015" xr:uid="{00000000-0005-0000-0000-0000094B0000}"/>
    <cellStyle name="Currency 8 9 2" xfId="29612" xr:uid="{00000000-0005-0000-0000-00000A4B0000}"/>
    <cellStyle name="Currency 9" xfId="10016" xr:uid="{00000000-0005-0000-0000-00000B4B0000}"/>
    <cellStyle name="Currency." xfId="10017" xr:uid="{00000000-0005-0000-0000-00000C4B0000}"/>
    <cellStyle name="Currency. 2" xfId="10018" xr:uid="{00000000-0005-0000-0000-00000D4B0000}"/>
    <cellStyle name="Currency. 3" xfId="10019" xr:uid="{00000000-0005-0000-0000-00000E4B0000}"/>
    <cellStyle name="D4_B8B1_005004B79812_.wvu.PrintTitlest" xfId="10020" xr:uid="{00000000-0005-0000-0000-00000F4B0000}"/>
    <cellStyle name="Date" xfId="10021" xr:uid="{00000000-0005-0000-0000-0000104B0000}"/>
    <cellStyle name="Date 2" xfId="10022" xr:uid="{00000000-0005-0000-0000-0000114B0000}"/>
    <cellStyle name="Date Aligned" xfId="10023" xr:uid="{00000000-0005-0000-0000-0000124B0000}"/>
    <cellStyle name="Date." xfId="10024" xr:uid="{00000000-0005-0000-0000-0000134B0000}"/>
    <cellStyle name="Date. 2" xfId="10025" xr:uid="{00000000-0005-0000-0000-0000144B0000}"/>
    <cellStyle name="Dezimal_Utopia 5_1 to 5_22 update 21" xfId="10026" xr:uid="{00000000-0005-0000-0000-0000154B0000}"/>
    <cellStyle name="dms_1" xfId="19" xr:uid="{00000000-0005-0000-0000-0000164B0000}"/>
    <cellStyle name="dms_1 2" xfId="31892" xr:uid="{98BB42F0-24CF-40C9-8FE3-8E37216B9A9E}"/>
    <cellStyle name="dms_3" xfId="31893" xr:uid="{E6D9FD04-258B-46A3-B1B1-F712F59F5781}"/>
    <cellStyle name="dms_BH" xfId="31894" xr:uid="{7B893687-2CBF-4124-AB23-D6D13BB3E95E}"/>
    <cellStyle name="dms_BY1" xfId="31896" xr:uid="{9DB16C16-6770-47BD-B20F-2BFF0742FCCE}"/>
    <cellStyle name="dms_BY2" xfId="31895" xr:uid="{A1F7EA14-4465-4F76-8EBC-CF6558D8BA71}"/>
    <cellStyle name="dms_GH" xfId="31900" xr:uid="{32E66F85-182C-4690-8F01-569E675D7F7C}"/>
    <cellStyle name="dms_GH 2" xfId="31902" xr:uid="{8594F329-C8CE-4DE9-A291-CF9CF5BF01C1}"/>
    <cellStyle name="dms_GY2" xfId="31901" xr:uid="{ABBB6B06-341C-439F-B330-EFE7F0C9CCAE}"/>
    <cellStyle name="dms_H" xfId="31891" xr:uid="{88E1317E-AE67-41BA-8FD7-DD590803E258}"/>
    <cellStyle name="dms_NUM" xfId="31897" xr:uid="{CF67E3D7-B139-4470-AD5B-1647798EAF28}"/>
    <cellStyle name="dms_Row1" xfId="31899" xr:uid="{11AC15F2-B469-4ACA-836D-024AD7856A5A}"/>
    <cellStyle name="dms_T1" xfId="31898" xr:uid="{BCD111DC-65CC-42D5-83EE-D4EAD416C7DB}"/>
    <cellStyle name="dms_TopHeader" xfId="31890" xr:uid="{F602A543-5D22-4CB2-BE6F-533982FA8C2A}"/>
    <cellStyle name="Dotted Line" xfId="10027" xr:uid="{00000000-0005-0000-0000-00001C4B0000}"/>
    <cellStyle name="Emphasis 1" xfId="10028" xr:uid="{00000000-0005-0000-0000-00001D4B0000}"/>
    <cellStyle name="Emphasis 2" xfId="10029" xr:uid="{00000000-0005-0000-0000-00001E4B0000}"/>
    <cellStyle name="Emphasis 3" xfId="10030" xr:uid="{00000000-0005-0000-0000-00001F4B0000}"/>
    <cellStyle name="Euro" xfId="10031" xr:uid="{00000000-0005-0000-0000-0000204B0000}"/>
    <cellStyle name="Explanatory Text 2" xfId="10032" xr:uid="{00000000-0005-0000-0000-0000214B0000}"/>
    <cellStyle name="Explanatory Text 3" xfId="10033" xr:uid="{00000000-0005-0000-0000-0000224B0000}"/>
    <cellStyle name="Explanatory Text 4" xfId="10034" xr:uid="{00000000-0005-0000-0000-0000234B0000}"/>
    <cellStyle name="Explanatory Text 5" xfId="10035" xr:uid="{00000000-0005-0000-0000-0000244B0000}"/>
    <cellStyle name="Explanatory Text 6" xfId="10036" xr:uid="{00000000-0005-0000-0000-0000254B0000}"/>
    <cellStyle name="Explanatory Text 7" xfId="10037" xr:uid="{00000000-0005-0000-0000-0000264B0000}"/>
    <cellStyle name="FAS Input Currency" xfId="10038" xr:uid="{00000000-0005-0000-0000-0000274B0000}"/>
    <cellStyle name="FAS Input Currency 2" xfId="10039" xr:uid="{00000000-0005-0000-0000-0000284B0000}"/>
    <cellStyle name="FAS Input Date" xfId="10040" xr:uid="{00000000-0005-0000-0000-0000294B0000}"/>
    <cellStyle name="FAS Input Date 2" xfId="10041" xr:uid="{00000000-0005-0000-0000-00002A4B0000}"/>
    <cellStyle name="FAS Input Multiple" xfId="10042" xr:uid="{00000000-0005-0000-0000-00002B4B0000}"/>
    <cellStyle name="FAS Input Multiple 2" xfId="10043" xr:uid="{00000000-0005-0000-0000-00002C4B0000}"/>
    <cellStyle name="FAS Input Number" xfId="10044" xr:uid="{00000000-0005-0000-0000-00002D4B0000}"/>
    <cellStyle name="FAS Input Number 2" xfId="10045" xr:uid="{00000000-0005-0000-0000-00002E4B0000}"/>
    <cellStyle name="FAS Input Percentage" xfId="10046" xr:uid="{00000000-0005-0000-0000-00002F4B0000}"/>
    <cellStyle name="FAS Input Percentage 2" xfId="10047" xr:uid="{00000000-0005-0000-0000-0000304B0000}"/>
    <cellStyle name="FAS Input Title / Name" xfId="10048" xr:uid="{00000000-0005-0000-0000-0000314B0000}"/>
    <cellStyle name="FAS Input Title / Name 2" xfId="10049" xr:uid="{00000000-0005-0000-0000-0000324B0000}"/>
    <cellStyle name="FAS Input Year" xfId="10050" xr:uid="{00000000-0005-0000-0000-0000334B0000}"/>
    <cellStyle name="FAS Input Year 2" xfId="10051" xr:uid="{00000000-0005-0000-0000-0000344B0000}"/>
    <cellStyle name="Financial Planning Assumption" xfId="10052" xr:uid="{00000000-0005-0000-0000-0000354B0000}"/>
    <cellStyle name="Financial Planning Assumption 2" xfId="10053" xr:uid="{00000000-0005-0000-0000-0000364B0000}"/>
    <cellStyle name="Financial Planning Assumption 2 2" xfId="29614" xr:uid="{00000000-0005-0000-0000-0000374B0000}"/>
    <cellStyle name="Financial Planning Assumption 3" xfId="10054" xr:uid="{00000000-0005-0000-0000-0000384B0000}"/>
    <cellStyle name="Financial Planning Assumption 3 2" xfId="29615" xr:uid="{00000000-0005-0000-0000-0000394B0000}"/>
    <cellStyle name="Financial Planning Assumption 4" xfId="29613" xr:uid="{00000000-0005-0000-0000-00003A4B0000}"/>
    <cellStyle name="Fixed" xfId="10055" xr:uid="{00000000-0005-0000-0000-00003B4B0000}"/>
    <cellStyle name="Fixed 2" xfId="10056" xr:uid="{00000000-0005-0000-0000-00003C4B0000}"/>
    <cellStyle name="Footnote" xfId="10057" xr:uid="{00000000-0005-0000-0000-00003D4B0000}"/>
    <cellStyle name="Forecast Currency" xfId="10058" xr:uid="{00000000-0005-0000-0000-00003E4B0000}"/>
    <cellStyle name="Forecast Date" xfId="10059" xr:uid="{00000000-0005-0000-0000-00003F4B0000}"/>
    <cellStyle name="Forecast Multiple" xfId="10060" xr:uid="{00000000-0005-0000-0000-0000404B0000}"/>
    <cellStyle name="Forecast Number" xfId="10061" xr:uid="{00000000-0005-0000-0000-0000414B0000}"/>
    <cellStyle name="Forecast Percentage" xfId="10062" xr:uid="{00000000-0005-0000-0000-0000424B0000}"/>
    <cellStyle name="Forecast Period Title" xfId="10063" xr:uid="{00000000-0005-0000-0000-0000434B0000}"/>
    <cellStyle name="Forecast Year" xfId="10064" xr:uid="{00000000-0005-0000-0000-0000444B0000}"/>
    <cellStyle name="Gilsans" xfId="10065" xr:uid="{00000000-0005-0000-0000-0000454B0000}"/>
    <cellStyle name="Gilsansl" xfId="10066" xr:uid="{00000000-0005-0000-0000-0000464B0000}"/>
    <cellStyle name="Good 2" xfId="10067" xr:uid="{00000000-0005-0000-0000-0000474B0000}"/>
    <cellStyle name="Good 3" xfId="10068" xr:uid="{00000000-0005-0000-0000-0000484B0000}"/>
    <cellStyle name="Good 4" xfId="10069" xr:uid="{00000000-0005-0000-0000-0000494B0000}"/>
    <cellStyle name="Good 5" xfId="10070" xr:uid="{00000000-0005-0000-0000-00004A4B0000}"/>
    <cellStyle name="Good 6" xfId="10071" xr:uid="{00000000-0005-0000-0000-00004B4B0000}"/>
    <cellStyle name="Hard Percent" xfId="10072" xr:uid="{00000000-0005-0000-0000-00004C4B0000}"/>
    <cellStyle name="Header" xfId="10073" xr:uid="{00000000-0005-0000-0000-00004D4B0000}"/>
    <cellStyle name="Heading 1 2" xfId="10074" xr:uid="{00000000-0005-0000-0000-00004E4B0000}"/>
    <cellStyle name="Heading 1 2 2" xfId="10075" xr:uid="{00000000-0005-0000-0000-00004F4B0000}"/>
    <cellStyle name="Heading 1 2 3" xfId="10076" xr:uid="{00000000-0005-0000-0000-0000504B0000}"/>
    <cellStyle name="Heading 1 3" xfId="10077" xr:uid="{00000000-0005-0000-0000-0000514B0000}"/>
    <cellStyle name="Heading 1 4" xfId="10078" xr:uid="{00000000-0005-0000-0000-0000524B0000}"/>
    <cellStyle name="Heading 1 5" xfId="10079" xr:uid="{00000000-0005-0000-0000-0000534B0000}"/>
    <cellStyle name="Heading 1 6" xfId="10080" xr:uid="{00000000-0005-0000-0000-0000544B0000}"/>
    <cellStyle name="Heading 1 7" xfId="10081" xr:uid="{00000000-0005-0000-0000-0000554B0000}"/>
    <cellStyle name="Heading 1 8" xfId="10082" xr:uid="{00000000-0005-0000-0000-0000564B0000}"/>
    <cellStyle name="Heading 1 9" xfId="10083" xr:uid="{00000000-0005-0000-0000-0000574B0000}"/>
    <cellStyle name="Heading 1." xfId="10084" xr:uid="{00000000-0005-0000-0000-0000584B0000}"/>
    <cellStyle name="Heading 1. 2" xfId="10085" xr:uid="{00000000-0005-0000-0000-0000594B0000}"/>
    <cellStyle name="Heading 2 2" xfId="10086" xr:uid="{00000000-0005-0000-0000-00005A4B0000}"/>
    <cellStyle name="Heading 2 2 2" xfId="10087" xr:uid="{00000000-0005-0000-0000-00005B4B0000}"/>
    <cellStyle name="Heading 2 2 3" xfId="10088" xr:uid="{00000000-0005-0000-0000-00005C4B0000}"/>
    <cellStyle name="Heading 2 3" xfId="10089" xr:uid="{00000000-0005-0000-0000-00005D4B0000}"/>
    <cellStyle name="Heading 2 4" xfId="10090" xr:uid="{00000000-0005-0000-0000-00005E4B0000}"/>
    <cellStyle name="Heading 2 5" xfId="10091" xr:uid="{00000000-0005-0000-0000-00005F4B0000}"/>
    <cellStyle name="Heading 2 6" xfId="10092" xr:uid="{00000000-0005-0000-0000-0000604B0000}"/>
    <cellStyle name="Heading 2 7" xfId="10093" xr:uid="{00000000-0005-0000-0000-0000614B0000}"/>
    <cellStyle name="Heading 2 8" xfId="10094" xr:uid="{00000000-0005-0000-0000-0000624B0000}"/>
    <cellStyle name="Heading 2 9" xfId="10095" xr:uid="{00000000-0005-0000-0000-0000634B0000}"/>
    <cellStyle name="Heading 2." xfId="10096" xr:uid="{00000000-0005-0000-0000-0000644B0000}"/>
    <cellStyle name="Heading 2. 2" xfId="10097" xr:uid="{00000000-0005-0000-0000-0000654B0000}"/>
    <cellStyle name="Heading 3 2" xfId="10098" xr:uid="{00000000-0005-0000-0000-0000664B0000}"/>
    <cellStyle name="Heading 3 2 2" xfId="10099" xr:uid="{00000000-0005-0000-0000-0000674B0000}"/>
    <cellStyle name="Heading 3 2 3" xfId="10100" xr:uid="{00000000-0005-0000-0000-0000684B0000}"/>
    <cellStyle name="Heading 3 3" xfId="10101" xr:uid="{00000000-0005-0000-0000-0000694B0000}"/>
    <cellStyle name="Heading 3 4" xfId="10102" xr:uid="{00000000-0005-0000-0000-00006A4B0000}"/>
    <cellStyle name="Heading 3 5" xfId="10103" xr:uid="{00000000-0005-0000-0000-00006B4B0000}"/>
    <cellStyle name="Heading 3 6" xfId="10104" xr:uid="{00000000-0005-0000-0000-00006C4B0000}"/>
    <cellStyle name="Heading 3 7" xfId="10105" xr:uid="{00000000-0005-0000-0000-00006D4B0000}"/>
    <cellStyle name="Heading 3 8" xfId="10106" xr:uid="{00000000-0005-0000-0000-00006E4B0000}"/>
    <cellStyle name="Heading 3 9" xfId="10107" xr:uid="{00000000-0005-0000-0000-00006F4B0000}"/>
    <cellStyle name="Heading 3." xfId="10108" xr:uid="{00000000-0005-0000-0000-0000704B0000}"/>
    <cellStyle name="Heading 3. 2" xfId="10109" xr:uid="{00000000-0005-0000-0000-0000714B0000}"/>
    <cellStyle name="Heading 4 2" xfId="10110" xr:uid="{00000000-0005-0000-0000-0000724B0000}"/>
    <cellStyle name="Heading 4 2 2" xfId="10111" xr:uid="{00000000-0005-0000-0000-0000734B0000}"/>
    <cellStyle name="Heading 4 2 3" xfId="10112" xr:uid="{00000000-0005-0000-0000-0000744B0000}"/>
    <cellStyle name="Heading 4 2 4" xfId="10113" xr:uid="{00000000-0005-0000-0000-0000754B0000}"/>
    <cellStyle name="Heading 4 3" xfId="10114" xr:uid="{00000000-0005-0000-0000-0000764B0000}"/>
    <cellStyle name="Heading 4 3 2" xfId="10115" xr:uid="{00000000-0005-0000-0000-0000774B0000}"/>
    <cellStyle name="Heading 4 4" xfId="10116" xr:uid="{00000000-0005-0000-0000-0000784B0000}"/>
    <cellStyle name="Heading 4 4 2" xfId="10117" xr:uid="{00000000-0005-0000-0000-0000794B0000}"/>
    <cellStyle name="Heading 4 4 3" xfId="10118" xr:uid="{00000000-0005-0000-0000-00007A4B0000}"/>
    <cellStyle name="Heading 4 5" xfId="10119" xr:uid="{00000000-0005-0000-0000-00007B4B0000}"/>
    <cellStyle name="Heading 4 5 2" xfId="10120" xr:uid="{00000000-0005-0000-0000-00007C4B0000}"/>
    <cellStyle name="Heading 4 5 3" xfId="10121" xr:uid="{00000000-0005-0000-0000-00007D4B0000}"/>
    <cellStyle name="Heading 4 6" xfId="10122" xr:uid="{00000000-0005-0000-0000-00007E4B0000}"/>
    <cellStyle name="Heading 4 7" xfId="10123" xr:uid="{00000000-0005-0000-0000-00007F4B0000}"/>
    <cellStyle name="Heading 4 8" xfId="10124" xr:uid="{00000000-0005-0000-0000-0000804B0000}"/>
    <cellStyle name="Heading 4 9" xfId="10125" xr:uid="{00000000-0005-0000-0000-0000814B0000}"/>
    <cellStyle name="Heading 4." xfId="10126" xr:uid="{00000000-0005-0000-0000-0000824B0000}"/>
    <cellStyle name="Heading 4. 2" xfId="10127" xr:uid="{00000000-0005-0000-0000-0000834B0000}"/>
    <cellStyle name="Heading(4)" xfId="10128" xr:uid="{00000000-0005-0000-0000-0000844B0000}"/>
    <cellStyle name="Hyperlink" xfId="3" builtinId="8"/>
    <cellStyle name="Hyperlink 2" xfId="16" xr:uid="{00000000-0005-0000-0000-0000864B0000}"/>
    <cellStyle name="Hyperlink 2 2" xfId="10130" xr:uid="{00000000-0005-0000-0000-0000874B0000}"/>
    <cellStyle name="Hyperlink 2 3" xfId="10131" xr:uid="{00000000-0005-0000-0000-0000884B0000}"/>
    <cellStyle name="Hyperlink 2 4" xfId="10132" xr:uid="{00000000-0005-0000-0000-0000894B0000}"/>
    <cellStyle name="Hyperlink 2 5" xfId="10129" xr:uid="{00000000-0005-0000-0000-00008A4B0000}"/>
    <cellStyle name="Hyperlink 3" xfId="10133" xr:uid="{00000000-0005-0000-0000-00008B4B0000}"/>
    <cellStyle name="Hyperlink 3 2" xfId="10134" xr:uid="{00000000-0005-0000-0000-00008C4B0000}"/>
    <cellStyle name="Hyperlink 4" xfId="10135" xr:uid="{00000000-0005-0000-0000-00008D4B0000}"/>
    <cellStyle name="Hyperlink 5" xfId="10136" xr:uid="{00000000-0005-0000-0000-00008E4B0000}"/>
    <cellStyle name="Hyperlink Arrow" xfId="10137" xr:uid="{00000000-0005-0000-0000-00008F4B0000}"/>
    <cellStyle name="Hyperlink Arrow 2" xfId="10138" xr:uid="{00000000-0005-0000-0000-0000904B0000}"/>
    <cellStyle name="Hyperlink Arrow 3" xfId="10139" xr:uid="{00000000-0005-0000-0000-0000914B0000}"/>
    <cellStyle name="Hyperlink Arrow 4" xfId="10140" xr:uid="{00000000-0005-0000-0000-0000924B0000}"/>
    <cellStyle name="Hyperlink Arrow 5" xfId="10141" xr:uid="{00000000-0005-0000-0000-0000934B0000}"/>
    <cellStyle name="Hyperlink Arrow." xfId="10142" xr:uid="{00000000-0005-0000-0000-0000944B0000}"/>
    <cellStyle name="Hyperlink Arrow. 2" xfId="10143" xr:uid="{00000000-0005-0000-0000-0000954B0000}"/>
    <cellStyle name="Hyperlink Arrow_Current_Yr" xfId="10144" xr:uid="{00000000-0005-0000-0000-0000964B0000}"/>
    <cellStyle name="Hyperlink Check" xfId="10145" xr:uid="{00000000-0005-0000-0000-0000974B0000}"/>
    <cellStyle name="Hyperlink Check 2" xfId="10146" xr:uid="{00000000-0005-0000-0000-0000984B0000}"/>
    <cellStyle name="Hyperlink Check." xfId="10147" xr:uid="{00000000-0005-0000-0000-0000994B0000}"/>
    <cellStyle name="Hyperlink Check. 2" xfId="10148" xr:uid="{00000000-0005-0000-0000-00009A4B0000}"/>
    <cellStyle name="Hyperlink Check_Current_Yr" xfId="10149" xr:uid="{00000000-0005-0000-0000-00009B4B0000}"/>
    <cellStyle name="Hyperlink Text" xfId="10150" xr:uid="{00000000-0005-0000-0000-00009C4B0000}"/>
    <cellStyle name="Hyperlink Text 2" xfId="10151" xr:uid="{00000000-0005-0000-0000-00009D4B0000}"/>
    <cellStyle name="Hyperlink Text 3" xfId="10152" xr:uid="{00000000-0005-0000-0000-00009E4B0000}"/>
    <cellStyle name="Hyperlink Text 4" xfId="10153" xr:uid="{00000000-0005-0000-0000-00009F4B0000}"/>
    <cellStyle name="Hyperlink Text." xfId="10154" xr:uid="{00000000-0005-0000-0000-0000A04B0000}"/>
    <cellStyle name="Hyperlink Text. 2" xfId="10155" xr:uid="{00000000-0005-0000-0000-0000A14B0000}"/>
    <cellStyle name="Hyperlink Text. 3" xfId="10156" xr:uid="{00000000-0005-0000-0000-0000A24B0000}"/>
    <cellStyle name="Hyperlink Text_Current_Yr" xfId="10157" xr:uid="{00000000-0005-0000-0000-0000A34B0000}"/>
    <cellStyle name="Hyperlink TOC 1." xfId="10158" xr:uid="{00000000-0005-0000-0000-0000A44B0000}"/>
    <cellStyle name="Hyperlink TOC 1. 2" xfId="10159" xr:uid="{00000000-0005-0000-0000-0000A54B0000}"/>
    <cellStyle name="Hyperlink TOC 2." xfId="10160" xr:uid="{00000000-0005-0000-0000-0000A64B0000}"/>
    <cellStyle name="Hyperlink TOC 2. 2" xfId="10161" xr:uid="{00000000-0005-0000-0000-0000A74B0000}"/>
    <cellStyle name="Hyperlink TOC 3." xfId="10162" xr:uid="{00000000-0005-0000-0000-0000A84B0000}"/>
    <cellStyle name="Hyperlink TOC 3. 2" xfId="10163" xr:uid="{00000000-0005-0000-0000-0000A94B0000}"/>
    <cellStyle name="Hyperlink TOC 4." xfId="10164" xr:uid="{00000000-0005-0000-0000-0000AA4B0000}"/>
    <cellStyle name="Hyperlink TOC 4. 2" xfId="10165" xr:uid="{00000000-0005-0000-0000-0000AB4B0000}"/>
    <cellStyle name="Input 10" xfId="10166" xr:uid="{00000000-0005-0000-0000-0000AC4B0000}"/>
    <cellStyle name="Input 10 2" xfId="10167" xr:uid="{00000000-0005-0000-0000-0000AD4B0000}"/>
    <cellStyle name="Input 10 2 2" xfId="10168" xr:uid="{00000000-0005-0000-0000-0000AE4B0000}"/>
    <cellStyle name="Input 10 2 2 2" xfId="29618" xr:uid="{00000000-0005-0000-0000-0000AF4B0000}"/>
    <cellStyle name="Input 10 2 3" xfId="10169" xr:uid="{00000000-0005-0000-0000-0000B04B0000}"/>
    <cellStyle name="Input 10 2 3 2" xfId="29619" xr:uid="{00000000-0005-0000-0000-0000B14B0000}"/>
    <cellStyle name="Input 10 2 4" xfId="10170" xr:uid="{00000000-0005-0000-0000-0000B24B0000}"/>
    <cellStyle name="Input 10 2 4 2" xfId="29620" xr:uid="{00000000-0005-0000-0000-0000B34B0000}"/>
    <cellStyle name="Input 10 2 5" xfId="10171" xr:uid="{00000000-0005-0000-0000-0000B44B0000}"/>
    <cellStyle name="Input 10 2 5 2" xfId="29621" xr:uid="{00000000-0005-0000-0000-0000B54B0000}"/>
    <cellStyle name="Input 10 2 6" xfId="10172" xr:uid="{00000000-0005-0000-0000-0000B64B0000}"/>
    <cellStyle name="Input 10 2 6 2" xfId="29622" xr:uid="{00000000-0005-0000-0000-0000B74B0000}"/>
    <cellStyle name="Input 10 2 7" xfId="10173" xr:uid="{00000000-0005-0000-0000-0000B84B0000}"/>
    <cellStyle name="Input 10 2 7 2" xfId="29623" xr:uid="{00000000-0005-0000-0000-0000B94B0000}"/>
    <cellStyle name="Input 10 2 8" xfId="10174" xr:uid="{00000000-0005-0000-0000-0000BA4B0000}"/>
    <cellStyle name="Input 10 2 8 2" xfId="29624" xr:uid="{00000000-0005-0000-0000-0000BB4B0000}"/>
    <cellStyle name="Input 10 2 9" xfId="29617" xr:uid="{00000000-0005-0000-0000-0000BC4B0000}"/>
    <cellStyle name="Input 10 3" xfId="10175" xr:uid="{00000000-0005-0000-0000-0000BD4B0000}"/>
    <cellStyle name="Input 10 3 2" xfId="29625" xr:uid="{00000000-0005-0000-0000-0000BE4B0000}"/>
    <cellStyle name="Input 10 4" xfId="10176" xr:uid="{00000000-0005-0000-0000-0000BF4B0000}"/>
    <cellStyle name="Input 10 4 2" xfId="29626" xr:uid="{00000000-0005-0000-0000-0000C04B0000}"/>
    <cellStyle name="Input 10 5" xfId="10177" xr:uid="{00000000-0005-0000-0000-0000C14B0000}"/>
    <cellStyle name="Input 10 5 2" xfId="29627" xr:uid="{00000000-0005-0000-0000-0000C24B0000}"/>
    <cellStyle name="Input 10 6" xfId="10178" xr:uid="{00000000-0005-0000-0000-0000C34B0000}"/>
    <cellStyle name="Input 10 6 2" xfId="29628" xr:uid="{00000000-0005-0000-0000-0000C44B0000}"/>
    <cellStyle name="Input 10 7" xfId="10179" xr:uid="{00000000-0005-0000-0000-0000C54B0000}"/>
    <cellStyle name="Input 10 7 2" xfId="29629" xr:uid="{00000000-0005-0000-0000-0000C64B0000}"/>
    <cellStyle name="Input 10 8" xfId="10180" xr:uid="{00000000-0005-0000-0000-0000C74B0000}"/>
    <cellStyle name="Input 10 8 2" xfId="29630" xr:uid="{00000000-0005-0000-0000-0000C84B0000}"/>
    <cellStyle name="Input 10 9" xfId="29616" xr:uid="{00000000-0005-0000-0000-0000C94B0000}"/>
    <cellStyle name="Input 11" xfId="10181" xr:uid="{00000000-0005-0000-0000-0000CA4B0000}"/>
    <cellStyle name="Input 11 2" xfId="29631" xr:uid="{00000000-0005-0000-0000-0000CB4B0000}"/>
    <cellStyle name="Input 2" xfId="10182" xr:uid="{00000000-0005-0000-0000-0000CC4B0000}"/>
    <cellStyle name="Input 2 2" xfId="10183" xr:uid="{00000000-0005-0000-0000-0000CD4B0000}"/>
    <cellStyle name="Input 2 2 10" xfId="29633" xr:uid="{00000000-0005-0000-0000-0000CE4B0000}"/>
    <cellStyle name="Input 2 2 2" xfId="10184" xr:uid="{00000000-0005-0000-0000-0000CF4B0000}"/>
    <cellStyle name="Input 2 2 2 2" xfId="10185" xr:uid="{00000000-0005-0000-0000-0000D04B0000}"/>
    <cellStyle name="Input 2 2 2 2 2" xfId="10186" xr:uid="{00000000-0005-0000-0000-0000D14B0000}"/>
    <cellStyle name="Input 2 2 2 2 2 2" xfId="29636" xr:uid="{00000000-0005-0000-0000-0000D24B0000}"/>
    <cellStyle name="Input 2 2 2 2 3" xfId="10187" xr:uid="{00000000-0005-0000-0000-0000D34B0000}"/>
    <cellStyle name="Input 2 2 2 2 3 2" xfId="29637" xr:uid="{00000000-0005-0000-0000-0000D44B0000}"/>
    <cellStyle name="Input 2 2 2 2 4" xfId="10188" xr:uid="{00000000-0005-0000-0000-0000D54B0000}"/>
    <cellStyle name="Input 2 2 2 2 4 2" xfId="29638" xr:uid="{00000000-0005-0000-0000-0000D64B0000}"/>
    <cellStyle name="Input 2 2 2 2 5" xfId="10189" xr:uid="{00000000-0005-0000-0000-0000D74B0000}"/>
    <cellStyle name="Input 2 2 2 2 5 2" xfId="29639" xr:uid="{00000000-0005-0000-0000-0000D84B0000}"/>
    <cellStyle name="Input 2 2 2 2 6" xfId="10190" xr:uid="{00000000-0005-0000-0000-0000D94B0000}"/>
    <cellStyle name="Input 2 2 2 2 6 2" xfId="29640" xr:uid="{00000000-0005-0000-0000-0000DA4B0000}"/>
    <cellStyle name="Input 2 2 2 2 7" xfId="10191" xr:uid="{00000000-0005-0000-0000-0000DB4B0000}"/>
    <cellStyle name="Input 2 2 2 2 7 2" xfId="29641" xr:uid="{00000000-0005-0000-0000-0000DC4B0000}"/>
    <cellStyle name="Input 2 2 2 2 8" xfId="10192" xr:uid="{00000000-0005-0000-0000-0000DD4B0000}"/>
    <cellStyle name="Input 2 2 2 2 8 2" xfId="29642" xr:uid="{00000000-0005-0000-0000-0000DE4B0000}"/>
    <cellStyle name="Input 2 2 2 2 9" xfId="29635" xr:uid="{00000000-0005-0000-0000-0000DF4B0000}"/>
    <cellStyle name="Input 2 2 2 3" xfId="10193" xr:uid="{00000000-0005-0000-0000-0000E04B0000}"/>
    <cellStyle name="Input 2 2 2 3 2" xfId="29643" xr:uid="{00000000-0005-0000-0000-0000E14B0000}"/>
    <cellStyle name="Input 2 2 2 4" xfId="10194" xr:uid="{00000000-0005-0000-0000-0000E24B0000}"/>
    <cellStyle name="Input 2 2 2 4 2" xfId="29644" xr:uid="{00000000-0005-0000-0000-0000E34B0000}"/>
    <cellStyle name="Input 2 2 2 5" xfId="10195" xr:uid="{00000000-0005-0000-0000-0000E44B0000}"/>
    <cellStyle name="Input 2 2 2 5 2" xfId="29645" xr:uid="{00000000-0005-0000-0000-0000E54B0000}"/>
    <cellStyle name="Input 2 2 2 6" xfId="10196" xr:uid="{00000000-0005-0000-0000-0000E64B0000}"/>
    <cellStyle name="Input 2 2 2 6 2" xfId="29646" xr:uid="{00000000-0005-0000-0000-0000E74B0000}"/>
    <cellStyle name="Input 2 2 2 7" xfId="10197" xr:uid="{00000000-0005-0000-0000-0000E84B0000}"/>
    <cellStyle name="Input 2 2 2 7 2" xfId="29647" xr:uid="{00000000-0005-0000-0000-0000E94B0000}"/>
    <cellStyle name="Input 2 2 2 8" xfId="10198" xr:uid="{00000000-0005-0000-0000-0000EA4B0000}"/>
    <cellStyle name="Input 2 2 2 8 2" xfId="29648" xr:uid="{00000000-0005-0000-0000-0000EB4B0000}"/>
    <cellStyle name="Input 2 2 2 9" xfId="29634" xr:uid="{00000000-0005-0000-0000-0000EC4B0000}"/>
    <cellStyle name="Input 2 2 3" xfId="10199" xr:uid="{00000000-0005-0000-0000-0000ED4B0000}"/>
    <cellStyle name="Input 2 2 3 2" xfId="10200" xr:uid="{00000000-0005-0000-0000-0000EE4B0000}"/>
    <cellStyle name="Input 2 2 3 2 2" xfId="29650" xr:uid="{00000000-0005-0000-0000-0000EF4B0000}"/>
    <cellStyle name="Input 2 2 3 3" xfId="10201" xr:uid="{00000000-0005-0000-0000-0000F04B0000}"/>
    <cellStyle name="Input 2 2 3 3 2" xfId="29651" xr:uid="{00000000-0005-0000-0000-0000F14B0000}"/>
    <cellStyle name="Input 2 2 3 4" xfId="10202" xr:uid="{00000000-0005-0000-0000-0000F24B0000}"/>
    <cellStyle name="Input 2 2 3 4 2" xfId="29652" xr:uid="{00000000-0005-0000-0000-0000F34B0000}"/>
    <cellStyle name="Input 2 2 3 5" xfId="10203" xr:uid="{00000000-0005-0000-0000-0000F44B0000}"/>
    <cellStyle name="Input 2 2 3 5 2" xfId="29653" xr:uid="{00000000-0005-0000-0000-0000F54B0000}"/>
    <cellStyle name="Input 2 2 3 6" xfId="10204" xr:uid="{00000000-0005-0000-0000-0000F64B0000}"/>
    <cellStyle name="Input 2 2 3 6 2" xfId="29654" xr:uid="{00000000-0005-0000-0000-0000F74B0000}"/>
    <cellStyle name="Input 2 2 3 7" xfId="10205" xr:uid="{00000000-0005-0000-0000-0000F84B0000}"/>
    <cellStyle name="Input 2 2 3 7 2" xfId="29655" xr:uid="{00000000-0005-0000-0000-0000F94B0000}"/>
    <cellStyle name="Input 2 2 3 8" xfId="10206" xr:uid="{00000000-0005-0000-0000-0000FA4B0000}"/>
    <cellStyle name="Input 2 2 3 8 2" xfId="29656" xr:uid="{00000000-0005-0000-0000-0000FB4B0000}"/>
    <cellStyle name="Input 2 2 3 9" xfId="29649" xr:uid="{00000000-0005-0000-0000-0000FC4B0000}"/>
    <cellStyle name="Input 2 2 4" xfId="10207" xr:uid="{00000000-0005-0000-0000-0000FD4B0000}"/>
    <cellStyle name="Input 2 2 4 2" xfId="29657" xr:uid="{00000000-0005-0000-0000-0000FE4B0000}"/>
    <cellStyle name="Input 2 2 5" xfId="10208" xr:uid="{00000000-0005-0000-0000-0000FF4B0000}"/>
    <cellStyle name="Input 2 2 5 2" xfId="29658" xr:uid="{00000000-0005-0000-0000-0000004C0000}"/>
    <cellStyle name="Input 2 2 6" xfId="10209" xr:uid="{00000000-0005-0000-0000-0000014C0000}"/>
    <cellStyle name="Input 2 2 6 2" xfId="29659" xr:uid="{00000000-0005-0000-0000-0000024C0000}"/>
    <cellStyle name="Input 2 2 7" xfId="10210" xr:uid="{00000000-0005-0000-0000-0000034C0000}"/>
    <cellStyle name="Input 2 2 7 2" xfId="29660" xr:uid="{00000000-0005-0000-0000-0000044C0000}"/>
    <cellStyle name="Input 2 2 8" xfId="10211" xr:uid="{00000000-0005-0000-0000-0000054C0000}"/>
    <cellStyle name="Input 2 2 8 2" xfId="29661" xr:uid="{00000000-0005-0000-0000-0000064C0000}"/>
    <cellStyle name="Input 2 2 9" xfId="10212" xr:uid="{00000000-0005-0000-0000-0000074C0000}"/>
    <cellStyle name="Input 2 2 9 2" xfId="29662" xr:uid="{00000000-0005-0000-0000-0000084C0000}"/>
    <cellStyle name="Input 2 3" xfId="10213" xr:uid="{00000000-0005-0000-0000-0000094C0000}"/>
    <cellStyle name="Input 2 3 10" xfId="29663" xr:uid="{00000000-0005-0000-0000-00000A4C0000}"/>
    <cellStyle name="Input 2 3 2" xfId="10214" xr:uid="{00000000-0005-0000-0000-00000B4C0000}"/>
    <cellStyle name="Input 2 3 2 2" xfId="10215" xr:uid="{00000000-0005-0000-0000-00000C4C0000}"/>
    <cellStyle name="Input 2 3 2 2 2" xfId="10216" xr:uid="{00000000-0005-0000-0000-00000D4C0000}"/>
    <cellStyle name="Input 2 3 2 2 2 2" xfId="29666" xr:uid="{00000000-0005-0000-0000-00000E4C0000}"/>
    <cellStyle name="Input 2 3 2 2 3" xfId="10217" xr:uid="{00000000-0005-0000-0000-00000F4C0000}"/>
    <cellStyle name="Input 2 3 2 2 3 2" xfId="29667" xr:uid="{00000000-0005-0000-0000-0000104C0000}"/>
    <cellStyle name="Input 2 3 2 2 4" xfId="10218" xr:uid="{00000000-0005-0000-0000-0000114C0000}"/>
    <cellStyle name="Input 2 3 2 2 4 2" xfId="29668" xr:uid="{00000000-0005-0000-0000-0000124C0000}"/>
    <cellStyle name="Input 2 3 2 2 5" xfId="10219" xr:uid="{00000000-0005-0000-0000-0000134C0000}"/>
    <cellStyle name="Input 2 3 2 2 5 2" xfId="29669" xr:uid="{00000000-0005-0000-0000-0000144C0000}"/>
    <cellStyle name="Input 2 3 2 2 6" xfId="10220" xr:uid="{00000000-0005-0000-0000-0000154C0000}"/>
    <cellStyle name="Input 2 3 2 2 6 2" xfId="29670" xr:uid="{00000000-0005-0000-0000-0000164C0000}"/>
    <cellStyle name="Input 2 3 2 2 7" xfId="10221" xr:uid="{00000000-0005-0000-0000-0000174C0000}"/>
    <cellStyle name="Input 2 3 2 2 7 2" xfId="29671" xr:uid="{00000000-0005-0000-0000-0000184C0000}"/>
    <cellStyle name="Input 2 3 2 2 8" xfId="10222" xr:uid="{00000000-0005-0000-0000-0000194C0000}"/>
    <cellStyle name="Input 2 3 2 2 8 2" xfId="29672" xr:uid="{00000000-0005-0000-0000-00001A4C0000}"/>
    <cellStyle name="Input 2 3 2 2 9" xfId="29665" xr:uid="{00000000-0005-0000-0000-00001B4C0000}"/>
    <cellStyle name="Input 2 3 2 3" xfId="10223" xr:uid="{00000000-0005-0000-0000-00001C4C0000}"/>
    <cellStyle name="Input 2 3 2 3 2" xfId="29673" xr:uid="{00000000-0005-0000-0000-00001D4C0000}"/>
    <cellStyle name="Input 2 3 2 4" xfId="10224" xr:uid="{00000000-0005-0000-0000-00001E4C0000}"/>
    <cellStyle name="Input 2 3 2 4 2" xfId="29674" xr:uid="{00000000-0005-0000-0000-00001F4C0000}"/>
    <cellStyle name="Input 2 3 2 5" xfId="10225" xr:uid="{00000000-0005-0000-0000-0000204C0000}"/>
    <cellStyle name="Input 2 3 2 5 2" xfId="29675" xr:uid="{00000000-0005-0000-0000-0000214C0000}"/>
    <cellStyle name="Input 2 3 2 6" xfId="10226" xr:uid="{00000000-0005-0000-0000-0000224C0000}"/>
    <cellStyle name="Input 2 3 2 6 2" xfId="29676" xr:uid="{00000000-0005-0000-0000-0000234C0000}"/>
    <cellStyle name="Input 2 3 2 7" xfId="10227" xr:uid="{00000000-0005-0000-0000-0000244C0000}"/>
    <cellStyle name="Input 2 3 2 7 2" xfId="29677" xr:uid="{00000000-0005-0000-0000-0000254C0000}"/>
    <cellStyle name="Input 2 3 2 8" xfId="10228" xr:uid="{00000000-0005-0000-0000-0000264C0000}"/>
    <cellStyle name="Input 2 3 2 8 2" xfId="29678" xr:uid="{00000000-0005-0000-0000-0000274C0000}"/>
    <cellStyle name="Input 2 3 2 9" xfId="29664" xr:uid="{00000000-0005-0000-0000-0000284C0000}"/>
    <cellStyle name="Input 2 3 3" xfId="10229" xr:uid="{00000000-0005-0000-0000-0000294C0000}"/>
    <cellStyle name="Input 2 3 3 2" xfId="10230" xr:uid="{00000000-0005-0000-0000-00002A4C0000}"/>
    <cellStyle name="Input 2 3 3 2 2" xfId="29680" xr:uid="{00000000-0005-0000-0000-00002B4C0000}"/>
    <cellStyle name="Input 2 3 3 3" xfId="10231" xr:uid="{00000000-0005-0000-0000-00002C4C0000}"/>
    <cellStyle name="Input 2 3 3 3 2" xfId="29681" xr:uid="{00000000-0005-0000-0000-00002D4C0000}"/>
    <cellStyle name="Input 2 3 3 4" xfId="10232" xr:uid="{00000000-0005-0000-0000-00002E4C0000}"/>
    <cellStyle name="Input 2 3 3 4 2" xfId="29682" xr:uid="{00000000-0005-0000-0000-00002F4C0000}"/>
    <cellStyle name="Input 2 3 3 5" xfId="10233" xr:uid="{00000000-0005-0000-0000-0000304C0000}"/>
    <cellStyle name="Input 2 3 3 5 2" xfId="29683" xr:uid="{00000000-0005-0000-0000-0000314C0000}"/>
    <cellStyle name="Input 2 3 3 6" xfId="10234" xr:uid="{00000000-0005-0000-0000-0000324C0000}"/>
    <cellStyle name="Input 2 3 3 6 2" xfId="29684" xr:uid="{00000000-0005-0000-0000-0000334C0000}"/>
    <cellStyle name="Input 2 3 3 7" xfId="10235" xr:uid="{00000000-0005-0000-0000-0000344C0000}"/>
    <cellStyle name="Input 2 3 3 7 2" xfId="29685" xr:uid="{00000000-0005-0000-0000-0000354C0000}"/>
    <cellStyle name="Input 2 3 3 8" xfId="10236" xr:uid="{00000000-0005-0000-0000-0000364C0000}"/>
    <cellStyle name="Input 2 3 3 8 2" xfId="29686" xr:uid="{00000000-0005-0000-0000-0000374C0000}"/>
    <cellStyle name="Input 2 3 3 9" xfId="29679" xr:uid="{00000000-0005-0000-0000-0000384C0000}"/>
    <cellStyle name="Input 2 3 4" xfId="10237" xr:uid="{00000000-0005-0000-0000-0000394C0000}"/>
    <cellStyle name="Input 2 3 4 2" xfId="29687" xr:uid="{00000000-0005-0000-0000-00003A4C0000}"/>
    <cellStyle name="Input 2 3 5" xfId="10238" xr:uid="{00000000-0005-0000-0000-00003B4C0000}"/>
    <cellStyle name="Input 2 3 5 2" xfId="29688" xr:uid="{00000000-0005-0000-0000-00003C4C0000}"/>
    <cellStyle name="Input 2 3 6" xfId="10239" xr:uid="{00000000-0005-0000-0000-00003D4C0000}"/>
    <cellStyle name="Input 2 3 6 2" xfId="29689" xr:uid="{00000000-0005-0000-0000-00003E4C0000}"/>
    <cellStyle name="Input 2 3 7" xfId="10240" xr:uid="{00000000-0005-0000-0000-00003F4C0000}"/>
    <cellStyle name="Input 2 3 7 2" xfId="29690" xr:uid="{00000000-0005-0000-0000-0000404C0000}"/>
    <cellStyle name="Input 2 3 8" xfId="10241" xr:uid="{00000000-0005-0000-0000-0000414C0000}"/>
    <cellStyle name="Input 2 3 8 2" xfId="29691" xr:uid="{00000000-0005-0000-0000-0000424C0000}"/>
    <cellStyle name="Input 2 3 9" xfId="10242" xr:uid="{00000000-0005-0000-0000-0000434C0000}"/>
    <cellStyle name="Input 2 3 9 2" xfId="29692" xr:uid="{00000000-0005-0000-0000-0000444C0000}"/>
    <cellStyle name="Input 2 4" xfId="10243" xr:uid="{00000000-0005-0000-0000-0000454C0000}"/>
    <cellStyle name="Input 2 4 10" xfId="29693" xr:uid="{00000000-0005-0000-0000-0000464C0000}"/>
    <cellStyle name="Input 2 4 2" xfId="10244" xr:uid="{00000000-0005-0000-0000-0000474C0000}"/>
    <cellStyle name="Input 2 4 2 2" xfId="10245" xr:uid="{00000000-0005-0000-0000-0000484C0000}"/>
    <cellStyle name="Input 2 4 2 2 2" xfId="10246" xr:uid="{00000000-0005-0000-0000-0000494C0000}"/>
    <cellStyle name="Input 2 4 2 2 2 2" xfId="29696" xr:uid="{00000000-0005-0000-0000-00004A4C0000}"/>
    <cellStyle name="Input 2 4 2 2 3" xfId="10247" xr:uid="{00000000-0005-0000-0000-00004B4C0000}"/>
    <cellStyle name="Input 2 4 2 2 3 2" xfId="29697" xr:uid="{00000000-0005-0000-0000-00004C4C0000}"/>
    <cellStyle name="Input 2 4 2 2 4" xfId="10248" xr:uid="{00000000-0005-0000-0000-00004D4C0000}"/>
    <cellStyle name="Input 2 4 2 2 4 2" xfId="29698" xr:uid="{00000000-0005-0000-0000-00004E4C0000}"/>
    <cellStyle name="Input 2 4 2 2 5" xfId="10249" xr:uid="{00000000-0005-0000-0000-00004F4C0000}"/>
    <cellStyle name="Input 2 4 2 2 5 2" xfId="29699" xr:uid="{00000000-0005-0000-0000-0000504C0000}"/>
    <cellStyle name="Input 2 4 2 2 6" xfId="10250" xr:uid="{00000000-0005-0000-0000-0000514C0000}"/>
    <cellStyle name="Input 2 4 2 2 6 2" xfId="29700" xr:uid="{00000000-0005-0000-0000-0000524C0000}"/>
    <cellStyle name="Input 2 4 2 2 7" xfId="10251" xr:uid="{00000000-0005-0000-0000-0000534C0000}"/>
    <cellStyle name="Input 2 4 2 2 7 2" xfId="29701" xr:uid="{00000000-0005-0000-0000-0000544C0000}"/>
    <cellStyle name="Input 2 4 2 2 8" xfId="10252" xr:uid="{00000000-0005-0000-0000-0000554C0000}"/>
    <cellStyle name="Input 2 4 2 2 8 2" xfId="29702" xr:uid="{00000000-0005-0000-0000-0000564C0000}"/>
    <cellStyle name="Input 2 4 2 2 9" xfId="29695" xr:uid="{00000000-0005-0000-0000-0000574C0000}"/>
    <cellStyle name="Input 2 4 2 3" xfId="10253" xr:uid="{00000000-0005-0000-0000-0000584C0000}"/>
    <cellStyle name="Input 2 4 2 3 2" xfId="29703" xr:uid="{00000000-0005-0000-0000-0000594C0000}"/>
    <cellStyle name="Input 2 4 2 4" xfId="10254" xr:uid="{00000000-0005-0000-0000-00005A4C0000}"/>
    <cellStyle name="Input 2 4 2 4 2" xfId="29704" xr:uid="{00000000-0005-0000-0000-00005B4C0000}"/>
    <cellStyle name="Input 2 4 2 5" xfId="10255" xr:uid="{00000000-0005-0000-0000-00005C4C0000}"/>
    <cellStyle name="Input 2 4 2 5 2" xfId="29705" xr:uid="{00000000-0005-0000-0000-00005D4C0000}"/>
    <cellStyle name="Input 2 4 2 6" xfId="10256" xr:uid="{00000000-0005-0000-0000-00005E4C0000}"/>
    <cellStyle name="Input 2 4 2 6 2" xfId="29706" xr:uid="{00000000-0005-0000-0000-00005F4C0000}"/>
    <cellStyle name="Input 2 4 2 7" xfId="10257" xr:uid="{00000000-0005-0000-0000-0000604C0000}"/>
    <cellStyle name="Input 2 4 2 7 2" xfId="29707" xr:uid="{00000000-0005-0000-0000-0000614C0000}"/>
    <cellStyle name="Input 2 4 2 8" xfId="10258" xr:uid="{00000000-0005-0000-0000-0000624C0000}"/>
    <cellStyle name="Input 2 4 2 8 2" xfId="29708" xr:uid="{00000000-0005-0000-0000-0000634C0000}"/>
    <cellStyle name="Input 2 4 2 9" xfId="29694" xr:uid="{00000000-0005-0000-0000-0000644C0000}"/>
    <cellStyle name="Input 2 4 3" xfId="10259" xr:uid="{00000000-0005-0000-0000-0000654C0000}"/>
    <cellStyle name="Input 2 4 3 2" xfId="10260" xr:uid="{00000000-0005-0000-0000-0000664C0000}"/>
    <cellStyle name="Input 2 4 3 2 2" xfId="29710" xr:uid="{00000000-0005-0000-0000-0000674C0000}"/>
    <cellStyle name="Input 2 4 3 3" xfId="10261" xr:uid="{00000000-0005-0000-0000-0000684C0000}"/>
    <cellStyle name="Input 2 4 3 3 2" xfId="29711" xr:uid="{00000000-0005-0000-0000-0000694C0000}"/>
    <cellStyle name="Input 2 4 3 4" xfId="10262" xr:uid="{00000000-0005-0000-0000-00006A4C0000}"/>
    <cellStyle name="Input 2 4 3 4 2" xfId="29712" xr:uid="{00000000-0005-0000-0000-00006B4C0000}"/>
    <cellStyle name="Input 2 4 3 5" xfId="10263" xr:uid="{00000000-0005-0000-0000-00006C4C0000}"/>
    <cellStyle name="Input 2 4 3 5 2" xfId="29713" xr:uid="{00000000-0005-0000-0000-00006D4C0000}"/>
    <cellStyle name="Input 2 4 3 6" xfId="10264" xr:uid="{00000000-0005-0000-0000-00006E4C0000}"/>
    <cellStyle name="Input 2 4 3 6 2" xfId="29714" xr:uid="{00000000-0005-0000-0000-00006F4C0000}"/>
    <cellStyle name="Input 2 4 3 7" xfId="10265" xr:uid="{00000000-0005-0000-0000-0000704C0000}"/>
    <cellStyle name="Input 2 4 3 7 2" xfId="29715" xr:uid="{00000000-0005-0000-0000-0000714C0000}"/>
    <cellStyle name="Input 2 4 3 8" xfId="10266" xr:uid="{00000000-0005-0000-0000-0000724C0000}"/>
    <cellStyle name="Input 2 4 3 8 2" xfId="29716" xr:uid="{00000000-0005-0000-0000-0000734C0000}"/>
    <cellStyle name="Input 2 4 3 9" xfId="29709" xr:uid="{00000000-0005-0000-0000-0000744C0000}"/>
    <cellStyle name="Input 2 4 4" xfId="10267" xr:uid="{00000000-0005-0000-0000-0000754C0000}"/>
    <cellStyle name="Input 2 4 4 2" xfId="29717" xr:uid="{00000000-0005-0000-0000-0000764C0000}"/>
    <cellStyle name="Input 2 4 5" xfId="10268" xr:uid="{00000000-0005-0000-0000-0000774C0000}"/>
    <cellStyle name="Input 2 4 5 2" xfId="29718" xr:uid="{00000000-0005-0000-0000-0000784C0000}"/>
    <cellStyle name="Input 2 4 6" xfId="10269" xr:uid="{00000000-0005-0000-0000-0000794C0000}"/>
    <cellStyle name="Input 2 4 6 2" xfId="29719" xr:uid="{00000000-0005-0000-0000-00007A4C0000}"/>
    <cellStyle name="Input 2 4 7" xfId="10270" xr:uid="{00000000-0005-0000-0000-00007B4C0000}"/>
    <cellStyle name="Input 2 4 7 2" xfId="29720" xr:uid="{00000000-0005-0000-0000-00007C4C0000}"/>
    <cellStyle name="Input 2 4 8" xfId="10271" xr:uid="{00000000-0005-0000-0000-00007D4C0000}"/>
    <cellStyle name="Input 2 4 8 2" xfId="29721" xr:uid="{00000000-0005-0000-0000-00007E4C0000}"/>
    <cellStyle name="Input 2 4 9" xfId="10272" xr:uid="{00000000-0005-0000-0000-00007F4C0000}"/>
    <cellStyle name="Input 2 4 9 2" xfId="29722" xr:uid="{00000000-0005-0000-0000-0000804C0000}"/>
    <cellStyle name="Input 2 5" xfId="10273" xr:uid="{00000000-0005-0000-0000-0000814C0000}"/>
    <cellStyle name="Input 2 5 10" xfId="29723" xr:uid="{00000000-0005-0000-0000-0000824C0000}"/>
    <cellStyle name="Input 2 5 2" xfId="10274" xr:uid="{00000000-0005-0000-0000-0000834C0000}"/>
    <cellStyle name="Input 2 5 2 2" xfId="10275" xr:uid="{00000000-0005-0000-0000-0000844C0000}"/>
    <cellStyle name="Input 2 5 2 2 2" xfId="10276" xr:uid="{00000000-0005-0000-0000-0000854C0000}"/>
    <cellStyle name="Input 2 5 2 2 2 2" xfId="29726" xr:uid="{00000000-0005-0000-0000-0000864C0000}"/>
    <cellStyle name="Input 2 5 2 2 3" xfId="10277" xr:uid="{00000000-0005-0000-0000-0000874C0000}"/>
    <cellStyle name="Input 2 5 2 2 3 2" xfId="29727" xr:uid="{00000000-0005-0000-0000-0000884C0000}"/>
    <cellStyle name="Input 2 5 2 2 4" xfId="10278" xr:uid="{00000000-0005-0000-0000-0000894C0000}"/>
    <cellStyle name="Input 2 5 2 2 4 2" xfId="29728" xr:uid="{00000000-0005-0000-0000-00008A4C0000}"/>
    <cellStyle name="Input 2 5 2 2 5" xfId="10279" xr:uid="{00000000-0005-0000-0000-00008B4C0000}"/>
    <cellStyle name="Input 2 5 2 2 5 2" xfId="29729" xr:uid="{00000000-0005-0000-0000-00008C4C0000}"/>
    <cellStyle name="Input 2 5 2 2 6" xfId="10280" xr:uid="{00000000-0005-0000-0000-00008D4C0000}"/>
    <cellStyle name="Input 2 5 2 2 6 2" xfId="29730" xr:uid="{00000000-0005-0000-0000-00008E4C0000}"/>
    <cellStyle name="Input 2 5 2 2 7" xfId="10281" xr:uid="{00000000-0005-0000-0000-00008F4C0000}"/>
    <cellStyle name="Input 2 5 2 2 7 2" xfId="29731" xr:uid="{00000000-0005-0000-0000-0000904C0000}"/>
    <cellStyle name="Input 2 5 2 2 8" xfId="10282" xr:uid="{00000000-0005-0000-0000-0000914C0000}"/>
    <cellStyle name="Input 2 5 2 2 8 2" xfId="29732" xr:uid="{00000000-0005-0000-0000-0000924C0000}"/>
    <cellStyle name="Input 2 5 2 2 9" xfId="29725" xr:uid="{00000000-0005-0000-0000-0000934C0000}"/>
    <cellStyle name="Input 2 5 2 3" xfId="10283" xr:uid="{00000000-0005-0000-0000-0000944C0000}"/>
    <cellStyle name="Input 2 5 2 3 2" xfId="29733" xr:uid="{00000000-0005-0000-0000-0000954C0000}"/>
    <cellStyle name="Input 2 5 2 4" xfId="10284" xr:uid="{00000000-0005-0000-0000-0000964C0000}"/>
    <cellStyle name="Input 2 5 2 4 2" xfId="29734" xr:uid="{00000000-0005-0000-0000-0000974C0000}"/>
    <cellStyle name="Input 2 5 2 5" xfId="10285" xr:uid="{00000000-0005-0000-0000-0000984C0000}"/>
    <cellStyle name="Input 2 5 2 5 2" xfId="29735" xr:uid="{00000000-0005-0000-0000-0000994C0000}"/>
    <cellStyle name="Input 2 5 2 6" xfId="10286" xr:uid="{00000000-0005-0000-0000-00009A4C0000}"/>
    <cellStyle name="Input 2 5 2 6 2" xfId="29736" xr:uid="{00000000-0005-0000-0000-00009B4C0000}"/>
    <cellStyle name="Input 2 5 2 7" xfId="10287" xr:uid="{00000000-0005-0000-0000-00009C4C0000}"/>
    <cellStyle name="Input 2 5 2 7 2" xfId="29737" xr:uid="{00000000-0005-0000-0000-00009D4C0000}"/>
    <cellStyle name="Input 2 5 2 8" xfId="10288" xr:uid="{00000000-0005-0000-0000-00009E4C0000}"/>
    <cellStyle name="Input 2 5 2 8 2" xfId="29738" xr:uid="{00000000-0005-0000-0000-00009F4C0000}"/>
    <cellStyle name="Input 2 5 2 9" xfId="29724" xr:uid="{00000000-0005-0000-0000-0000A04C0000}"/>
    <cellStyle name="Input 2 5 3" xfId="10289" xr:uid="{00000000-0005-0000-0000-0000A14C0000}"/>
    <cellStyle name="Input 2 5 3 2" xfId="10290" xr:uid="{00000000-0005-0000-0000-0000A24C0000}"/>
    <cellStyle name="Input 2 5 3 2 2" xfId="29740" xr:uid="{00000000-0005-0000-0000-0000A34C0000}"/>
    <cellStyle name="Input 2 5 3 3" xfId="10291" xr:uid="{00000000-0005-0000-0000-0000A44C0000}"/>
    <cellStyle name="Input 2 5 3 3 2" xfId="29741" xr:uid="{00000000-0005-0000-0000-0000A54C0000}"/>
    <cellStyle name="Input 2 5 3 4" xfId="10292" xr:uid="{00000000-0005-0000-0000-0000A64C0000}"/>
    <cellStyle name="Input 2 5 3 4 2" xfId="29742" xr:uid="{00000000-0005-0000-0000-0000A74C0000}"/>
    <cellStyle name="Input 2 5 3 5" xfId="10293" xr:uid="{00000000-0005-0000-0000-0000A84C0000}"/>
    <cellStyle name="Input 2 5 3 5 2" xfId="29743" xr:uid="{00000000-0005-0000-0000-0000A94C0000}"/>
    <cellStyle name="Input 2 5 3 6" xfId="10294" xr:uid="{00000000-0005-0000-0000-0000AA4C0000}"/>
    <cellStyle name="Input 2 5 3 6 2" xfId="29744" xr:uid="{00000000-0005-0000-0000-0000AB4C0000}"/>
    <cellStyle name="Input 2 5 3 7" xfId="10295" xr:uid="{00000000-0005-0000-0000-0000AC4C0000}"/>
    <cellStyle name="Input 2 5 3 7 2" xfId="29745" xr:uid="{00000000-0005-0000-0000-0000AD4C0000}"/>
    <cellStyle name="Input 2 5 3 8" xfId="10296" xr:uid="{00000000-0005-0000-0000-0000AE4C0000}"/>
    <cellStyle name="Input 2 5 3 8 2" xfId="29746" xr:uid="{00000000-0005-0000-0000-0000AF4C0000}"/>
    <cellStyle name="Input 2 5 3 9" xfId="29739" xr:uid="{00000000-0005-0000-0000-0000B04C0000}"/>
    <cellStyle name="Input 2 5 4" xfId="10297" xr:uid="{00000000-0005-0000-0000-0000B14C0000}"/>
    <cellStyle name="Input 2 5 4 2" xfId="29747" xr:uid="{00000000-0005-0000-0000-0000B24C0000}"/>
    <cellStyle name="Input 2 5 5" xfId="10298" xr:uid="{00000000-0005-0000-0000-0000B34C0000}"/>
    <cellStyle name="Input 2 5 5 2" xfId="29748" xr:uid="{00000000-0005-0000-0000-0000B44C0000}"/>
    <cellStyle name="Input 2 5 6" xfId="10299" xr:uid="{00000000-0005-0000-0000-0000B54C0000}"/>
    <cellStyle name="Input 2 5 6 2" xfId="29749" xr:uid="{00000000-0005-0000-0000-0000B64C0000}"/>
    <cellStyle name="Input 2 5 7" xfId="10300" xr:uid="{00000000-0005-0000-0000-0000B74C0000}"/>
    <cellStyle name="Input 2 5 7 2" xfId="29750" xr:uid="{00000000-0005-0000-0000-0000B84C0000}"/>
    <cellStyle name="Input 2 5 8" xfId="10301" xr:uid="{00000000-0005-0000-0000-0000B94C0000}"/>
    <cellStyle name="Input 2 5 8 2" xfId="29751" xr:uid="{00000000-0005-0000-0000-0000BA4C0000}"/>
    <cellStyle name="Input 2 5 9" xfId="10302" xr:uid="{00000000-0005-0000-0000-0000BB4C0000}"/>
    <cellStyle name="Input 2 5 9 2" xfId="29752" xr:uid="{00000000-0005-0000-0000-0000BC4C0000}"/>
    <cellStyle name="Input 2 6" xfId="10303" xr:uid="{00000000-0005-0000-0000-0000BD4C0000}"/>
    <cellStyle name="Input 2 6 10" xfId="29753" xr:uid="{00000000-0005-0000-0000-0000BE4C0000}"/>
    <cellStyle name="Input 2 6 2" xfId="10304" xr:uid="{00000000-0005-0000-0000-0000BF4C0000}"/>
    <cellStyle name="Input 2 6 2 2" xfId="10305" xr:uid="{00000000-0005-0000-0000-0000C04C0000}"/>
    <cellStyle name="Input 2 6 2 2 2" xfId="10306" xr:uid="{00000000-0005-0000-0000-0000C14C0000}"/>
    <cellStyle name="Input 2 6 2 2 2 2" xfId="29756" xr:uid="{00000000-0005-0000-0000-0000C24C0000}"/>
    <cellStyle name="Input 2 6 2 2 3" xfId="10307" xr:uid="{00000000-0005-0000-0000-0000C34C0000}"/>
    <cellStyle name="Input 2 6 2 2 3 2" xfId="29757" xr:uid="{00000000-0005-0000-0000-0000C44C0000}"/>
    <cellStyle name="Input 2 6 2 2 4" xfId="10308" xr:uid="{00000000-0005-0000-0000-0000C54C0000}"/>
    <cellStyle name="Input 2 6 2 2 4 2" xfId="29758" xr:uid="{00000000-0005-0000-0000-0000C64C0000}"/>
    <cellStyle name="Input 2 6 2 2 5" xfId="10309" xr:uid="{00000000-0005-0000-0000-0000C74C0000}"/>
    <cellStyle name="Input 2 6 2 2 5 2" xfId="29759" xr:uid="{00000000-0005-0000-0000-0000C84C0000}"/>
    <cellStyle name="Input 2 6 2 2 6" xfId="10310" xr:uid="{00000000-0005-0000-0000-0000C94C0000}"/>
    <cellStyle name="Input 2 6 2 2 6 2" xfId="29760" xr:uid="{00000000-0005-0000-0000-0000CA4C0000}"/>
    <cellStyle name="Input 2 6 2 2 7" xfId="10311" xr:uid="{00000000-0005-0000-0000-0000CB4C0000}"/>
    <cellStyle name="Input 2 6 2 2 7 2" xfId="29761" xr:uid="{00000000-0005-0000-0000-0000CC4C0000}"/>
    <cellStyle name="Input 2 6 2 2 8" xfId="10312" xr:uid="{00000000-0005-0000-0000-0000CD4C0000}"/>
    <cellStyle name="Input 2 6 2 2 8 2" xfId="29762" xr:uid="{00000000-0005-0000-0000-0000CE4C0000}"/>
    <cellStyle name="Input 2 6 2 2 9" xfId="29755" xr:uid="{00000000-0005-0000-0000-0000CF4C0000}"/>
    <cellStyle name="Input 2 6 2 3" xfId="10313" xr:uid="{00000000-0005-0000-0000-0000D04C0000}"/>
    <cellStyle name="Input 2 6 2 3 2" xfId="29763" xr:uid="{00000000-0005-0000-0000-0000D14C0000}"/>
    <cellStyle name="Input 2 6 2 4" xfId="10314" xr:uid="{00000000-0005-0000-0000-0000D24C0000}"/>
    <cellStyle name="Input 2 6 2 4 2" xfId="29764" xr:uid="{00000000-0005-0000-0000-0000D34C0000}"/>
    <cellStyle name="Input 2 6 2 5" xfId="10315" xr:uid="{00000000-0005-0000-0000-0000D44C0000}"/>
    <cellStyle name="Input 2 6 2 5 2" xfId="29765" xr:uid="{00000000-0005-0000-0000-0000D54C0000}"/>
    <cellStyle name="Input 2 6 2 6" xfId="10316" xr:uid="{00000000-0005-0000-0000-0000D64C0000}"/>
    <cellStyle name="Input 2 6 2 6 2" xfId="29766" xr:uid="{00000000-0005-0000-0000-0000D74C0000}"/>
    <cellStyle name="Input 2 6 2 7" xfId="10317" xr:uid="{00000000-0005-0000-0000-0000D84C0000}"/>
    <cellStyle name="Input 2 6 2 7 2" xfId="29767" xr:uid="{00000000-0005-0000-0000-0000D94C0000}"/>
    <cellStyle name="Input 2 6 2 8" xfId="10318" xr:uid="{00000000-0005-0000-0000-0000DA4C0000}"/>
    <cellStyle name="Input 2 6 2 8 2" xfId="29768" xr:uid="{00000000-0005-0000-0000-0000DB4C0000}"/>
    <cellStyle name="Input 2 6 2 9" xfId="29754" xr:uid="{00000000-0005-0000-0000-0000DC4C0000}"/>
    <cellStyle name="Input 2 6 3" xfId="10319" xr:uid="{00000000-0005-0000-0000-0000DD4C0000}"/>
    <cellStyle name="Input 2 6 3 2" xfId="10320" xr:uid="{00000000-0005-0000-0000-0000DE4C0000}"/>
    <cellStyle name="Input 2 6 3 2 2" xfId="29770" xr:uid="{00000000-0005-0000-0000-0000DF4C0000}"/>
    <cellStyle name="Input 2 6 3 3" xfId="10321" xr:uid="{00000000-0005-0000-0000-0000E04C0000}"/>
    <cellStyle name="Input 2 6 3 3 2" xfId="29771" xr:uid="{00000000-0005-0000-0000-0000E14C0000}"/>
    <cellStyle name="Input 2 6 3 4" xfId="10322" xr:uid="{00000000-0005-0000-0000-0000E24C0000}"/>
    <cellStyle name="Input 2 6 3 4 2" xfId="29772" xr:uid="{00000000-0005-0000-0000-0000E34C0000}"/>
    <cellStyle name="Input 2 6 3 5" xfId="10323" xr:uid="{00000000-0005-0000-0000-0000E44C0000}"/>
    <cellStyle name="Input 2 6 3 5 2" xfId="29773" xr:uid="{00000000-0005-0000-0000-0000E54C0000}"/>
    <cellStyle name="Input 2 6 3 6" xfId="10324" xr:uid="{00000000-0005-0000-0000-0000E64C0000}"/>
    <cellStyle name="Input 2 6 3 6 2" xfId="29774" xr:uid="{00000000-0005-0000-0000-0000E74C0000}"/>
    <cellStyle name="Input 2 6 3 7" xfId="10325" xr:uid="{00000000-0005-0000-0000-0000E84C0000}"/>
    <cellStyle name="Input 2 6 3 7 2" xfId="29775" xr:uid="{00000000-0005-0000-0000-0000E94C0000}"/>
    <cellStyle name="Input 2 6 3 8" xfId="10326" xr:uid="{00000000-0005-0000-0000-0000EA4C0000}"/>
    <cellStyle name="Input 2 6 3 8 2" xfId="29776" xr:uid="{00000000-0005-0000-0000-0000EB4C0000}"/>
    <cellStyle name="Input 2 6 3 9" xfId="29769" xr:uid="{00000000-0005-0000-0000-0000EC4C0000}"/>
    <cellStyle name="Input 2 6 4" xfId="10327" xr:uid="{00000000-0005-0000-0000-0000ED4C0000}"/>
    <cellStyle name="Input 2 6 4 2" xfId="29777" xr:uid="{00000000-0005-0000-0000-0000EE4C0000}"/>
    <cellStyle name="Input 2 6 5" xfId="10328" xr:uid="{00000000-0005-0000-0000-0000EF4C0000}"/>
    <cellStyle name="Input 2 6 5 2" xfId="29778" xr:uid="{00000000-0005-0000-0000-0000F04C0000}"/>
    <cellStyle name="Input 2 6 6" xfId="10329" xr:uid="{00000000-0005-0000-0000-0000F14C0000}"/>
    <cellStyle name="Input 2 6 6 2" xfId="29779" xr:uid="{00000000-0005-0000-0000-0000F24C0000}"/>
    <cellStyle name="Input 2 6 7" xfId="10330" xr:uid="{00000000-0005-0000-0000-0000F34C0000}"/>
    <cellStyle name="Input 2 6 7 2" xfId="29780" xr:uid="{00000000-0005-0000-0000-0000F44C0000}"/>
    <cellStyle name="Input 2 6 8" xfId="10331" xr:uid="{00000000-0005-0000-0000-0000F54C0000}"/>
    <cellStyle name="Input 2 6 8 2" xfId="29781" xr:uid="{00000000-0005-0000-0000-0000F64C0000}"/>
    <cellStyle name="Input 2 6 9" xfId="10332" xr:uid="{00000000-0005-0000-0000-0000F74C0000}"/>
    <cellStyle name="Input 2 6 9 2" xfId="29782" xr:uid="{00000000-0005-0000-0000-0000F84C0000}"/>
    <cellStyle name="Input 2 7" xfId="10333" xr:uid="{00000000-0005-0000-0000-0000F94C0000}"/>
    <cellStyle name="Input 2 7 10" xfId="29783" xr:uid="{00000000-0005-0000-0000-0000FA4C0000}"/>
    <cellStyle name="Input 2 7 2" xfId="10334" xr:uid="{00000000-0005-0000-0000-0000FB4C0000}"/>
    <cellStyle name="Input 2 7 2 2" xfId="10335" xr:uid="{00000000-0005-0000-0000-0000FC4C0000}"/>
    <cellStyle name="Input 2 7 2 2 2" xfId="10336" xr:uid="{00000000-0005-0000-0000-0000FD4C0000}"/>
    <cellStyle name="Input 2 7 2 2 2 2" xfId="29786" xr:uid="{00000000-0005-0000-0000-0000FE4C0000}"/>
    <cellStyle name="Input 2 7 2 2 3" xfId="10337" xr:uid="{00000000-0005-0000-0000-0000FF4C0000}"/>
    <cellStyle name="Input 2 7 2 2 3 2" xfId="29787" xr:uid="{00000000-0005-0000-0000-0000004D0000}"/>
    <cellStyle name="Input 2 7 2 2 4" xfId="10338" xr:uid="{00000000-0005-0000-0000-0000014D0000}"/>
    <cellStyle name="Input 2 7 2 2 4 2" xfId="29788" xr:uid="{00000000-0005-0000-0000-0000024D0000}"/>
    <cellStyle name="Input 2 7 2 2 5" xfId="10339" xr:uid="{00000000-0005-0000-0000-0000034D0000}"/>
    <cellStyle name="Input 2 7 2 2 5 2" xfId="29789" xr:uid="{00000000-0005-0000-0000-0000044D0000}"/>
    <cellStyle name="Input 2 7 2 2 6" xfId="10340" xr:uid="{00000000-0005-0000-0000-0000054D0000}"/>
    <cellStyle name="Input 2 7 2 2 6 2" xfId="29790" xr:uid="{00000000-0005-0000-0000-0000064D0000}"/>
    <cellStyle name="Input 2 7 2 2 7" xfId="10341" xr:uid="{00000000-0005-0000-0000-0000074D0000}"/>
    <cellStyle name="Input 2 7 2 2 7 2" xfId="29791" xr:uid="{00000000-0005-0000-0000-0000084D0000}"/>
    <cellStyle name="Input 2 7 2 2 8" xfId="10342" xr:uid="{00000000-0005-0000-0000-0000094D0000}"/>
    <cellStyle name="Input 2 7 2 2 8 2" xfId="29792" xr:uid="{00000000-0005-0000-0000-00000A4D0000}"/>
    <cellStyle name="Input 2 7 2 2 9" xfId="29785" xr:uid="{00000000-0005-0000-0000-00000B4D0000}"/>
    <cellStyle name="Input 2 7 2 3" xfId="10343" xr:uid="{00000000-0005-0000-0000-00000C4D0000}"/>
    <cellStyle name="Input 2 7 2 3 2" xfId="29793" xr:uid="{00000000-0005-0000-0000-00000D4D0000}"/>
    <cellStyle name="Input 2 7 2 4" xfId="10344" xr:uid="{00000000-0005-0000-0000-00000E4D0000}"/>
    <cellStyle name="Input 2 7 2 4 2" xfId="29794" xr:uid="{00000000-0005-0000-0000-00000F4D0000}"/>
    <cellStyle name="Input 2 7 2 5" xfId="10345" xr:uid="{00000000-0005-0000-0000-0000104D0000}"/>
    <cellStyle name="Input 2 7 2 5 2" xfId="29795" xr:uid="{00000000-0005-0000-0000-0000114D0000}"/>
    <cellStyle name="Input 2 7 2 6" xfId="10346" xr:uid="{00000000-0005-0000-0000-0000124D0000}"/>
    <cellStyle name="Input 2 7 2 6 2" xfId="29796" xr:uid="{00000000-0005-0000-0000-0000134D0000}"/>
    <cellStyle name="Input 2 7 2 7" xfId="10347" xr:uid="{00000000-0005-0000-0000-0000144D0000}"/>
    <cellStyle name="Input 2 7 2 7 2" xfId="29797" xr:uid="{00000000-0005-0000-0000-0000154D0000}"/>
    <cellStyle name="Input 2 7 2 8" xfId="10348" xr:uid="{00000000-0005-0000-0000-0000164D0000}"/>
    <cellStyle name="Input 2 7 2 8 2" xfId="29798" xr:uid="{00000000-0005-0000-0000-0000174D0000}"/>
    <cellStyle name="Input 2 7 2 9" xfId="29784" xr:uid="{00000000-0005-0000-0000-0000184D0000}"/>
    <cellStyle name="Input 2 7 3" xfId="10349" xr:uid="{00000000-0005-0000-0000-0000194D0000}"/>
    <cellStyle name="Input 2 7 3 2" xfId="10350" xr:uid="{00000000-0005-0000-0000-00001A4D0000}"/>
    <cellStyle name="Input 2 7 3 2 2" xfId="29800" xr:uid="{00000000-0005-0000-0000-00001B4D0000}"/>
    <cellStyle name="Input 2 7 3 3" xfId="10351" xr:uid="{00000000-0005-0000-0000-00001C4D0000}"/>
    <cellStyle name="Input 2 7 3 3 2" xfId="29801" xr:uid="{00000000-0005-0000-0000-00001D4D0000}"/>
    <cellStyle name="Input 2 7 3 4" xfId="10352" xr:uid="{00000000-0005-0000-0000-00001E4D0000}"/>
    <cellStyle name="Input 2 7 3 4 2" xfId="29802" xr:uid="{00000000-0005-0000-0000-00001F4D0000}"/>
    <cellStyle name="Input 2 7 3 5" xfId="10353" xr:uid="{00000000-0005-0000-0000-0000204D0000}"/>
    <cellStyle name="Input 2 7 3 5 2" xfId="29803" xr:uid="{00000000-0005-0000-0000-0000214D0000}"/>
    <cellStyle name="Input 2 7 3 6" xfId="10354" xr:uid="{00000000-0005-0000-0000-0000224D0000}"/>
    <cellStyle name="Input 2 7 3 6 2" xfId="29804" xr:uid="{00000000-0005-0000-0000-0000234D0000}"/>
    <cellStyle name="Input 2 7 3 7" xfId="10355" xr:uid="{00000000-0005-0000-0000-0000244D0000}"/>
    <cellStyle name="Input 2 7 3 7 2" xfId="29805" xr:uid="{00000000-0005-0000-0000-0000254D0000}"/>
    <cellStyle name="Input 2 7 3 8" xfId="10356" xr:uid="{00000000-0005-0000-0000-0000264D0000}"/>
    <cellStyle name="Input 2 7 3 8 2" xfId="29806" xr:uid="{00000000-0005-0000-0000-0000274D0000}"/>
    <cellStyle name="Input 2 7 3 9" xfId="29799" xr:uid="{00000000-0005-0000-0000-0000284D0000}"/>
    <cellStyle name="Input 2 7 4" xfId="10357" xr:uid="{00000000-0005-0000-0000-0000294D0000}"/>
    <cellStyle name="Input 2 7 4 2" xfId="29807" xr:uid="{00000000-0005-0000-0000-00002A4D0000}"/>
    <cellStyle name="Input 2 7 5" xfId="10358" xr:uid="{00000000-0005-0000-0000-00002B4D0000}"/>
    <cellStyle name="Input 2 7 5 2" xfId="29808" xr:uid="{00000000-0005-0000-0000-00002C4D0000}"/>
    <cellStyle name="Input 2 7 6" xfId="10359" xr:uid="{00000000-0005-0000-0000-00002D4D0000}"/>
    <cellStyle name="Input 2 7 6 2" xfId="29809" xr:uid="{00000000-0005-0000-0000-00002E4D0000}"/>
    <cellStyle name="Input 2 7 7" xfId="10360" xr:uid="{00000000-0005-0000-0000-00002F4D0000}"/>
    <cellStyle name="Input 2 7 7 2" xfId="29810" xr:uid="{00000000-0005-0000-0000-0000304D0000}"/>
    <cellStyle name="Input 2 7 8" xfId="10361" xr:uid="{00000000-0005-0000-0000-0000314D0000}"/>
    <cellStyle name="Input 2 7 8 2" xfId="29811" xr:uid="{00000000-0005-0000-0000-0000324D0000}"/>
    <cellStyle name="Input 2 7 9" xfId="10362" xr:uid="{00000000-0005-0000-0000-0000334D0000}"/>
    <cellStyle name="Input 2 7 9 2" xfId="29812" xr:uid="{00000000-0005-0000-0000-0000344D0000}"/>
    <cellStyle name="Input 2 8" xfId="29632" xr:uid="{00000000-0005-0000-0000-0000354D0000}"/>
    <cellStyle name="Input 3" xfId="10363" xr:uid="{00000000-0005-0000-0000-0000364D0000}"/>
    <cellStyle name="Input 3 2" xfId="10364" xr:uid="{00000000-0005-0000-0000-0000374D0000}"/>
    <cellStyle name="Input 3 2 10" xfId="29814" xr:uid="{00000000-0005-0000-0000-0000384D0000}"/>
    <cellStyle name="Input 3 2 2" xfId="10365" xr:uid="{00000000-0005-0000-0000-0000394D0000}"/>
    <cellStyle name="Input 3 2 2 2" xfId="10366" xr:uid="{00000000-0005-0000-0000-00003A4D0000}"/>
    <cellStyle name="Input 3 2 2 2 2" xfId="10367" xr:uid="{00000000-0005-0000-0000-00003B4D0000}"/>
    <cellStyle name="Input 3 2 2 2 2 2" xfId="29817" xr:uid="{00000000-0005-0000-0000-00003C4D0000}"/>
    <cellStyle name="Input 3 2 2 2 3" xfId="10368" xr:uid="{00000000-0005-0000-0000-00003D4D0000}"/>
    <cellStyle name="Input 3 2 2 2 3 2" xfId="29818" xr:uid="{00000000-0005-0000-0000-00003E4D0000}"/>
    <cellStyle name="Input 3 2 2 2 4" xfId="10369" xr:uid="{00000000-0005-0000-0000-00003F4D0000}"/>
    <cellStyle name="Input 3 2 2 2 4 2" xfId="29819" xr:uid="{00000000-0005-0000-0000-0000404D0000}"/>
    <cellStyle name="Input 3 2 2 2 5" xfId="10370" xr:uid="{00000000-0005-0000-0000-0000414D0000}"/>
    <cellStyle name="Input 3 2 2 2 5 2" xfId="29820" xr:uid="{00000000-0005-0000-0000-0000424D0000}"/>
    <cellStyle name="Input 3 2 2 2 6" xfId="10371" xr:uid="{00000000-0005-0000-0000-0000434D0000}"/>
    <cellStyle name="Input 3 2 2 2 6 2" xfId="29821" xr:uid="{00000000-0005-0000-0000-0000444D0000}"/>
    <cellStyle name="Input 3 2 2 2 7" xfId="10372" xr:uid="{00000000-0005-0000-0000-0000454D0000}"/>
    <cellStyle name="Input 3 2 2 2 7 2" xfId="29822" xr:uid="{00000000-0005-0000-0000-0000464D0000}"/>
    <cellStyle name="Input 3 2 2 2 8" xfId="10373" xr:uid="{00000000-0005-0000-0000-0000474D0000}"/>
    <cellStyle name="Input 3 2 2 2 8 2" xfId="29823" xr:uid="{00000000-0005-0000-0000-0000484D0000}"/>
    <cellStyle name="Input 3 2 2 2 9" xfId="29816" xr:uid="{00000000-0005-0000-0000-0000494D0000}"/>
    <cellStyle name="Input 3 2 2 3" xfId="10374" xr:uid="{00000000-0005-0000-0000-00004A4D0000}"/>
    <cellStyle name="Input 3 2 2 3 2" xfId="29824" xr:uid="{00000000-0005-0000-0000-00004B4D0000}"/>
    <cellStyle name="Input 3 2 2 4" xfId="10375" xr:uid="{00000000-0005-0000-0000-00004C4D0000}"/>
    <cellStyle name="Input 3 2 2 4 2" xfId="29825" xr:uid="{00000000-0005-0000-0000-00004D4D0000}"/>
    <cellStyle name="Input 3 2 2 5" xfId="10376" xr:uid="{00000000-0005-0000-0000-00004E4D0000}"/>
    <cellStyle name="Input 3 2 2 5 2" xfId="29826" xr:uid="{00000000-0005-0000-0000-00004F4D0000}"/>
    <cellStyle name="Input 3 2 2 6" xfId="10377" xr:uid="{00000000-0005-0000-0000-0000504D0000}"/>
    <cellStyle name="Input 3 2 2 6 2" xfId="29827" xr:uid="{00000000-0005-0000-0000-0000514D0000}"/>
    <cellStyle name="Input 3 2 2 7" xfId="10378" xr:uid="{00000000-0005-0000-0000-0000524D0000}"/>
    <cellStyle name="Input 3 2 2 7 2" xfId="29828" xr:uid="{00000000-0005-0000-0000-0000534D0000}"/>
    <cellStyle name="Input 3 2 2 8" xfId="10379" xr:uid="{00000000-0005-0000-0000-0000544D0000}"/>
    <cellStyle name="Input 3 2 2 8 2" xfId="29829" xr:uid="{00000000-0005-0000-0000-0000554D0000}"/>
    <cellStyle name="Input 3 2 2 9" xfId="29815" xr:uid="{00000000-0005-0000-0000-0000564D0000}"/>
    <cellStyle name="Input 3 2 3" xfId="10380" xr:uid="{00000000-0005-0000-0000-0000574D0000}"/>
    <cellStyle name="Input 3 2 3 2" xfId="10381" xr:uid="{00000000-0005-0000-0000-0000584D0000}"/>
    <cellStyle name="Input 3 2 3 2 2" xfId="29831" xr:uid="{00000000-0005-0000-0000-0000594D0000}"/>
    <cellStyle name="Input 3 2 3 3" xfId="10382" xr:uid="{00000000-0005-0000-0000-00005A4D0000}"/>
    <cellStyle name="Input 3 2 3 3 2" xfId="29832" xr:uid="{00000000-0005-0000-0000-00005B4D0000}"/>
    <cellStyle name="Input 3 2 3 4" xfId="10383" xr:uid="{00000000-0005-0000-0000-00005C4D0000}"/>
    <cellStyle name="Input 3 2 3 4 2" xfId="29833" xr:uid="{00000000-0005-0000-0000-00005D4D0000}"/>
    <cellStyle name="Input 3 2 3 5" xfId="10384" xr:uid="{00000000-0005-0000-0000-00005E4D0000}"/>
    <cellStyle name="Input 3 2 3 5 2" xfId="29834" xr:uid="{00000000-0005-0000-0000-00005F4D0000}"/>
    <cellStyle name="Input 3 2 3 6" xfId="10385" xr:uid="{00000000-0005-0000-0000-0000604D0000}"/>
    <cellStyle name="Input 3 2 3 6 2" xfId="29835" xr:uid="{00000000-0005-0000-0000-0000614D0000}"/>
    <cellStyle name="Input 3 2 3 7" xfId="10386" xr:uid="{00000000-0005-0000-0000-0000624D0000}"/>
    <cellStyle name="Input 3 2 3 7 2" xfId="29836" xr:uid="{00000000-0005-0000-0000-0000634D0000}"/>
    <cellStyle name="Input 3 2 3 8" xfId="10387" xr:uid="{00000000-0005-0000-0000-0000644D0000}"/>
    <cellStyle name="Input 3 2 3 8 2" xfId="29837" xr:uid="{00000000-0005-0000-0000-0000654D0000}"/>
    <cellStyle name="Input 3 2 3 9" xfId="29830" xr:uid="{00000000-0005-0000-0000-0000664D0000}"/>
    <cellStyle name="Input 3 2 4" xfId="10388" xr:uid="{00000000-0005-0000-0000-0000674D0000}"/>
    <cellStyle name="Input 3 2 4 2" xfId="29838" xr:uid="{00000000-0005-0000-0000-0000684D0000}"/>
    <cellStyle name="Input 3 2 5" xfId="10389" xr:uid="{00000000-0005-0000-0000-0000694D0000}"/>
    <cellStyle name="Input 3 2 5 2" xfId="29839" xr:uid="{00000000-0005-0000-0000-00006A4D0000}"/>
    <cellStyle name="Input 3 2 6" xfId="10390" xr:uid="{00000000-0005-0000-0000-00006B4D0000}"/>
    <cellStyle name="Input 3 2 6 2" xfId="29840" xr:uid="{00000000-0005-0000-0000-00006C4D0000}"/>
    <cellStyle name="Input 3 2 7" xfId="10391" xr:uid="{00000000-0005-0000-0000-00006D4D0000}"/>
    <cellStyle name="Input 3 2 7 2" xfId="29841" xr:uid="{00000000-0005-0000-0000-00006E4D0000}"/>
    <cellStyle name="Input 3 2 8" xfId="10392" xr:uid="{00000000-0005-0000-0000-00006F4D0000}"/>
    <cellStyle name="Input 3 2 8 2" xfId="29842" xr:uid="{00000000-0005-0000-0000-0000704D0000}"/>
    <cellStyle name="Input 3 2 9" xfId="10393" xr:uid="{00000000-0005-0000-0000-0000714D0000}"/>
    <cellStyle name="Input 3 2 9 2" xfId="29843" xr:uid="{00000000-0005-0000-0000-0000724D0000}"/>
    <cellStyle name="Input 3 3" xfId="10394" xr:uid="{00000000-0005-0000-0000-0000734D0000}"/>
    <cellStyle name="Input 3 3 10" xfId="29844" xr:uid="{00000000-0005-0000-0000-0000744D0000}"/>
    <cellStyle name="Input 3 3 2" xfId="10395" xr:uid="{00000000-0005-0000-0000-0000754D0000}"/>
    <cellStyle name="Input 3 3 2 2" xfId="10396" xr:uid="{00000000-0005-0000-0000-0000764D0000}"/>
    <cellStyle name="Input 3 3 2 2 2" xfId="10397" xr:uid="{00000000-0005-0000-0000-0000774D0000}"/>
    <cellStyle name="Input 3 3 2 2 2 2" xfId="29847" xr:uid="{00000000-0005-0000-0000-0000784D0000}"/>
    <cellStyle name="Input 3 3 2 2 3" xfId="10398" xr:uid="{00000000-0005-0000-0000-0000794D0000}"/>
    <cellStyle name="Input 3 3 2 2 3 2" xfId="29848" xr:uid="{00000000-0005-0000-0000-00007A4D0000}"/>
    <cellStyle name="Input 3 3 2 2 4" xfId="10399" xr:uid="{00000000-0005-0000-0000-00007B4D0000}"/>
    <cellStyle name="Input 3 3 2 2 4 2" xfId="29849" xr:uid="{00000000-0005-0000-0000-00007C4D0000}"/>
    <cellStyle name="Input 3 3 2 2 5" xfId="10400" xr:uid="{00000000-0005-0000-0000-00007D4D0000}"/>
    <cellStyle name="Input 3 3 2 2 5 2" xfId="29850" xr:uid="{00000000-0005-0000-0000-00007E4D0000}"/>
    <cellStyle name="Input 3 3 2 2 6" xfId="10401" xr:uid="{00000000-0005-0000-0000-00007F4D0000}"/>
    <cellStyle name="Input 3 3 2 2 6 2" xfId="29851" xr:uid="{00000000-0005-0000-0000-0000804D0000}"/>
    <cellStyle name="Input 3 3 2 2 7" xfId="10402" xr:uid="{00000000-0005-0000-0000-0000814D0000}"/>
    <cellStyle name="Input 3 3 2 2 7 2" xfId="29852" xr:uid="{00000000-0005-0000-0000-0000824D0000}"/>
    <cellStyle name="Input 3 3 2 2 8" xfId="10403" xr:uid="{00000000-0005-0000-0000-0000834D0000}"/>
    <cellStyle name="Input 3 3 2 2 8 2" xfId="29853" xr:uid="{00000000-0005-0000-0000-0000844D0000}"/>
    <cellStyle name="Input 3 3 2 2 9" xfId="29846" xr:uid="{00000000-0005-0000-0000-0000854D0000}"/>
    <cellStyle name="Input 3 3 2 3" xfId="10404" xr:uid="{00000000-0005-0000-0000-0000864D0000}"/>
    <cellStyle name="Input 3 3 2 3 2" xfId="29854" xr:uid="{00000000-0005-0000-0000-0000874D0000}"/>
    <cellStyle name="Input 3 3 2 4" xfId="10405" xr:uid="{00000000-0005-0000-0000-0000884D0000}"/>
    <cellStyle name="Input 3 3 2 4 2" xfId="29855" xr:uid="{00000000-0005-0000-0000-0000894D0000}"/>
    <cellStyle name="Input 3 3 2 5" xfId="10406" xr:uid="{00000000-0005-0000-0000-00008A4D0000}"/>
    <cellStyle name="Input 3 3 2 5 2" xfId="29856" xr:uid="{00000000-0005-0000-0000-00008B4D0000}"/>
    <cellStyle name="Input 3 3 2 6" xfId="10407" xr:uid="{00000000-0005-0000-0000-00008C4D0000}"/>
    <cellStyle name="Input 3 3 2 6 2" xfId="29857" xr:uid="{00000000-0005-0000-0000-00008D4D0000}"/>
    <cellStyle name="Input 3 3 2 7" xfId="10408" xr:uid="{00000000-0005-0000-0000-00008E4D0000}"/>
    <cellStyle name="Input 3 3 2 7 2" xfId="29858" xr:uid="{00000000-0005-0000-0000-00008F4D0000}"/>
    <cellStyle name="Input 3 3 2 8" xfId="10409" xr:uid="{00000000-0005-0000-0000-0000904D0000}"/>
    <cellStyle name="Input 3 3 2 8 2" xfId="29859" xr:uid="{00000000-0005-0000-0000-0000914D0000}"/>
    <cellStyle name="Input 3 3 2 9" xfId="29845" xr:uid="{00000000-0005-0000-0000-0000924D0000}"/>
    <cellStyle name="Input 3 3 3" xfId="10410" xr:uid="{00000000-0005-0000-0000-0000934D0000}"/>
    <cellStyle name="Input 3 3 3 2" xfId="10411" xr:uid="{00000000-0005-0000-0000-0000944D0000}"/>
    <cellStyle name="Input 3 3 3 2 2" xfId="29861" xr:uid="{00000000-0005-0000-0000-0000954D0000}"/>
    <cellStyle name="Input 3 3 3 3" xfId="10412" xr:uid="{00000000-0005-0000-0000-0000964D0000}"/>
    <cellStyle name="Input 3 3 3 3 2" xfId="29862" xr:uid="{00000000-0005-0000-0000-0000974D0000}"/>
    <cellStyle name="Input 3 3 3 4" xfId="10413" xr:uid="{00000000-0005-0000-0000-0000984D0000}"/>
    <cellStyle name="Input 3 3 3 4 2" xfId="29863" xr:uid="{00000000-0005-0000-0000-0000994D0000}"/>
    <cellStyle name="Input 3 3 3 5" xfId="10414" xr:uid="{00000000-0005-0000-0000-00009A4D0000}"/>
    <cellStyle name="Input 3 3 3 5 2" xfId="29864" xr:uid="{00000000-0005-0000-0000-00009B4D0000}"/>
    <cellStyle name="Input 3 3 3 6" xfId="10415" xr:uid="{00000000-0005-0000-0000-00009C4D0000}"/>
    <cellStyle name="Input 3 3 3 6 2" xfId="29865" xr:uid="{00000000-0005-0000-0000-00009D4D0000}"/>
    <cellStyle name="Input 3 3 3 7" xfId="10416" xr:uid="{00000000-0005-0000-0000-00009E4D0000}"/>
    <cellStyle name="Input 3 3 3 7 2" xfId="29866" xr:uid="{00000000-0005-0000-0000-00009F4D0000}"/>
    <cellStyle name="Input 3 3 3 8" xfId="10417" xr:uid="{00000000-0005-0000-0000-0000A04D0000}"/>
    <cellStyle name="Input 3 3 3 8 2" xfId="29867" xr:uid="{00000000-0005-0000-0000-0000A14D0000}"/>
    <cellStyle name="Input 3 3 3 9" xfId="29860" xr:uid="{00000000-0005-0000-0000-0000A24D0000}"/>
    <cellStyle name="Input 3 3 4" xfId="10418" xr:uid="{00000000-0005-0000-0000-0000A34D0000}"/>
    <cellStyle name="Input 3 3 4 2" xfId="29868" xr:uid="{00000000-0005-0000-0000-0000A44D0000}"/>
    <cellStyle name="Input 3 3 5" xfId="10419" xr:uid="{00000000-0005-0000-0000-0000A54D0000}"/>
    <cellStyle name="Input 3 3 5 2" xfId="29869" xr:uid="{00000000-0005-0000-0000-0000A64D0000}"/>
    <cellStyle name="Input 3 3 6" xfId="10420" xr:uid="{00000000-0005-0000-0000-0000A74D0000}"/>
    <cellStyle name="Input 3 3 6 2" xfId="29870" xr:uid="{00000000-0005-0000-0000-0000A84D0000}"/>
    <cellStyle name="Input 3 3 7" xfId="10421" xr:uid="{00000000-0005-0000-0000-0000A94D0000}"/>
    <cellStyle name="Input 3 3 7 2" xfId="29871" xr:uid="{00000000-0005-0000-0000-0000AA4D0000}"/>
    <cellStyle name="Input 3 3 8" xfId="10422" xr:uid="{00000000-0005-0000-0000-0000AB4D0000}"/>
    <cellStyle name="Input 3 3 8 2" xfId="29872" xr:uid="{00000000-0005-0000-0000-0000AC4D0000}"/>
    <cellStyle name="Input 3 3 9" xfId="10423" xr:uid="{00000000-0005-0000-0000-0000AD4D0000}"/>
    <cellStyle name="Input 3 3 9 2" xfId="29873" xr:uid="{00000000-0005-0000-0000-0000AE4D0000}"/>
    <cellStyle name="Input 3 4" xfId="10424" xr:uid="{00000000-0005-0000-0000-0000AF4D0000}"/>
    <cellStyle name="Input 3 4 10" xfId="29874" xr:uid="{00000000-0005-0000-0000-0000B04D0000}"/>
    <cellStyle name="Input 3 4 2" xfId="10425" xr:uid="{00000000-0005-0000-0000-0000B14D0000}"/>
    <cellStyle name="Input 3 4 2 2" xfId="10426" xr:uid="{00000000-0005-0000-0000-0000B24D0000}"/>
    <cellStyle name="Input 3 4 2 2 2" xfId="10427" xr:uid="{00000000-0005-0000-0000-0000B34D0000}"/>
    <cellStyle name="Input 3 4 2 2 2 2" xfId="29877" xr:uid="{00000000-0005-0000-0000-0000B44D0000}"/>
    <cellStyle name="Input 3 4 2 2 3" xfId="10428" xr:uid="{00000000-0005-0000-0000-0000B54D0000}"/>
    <cellStyle name="Input 3 4 2 2 3 2" xfId="29878" xr:uid="{00000000-0005-0000-0000-0000B64D0000}"/>
    <cellStyle name="Input 3 4 2 2 4" xfId="10429" xr:uid="{00000000-0005-0000-0000-0000B74D0000}"/>
    <cellStyle name="Input 3 4 2 2 4 2" xfId="29879" xr:uid="{00000000-0005-0000-0000-0000B84D0000}"/>
    <cellStyle name="Input 3 4 2 2 5" xfId="10430" xr:uid="{00000000-0005-0000-0000-0000B94D0000}"/>
    <cellStyle name="Input 3 4 2 2 5 2" xfId="29880" xr:uid="{00000000-0005-0000-0000-0000BA4D0000}"/>
    <cellStyle name="Input 3 4 2 2 6" xfId="10431" xr:uid="{00000000-0005-0000-0000-0000BB4D0000}"/>
    <cellStyle name="Input 3 4 2 2 6 2" xfId="29881" xr:uid="{00000000-0005-0000-0000-0000BC4D0000}"/>
    <cellStyle name="Input 3 4 2 2 7" xfId="10432" xr:uid="{00000000-0005-0000-0000-0000BD4D0000}"/>
    <cellStyle name="Input 3 4 2 2 7 2" xfId="29882" xr:uid="{00000000-0005-0000-0000-0000BE4D0000}"/>
    <cellStyle name="Input 3 4 2 2 8" xfId="10433" xr:uid="{00000000-0005-0000-0000-0000BF4D0000}"/>
    <cellStyle name="Input 3 4 2 2 8 2" xfId="29883" xr:uid="{00000000-0005-0000-0000-0000C04D0000}"/>
    <cellStyle name="Input 3 4 2 2 9" xfId="29876" xr:uid="{00000000-0005-0000-0000-0000C14D0000}"/>
    <cellStyle name="Input 3 4 2 3" xfId="10434" xr:uid="{00000000-0005-0000-0000-0000C24D0000}"/>
    <cellStyle name="Input 3 4 2 3 2" xfId="29884" xr:uid="{00000000-0005-0000-0000-0000C34D0000}"/>
    <cellStyle name="Input 3 4 2 4" xfId="10435" xr:uid="{00000000-0005-0000-0000-0000C44D0000}"/>
    <cellStyle name="Input 3 4 2 4 2" xfId="29885" xr:uid="{00000000-0005-0000-0000-0000C54D0000}"/>
    <cellStyle name="Input 3 4 2 5" xfId="10436" xr:uid="{00000000-0005-0000-0000-0000C64D0000}"/>
    <cellStyle name="Input 3 4 2 5 2" xfId="29886" xr:uid="{00000000-0005-0000-0000-0000C74D0000}"/>
    <cellStyle name="Input 3 4 2 6" xfId="10437" xr:uid="{00000000-0005-0000-0000-0000C84D0000}"/>
    <cellStyle name="Input 3 4 2 6 2" xfId="29887" xr:uid="{00000000-0005-0000-0000-0000C94D0000}"/>
    <cellStyle name="Input 3 4 2 7" xfId="10438" xr:uid="{00000000-0005-0000-0000-0000CA4D0000}"/>
    <cellStyle name="Input 3 4 2 7 2" xfId="29888" xr:uid="{00000000-0005-0000-0000-0000CB4D0000}"/>
    <cellStyle name="Input 3 4 2 8" xfId="10439" xr:uid="{00000000-0005-0000-0000-0000CC4D0000}"/>
    <cellStyle name="Input 3 4 2 8 2" xfId="29889" xr:uid="{00000000-0005-0000-0000-0000CD4D0000}"/>
    <cellStyle name="Input 3 4 2 9" xfId="29875" xr:uid="{00000000-0005-0000-0000-0000CE4D0000}"/>
    <cellStyle name="Input 3 4 3" xfId="10440" xr:uid="{00000000-0005-0000-0000-0000CF4D0000}"/>
    <cellStyle name="Input 3 4 3 2" xfId="10441" xr:uid="{00000000-0005-0000-0000-0000D04D0000}"/>
    <cellStyle name="Input 3 4 3 2 2" xfId="29891" xr:uid="{00000000-0005-0000-0000-0000D14D0000}"/>
    <cellStyle name="Input 3 4 3 3" xfId="10442" xr:uid="{00000000-0005-0000-0000-0000D24D0000}"/>
    <cellStyle name="Input 3 4 3 3 2" xfId="29892" xr:uid="{00000000-0005-0000-0000-0000D34D0000}"/>
    <cellStyle name="Input 3 4 3 4" xfId="10443" xr:uid="{00000000-0005-0000-0000-0000D44D0000}"/>
    <cellStyle name="Input 3 4 3 4 2" xfId="29893" xr:uid="{00000000-0005-0000-0000-0000D54D0000}"/>
    <cellStyle name="Input 3 4 3 5" xfId="10444" xr:uid="{00000000-0005-0000-0000-0000D64D0000}"/>
    <cellStyle name="Input 3 4 3 5 2" xfId="29894" xr:uid="{00000000-0005-0000-0000-0000D74D0000}"/>
    <cellStyle name="Input 3 4 3 6" xfId="10445" xr:uid="{00000000-0005-0000-0000-0000D84D0000}"/>
    <cellStyle name="Input 3 4 3 6 2" xfId="29895" xr:uid="{00000000-0005-0000-0000-0000D94D0000}"/>
    <cellStyle name="Input 3 4 3 7" xfId="10446" xr:uid="{00000000-0005-0000-0000-0000DA4D0000}"/>
    <cellStyle name="Input 3 4 3 7 2" xfId="29896" xr:uid="{00000000-0005-0000-0000-0000DB4D0000}"/>
    <cellStyle name="Input 3 4 3 8" xfId="10447" xr:uid="{00000000-0005-0000-0000-0000DC4D0000}"/>
    <cellStyle name="Input 3 4 3 8 2" xfId="29897" xr:uid="{00000000-0005-0000-0000-0000DD4D0000}"/>
    <cellStyle name="Input 3 4 3 9" xfId="29890" xr:uid="{00000000-0005-0000-0000-0000DE4D0000}"/>
    <cellStyle name="Input 3 4 4" xfId="10448" xr:uid="{00000000-0005-0000-0000-0000DF4D0000}"/>
    <cellStyle name="Input 3 4 4 2" xfId="29898" xr:uid="{00000000-0005-0000-0000-0000E04D0000}"/>
    <cellStyle name="Input 3 4 5" xfId="10449" xr:uid="{00000000-0005-0000-0000-0000E14D0000}"/>
    <cellStyle name="Input 3 4 5 2" xfId="29899" xr:uid="{00000000-0005-0000-0000-0000E24D0000}"/>
    <cellStyle name="Input 3 4 6" xfId="10450" xr:uid="{00000000-0005-0000-0000-0000E34D0000}"/>
    <cellStyle name="Input 3 4 6 2" xfId="29900" xr:uid="{00000000-0005-0000-0000-0000E44D0000}"/>
    <cellStyle name="Input 3 4 7" xfId="10451" xr:uid="{00000000-0005-0000-0000-0000E54D0000}"/>
    <cellStyle name="Input 3 4 7 2" xfId="29901" xr:uid="{00000000-0005-0000-0000-0000E64D0000}"/>
    <cellStyle name="Input 3 4 8" xfId="10452" xr:uid="{00000000-0005-0000-0000-0000E74D0000}"/>
    <cellStyle name="Input 3 4 8 2" xfId="29902" xr:uid="{00000000-0005-0000-0000-0000E84D0000}"/>
    <cellStyle name="Input 3 4 9" xfId="10453" xr:uid="{00000000-0005-0000-0000-0000E94D0000}"/>
    <cellStyle name="Input 3 4 9 2" xfId="29903" xr:uid="{00000000-0005-0000-0000-0000EA4D0000}"/>
    <cellStyle name="Input 3 5" xfId="10454" xr:uid="{00000000-0005-0000-0000-0000EB4D0000}"/>
    <cellStyle name="Input 3 5 10" xfId="29904" xr:uid="{00000000-0005-0000-0000-0000EC4D0000}"/>
    <cellStyle name="Input 3 5 2" xfId="10455" xr:uid="{00000000-0005-0000-0000-0000ED4D0000}"/>
    <cellStyle name="Input 3 5 2 2" xfId="10456" xr:uid="{00000000-0005-0000-0000-0000EE4D0000}"/>
    <cellStyle name="Input 3 5 2 2 2" xfId="10457" xr:uid="{00000000-0005-0000-0000-0000EF4D0000}"/>
    <cellStyle name="Input 3 5 2 2 2 2" xfId="29907" xr:uid="{00000000-0005-0000-0000-0000F04D0000}"/>
    <cellStyle name="Input 3 5 2 2 3" xfId="10458" xr:uid="{00000000-0005-0000-0000-0000F14D0000}"/>
    <cellStyle name="Input 3 5 2 2 3 2" xfId="29908" xr:uid="{00000000-0005-0000-0000-0000F24D0000}"/>
    <cellStyle name="Input 3 5 2 2 4" xfId="10459" xr:uid="{00000000-0005-0000-0000-0000F34D0000}"/>
    <cellStyle name="Input 3 5 2 2 4 2" xfId="29909" xr:uid="{00000000-0005-0000-0000-0000F44D0000}"/>
    <cellStyle name="Input 3 5 2 2 5" xfId="10460" xr:uid="{00000000-0005-0000-0000-0000F54D0000}"/>
    <cellStyle name="Input 3 5 2 2 5 2" xfId="29910" xr:uid="{00000000-0005-0000-0000-0000F64D0000}"/>
    <cellStyle name="Input 3 5 2 2 6" xfId="10461" xr:uid="{00000000-0005-0000-0000-0000F74D0000}"/>
    <cellStyle name="Input 3 5 2 2 6 2" xfId="29911" xr:uid="{00000000-0005-0000-0000-0000F84D0000}"/>
    <cellStyle name="Input 3 5 2 2 7" xfId="10462" xr:uid="{00000000-0005-0000-0000-0000F94D0000}"/>
    <cellStyle name="Input 3 5 2 2 7 2" xfId="29912" xr:uid="{00000000-0005-0000-0000-0000FA4D0000}"/>
    <cellStyle name="Input 3 5 2 2 8" xfId="10463" xr:uid="{00000000-0005-0000-0000-0000FB4D0000}"/>
    <cellStyle name="Input 3 5 2 2 8 2" xfId="29913" xr:uid="{00000000-0005-0000-0000-0000FC4D0000}"/>
    <cellStyle name="Input 3 5 2 2 9" xfId="29906" xr:uid="{00000000-0005-0000-0000-0000FD4D0000}"/>
    <cellStyle name="Input 3 5 2 3" xfId="10464" xr:uid="{00000000-0005-0000-0000-0000FE4D0000}"/>
    <cellStyle name="Input 3 5 2 3 2" xfId="29914" xr:uid="{00000000-0005-0000-0000-0000FF4D0000}"/>
    <cellStyle name="Input 3 5 2 4" xfId="10465" xr:uid="{00000000-0005-0000-0000-0000004E0000}"/>
    <cellStyle name="Input 3 5 2 4 2" xfId="29915" xr:uid="{00000000-0005-0000-0000-0000014E0000}"/>
    <cellStyle name="Input 3 5 2 5" xfId="10466" xr:uid="{00000000-0005-0000-0000-0000024E0000}"/>
    <cellStyle name="Input 3 5 2 5 2" xfId="29916" xr:uid="{00000000-0005-0000-0000-0000034E0000}"/>
    <cellStyle name="Input 3 5 2 6" xfId="10467" xr:uid="{00000000-0005-0000-0000-0000044E0000}"/>
    <cellStyle name="Input 3 5 2 6 2" xfId="29917" xr:uid="{00000000-0005-0000-0000-0000054E0000}"/>
    <cellStyle name="Input 3 5 2 7" xfId="10468" xr:uid="{00000000-0005-0000-0000-0000064E0000}"/>
    <cellStyle name="Input 3 5 2 7 2" xfId="29918" xr:uid="{00000000-0005-0000-0000-0000074E0000}"/>
    <cellStyle name="Input 3 5 2 8" xfId="10469" xr:uid="{00000000-0005-0000-0000-0000084E0000}"/>
    <cellStyle name="Input 3 5 2 8 2" xfId="29919" xr:uid="{00000000-0005-0000-0000-0000094E0000}"/>
    <cellStyle name="Input 3 5 2 9" xfId="29905" xr:uid="{00000000-0005-0000-0000-00000A4E0000}"/>
    <cellStyle name="Input 3 5 3" xfId="10470" xr:uid="{00000000-0005-0000-0000-00000B4E0000}"/>
    <cellStyle name="Input 3 5 3 2" xfId="10471" xr:uid="{00000000-0005-0000-0000-00000C4E0000}"/>
    <cellStyle name="Input 3 5 3 2 2" xfId="29921" xr:uid="{00000000-0005-0000-0000-00000D4E0000}"/>
    <cellStyle name="Input 3 5 3 3" xfId="10472" xr:uid="{00000000-0005-0000-0000-00000E4E0000}"/>
    <cellStyle name="Input 3 5 3 3 2" xfId="29922" xr:uid="{00000000-0005-0000-0000-00000F4E0000}"/>
    <cellStyle name="Input 3 5 3 4" xfId="10473" xr:uid="{00000000-0005-0000-0000-0000104E0000}"/>
    <cellStyle name="Input 3 5 3 4 2" xfId="29923" xr:uid="{00000000-0005-0000-0000-0000114E0000}"/>
    <cellStyle name="Input 3 5 3 5" xfId="10474" xr:uid="{00000000-0005-0000-0000-0000124E0000}"/>
    <cellStyle name="Input 3 5 3 5 2" xfId="29924" xr:uid="{00000000-0005-0000-0000-0000134E0000}"/>
    <cellStyle name="Input 3 5 3 6" xfId="10475" xr:uid="{00000000-0005-0000-0000-0000144E0000}"/>
    <cellStyle name="Input 3 5 3 6 2" xfId="29925" xr:uid="{00000000-0005-0000-0000-0000154E0000}"/>
    <cellStyle name="Input 3 5 3 7" xfId="10476" xr:uid="{00000000-0005-0000-0000-0000164E0000}"/>
    <cellStyle name="Input 3 5 3 7 2" xfId="29926" xr:uid="{00000000-0005-0000-0000-0000174E0000}"/>
    <cellStyle name="Input 3 5 3 8" xfId="10477" xr:uid="{00000000-0005-0000-0000-0000184E0000}"/>
    <cellStyle name="Input 3 5 3 8 2" xfId="29927" xr:uid="{00000000-0005-0000-0000-0000194E0000}"/>
    <cellStyle name="Input 3 5 3 9" xfId="29920" xr:uid="{00000000-0005-0000-0000-00001A4E0000}"/>
    <cellStyle name="Input 3 5 4" xfId="10478" xr:uid="{00000000-0005-0000-0000-00001B4E0000}"/>
    <cellStyle name="Input 3 5 4 2" xfId="29928" xr:uid="{00000000-0005-0000-0000-00001C4E0000}"/>
    <cellStyle name="Input 3 5 5" xfId="10479" xr:uid="{00000000-0005-0000-0000-00001D4E0000}"/>
    <cellStyle name="Input 3 5 5 2" xfId="29929" xr:uid="{00000000-0005-0000-0000-00001E4E0000}"/>
    <cellStyle name="Input 3 5 6" xfId="10480" xr:uid="{00000000-0005-0000-0000-00001F4E0000}"/>
    <cellStyle name="Input 3 5 6 2" xfId="29930" xr:uid="{00000000-0005-0000-0000-0000204E0000}"/>
    <cellStyle name="Input 3 5 7" xfId="10481" xr:uid="{00000000-0005-0000-0000-0000214E0000}"/>
    <cellStyle name="Input 3 5 7 2" xfId="29931" xr:uid="{00000000-0005-0000-0000-0000224E0000}"/>
    <cellStyle name="Input 3 5 8" xfId="10482" xr:uid="{00000000-0005-0000-0000-0000234E0000}"/>
    <cellStyle name="Input 3 5 8 2" xfId="29932" xr:uid="{00000000-0005-0000-0000-0000244E0000}"/>
    <cellStyle name="Input 3 5 9" xfId="10483" xr:uid="{00000000-0005-0000-0000-0000254E0000}"/>
    <cellStyle name="Input 3 5 9 2" xfId="29933" xr:uid="{00000000-0005-0000-0000-0000264E0000}"/>
    <cellStyle name="Input 3 6" xfId="10484" xr:uid="{00000000-0005-0000-0000-0000274E0000}"/>
    <cellStyle name="Input 3 6 10" xfId="29934" xr:uid="{00000000-0005-0000-0000-0000284E0000}"/>
    <cellStyle name="Input 3 6 2" xfId="10485" xr:uid="{00000000-0005-0000-0000-0000294E0000}"/>
    <cellStyle name="Input 3 6 2 2" xfId="10486" xr:uid="{00000000-0005-0000-0000-00002A4E0000}"/>
    <cellStyle name="Input 3 6 2 2 2" xfId="10487" xr:uid="{00000000-0005-0000-0000-00002B4E0000}"/>
    <cellStyle name="Input 3 6 2 2 2 2" xfId="29937" xr:uid="{00000000-0005-0000-0000-00002C4E0000}"/>
    <cellStyle name="Input 3 6 2 2 3" xfId="10488" xr:uid="{00000000-0005-0000-0000-00002D4E0000}"/>
    <cellStyle name="Input 3 6 2 2 3 2" xfId="29938" xr:uid="{00000000-0005-0000-0000-00002E4E0000}"/>
    <cellStyle name="Input 3 6 2 2 4" xfId="10489" xr:uid="{00000000-0005-0000-0000-00002F4E0000}"/>
    <cellStyle name="Input 3 6 2 2 4 2" xfId="29939" xr:uid="{00000000-0005-0000-0000-0000304E0000}"/>
    <cellStyle name="Input 3 6 2 2 5" xfId="10490" xr:uid="{00000000-0005-0000-0000-0000314E0000}"/>
    <cellStyle name="Input 3 6 2 2 5 2" xfId="29940" xr:uid="{00000000-0005-0000-0000-0000324E0000}"/>
    <cellStyle name="Input 3 6 2 2 6" xfId="10491" xr:uid="{00000000-0005-0000-0000-0000334E0000}"/>
    <cellStyle name="Input 3 6 2 2 6 2" xfId="29941" xr:uid="{00000000-0005-0000-0000-0000344E0000}"/>
    <cellStyle name="Input 3 6 2 2 7" xfId="10492" xr:uid="{00000000-0005-0000-0000-0000354E0000}"/>
    <cellStyle name="Input 3 6 2 2 7 2" xfId="29942" xr:uid="{00000000-0005-0000-0000-0000364E0000}"/>
    <cellStyle name="Input 3 6 2 2 8" xfId="10493" xr:uid="{00000000-0005-0000-0000-0000374E0000}"/>
    <cellStyle name="Input 3 6 2 2 8 2" xfId="29943" xr:uid="{00000000-0005-0000-0000-0000384E0000}"/>
    <cellStyle name="Input 3 6 2 2 9" xfId="29936" xr:uid="{00000000-0005-0000-0000-0000394E0000}"/>
    <cellStyle name="Input 3 6 2 3" xfId="10494" xr:uid="{00000000-0005-0000-0000-00003A4E0000}"/>
    <cellStyle name="Input 3 6 2 3 2" xfId="29944" xr:uid="{00000000-0005-0000-0000-00003B4E0000}"/>
    <cellStyle name="Input 3 6 2 4" xfId="10495" xr:uid="{00000000-0005-0000-0000-00003C4E0000}"/>
    <cellStyle name="Input 3 6 2 4 2" xfId="29945" xr:uid="{00000000-0005-0000-0000-00003D4E0000}"/>
    <cellStyle name="Input 3 6 2 5" xfId="10496" xr:uid="{00000000-0005-0000-0000-00003E4E0000}"/>
    <cellStyle name="Input 3 6 2 5 2" xfId="29946" xr:uid="{00000000-0005-0000-0000-00003F4E0000}"/>
    <cellStyle name="Input 3 6 2 6" xfId="10497" xr:uid="{00000000-0005-0000-0000-0000404E0000}"/>
    <cellStyle name="Input 3 6 2 6 2" xfId="29947" xr:uid="{00000000-0005-0000-0000-0000414E0000}"/>
    <cellStyle name="Input 3 6 2 7" xfId="10498" xr:uid="{00000000-0005-0000-0000-0000424E0000}"/>
    <cellStyle name="Input 3 6 2 7 2" xfId="29948" xr:uid="{00000000-0005-0000-0000-0000434E0000}"/>
    <cellStyle name="Input 3 6 2 8" xfId="10499" xr:uid="{00000000-0005-0000-0000-0000444E0000}"/>
    <cellStyle name="Input 3 6 2 8 2" xfId="29949" xr:uid="{00000000-0005-0000-0000-0000454E0000}"/>
    <cellStyle name="Input 3 6 2 9" xfId="29935" xr:uid="{00000000-0005-0000-0000-0000464E0000}"/>
    <cellStyle name="Input 3 6 3" xfId="10500" xr:uid="{00000000-0005-0000-0000-0000474E0000}"/>
    <cellStyle name="Input 3 6 3 2" xfId="10501" xr:uid="{00000000-0005-0000-0000-0000484E0000}"/>
    <cellStyle name="Input 3 6 3 2 2" xfId="29951" xr:uid="{00000000-0005-0000-0000-0000494E0000}"/>
    <cellStyle name="Input 3 6 3 3" xfId="10502" xr:uid="{00000000-0005-0000-0000-00004A4E0000}"/>
    <cellStyle name="Input 3 6 3 3 2" xfId="29952" xr:uid="{00000000-0005-0000-0000-00004B4E0000}"/>
    <cellStyle name="Input 3 6 3 4" xfId="10503" xr:uid="{00000000-0005-0000-0000-00004C4E0000}"/>
    <cellStyle name="Input 3 6 3 4 2" xfId="29953" xr:uid="{00000000-0005-0000-0000-00004D4E0000}"/>
    <cellStyle name="Input 3 6 3 5" xfId="10504" xr:uid="{00000000-0005-0000-0000-00004E4E0000}"/>
    <cellStyle name="Input 3 6 3 5 2" xfId="29954" xr:uid="{00000000-0005-0000-0000-00004F4E0000}"/>
    <cellStyle name="Input 3 6 3 6" xfId="10505" xr:uid="{00000000-0005-0000-0000-0000504E0000}"/>
    <cellStyle name="Input 3 6 3 6 2" xfId="29955" xr:uid="{00000000-0005-0000-0000-0000514E0000}"/>
    <cellStyle name="Input 3 6 3 7" xfId="10506" xr:uid="{00000000-0005-0000-0000-0000524E0000}"/>
    <cellStyle name="Input 3 6 3 7 2" xfId="29956" xr:uid="{00000000-0005-0000-0000-0000534E0000}"/>
    <cellStyle name="Input 3 6 3 8" xfId="10507" xr:uid="{00000000-0005-0000-0000-0000544E0000}"/>
    <cellStyle name="Input 3 6 3 8 2" xfId="29957" xr:uid="{00000000-0005-0000-0000-0000554E0000}"/>
    <cellStyle name="Input 3 6 3 9" xfId="29950" xr:uid="{00000000-0005-0000-0000-0000564E0000}"/>
    <cellStyle name="Input 3 6 4" xfId="10508" xr:uid="{00000000-0005-0000-0000-0000574E0000}"/>
    <cellStyle name="Input 3 6 4 2" xfId="29958" xr:uid="{00000000-0005-0000-0000-0000584E0000}"/>
    <cellStyle name="Input 3 6 5" xfId="10509" xr:uid="{00000000-0005-0000-0000-0000594E0000}"/>
    <cellStyle name="Input 3 6 5 2" xfId="29959" xr:uid="{00000000-0005-0000-0000-00005A4E0000}"/>
    <cellStyle name="Input 3 6 6" xfId="10510" xr:uid="{00000000-0005-0000-0000-00005B4E0000}"/>
    <cellStyle name="Input 3 6 6 2" xfId="29960" xr:uid="{00000000-0005-0000-0000-00005C4E0000}"/>
    <cellStyle name="Input 3 6 7" xfId="10511" xr:uid="{00000000-0005-0000-0000-00005D4E0000}"/>
    <cellStyle name="Input 3 6 7 2" xfId="29961" xr:uid="{00000000-0005-0000-0000-00005E4E0000}"/>
    <cellStyle name="Input 3 6 8" xfId="10512" xr:uid="{00000000-0005-0000-0000-00005F4E0000}"/>
    <cellStyle name="Input 3 6 8 2" xfId="29962" xr:uid="{00000000-0005-0000-0000-0000604E0000}"/>
    <cellStyle name="Input 3 6 9" xfId="10513" xr:uid="{00000000-0005-0000-0000-0000614E0000}"/>
    <cellStyle name="Input 3 6 9 2" xfId="29963" xr:uid="{00000000-0005-0000-0000-0000624E0000}"/>
    <cellStyle name="Input 3 7" xfId="10514" xr:uid="{00000000-0005-0000-0000-0000634E0000}"/>
    <cellStyle name="Input 3 7 10" xfId="29964" xr:uid="{00000000-0005-0000-0000-0000644E0000}"/>
    <cellStyle name="Input 3 7 2" xfId="10515" xr:uid="{00000000-0005-0000-0000-0000654E0000}"/>
    <cellStyle name="Input 3 7 2 2" xfId="10516" xr:uid="{00000000-0005-0000-0000-0000664E0000}"/>
    <cellStyle name="Input 3 7 2 2 2" xfId="10517" xr:uid="{00000000-0005-0000-0000-0000674E0000}"/>
    <cellStyle name="Input 3 7 2 2 2 2" xfId="29967" xr:uid="{00000000-0005-0000-0000-0000684E0000}"/>
    <cellStyle name="Input 3 7 2 2 3" xfId="10518" xr:uid="{00000000-0005-0000-0000-0000694E0000}"/>
    <cellStyle name="Input 3 7 2 2 3 2" xfId="29968" xr:uid="{00000000-0005-0000-0000-00006A4E0000}"/>
    <cellStyle name="Input 3 7 2 2 4" xfId="10519" xr:uid="{00000000-0005-0000-0000-00006B4E0000}"/>
    <cellStyle name="Input 3 7 2 2 4 2" xfId="29969" xr:uid="{00000000-0005-0000-0000-00006C4E0000}"/>
    <cellStyle name="Input 3 7 2 2 5" xfId="10520" xr:uid="{00000000-0005-0000-0000-00006D4E0000}"/>
    <cellStyle name="Input 3 7 2 2 5 2" xfId="29970" xr:uid="{00000000-0005-0000-0000-00006E4E0000}"/>
    <cellStyle name="Input 3 7 2 2 6" xfId="10521" xr:uid="{00000000-0005-0000-0000-00006F4E0000}"/>
    <cellStyle name="Input 3 7 2 2 6 2" xfId="29971" xr:uid="{00000000-0005-0000-0000-0000704E0000}"/>
    <cellStyle name="Input 3 7 2 2 7" xfId="10522" xr:uid="{00000000-0005-0000-0000-0000714E0000}"/>
    <cellStyle name="Input 3 7 2 2 7 2" xfId="29972" xr:uid="{00000000-0005-0000-0000-0000724E0000}"/>
    <cellStyle name="Input 3 7 2 2 8" xfId="10523" xr:uid="{00000000-0005-0000-0000-0000734E0000}"/>
    <cellStyle name="Input 3 7 2 2 8 2" xfId="29973" xr:uid="{00000000-0005-0000-0000-0000744E0000}"/>
    <cellStyle name="Input 3 7 2 2 9" xfId="29966" xr:uid="{00000000-0005-0000-0000-0000754E0000}"/>
    <cellStyle name="Input 3 7 2 3" xfId="10524" xr:uid="{00000000-0005-0000-0000-0000764E0000}"/>
    <cellStyle name="Input 3 7 2 3 2" xfId="29974" xr:uid="{00000000-0005-0000-0000-0000774E0000}"/>
    <cellStyle name="Input 3 7 2 4" xfId="10525" xr:uid="{00000000-0005-0000-0000-0000784E0000}"/>
    <cellStyle name="Input 3 7 2 4 2" xfId="29975" xr:uid="{00000000-0005-0000-0000-0000794E0000}"/>
    <cellStyle name="Input 3 7 2 5" xfId="10526" xr:uid="{00000000-0005-0000-0000-00007A4E0000}"/>
    <cellStyle name="Input 3 7 2 5 2" xfId="29976" xr:uid="{00000000-0005-0000-0000-00007B4E0000}"/>
    <cellStyle name="Input 3 7 2 6" xfId="10527" xr:uid="{00000000-0005-0000-0000-00007C4E0000}"/>
    <cellStyle name="Input 3 7 2 6 2" xfId="29977" xr:uid="{00000000-0005-0000-0000-00007D4E0000}"/>
    <cellStyle name="Input 3 7 2 7" xfId="10528" xr:uid="{00000000-0005-0000-0000-00007E4E0000}"/>
    <cellStyle name="Input 3 7 2 7 2" xfId="29978" xr:uid="{00000000-0005-0000-0000-00007F4E0000}"/>
    <cellStyle name="Input 3 7 2 8" xfId="10529" xr:uid="{00000000-0005-0000-0000-0000804E0000}"/>
    <cellStyle name="Input 3 7 2 8 2" xfId="29979" xr:uid="{00000000-0005-0000-0000-0000814E0000}"/>
    <cellStyle name="Input 3 7 2 9" xfId="29965" xr:uid="{00000000-0005-0000-0000-0000824E0000}"/>
    <cellStyle name="Input 3 7 3" xfId="10530" xr:uid="{00000000-0005-0000-0000-0000834E0000}"/>
    <cellStyle name="Input 3 7 3 2" xfId="10531" xr:uid="{00000000-0005-0000-0000-0000844E0000}"/>
    <cellStyle name="Input 3 7 3 2 2" xfId="29981" xr:uid="{00000000-0005-0000-0000-0000854E0000}"/>
    <cellStyle name="Input 3 7 3 3" xfId="10532" xr:uid="{00000000-0005-0000-0000-0000864E0000}"/>
    <cellStyle name="Input 3 7 3 3 2" xfId="29982" xr:uid="{00000000-0005-0000-0000-0000874E0000}"/>
    <cellStyle name="Input 3 7 3 4" xfId="10533" xr:uid="{00000000-0005-0000-0000-0000884E0000}"/>
    <cellStyle name="Input 3 7 3 4 2" xfId="29983" xr:uid="{00000000-0005-0000-0000-0000894E0000}"/>
    <cellStyle name="Input 3 7 3 5" xfId="10534" xr:uid="{00000000-0005-0000-0000-00008A4E0000}"/>
    <cellStyle name="Input 3 7 3 5 2" xfId="29984" xr:uid="{00000000-0005-0000-0000-00008B4E0000}"/>
    <cellStyle name="Input 3 7 3 6" xfId="10535" xr:uid="{00000000-0005-0000-0000-00008C4E0000}"/>
    <cellStyle name="Input 3 7 3 6 2" xfId="29985" xr:uid="{00000000-0005-0000-0000-00008D4E0000}"/>
    <cellStyle name="Input 3 7 3 7" xfId="10536" xr:uid="{00000000-0005-0000-0000-00008E4E0000}"/>
    <cellStyle name="Input 3 7 3 7 2" xfId="29986" xr:uid="{00000000-0005-0000-0000-00008F4E0000}"/>
    <cellStyle name="Input 3 7 3 8" xfId="10537" xr:uid="{00000000-0005-0000-0000-0000904E0000}"/>
    <cellStyle name="Input 3 7 3 8 2" xfId="29987" xr:uid="{00000000-0005-0000-0000-0000914E0000}"/>
    <cellStyle name="Input 3 7 3 9" xfId="29980" xr:uid="{00000000-0005-0000-0000-0000924E0000}"/>
    <cellStyle name="Input 3 7 4" xfId="10538" xr:uid="{00000000-0005-0000-0000-0000934E0000}"/>
    <cellStyle name="Input 3 7 4 2" xfId="29988" xr:uid="{00000000-0005-0000-0000-0000944E0000}"/>
    <cellStyle name="Input 3 7 5" xfId="10539" xr:uid="{00000000-0005-0000-0000-0000954E0000}"/>
    <cellStyle name="Input 3 7 5 2" xfId="29989" xr:uid="{00000000-0005-0000-0000-0000964E0000}"/>
    <cellStyle name="Input 3 7 6" xfId="10540" xr:uid="{00000000-0005-0000-0000-0000974E0000}"/>
    <cellStyle name="Input 3 7 6 2" xfId="29990" xr:uid="{00000000-0005-0000-0000-0000984E0000}"/>
    <cellStyle name="Input 3 7 7" xfId="10541" xr:uid="{00000000-0005-0000-0000-0000994E0000}"/>
    <cellStyle name="Input 3 7 7 2" xfId="29991" xr:uid="{00000000-0005-0000-0000-00009A4E0000}"/>
    <cellStyle name="Input 3 7 8" xfId="10542" xr:uid="{00000000-0005-0000-0000-00009B4E0000}"/>
    <cellStyle name="Input 3 7 8 2" xfId="29992" xr:uid="{00000000-0005-0000-0000-00009C4E0000}"/>
    <cellStyle name="Input 3 7 9" xfId="10543" xr:uid="{00000000-0005-0000-0000-00009D4E0000}"/>
    <cellStyle name="Input 3 7 9 2" xfId="29993" xr:uid="{00000000-0005-0000-0000-00009E4E0000}"/>
    <cellStyle name="Input 3 8" xfId="29813" xr:uid="{00000000-0005-0000-0000-00009F4E0000}"/>
    <cellStyle name="Input 4" xfId="10544" xr:uid="{00000000-0005-0000-0000-0000A04E0000}"/>
    <cellStyle name="Input 4 10" xfId="10545" xr:uid="{00000000-0005-0000-0000-0000A14E0000}"/>
    <cellStyle name="Input 4 10 2" xfId="29995" xr:uid="{00000000-0005-0000-0000-0000A24E0000}"/>
    <cellStyle name="Input 4 11" xfId="29994" xr:uid="{00000000-0005-0000-0000-0000A34E0000}"/>
    <cellStyle name="Input 4 2" xfId="10546" xr:uid="{00000000-0005-0000-0000-0000A44E0000}"/>
    <cellStyle name="Input 4 2 10" xfId="29996" xr:uid="{00000000-0005-0000-0000-0000A54E0000}"/>
    <cellStyle name="Input 4 2 2" xfId="10547" xr:uid="{00000000-0005-0000-0000-0000A64E0000}"/>
    <cellStyle name="Input 4 2 2 2" xfId="10548" xr:uid="{00000000-0005-0000-0000-0000A74E0000}"/>
    <cellStyle name="Input 4 2 2 2 2" xfId="10549" xr:uid="{00000000-0005-0000-0000-0000A84E0000}"/>
    <cellStyle name="Input 4 2 2 2 2 2" xfId="29999" xr:uid="{00000000-0005-0000-0000-0000A94E0000}"/>
    <cellStyle name="Input 4 2 2 2 3" xfId="10550" xr:uid="{00000000-0005-0000-0000-0000AA4E0000}"/>
    <cellStyle name="Input 4 2 2 2 3 2" xfId="30000" xr:uid="{00000000-0005-0000-0000-0000AB4E0000}"/>
    <cellStyle name="Input 4 2 2 2 4" xfId="10551" xr:uid="{00000000-0005-0000-0000-0000AC4E0000}"/>
    <cellStyle name="Input 4 2 2 2 4 2" xfId="30001" xr:uid="{00000000-0005-0000-0000-0000AD4E0000}"/>
    <cellStyle name="Input 4 2 2 2 5" xfId="10552" xr:uid="{00000000-0005-0000-0000-0000AE4E0000}"/>
    <cellStyle name="Input 4 2 2 2 5 2" xfId="30002" xr:uid="{00000000-0005-0000-0000-0000AF4E0000}"/>
    <cellStyle name="Input 4 2 2 2 6" xfId="10553" xr:uid="{00000000-0005-0000-0000-0000B04E0000}"/>
    <cellStyle name="Input 4 2 2 2 6 2" xfId="30003" xr:uid="{00000000-0005-0000-0000-0000B14E0000}"/>
    <cellStyle name="Input 4 2 2 2 7" xfId="10554" xr:uid="{00000000-0005-0000-0000-0000B24E0000}"/>
    <cellStyle name="Input 4 2 2 2 7 2" xfId="30004" xr:uid="{00000000-0005-0000-0000-0000B34E0000}"/>
    <cellStyle name="Input 4 2 2 2 8" xfId="10555" xr:uid="{00000000-0005-0000-0000-0000B44E0000}"/>
    <cellStyle name="Input 4 2 2 2 8 2" xfId="30005" xr:uid="{00000000-0005-0000-0000-0000B54E0000}"/>
    <cellStyle name="Input 4 2 2 2 9" xfId="29998" xr:uid="{00000000-0005-0000-0000-0000B64E0000}"/>
    <cellStyle name="Input 4 2 2 3" xfId="10556" xr:uid="{00000000-0005-0000-0000-0000B74E0000}"/>
    <cellStyle name="Input 4 2 2 3 2" xfId="30006" xr:uid="{00000000-0005-0000-0000-0000B84E0000}"/>
    <cellStyle name="Input 4 2 2 4" xfId="10557" xr:uid="{00000000-0005-0000-0000-0000B94E0000}"/>
    <cellStyle name="Input 4 2 2 4 2" xfId="30007" xr:uid="{00000000-0005-0000-0000-0000BA4E0000}"/>
    <cellStyle name="Input 4 2 2 5" xfId="10558" xr:uid="{00000000-0005-0000-0000-0000BB4E0000}"/>
    <cellStyle name="Input 4 2 2 5 2" xfId="30008" xr:uid="{00000000-0005-0000-0000-0000BC4E0000}"/>
    <cellStyle name="Input 4 2 2 6" xfId="10559" xr:uid="{00000000-0005-0000-0000-0000BD4E0000}"/>
    <cellStyle name="Input 4 2 2 6 2" xfId="30009" xr:uid="{00000000-0005-0000-0000-0000BE4E0000}"/>
    <cellStyle name="Input 4 2 2 7" xfId="10560" xr:uid="{00000000-0005-0000-0000-0000BF4E0000}"/>
    <cellStyle name="Input 4 2 2 7 2" xfId="30010" xr:uid="{00000000-0005-0000-0000-0000C04E0000}"/>
    <cellStyle name="Input 4 2 2 8" xfId="10561" xr:uid="{00000000-0005-0000-0000-0000C14E0000}"/>
    <cellStyle name="Input 4 2 2 8 2" xfId="30011" xr:uid="{00000000-0005-0000-0000-0000C24E0000}"/>
    <cellStyle name="Input 4 2 2 9" xfId="29997" xr:uid="{00000000-0005-0000-0000-0000C34E0000}"/>
    <cellStyle name="Input 4 2 3" xfId="10562" xr:uid="{00000000-0005-0000-0000-0000C44E0000}"/>
    <cellStyle name="Input 4 2 3 2" xfId="10563" xr:uid="{00000000-0005-0000-0000-0000C54E0000}"/>
    <cellStyle name="Input 4 2 3 2 2" xfId="30013" xr:uid="{00000000-0005-0000-0000-0000C64E0000}"/>
    <cellStyle name="Input 4 2 3 3" xfId="10564" xr:uid="{00000000-0005-0000-0000-0000C74E0000}"/>
    <cellStyle name="Input 4 2 3 3 2" xfId="30014" xr:uid="{00000000-0005-0000-0000-0000C84E0000}"/>
    <cellStyle name="Input 4 2 3 4" xfId="10565" xr:uid="{00000000-0005-0000-0000-0000C94E0000}"/>
    <cellStyle name="Input 4 2 3 4 2" xfId="30015" xr:uid="{00000000-0005-0000-0000-0000CA4E0000}"/>
    <cellStyle name="Input 4 2 3 5" xfId="10566" xr:uid="{00000000-0005-0000-0000-0000CB4E0000}"/>
    <cellStyle name="Input 4 2 3 5 2" xfId="30016" xr:uid="{00000000-0005-0000-0000-0000CC4E0000}"/>
    <cellStyle name="Input 4 2 3 6" xfId="10567" xr:uid="{00000000-0005-0000-0000-0000CD4E0000}"/>
    <cellStyle name="Input 4 2 3 6 2" xfId="30017" xr:uid="{00000000-0005-0000-0000-0000CE4E0000}"/>
    <cellStyle name="Input 4 2 3 7" xfId="10568" xr:uid="{00000000-0005-0000-0000-0000CF4E0000}"/>
    <cellStyle name="Input 4 2 3 7 2" xfId="30018" xr:uid="{00000000-0005-0000-0000-0000D04E0000}"/>
    <cellStyle name="Input 4 2 3 8" xfId="10569" xr:uid="{00000000-0005-0000-0000-0000D14E0000}"/>
    <cellStyle name="Input 4 2 3 8 2" xfId="30019" xr:uid="{00000000-0005-0000-0000-0000D24E0000}"/>
    <cellStyle name="Input 4 2 3 9" xfId="30012" xr:uid="{00000000-0005-0000-0000-0000D34E0000}"/>
    <cellStyle name="Input 4 2 4" xfId="10570" xr:uid="{00000000-0005-0000-0000-0000D44E0000}"/>
    <cellStyle name="Input 4 2 4 2" xfId="30020" xr:uid="{00000000-0005-0000-0000-0000D54E0000}"/>
    <cellStyle name="Input 4 2 5" xfId="10571" xr:uid="{00000000-0005-0000-0000-0000D64E0000}"/>
    <cellStyle name="Input 4 2 5 2" xfId="30021" xr:uid="{00000000-0005-0000-0000-0000D74E0000}"/>
    <cellStyle name="Input 4 2 6" xfId="10572" xr:uid="{00000000-0005-0000-0000-0000D84E0000}"/>
    <cellStyle name="Input 4 2 6 2" xfId="30022" xr:uid="{00000000-0005-0000-0000-0000D94E0000}"/>
    <cellStyle name="Input 4 2 7" xfId="10573" xr:uid="{00000000-0005-0000-0000-0000DA4E0000}"/>
    <cellStyle name="Input 4 2 7 2" xfId="30023" xr:uid="{00000000-0005-0000-0000-0000DB4E0000}"/>
    <cellStyle name="Input 4 2 8" xfId="10574" xr:uid="{00000000-0005-0000-0000-0000DC4E0000}"/>
    <cellStyle name="Input 4 2 8 2" xfId="30024" xr:uid="{00000000-0005-0000-0000-0000DD4E0000}"/>
    <cellStyle name="Input 4 2 9" xfId="10575" xr:uid="{00000000-0005-0000-0000-0000DE4E0000}"/>
    <cellStyle name="Input 4 2 9 2" xfId="30025" xr:uid="{00000000-0005-0000-0000-0000DF4E0000}"/>
    <cellStyle name="Input 4 3" xfId="10576" xr:uid="{00000000-0005-0000-0000-0000E04E0000}"/>
    <cellStyle name="Input 4 3 2" xfId="10577" xr:uid="{00000000-0005-0000-0000-0000E14E0000}"/>
    <cellStyle name="Input 4 3 2 2" xfId="10578" xr:uid="{00000000-0005-0000-0000-0000E24E0000}"/>
    <cellStyle name="Input 4 3 2 2 2" xfId="30028" xr:uid="{00000000-0005-0000-0000-0000E34E0000}"/>
    <cellStyle name="Input 4 3 2 3" xfId="10579" xr:uid="{00000000-0005-0000-0000-0000E44E0000}"/>
    <cellStyle name="Input 4 3 2 3 2" xfId="30029" xr:uid="{00000000-0005-0000-0000-0000E54E0000}"/>
    <cellStyle name="Input 4 3 2 4" xfId="10580" xr:uid="{00000000-0005-0000-0000-0000E64E0000}"/>
    <cellStyle name="Input 4 3 2 4 2" xfId="30030" xr:uid="{00000000-0005-0000-0000-0000E74E0000}"/>
    <cellStyle name="Input 4 3 2 5" xfId="10581" xr:uid="{00000000-0005-0000-0000-0000E84E0000}"/>
    <cellStyle name="Input 4 3 2 5 2" xfId="30031" xr:uid="{00000000-0005-0000-0000-0000E94E0000}"/>
    <cellStyle name="Input 4 3 2 6" xfId="10582" xr:uid="{00000000-0005-0000-0000-0000EA4E0000}"/>
    <cellStyle name="Input 4 3 2 6 2" xfId="30032" xr:uid="{00000000-0005-0000-0000-0000EB4E0000}"/>
    <cellStyle name="Input 4 3 2 7" xfId="10583" xr:uid="{00000000-0005-0000-0000-0000EC4E0000}"/>
    <cellStyle name="Input 4 3 2 7 2" xfId="30033" xr:uid="{00000000-0005-0000-0000-0000ED4E0000}"/>
    <cellStyle name="Input 4 3 2 8" xfId="10584" xr:uid="{00000000-0005-0000-0000-0000EE4E0000}"/>
    <cellStyle name="Input 4 3 2 8 2" xfId="30034" xr:uid="{00000000-0005-0000-0000-0000EF4E0000}"/>
    <cellStyle name="Input 4 3 2 9" xfId="30027" xr:uid="{00000000-0005-0000-0000-0000F04E0000}"/>
    <cellStyle name="Input 4 3 3" xfId="10585" xr:uid="{00000000-0005-0000-0000-0000F14E0000}"/>
    <cellStyle name="Input 4 3 3 2" xfId="30035" xr:uid="{00000000-0005-0000-0000-0000F24E0000}"/>
    <cellStyle name="Input 4 3 4" xfId="10586" xr:uid="{00000000-0005-0000-0000-0000F34E0000}"/>
    <cellStyle name="Input 4 3 4 2" xfId="30036" xr:uid="{00000000-0005-0000-0000-0000F44E0000}"/>
    <cellStyle name="Input 4 3 5" xfId="10587" xr:uid="{00000000-0005-0000-0000-0000F54E0000}"/>
    <cellStyle name="Input 4 3 5 2" xfId="30037" xr:uid="{00000000-0005-0000-0000-0000F64E0000}"/>
    <cellStyle name="Input 4 3 6" xfId="10588" xr:uid="{00000000-0005-0000-0000-0000F74E0000}"/>
    <cellStyle name="Input 4 3 6 2" xfId="30038" xr:uid="{00000000-0005-0000-0000-0000F84E0000}"/>
    <cellStyle name="Input 4 3 7" xfId="10589" xr:uid="{00000000-0005-0000-0000-0000F94E0000}"/>
    <cellStyle name="Input 4 3 7 2" xfId="30039" xr:uid="{00000000-0005-0000-0000-0000FA4E0000}"/>
    <cellStyle name="Input 4 3 8" xfId="10590" xr:uid="{00000000-0005-0000-0000-0000FB4E0000}"/>
    <cellStyle name="Input 4 3 8 2" xfId="30040" xr:uid="{00000000-0005-0000-0000-0000FC4E0000}"/>
    <cellStyle name="Input 4 3 9" xfId="30026" xr:uid="{00000000-0005-0000-0000-0000FD4E0000}"/>
    <cellStyle name="Input 4 4" xfId="10591" xr:uid="{00000000-0005-0000-0000-0000FE4E0000}"/>
    <cellStyle name="Input 4 4 2" xfId="10592" xr:uid="{00000000-0005-0000-0000-0000FF4E0000}"/>
    <cellStyle name="Input 4 4 2 2" xfId="30042" xr:uid="{00000000-0005-0000-0000-0000004F0000}"/>
    <cellStyle name="Input 4 4 3" xfId="10593" xr:uid="{00000000-0005-0000-0000-0000014F0000}"/>
    <cellStyle name="Input 4 4 3 2" xfId="30043" xr:uid="{00000000-0005-0000-0000-0000024F0000}"/>
    <cellStyle name="Input 4 4 4" xfId="10594" xr:uid="{00000000-0005-0000-0000-0000034F0000}"/>
    <cellStyle name="Input 4 4 4 2" xfId="30044" xr:uid="{00000000-0005-0000-0000-0000044F0000}"/>
    <cellStyle name="Input 4 4 5" xfId="10595" xr:uid="{00000000-0005-0000-0000-0000054F0000}"/>
    <cellStyle name="Input 4 4 5 2" xfId="30045" xr:uid="{00000000-0005-0000-0000-0000064F0000}"/>
    <cellStyle name="Input 4 4 6" xfId="10596" xr:uid="{00000000-0005-0000-0000-0000074F0000}"/>
    <cellStyle name="Input 4 4 6 2" xfId="30046" xr:uid="{00000000-0005-0000-0000-0000084F0000}"/>
    <cellStyle name="Input 4 4 7" xfId="10597" xr:uid="{00000000-0005-0000-0000-0000094F0000}"/>
    <cellStyle name="Input 4 4 7 2" xfId="30047" xr:uid="{00000000-0005-0000-0000-00000A4F0000}"/>
    <cellStyle name="Input 4 4 8" xfId="10598" xr:uid="{00000000-0005-0000-0000-00000B4F0000}"/>
    <cellStyle name="Input 4 4 8 2" xfId="30048" xr:uid="{00000000-0005-0000-0000-00000C4F0000}"/>
    <cellStyle name="Input 4 4 9" xfId="30041" xr:uid="{00000000-0005-0000-0000-00000D4F0000}"/>
    <cellStyle name="Input 4 5" xfId="10599" xr:uid="{00000000-0005-0000-0000-00000E4F0000}"/>
    <cellStyle name="Input 4 5 2" xfId="30049" xr:uid="{00000000-0005-0000-0000-00000F4F0000}"/>
    <cellStyle name="Input 4 6" xfId="10600" xr:uid="{00000000-0005-0000-0000-0000104F0000}"/>
    <cellStyle name="Input 4 6 2" xfId="30050" xr:uid="{00000000-0005-0000-0000-0000114F0000}"/>
    <cellStyle name="Input 4 7" xfId="10601" xr:uid="{00000000-0005-0000-0000-0000124F0000}"/>
    <cellStyle name="Input 4 7 2" xfId="30051" xr:uid="{00000000-0005-0000-0000-0000134F0000}"/>
    <cellStyle name="Input 4 8" xfId="10602" xr:uid="{00000000-0005-0000-0000-0000144F0000}"/>
    <cellStyle name="Input 4 8 2" xfId="30052" xr:uid="{00000000-0005-0000-0000-0000154F0000}"/>
    <cellStyle name="Input 4 9" xfId="10603" xr:uid="{00000000-0005-0000-0000-0000164F0000}"/>
    <cellStyle name="Input 4 9 2" xfId="30053" xr:uid="{00000000-0005-0000-0000-0000174F0000}"/>
    <cellStyle name="Input 5" xfId="10604" xr:uid="{00000000-0005-0000-0000-0000184F0000}"/>
    <cellStyle name="Input 5 10" xfId="30054" xr:uid="{00000000-0005-0000-0000-0000194F0000}"/>
    <cellStyle name="Input 5 2" xfId="10605" xr:uid="{00000000-0005-0000-0000-00001A4F0000}"/>
    <cellStyle name="Input 5 2 2" xfId="10606" xr:uid="{00000000-0005-0000-0000-00001B4F0000}"/>
    <cellStyle name="Input 5 2 2 2" xfId="10607" xr:uid="{00000000-0005-0000-0000-00001C4F0000}"/>
    <cellStyle name="Input 5 2 2 2 2" xfId="30057" xr:uid="{00000000-0005-0000-0000-00001D4F0000}"/>
    <cellStyle name="Input 5 2 2 3" xfId="10608" xr:uid="{00000000-0005-0000-0000-00001E4F0000}"/>
    <cellStyle name="Input 5 2 2 3 2" xfId="30058" xr:uid="{00000000-0005-0000-0000-00001F4F0000}"/>
    <cellStyle name="Input 5 2 2 4" xfId="10609" xr:uid="{00000000-0005-0000-0000-0000204F0000}"/>
    <cellStyle name="Input 5 2 2 4 2" xfId="30059" xr:uid="{00000000-0005-0000-0000-0000214F0000}"/>
    <cellStyle name="Input 5 2 2 5" xfId="10610" xr:uid="{00000000-0005-0000-0000-0000224F0000}"/>
    <cellStyle name="Input 5 2 2 5 2" xfId="30060" xr:uid="{00000000-0005-0000-0000-0000234F0000}"/>
    <cellStyle name="Input 5 2 2 6" xfId="10611" xr:uid="{00000000-0005-0000-0000-0000244F0000}"/>
    <cellStyle name="Input 5 2 2 6 2" xfId="30061" xr:uid="{00000000-0005-0000-0000-0000254F0000}"/>
    <cellStyle name="Input 5 2 2 7" xfId="10612" xr:uid="{00000000-0005-0000-0000-0000264F0000}"/>
    <cellStyle name="Input 5 2 2 7 2" xfId="30062" xr:uid="{00000000-0005-0000-0000-0000274F0000}"/>
    <cellStyle name="Input 5 2 2 8" xfId="10613" xr:uid="{00000000-0005-0000-0000-0000284F0000}"/>
    <cellStyle name="Input 5 2 2 8 2" xfId="30063" xr:uid="{00000000-0005-0000-0000-0000294F0000}"/>
    <cellStyle name="Input 5 2 2 9" xfId="30056" xr:uid="{00000000-0005-0000-0000-00002A4F0000}"/>
    <cellStyle name="Input 5 2 3" xfId="10614" xr:uid="{00000000-0005-0000-0000-00002B4F0000}"/>
    <cellStyle name="Input 5 2 3 2" xfId="30064" xr:uid="{00000000-0005-0000-0000-00002C4F0000}"/>
    <cellStyle name="Input 5 2 4" xfId="10615" xr:uid="{00000000-0005-0000-0000-00002D4F0000}"/>
    <cellStyle name="Input 5 2 4 2" xfId="30065" xr:uid="{00000000-0005-0000-0000-00002E4F0000}"/>
    <cellStyle name="Input 5 2 5" xfId="10616" xr:uid="{00000000-0005-0000-0000-00002F4F0000}"/>
    <cellStyle name="Input 5 2 5 2" xfId="30066" xr:uid="{00000000-0005-0000-0000-0000304F0000}"/>
    <cellStyle name="Input 5 2 6" xfId="10617" xr:uid="{00000000-0005-0000-0000-0000314F0000}"/>
    <cellStyle name="Input 5 2 6 2" xfId="30067" xr:uid="{00000000-0005-0000-0000-0000324F0000}"/>
    <cellStyle name="Input 5 2 7" xfId="10618" xr:uid="{00000000-0005-0000-0000-0000334F0000}"/>
    <cellStyle name="Input 5 2 7 2" xfId="30068" xr:uid="{00000000-0005-0000-0000-0000344F0000}"/>
    <cellStyle name="Input 5 2 8" xfId="10619" xr:uid="{00000000-0005-0000-0000-0000354F0000}"/>
    <cellStyle name="Input 5 2 8 2" xfId="30069" xr:uid="{00000000-0005-0000-0000-0000364F0000}"/>
    <cellStyle name="Input 5 2 9" xfId="30055" xr:uid="{00000000-0005-0000-0000-0000374F0000}"/>
    <cellStyle name="Input 5 3" xfId="10620" xr:uid="{00000000-0005-0000-0000-0000384F0000}"/>
    <cellStyle name="Input 5 3 2" xfId="10621" xr:uid="{00000000-0005-0000-0000-0000394F0000}"/>
    <cellStyle name="Input 5 3 2 2" xfId="30071" xr:uid="{00000000-0005-0000-0000-00003A4F0000}"/>
    <cellStyle name="Input 5 3 3" xfId="10622" xr:uid="{00000000-0005-0000-0000-00003B4F0000}"/>
    <cellStyle name="Input 5 3 3 2" xfId="30072" xr:uid="{00000000-0005-0000-0000-00003C4F0000}"/>
    <cellStyle name="Input 5 3 4" xfId="10623" xr:uid="{00000000-0005-0000-0000-00003D4F0000}"/>
    <cellStyle name="Input 5 3 4 2" xfId="30073" xr:uid="{00000000-0005-0000-0000-00003E4F0000}"/>
    <cellStyle name="Input 5 3 5" xfId="10624" xr:uid="{00000000-0005-0000-0000-00003F4F0000}"/>
    <cellStyle name="Input 5 3 5 2" xfId="30074" xr:uid="{00000000-0005-0000-0000-0000404F0000}"/>
    <cellStyle name="Input 5 3 6" xfId="10625" xr:uid="{00000000-0005-0000-0000-0000414F0000}"/>
    <cellStyle name="Input 5 3 6 2" xfId="30075" xr:uid="{00000000-0005-0000-0000-0000424F0000}"/>
    <cellStyle name="Input 5 3 7" xfId="10626" xr:uid="{00000000-0005-0000-0000-0000434F0000}"/>
    <cellStyle name="Input 5 3 7 2" xfId="30076" xr:uid="{00000000-0005-0000-0000-0000444F0000}"/>
    <cellStyle name="Input 5 3 8" xfId="10627" xr:uid="{00000000-0005-0000-0000-0000454F0000}"/>
    <cellStyle name="Input 5 3 8 2" xfId="30077" xr:uid="{00000000-0005-0000-0000-0000464F0000}"/>
    <cellStyle name="Input 5 3 9" xfId="30070" xr:uid="{00000000-0005-0000-0000-0000474F0000}"/>
    <cellStyle name="Input 5 4" xfId="10628" xr:uid="{00000000-0005-0000-0000-0000484F0000}"/>
    <cellStyle name="Input 5 4 2" xfId="30078" xr:uid="{00000000-0005-0000-0000-0000494F0000}"/>
    <cellStyle name="Input 5 5" xfId="10629" xr:uid="{00000000-0005-0000-0000-00004A4F0000}"/>
    <cellStyle name="Input 5 5 2" xfId="30079" xr:uid="{00000000-0005-0000-0000-00004B4F0000}"/>
    <cellStyle name="Input 5 6" xfId="10630" xr:uid="{00000000-0005-0000-0000-00004C4F0000}"/>
    <cellStyle name="Input 5 6 2" xfId="30080" xr:uid="{00000000-0005-0000-0000-00004D4F0000}"/>
    <cellStyle name="Input 5 7" xfId="10631" xr:uid="{00000000-0005-0000-0000-00004E4F0000}"/>
    <cellStyle name="Input 5 7 2" xfId="30081" xr:uid="{00000000-0005-0000-0000-00004F4F0000}"/>
    <cellStyle name="Input 5 8" xfId="10632" xr:uid="{00000000-0005-0000-0000-0000504F0000}"/>
    <cellStyle name="Input 5 8 2" xfId="30082" xr:uid="{00000000-0005-0000-0000-0000514F0000}"/>
    <cellStyle name="Input 5 9" xfId="10633" xr:uid="{00000000-0005-0000-0000-0000524F0000}"/>
    <cellStyle name="Input 5 9 2" xfId="30083" xr:uid="{00000000-0005-0000-0000-0000534F0000}"/>
    <cellStyle name="Input 6" xfId="10634" xr:uid="{00000000-0005-0000-0000-0000544F0000}"/>
    <cellStyle name="Input 6 10" xfId="30084" xr:uid="{00000000-0005-0000-0000-0000554F0000}"/>
    <cellStyle name="Input 6 2" xfId="10635" xr:uid="{00000000-0005-0000-0000-0000564F0000}"/>
    <cellStyle name="Input 6 2 2" xfId="10636" xr:uid="{00000000-0005-0000-0000-0000574F0000}"/>
    <cellStyle name="Input 6 2 2 2" xfId="10637" xr:uid="{00000000-0005-0000-0000-0000584F0000}"/>
    <cellStyle name="Input 6 2 2 2 2" xfId="30087" xr:uid="{00000000-0005-0000-0000-0000594F0000}"/>
    <cellStyle name="Input 6 2 2 3" xfId="10638" xr:uid="{00000000-0005-0000-0000-00005A4F0000}"/>
    <cellStyle name="Input 6 2 2 3 2" xfId="30088" xr:uid="{00000000-0005-0000-0000-00005B4F0000}"/>
    <cellStyle name="Input 6 2 2 4" xfId="10639" xr:uid="{00000000-0005-0000-0000-00005C4F0000}"/>
    <cellStyle name="Input 6 2 2 4 2" xfId="30089" xr:uid="{00000000-0005-0000-0000-00005D4F0000}"/>
    <cellStyle name="Input 6 2 2 5" xfId="10640" xr:uid="{00000000-0005-0000-0000-00005E4F0000}"/>
    <cellStyle name="Input 6 2 2 5 2" xfId="30090" xr:uid="{00000000-0005-0000-0000-00005F4F0000}"/>
    <cellStyle name="Input 6 2 2 6" xfId="10641" xr:uid="{00000000-0005-0000-0000-0000604F0000}"/>
    <cellStyle name="Input 6 2 2 6 2" xfId="30091" xr:uid="{00000000-0005-0000-0000-0000614F0000}"/>
    <cellStyle name="Input 6 2 2 7" xfId="10642" xr:uid="{00000000-0005-0000-0000-0000624F0000}"/>
    <cellStyle name="Input 6 2 2 7 2" xfId="30092" xr:uid="{00000000-0005-0000-0000-0000634F0000}"/>
    <cellStyle name="Input 6 2 2 8" xfId="10643" xr:uid="{00000000-0005-0000-0000-0000644F0000}"/>
    <cellStyle name="Input 6 2 2 8 2" xfId="30093" xr:uid="{00000000-0005-0000-0000-0000654F0000}"/>
    <cellStyle name="Input 6 2 2 9" xfId="30086" xr:uid="{00000000-0005-0000-0000-0000664F0000}"/>
    <cellStyle name="Input 6 2 3" xfId="10644" xr:uid="{00000000-0005-0000-0000-0000674F0000}"/>
    <cellStyle name="Input 6 2 3 2" xfId="30094" xr:uid="{00000000-0005-0000-0000-0000684F0000}"/>
    <cellStyle name="Input 6 2 4" xfId="10645" xr:uid="{00000000-0005-0000-0000-0000694F0000}"/>
    <cellStyle name="Input 6 2 4 2" xfId="30095" xr:uid="{00000000-0005-0000-0000-00006A4F0000}"/>
    <cellStyle name="Input 6 2 5" xfId="10646" xr:uid="{00000000-0005-0000-0000-00006B4F0000}"/>
    <cellStyle name="Input 6 2 5 2" xfId="30096" xr:uid="{00000000-0005-0000-0000-00006C4F0000}"/>
    <cellStyle name="Input 6 2 6" xfId="10647" xr:uid="{00000000-0005-0000-0000-00006D4F0000}"/>
    <cellStyle name="Input 6 2 6 2" xfId="30097" xr:uid="{00000000-0005-0000-0000-00006E4F0000}"/>
    <cellStyle name="Input 6 2 7" xfId="10648" xr:uid="{00000000-0005-0000-0000-00006F4F0000}"/>
    <cellStyle name="Input 6 2 7 2" xfId="30098" xr:uid="{00000000-0005-0000-0000-0000704F0000}"/>
    <cellStyle name="Input 6 2 8" xfId="10649" xr:uid="{00000000-0005-0000-0000-0000714F0000}"/>
    <cellStyle name="Input 6 2 8 2" xfId="30099" xr:uid="{00000000-0005-0000-0000-0000724F0000}"/>
    <cellStyle name="Input 6 2 9" xfId="30085" xr:uid="{00000000-0005-0000-0000-0000734F0000}"/>
    <cellStyle name="Input 6 3" xfId="10650" xr:uid="{00000000-0005-0000-0000-0000744F0000}"/>
    <cellStyle name="Input 6 3 2" xfId="10651" xr:uid="{00000000-0005-0000-0000-0000754F0000}"/>
    <cellStyle name="Input 6 3 2 2" xfId="30101" xr:uid="{00000000-0005-0000-0000-0000764F0000}"/>
    <cellStyle name="Input 6 3 3" xfId="10652" xr:uid="{00000000-0005-0000-0000-0000774F0000}"/>
    <cellStyle name="Input 6 3 3 2" xfId="30102" xr:uid="{00000000-0005-0000-0000-0000784F0000}"/>
    <cellStyle name="Input 6 3 4" xfId="10653" xr:uid="{00000000-0005-0000-0000-0000794F0000}"/>
    <cellStyle name="Input 6 3 4 2" xfId="30103" xr:uid="{00000000-0005-0000-0000-00007A4F0000}"/>
    <cellStyle name="Input 6 3 5" xfId="10654" xr:uid="{00000000-0005-0000-0000-00007B4F0000}"/>
    <cellStyle name="Input 6 3 5 2" xfId="30104" xr:uid="{00000000-0005-0000-0000-00007C4F0000}"/>
    <cellStyle name="Input 6 3 6" xfId="10655" xr:uid="{00000000-0005-0000-0000-00007D4F0000}"/>
    <cellStyle name="Input 6 3 6 2" xfId="30105" xr:uid="{00000000-0005-0000-0000-00007E4F0000}"/>
    <cellStyle name="Input 6 3 7" xfId="10656" xr:uid="{00000000-0005-0000-0000-00007F4F0000}"/>
    <cellStyle name="Input 6 3 7 2" xfId="30106" xr:uid="{00000000-0005-0000-0000-0000804F0000}"/>
    <cellStyle name="Input 6 3 8" xfId="10657" xr:uid="{00000000-0005-0000-0000-0000814F0000}"/>
    <cellStyle name="Input 6 3 8 2" xfId="30107" xr:uid="{00000000-0005-0000-0000-0000824F0000}"/>
    <cellStyle name="Input 6 3 9" xfId="30100" xr:uid="{00000000-0005-0000-0000-0000834F0000}"/>
    <cellStyle name="Input 6 4" xfId="10658" xr:uid="{00000000-0005-0000-0000-0000844F0000}"/>
    <cellStyle name="Input 6 4 2" xfId="30108" xr:uid="{00000000-0005-0000-0000-0000854F0000}"/>
    <cellStyle name="Input 6 5" xfId="10659" xr:uid="{00000000-0005-0000-0000-0000864F0000}"/>
    <cellStyle name="Input 6 5 2" xfId="30109" xr:uid="{00000000-0005-0000-0000-0000874F0000}"/>
    <cellStyle name="Input 6 6" xfId="10660" xr:uid="{00000000-0005-0000-0000-0000884F0000}"/>
    <cellStyle name="Input 6 6 2" xfId="30110" xr:uid="{00000000-0005-0000-0000-0000894F0000}"/>
    <cellStyle name="Input 6 7" xfId="10661" xr:uid="{00000000-0005-0000-0000-00008A4F0000}"/>
    <cellStyle name="Input 6 7 2" xfId="30111" xr:uid="{00000000-0005-0000-0000-00008B4F0000}"/>
    <cellStyle name="Input 6 8" xfId="10662" xr:uid="{00000000-0005-0000-0000-00008C4F0000}"/>
    <cellStyle name="Input 6 8 2" xfId="30112" xr:uid="{00000000-0005-0000-0000-00008D4F0000}"/>
    <cellStyle name="Input 6 9" xfId="10663" xr:uid="{00000000-0005-0000-0000-00008E4F0000}"/>
    <cellStyle name="Input 6 9 2" xfId="30113" xr:uid="{00000000-0005-0000-0000-00008F4F0000}"/>
    <cellStyle name="Input 7" xfId="10664" xr:uid="{00000000-0005-0000-0000-0000904F0000}"/>
    <cellStyle name="Input 7 10" xfId="30114" xr:uid="{00000000-0005-0000-0000-0000914F0000}"/>
    <cellStyle name="Input 7 2" xfId="10665" xr:uid="{00000000-0005-0000-0000-0000924F0000}"/>
    <cellStyle name="Input 7 2 2" xfId="10666" xr:uid="{00000000-0005-0000-0000-0000934F0000}"/>
    <cellStyle name="Input 7 2 2 2" xfId="10667" xr:uid="{00000000-0005-0000-0000-0000944F0000}"/>
    <cellStyle name="Input 7 2 2 2 2" xfId="30117" xr:uid="{00000000-0005-0000-0000-0000954F0000}"/>
    <cellStyle name="Input 7 2 2 3" xfId="10668" xr:uid="{00000000-0005-0000-0000-0000964F0000}"/>
    <cellStyle name="Input 7 2 2 3 2" xfId="30118" xr:uid="{00000000-0005-0000-0000-0000974F0000}"/>
    <cellStyle name="Input 7 2 2 4" xfId="10669" xr:uid="{00000000-0005-0000-0000-0000984F0000}"/>
    <cellStyle name="Input 7 2 2 4 2" xfId="30119" xr:uid="{00000000-0005-0000-0000-0000994F0000}"/>
    <cellStyle name="Input 7 2 2 5" xfId="10670" xr:uid="{00000000-0005-0000-0000-00009A4F0000}"/>
    <cellStyle name="Input 7 2 2 5 2" xfId="30120" xr:uid="{00000000-0005-0000-0000-00009B4F0000}"/>
    <cellStyle name="Input 7 2 2 6" xfId="10671" xr:uid="{00000000-0005-0000-0000-00009C4F0000}"/>
    <cellStyle name="Input 7 2 2 6 2" xfId="30121" xr:uid="{00000000-0005-0000-0000-00009D4F0000}"/>
    <cellStyle name="Input 7 2 2 7" xfId="10672" xr:uid="{00000000-0005-0000-0000-00009E4F0000}"/>
    <cellStyle name="Input 7 2 2 7 2" xfId="30122" xr:uid="{00000000-0005-0000-0000-00009F4F0000}"/>
    <cellStyle name="Input 7 2 2 8" xfId="10673" xr:uid="{00000000-0005-0000-0000-0000A04F0000}"/>
    <cellStyle name="Input 7 2 2 8 2" xfId="30123" xr:uid="{00000000-0005-0000-0000-0000A14F0000}"/>
    <cellStyle name="Input 7 2 2 9" xfId="30116" xr:uid="{00000000-0005-0000-0000-0000A24F0000}"/>
    <cellStyle name="Input 7 2 3" xfId="10674" xr:uid="{00000000-0005-0000-0000-0000A34F0000}"/>
    <cellStyle name="Input 7 2 3 2" xfId="30124" xr:uid="{00000000-0005-0000-0000-0000A44F0000}"/>
    <cellStyle name="Input 7 2 4" xfId="10675" xr:uid="{00000000-0005-0000-0000-0000A54F0000}"/>
    <cellStyle name="Input 7 2 4 2" xfId="30125" xr:uid="{00000000-0005-0000-0000-0000A64F0000}"/>
    <cellStyle name="Input 7 2 5" xfId="10676" xr:uid="{00000000-0005-0000-0000-0000A74F0000}"/>
    <cellStyle name="Input 7 2 5 2" xfId="30126" xr:uid="{00000000-0005-0000-0000-0000A84F0000}"/>
    <cellStyle name="Input 7 2 6" xfId="10677" xr:uid="{00000000-0005-0000-0000-0000A94F0000}"/>
    <cellStyle name="Input 7 2 6 2" xfId="30127" xr:uid="{00000000-0005-0000-0000-0000AA4F0000}"/>
    <cellStyle name="Input 7 2 7" xfId="10678" xr:uid="{00000000-0005-0000-0000-0000AB4F0000}"/>
    <cellStyle name="Input 7 2 7 2" xfId="30128" xr:uid="{00000000-0005-0000-0000-0000AC4F0000}"/>
    <cellStyle name="Input 7 2 8" xfId="10679" xr:uid="{00000000-0005-0000-0000-0000AD4F0000}"/>
    <cellStyle name="Input 7 2 8 2" xfId="30129" xr:uid="{00000000-0005-0000-0000-0000AE4F0000}"/>
    <cellStyle name="Input 7 2 9" xfId="30115" xr:uid="{00000000-0005-0000-0000-0000AF4F0000}"/>
    <cellStyle name="Input 7 3" xfId="10680" xr:uid="{00000000-0005-0000-0000-0000B04F0000}"/>
    <cellStyle name="Input 7 3 2" xfId="10681" xr:uid="{00000000-0005-0000-0000-0000B14F0000}"/>
    <cellStyle name="Input 7 3 2 2" xfId="30131" xr:uid="{00000000-0005-0000-0000-0000B24F0000}"/>
    <cellStyle name="Input 7 3 3" xfId="10682" xr:uid="{00000000-0005-0000-0000-0000B34F0000}"/>
    <cellStyle name="Input 7 3 3 2" xfId="30132" xr:uid="{00000000-0005-0000-0000-0000B44F0000}"/>
    <cellStyle name="Input 7 3 4" xfId="10683" xr:uid="{00000000-0005-0000-0000-0000B54F0000}"/>
    <cellStyle name="Input 7 3 4 2" xfId="30133" xr:uid="{00000000-0005-0000-0000-0000B64F0000}"/>
    <cellStyle name="Input 7 3 5" xfId="10684" xr:uid="{00000000-0005-0000-0000-0000B74F0000}"/>
    <cellStyle name="Input 7 3 5 2" xfId="30134" xr:uid="{00000000-0005-0000-0000-0000B84F0000}"/>
    <cellStyle name="Input 7 3 6" xfId="10685" xr:uid="{00000000-0005-0000-0000-0000B94F0000}"/>
    <cellStyle name="Input 7 3 6 2" xfId="30135" xr:uid="{00000000-0005-0000-0000-0000BA4F0000}"/>
    <cellStyle name="Input 7 3 7" xfId="10686" xr:uid="{00000000-0005-0000-0000-0000BB4F0000}"/>
    <cellStyle name="Input 7 3 7 2" xfId="30136" xr:uid="{00000000-0005-0000-0000-0000BC4F0000}"/>
    <cellStyle name="Input 7 3 8" xfId="10687" xr:uid="{00000000-0005-0000-0000-0000BD4F0000}"/>
    <cellStyle name="Input 7 3 8 2" xfId="30137" xr:uid="{00000000-0005-0000-0000-0000BE4F0000}"/>
    <cellStyle name="Input 7 3 9" xfId="30130" xr:uid="{00000000-0005-0000-0000-0000BF4F0000}"/>
    <cellStyle name="Input 7 4" xfId="10688" xr:uid="{00000000-0005-0000-0000-0000C04F0000}"/>
    <cellStyle name="Input 7 4 2" xfId="30138" xr:uid="{00000000-0005-0000-0000-0000C14F0000}"/>
    <cellStyle name="Input 7 5" xfId="10689" xr:uid="{00000000-0005-0000-0000-0000C24F0000}"/>
    <cellStyle name="Input 7 5 2" xfId="30139" xr:uid="{00000000-0005-0000-0000-0000C34F0000}"/>
    <cellStyle name="Input 7 6" xfId="10690" xr:uid="{00000000-0005-0000-0000-0000C44F0000}"/>
    <cellStyle name="Input 7 6 2" xfId="30140" xr:uid="{00000000-0005-0000-0000-0000C54F0000}"/>
    <cellStyle name="Input 7 7" xfId="10691" xr:uid="{00000000-0005-0000-0000-0000C64F0000}"/>
    <cellStyle name="Input 7 7 2" xfId="30141" xr:uid="{00000000-0005-0000-0000-0000C74F0000}"/>
    <cellStyle name="Input 7 8" xfId="10692" xr:uid="{00000000-0005-0000-0000-0000C84F0000}"/>
    <cellStyle name="Input 7 8 2" xfId="30142" xr:uid="{00000000-0005-0000-0000-0000C94F0000}"/>
    <cellStyle name="Input 7 9" xfId="10693" xr:uid="{00000000-0005-0000-0000-0000CA4F0000}"/>
    <cellStyle name="Input 7 9 2" xfId="30143" xr:uid="{00000000-0005-0000-0000-0000CB4F0000}"/>
    <cellStyle name="Input 8" xfId="10694" xr:uid="{00000000-0005-0000-0000-0000CC4F0000}"/>
    <cellStyle name="Input 8 10" xfId="30144" xr:uid="{00000000-0005-0000-0000-0000CD4F0000}"/>
    <cellStyle name="Input 8 2" xfId="10695" xr:uid="{00000000-0005-0000-0000-0000CE4F0000}"/>
    <cellStyle name="Input 8 2 2" xfId="10696" xr:uid="{00000000-0005-0000-0000-0000CF4F0000}"/>
    <cellStyle name="Input 8 2 2 2" xfId="10697" xr:uid="{00000000-0005-0000-0000-0000D04F0000}"/>
    <cellStyle name="Input 8 2 2 2 2" xfId="30147" xr:uid="{00000000-0005-0000-0000-0000D14F0000}"/>
    <cellStyle name="Input 8 2 2 3" xfId="10698" xr:uid="{00000000-0005-0000-0000-0000D24F0000}"/>
    <cellStyle name="Input 8 2 2 3 2" xfId="30148" xr:uid="{00000000-0005-0000-0000-0000D34F0000}"/>
    <cellStyle name="Input 8 2 2 4" xfId="10699" xr:uid="{00000000-0005-0000-0000-0000D44F0000}"/>
    <cellStyle name="Input 8 2 2 4 2" xfId="30149" xr:uid="{00000000-0005-0000-0000-0000D54F0000}"/>
    <cellStyle name="Input 8 2 2 5" xfId="10700" xr:uid="{00000000-0005-0000-0000-0000D64F0000}"/>
    <cellStyle name="Input 8 2 2 5 2" xfId="30150" xr:uid="{00000000-0005-0000-0000-0000D74F0000}"/>
    <cellStyle name="Input 8 2 2 6" xfId="10701" xr:uid="{00000000-0005-0000-0000-0000D84F0000}"/>
    <cellStyle name="Input 8 2 2 6 2" xfId="30151" xr:uid="{00000000-0005-0000-0000-0000D94F0000}"/>
    <cellStyle name="Input 8 2 2 7" xfId="10702" xr:uid="{00000000-0005-0000-0000-0000DA4F0000}"/>
    <cellStyle name="Input 8 2 2 7 2" xfId="30152" xr:uid="{00000000-0005-0000-0000-0000DB4F0000}"/>
    <cellStyle name="Input 8 2 2 8" xfId="10703" xr:uid="{00000000-0005-0000-0000-0000DC4F0000}"/>
    <cellStyle name="Input 8 2 2 8 2" xfId="30153" xr:uid="{00000000-0005-0000-0000-0000DD4F0000}"/>
    <cellStyle name="Input 8 2 2 9" xfId="30146" xr:uid="{00000000-0005-0000-0000-0000DE4F0000}"/>
    <cellStyle name="Input 8 2 3" xfId="10704" xr:uid="{00000000-0005-0000-0000-0000DF4F0000}"/>
    <cellStyle name="Input 8 2 3 2" xfId="30154" xr:uid="{00000000-0005-0000-0000-0000E04F0000}"/>
    <cellStyle name="Input 8 2 4" xfId="10705" xr:uid="{00000000-0005-0000-0000-0000E14F0000}"/>
    <cellStyle name="Input 8 2 4 2" xfId="30155" xr:uid="{00000000-0005-0000-0000-0000E24F0000}"/>
    <cellStyle name="Input 8 2 5" xfId="10706" xr:uid="{00000000-0005-0000-0000-0000E34F0000}"/>
    <cellStyle name="Input 8 2 5 2" xfId="30156" xr:uid="{00000000-0005-0000-0000-0000E44F0000}"/>
    <cellStyle name="Input 8 2 6" xfId="10707" xr:uid="{00000000-0005-0000-0000-0000E54F0000}"/>
    <cellStyle name="Input 8 2 6 2" xfId="30157" xr:uid="{00000000-0005-0000-0000-0000E64F0000}"/>
    <cellStyle name="Input 8 2 7" xfId="10708" xr:uid="{00000000-0005-0000-0000-0000E74F0000}"/>
    <cellStyle name="Input 8 2 7 2" xfId="30158" xr:uid="{00000000-0005-0000-0000-0000E84F0000}"/>
    <cellStyle name="Input 8 2 8" xfId="10709" xr:uid="{00000000-0005-0000-0000-0000E94F0000}"/>
    <cellStyle name="Input 8 2 8 2" xfId="30159" xr:uid="{00000000-0005-0000-0000-0000EA4F0000}"/>
    <cellStyle name="Input 8 2 9" xfId="30145" xr:uid="{00000000-0005-0000-0000-0000EB4F0000}"/>
    <cellStyle name="Input 8 3" xfId="10710" xr:uid="{00000000-0005-0000-0000-0000EC4F0000}"/>
    <cellStyle name="Input 8 3 2" xfId="10711" xr:uid="{00000000-0005-0000-0000-0000ED4F0000}"/>
    <cellStyle name="Input 8 3 2 2" xfId="30161" xr:uid="{00000000-0005-0000-0000-0000EE4F0000}"/>
    <cellStyle name="Input 8 3 3" xfId="10712" xr:uid="{00000000-0005-0000-0000-0000EF4F0000}"/>
    <cellStyle name="Input 8 3 3 2" xfId="30162" xr:uid="{00000000-0005-0000-0000-0000F04F0000}"/>
    <cellStyle name="Input 8 3 4" xfId="10713" xr:uid="{00000000-0005-0000-0000-0000F14F0000}"/>
    <cellStyle name="Input 8 3 4 2" xfId="30163" xr:uid="{00000000-0005-0000-0000-0000F24F0000}"/>
    <cellStyle name="Input 8 3 5" xfId="10714" xr:uid="{00000000-0005-0000-0000-0000F34F0000}"/>
    <cellStyle name="Input 8 3 5 2" xfId="30164" xr:uid="{00000000-0005-0000-0000-0000F44F0000}"/>
    <cellStyle name="Input 8 3 6" xfId="10715" xr:uid="{00000000-0005-0000-0000-0000F54F0000}"/>
    <cellStyle name="Input 8 3 6 2" xfId="30165" xr:uid="{00000000-0005-0000-0000-0000F64F0000}"/>
    <cellStyle name="Input 8 3 7" xfId="10716" xr:uid="{00000000-0005-0000-0000-0000F74F0000}"/>
    <cellStyle name="Input 8 3 7 2" xfId="30166" xr:uid="{00000000-0005-0000-0000-0000F84F0000}"/>
    <cellStyle name="Input 8 3 8" xfId="10717" xr:uid="{00000000-0005-0000-0000-0000F94F0000}"/>
    <cellStyle name="Input 8 3 8 2" xfId="30167" xr:uid="{00000000-0005-0000-0000-0000FA4F0000}"/>
    <cellStyle name="Input 8 3 9" xfId="30160" xr:uid="{00000000-0005-0000-0000-0000FB4F0000}"/>
    <cellStyle name="Input 8 4" xfId="10718" xr:uid="{00000000-0005-0000-0000-0000FC4F0000}"/>
    <cellStyle name="Input 8 4 2" xfId="30168" xr:uid="{00000000-0005-0000-0000-0000FD4F0000}"/>
    <cellStyle name="Input 8 5" xfId="10719" xr:uid="{00000000-0005-0000-0000-0000FE4F0000}"/>
    <cellStyle name="Input 8 5 2" xfId="30169" xr:uid="{00000000-0005-0000-0000-0000FF4F0000}"/>
    <cellStyle name="Input 8 6" xfId="10720" xr:uid="{00000000-0005-0000-0000-000000500000}"/>
    <cellStyle name="Input 8 6 2" xfId="30170" xr:uid="{00000000-0005-0000-0000-000001500000}"/>
    <cellStyle name="Input 8 7" xfId="10721" xr:uid="{00000000-0005-0000-0000-000002500000}"/>
    <cellStyle name="Input 8 7 2" xfId="30171" xr:uid="{00000000-0005-0000-0000-000003500000}"/>
    <cellStyle name="Input 8 8" xfId="10722" xr:uid="{00000000-0005-0000-0000-000004500000}"/>
    <cellStyle name="Input 8 8 2" xfId="30172" xr:uid="{00000000-0005-0000-0000-000005500000}"/>
    <cellStyle name="Input 8 9" xfId="10723" xr:uid="{00000000-0005-0000-0000-000006500000}"/>
    <cellStyle name="Input 8 9 2" xfId="30173" xr:uid="{00000000-0005-0000-0000-000007500000}"/>
    <cellStyle name="Input 9" xfId="10724" xr:uid="{00000000-0005-0000-0000-000008500000}"/>
    <cellStyle name="Input 9 10" xfId="30174" xr:uid="{00000000-0005-0000-0000-000009500000}"/>
    <cellStyle name="Input 9 2" xfId="10725" xr:uid="{00000000-0005-0000-0000-00000A500000}"/>
    <cellStyle name="Input 9 2 2" xfId="10726" xr:uid="{00000000-0005-0000-0000-00000B500000}"/>
    <cellStyle name="Input 9 2 2 2" xfId="10727" xr:uid="{00000000-0005-0000-0000-00000C500000}"/>
    <cellStyle name="Input 9 2 2 2 2" xfId="30177" xr:uid="{00000000-0005-0000-0000-00000D500000}"/>
    <cellStyle name="Input 9 2 2 3" xfId="10728" xr:uid="{00000000-0005-0000-0000-00000E500000}"/>
    <cellStyle name="Input 9 2 2 3 2" xfId="30178" xr:uid="{00000000-0005-0000-0000-00000F500000}"/>
    <cellStyle name="Input 9 2 2 4" xfId="10729" xr:uid="{00000000-0005-0000-0000-000010500000}"/>
    <cellStyle name="Input 9 2 2 4 2" xfId="30179" xr:uid="{00000000-0005-0000-0000-000011500000}"/>
    <cellStyle name="Input 9 2 2 5" xfId="10730" xr:uid="{00000000-0005-0000-0000-000012500000}"/>
    <cellStyle name="Input 9 2 2 5 2" xfId="30180" xr:uid="{00000000-0005-0000-0000-000013500000}"/>
    <cellStyle name="Input 9 2 2 6" xfId="10731" xr:uid="{00000000-0005-0000-0000-000014500000}"/>
    <cellStyle name="Input 9 2 2 6 2" xfId="30181" xr:uid="{00000000-0005-0000-0000-000015500000}"/>
    <cellStyle name="Input 9 2 2 7" xfId="10732" xr:uid="{00000000-0005-0000-0000-000016500000}"/>
    <cellStyle name="Input 9 2 2 7 2" xfId="30182" xr:uid="{00000000-0005-0000-0000-000017500000}"/>
    <cellStyle name="Input 9 2 2 8" xfId="10733" xr:uid="{00000000-0005-0000-0000-000018500000}"/>
    <cellStyle name="Input 9 2 2 8 2" xfId="30183" xr:uid="{00000000-0005-0000-0000-000019500000}"/>
    <cellStyle name="Input 9 2 2 9" xfId="30176" xr:uid="{00000000-0005-0000-0000-00001A500000}"/>
    <cellStyle name="Input 9 2 3" xfId="10734" xr:uid="{00000000-0005-0000-0000-00001B500000}"/>
    <cellStyle name="Input 9 2 3 2" xfId="30184" xr:uid="{00000000-0005-0000-0000-00001C500000}"/>
    <cellStyle name="Input 9 2 4" xfId="10735" xr:uid="{00000000-0005-0000-0000-00001D500000}"/>
    <cellStyle name="Input 9 2 4 2" xfId="30185" xr:uid="{00000000-0005-0000-0000-00001E500000}"/>
    <cellStyle name="Input 9 2 5" xfId="10736" xr:uid="{00000000-0005-0000-0000-00001F500000}"/>
    <cellStyle name="Input 9 2 5 2" xfId="30186" xr:uid="{00000000-0005-0000-0000-000020500000}"/>
    <cellStyle name="Input 9 2 6" xfId="10737" xr:uid="{00000000-0005-0000-0000-000021500000}"/>
    <cellStyle name="Input 9 2 6 2" xfId="30187" xr:uid="{00000000-0005-0000-0000-000022500000}"/>
    <cellStyle name="Input 9 2 7" xfId="10738" xr:uid="{00000000-0005-0000-0000-000023500000}"/>
    <cellStyle name="Input 9 2 7 2" xfId="30188" xr:uid="{00000000-0005-0000-0000-000024500000}"/>
    <cellStyle name="Input 9 2 8" xfId="10739" xr:uid="{00000000-0005-0000-0000-000025500000}"/>
    <cellStyle name="Input 9 2 8 2" xfId="30189" xr:uid="{00000000-0005-0000-0000-000026500000}"/>
    <cellStyle name="Input 9 2 9" xfId="30175" xr:uid="{00000000-0005-0000-0000-000027500000}"/>
    <cellStyle name="Input 9 3" xfId="10740" xr:uid="{00000000-0005-0000-0000-000028500000}"/>
    <cellStyle name="Input 9 3 2" xfId="10741" xr:uid="{00000000-0005-0000-0000-000029500000}"/>
    <cellStyle name="Input 9 3 2 2" xfId="30191" xr:uid="{00000000-0005-0000-0000-00002A500000}"/>
    <cellStyle name="Input 9 3 3" xfId="10742" xr:uid="{00000000-0005-0000-0000-00002B500000}"/>
    <cellStyle name="Input 9 3 3 2" xfId="30192" xr:uid="{00000000-0005-0000-0000-00002C500000}"/>
    <cellStyle name="Input 9 3 4" xfId="10743" xr:uid="{00000000-0005-0000-0000-00002D500000}"/>
    <cellStyle name="Input 9 3 4 2" xfId="30193" xr:uid="{00000000-0005-0000-0000-00002E500000}"/>
    <cellStyle name="Input 9 3 5" xfId="10744" xr:uid="{00000000-0005-0000-0000-00002F500000}"/>
    <cellStyle name="Input 9 3 5 2" xfId="30194" xr:uid="{00000000-0005-0000-0000-000030500000}"/>
    <cellStyle name="Input 9 3 6" xfId="10745" xr:uid="{00000000-0005-0000-0000-000031500000}"/>
    <cellStyle name="Input 9 3 6 2" xfId="30195" xr:uid="{00000000-0005-0000-0000-000032500000}"/>
    <cellStyle name="Input 9 3 7" xfId="10746" xr:uid="{00000000-0005-0000-0000-000033500000}"/>
    <cellStyle name="Input 9 3 7 2" xfId="30196" xr:uid="{00000000-0005-0000-0000-000034500000}"/>
    <cellStyle name="Input 9 3 8" xfId="10747" xr:uid="{00000000-0005-0000-0000-000035500000}"/>
    <cellStyle name="Input 9 3 8 2" xfId="30197" xr:uid="{00000000-0005-0000-0000-000036500000}"/>
    <cellStyle name="Input 9 3 9" xfId="30190" xr:uid="{00000000-0005-0000-0000-000037500000}"/>
    <cellStyle name="Input 9 4" xfId="10748" xr:uid="{00000000-0005-0000-0000-000038500000}"/>
    <cellStyle name="Input 9 4 2" xfId="30198" xr:uid="{00000000-0005-0000-0000-000039500000}"/>
    <cellStyle name="Input 9 5" xfId="10749" xr:uid="{00000000-0005-0000-0000-00003A500000}"/>
    <cellStyle name="Input 9 5 2" xfId="30199" xr:uid="{00000000-0005-0000-0000-00003B500000}"/>
    <cellStyle name="Input 9 6" xfId="10750" xr:uid="{00000000-0005-0000-0000-00003C500000}"/>
    <cellStyle name="Input 9 6 2" xfId="30200" xr:uid="{00000000-0005-0000-0000-00003D500000}"/>
    <cellStyle name="Input 9 7" xfId="10751" xr:uid="{00000000-0005-0000-0000-00003E500000}"/>
    <cellStyle name="Input 9 7 2" xfId="30201" xr:uid="{00000000-0005-0000-0000-00003F500000}"/>
    <cellStyle name="Input 9 8" xfId="10752" xr:uid="{00000000-0005-0000-0000-000040500000}"/>
    <cellStyle name="Input 9 8 2" xfId="30202" xr:uid="{00000000-0005-0000-0000-000041500000}"/>
    <cellStyle name="Input 9 9" xfId="10753" xr:uid="{00000000-0005-0000-0000-000042500000}"/>
    <cellStyle name="Input 9 9 2" xfId="30203" xr:uid="{00000000-0005-0000-0000-000043500000}"/>
    <cellStyle name="Input Company Name" xfId="10754" xr:uid="{00000000-0005-0000-0000-000044500000}"/>
    <cellStyle name="Input Forecast Currency" xfId="10755" xr:uid="{00000000-0005-0000-0000-000045500000}"/>
    <cellStyle name="Input Forecast Date" xfId="10756" xr:uid="{00000000-0005-0000-0000-000046500000}"/>
    <cellStyle name="Input Forecast Multiple" xfId="10757" xr:uid="{00000000-0005-0000-0000-000047500000}"/>
    <cellStyle name="Input Forecast Number" xfId="10758" xr:uid="{00000000-0005-0000-0000-000048500000}"/>
    <cellStyle name="Input Forecast Percentage" xfId="10759" xr:uid="{00000000-0005-0000-0000-000049500000}"/>
    <cellStyle name="Input Forecast Year" xfId="10760" xr:uid="{00000000-0005-0000-0000-00004A500000}"/>
    <cellStyle name="Input Heading 1" xfId="10761" xr:uid="{00000000-0005-0000-0000-00004B500000}"/>
    <cellStyle name="Input Heading 2" xfId="10762" xr:uid="{00000000-0005-0000-0000-00004C500000}"/>
    <cellStyle name="Input Heading 3" xfId="10763" xr:uid="{00000000-0005-0000-0000-00004D500000}"/>
    <cellStyle name="Input Heading 4" xfId="10764" xr:uid="{00000000-0005-0000-0000-00004E500000}"/>
    <cellStyle name="Input Middle Currency" xfId="10765" xr:uid="{00000000-0005-0000-0000-00004F500000}"/>
    <cellStyle name="Input Middle Date" xfId="10766" xr:uid="{00000000-0005-0000-0000-000050500000}"/>
    <cellStyle name="Input Middle Multiple" xfId="10767" xr:uid="{00000000-0005-0000-0000-000051500000}"/>
    <cellStyle name="Input Middle Number" xfId="10768" xr:uid="{00000000-0005-0000-0000-000052500000}"/>
    <cellStyle name="Input Middle Percentage" xfId="10769" xr:uid="{00000000-0005-0000-0000-000053500000}"/>
    <cellStyle name="Input Middle Title / Name" xfId="10770" xr:uid="{00000000-0005-0000-0000-000054500000}"/>
    <cellStyle name="Input Middle Year" xfId="10771" xr:uid="{00000000-0005-0000-0000-000055500000}"/>
    <cellStyle name="Input Sheet Title" xfId="10772" xr:uid="{00000000-0005-0000-0000-000056500000}"/>
    <cellStyle name="Input1" xfId="10773" xr:uid="{00000000-0005-0000-0000-000057500000}"/>
    <cellStyle name="Input1 2" xfId="10774" xr:uid="{00000000-0005-0000-0000-000058500000}"/>
    <cellStyle name="Input1 3" xfId="10775" xr:uid="{00000000-0005-0000-0000-000059500000}"/>
    <cellStyle name="Input2" xfId="10776" xr:uid="{00000000-0005-0000-0000-00005A500000}"/>
    <cellStyle name="Input2 2" xfId="10777" xr:uid="{00000000-0005-0000-0000-00005B500000}"/>
    <cellStyle name="Input3" xfId="10778" xr:uid="{00000000-0005-0000-0000-00005C500000}"/>
    <cellStyle name="Input3 2" xfId="10779" xr:uid="{00000000-0005-0000-0000-00005D500000}"/>
    <cellStyle name="Lines" xfId="10780" xr:uid="{00000000-0005-0000-0000-00005E500000}"/>
    <cellStyle name="Lines 2" xfId="10781" xr:uid="{00000000-0005-0000-0000-00005F500000}"/>
    <cellStyle name="Linked Cell 2" xfId="10782" xr:uid="{00000000-0005-0000-0000-000060500000}"/>
    <cellStyle name="Linked Cell 3" xfId="10783" xr:uid="{00000000-0005-0000-0000-000061500000}"/>
    <cellStyle name="Linked Cell 4" xfId="10784" xr:uid="{00000000-0005-0000-0000-000062500000}"/>
    <cellStyle name="Linked Cell 5" xfId="10785" xr:uid="{00000000-0005-0000-0000-000063500000}"/>
    <cellStyle name="Linked Cell 6" xfId="10786" xr:uid="{00000000-0005-0000-0000-000064500000}"/>
    <cellStyle name="Lookup Table Heading" xfId="10787" xr:uid="{00000000-0005-0000-0000-000065500000}"/>
    <cellStyle name="Lookup Table Heading 2" xfId="10788" xr:uid="{00000000-0005-0000-0000-000066500000}"/>
    <cellStyle name="Lookup Table Heading 2 10" xfId="10789" xr:uid="{00000000-0005-0000-0000-000067500000}"/>
    <cellStyle name="Lookup Table Heading 2 11" xfId="10790" xr:uid="{00000000-0005-0000-0000-000068500000}"/>
    <cellStyle name="Lookup Table Heading 2 12" xfId="10791" xr:uid="{00000000-0005-0000-0000-000069500000}"/>
    <cellStyle name="Lookup Table Heading 2 13" xfId="10792" xr:uid="{00000000-0005-0000-0000-00006A500000}"/>
    <cellStyle name="Lookup Table Heading 2 14" xfId="10793" xr:uid="{00000000-0005-0000-0000-00006B500000}"/>
    <cellStyle name="Lookup Table Heading 2 15" xfId="10794" xr:uid="{00000000-0005-0000-0000-00006C500000}"/>
    <cellStyle name="Lookup Table Heading 2 16" xfId="10795" xr:uid="{00000000-0005-0000-0000-00006D500000}"/>
    <cellStyle name="Lookup Table Heading 2 17" xfId="10796" xr:uid="{00000000-0005-0000-0000-00006E500000}"/>
    <cellStyle name="Lookup Table Heading 2 2" xfId="10797" xr:uid="{00000000-0005-0000-0000-00006F500000}"/>
    <cellStyle name="Lookup Table Heading 2 2 10" xfId="10798" xr:uid="{00000000-0005-0000-0000-000070500000}"/>
    <cellStyle name="Lookup Table Heading 2 2 11" xfId="10799" xr:uid="{00000000-0005-0000-0000-000071500000}"/>
    <cellStyle name="Lookup Table Heading 2 2 12" xfId="10800" xr:uid="{00000000-0005-0000-0000-000072500000}"/>
    <cellStyle name="Lookup Table Heading 2 2 13" xfId="10801" xr:uid="{00000000-0005-0000-0000-000073500000}"/>
    <cellStyle name="Lookup Table Heading 2 2 14" xfId="10802" xr:uid="{00000000-0005-0000-0000-000074500000}"/>
    <cellStyle name="Lookup Table Heading 2 2 15" xfId="10803" xr:uid="{00000000-0005-0000-0000-000075500000}"/>
    <cellStyle name="Lookup Table Heading 2 2 16" xfId="10804" xr:uid="{00000000-0005-0000-0000-000076500000}"/>
    <cellStyle name="Lookup Table Heading 2 2 2" xfId="10805" xr:uid="{00000000-0005-0000-0000-000077500000}"/>
    <cellStyle name="Lookup Table Heading 2 2 2 10" xfId="10806" xr:uid="{00000000-0005-0000-0000-000078500000}"/>
    <cellStyle name="Lookup Table Heading 2 2 2 11" xfId="10807" xr:uid="{00000000-0005-0000-0000-000079500000}"/>
    <cellStyle name="Lookup Table Heading 2 2 2 12" xfId="10808" xr:uid="{00000000-0005-0000-0000-00007A500000}"/>
    <cellStyle name="Lookup Table Heading 2 2 2 13" xfId="10809" xr:uid="{00000000-0005-0000-0000-00007B500000}"/>
    <cellStyle name="Lookup Table Heading 2 2 2 2" xfId="10810" xr:uid="{00000000-0005-0000-0000-00007C500000}"/>
    <cellStyle name="Lookup Table Heading 2 2 2 3" xfId="10811" xr:uid="{00000000-0005-0000-0000-00007D500000}"/>
    <cellStyle name="Lookup Table Heading 2 2 2 4" xfId="10812" xr:uid="{00000000-0005-0000-0000-00007E500000}"/>
    <cellStyle name="Lookup Table Heading 2 2 2 5" xfId="10813" xr:uid="{00000000-0005-0000-0000-00007F500000}"/>
    <cellStyle name="Lookup Table Heading 2 2 2 6" xfId="10814" xr:uid="{00000000-0005-0000-0000-000080500000}"/>
    <cellStyle name="Lookup Table Heading 2 2 2 7" xfId="10815" xr:uid="{00000000-0005-0000-0000-000081500000}"/>
    <cellStyle name="Lookup Table Heading 2 2 2 8" xfId="10816" xr:uid="{00000000-0005-0000-0000-000082500000}"/>
    <cellStyle name="Lookup Table Heading 2 2 2 9" xfId="10817" xr:uid="{00000000-0005-0000-0000-000083500000}"/>
    <cellStyle name="Lookup Table Heading 2 2 3" xfId="10818" xr:uid="{00000000-0005-0000-0000-000084500000}"/>
    <cellStyle name="Lookup Table Heading 2 2 4" xfId="10819" xr:uid="{00000000-0005-0000-0000-000085500000}"/>
    <cellStyle name="Lookup Table Heading 2 2 5" xfId="10820" xr:uid="{00000000-0005-0000-0000-000086500000}"/>
    <cellStyle name="Lookup Table Heading 2 2 6" xfId="10821" xr:uid="{00000000-0005-0000-0000-000087500000}"/>
    <cellStyle name="Lookup Table Heading 2 2 7" xfId="10822" xr:uid="{00000000-0005-0000-0000-000088500000}"/>
    <cellStyle name="Lookup Table Heading 2 2 8" xfId="10823" xr:uid="{00000000-0005-0000-0000-000089500000}"/>
    <cellStyle name="Lookup Table Heading 2 2 9" xfId="10824" xr:uid="{00000000-0005-0000-0000-00008A500000}"/>
    <cellStyle name="Lookup Table Heading 2 3" xfId="10825" xr:uid="{00000000-0005-0000-0000-00008B500000}"/>
    <cellStyle name="Lookup Table Heading 2 3 10" xfId="10826" xr:uid="{00000000-0005-0000-0000-00008C500000}"/>
    <cellStyle name="Lookup Table Heading 2 3 11" xfId="10827" xr:uid="{00000000-0005-0000-0000-00008D500000}"/>
    <cellStyle name="Lookup Table Heading 2 3 12" xfId="10828" xr:uid="{00000000-0005-0000-0000-00008E500000}"/>
    <cellStyle name="Lookup Table Heading 2 3 13" xfId="10829" xr:uid="{00000000-0005-0000-0000-00008F500000}"/>
    <cellStyle name="Lookup Table Heading 2 3 2" xfId="10830" xr:uid="{00000000-0005-0000-0000-000090500000}"/>
    <cellStyle name="Lookup Table Heading 2 3 3" xfId="10831" xr:uid="{00000000-0005-0000-0000-000091500000}"/>
    <cellStyle name="Lookup Table Heading 2 3 4" xfId="10832" xr:uid="{00000000-0005-0000-0000-000092500000}"/>
    <cellStyle name="Lookup Table Heading 2 3 5" xfId="10833" xr:uid="{00000000-0005-0000-0000-000093500000}"/>
    <cellStyle name="Lookup Table Heading 2 3 6" xfId="10834" xr:uid="{00000000-0005-0000-0000-000094500000}"/>
    <cellStyle name="Lookup Table Heading 2 3 7" xfId="10835" xr:uid="{00000000-0005-0000-0000-000095500000}"/>
    <cellStyle name="Lookup Table Heading 2 3 8" xfId="10836" xr:uid="{00000000-0005-0000-0000-000096500000}"/>
    <cellStyle name="Lookup Table Heading 2 3 9" xfId="10837" xr:uid="{00000000-0005-0000-0000-000097500000}"/>
    <cellStyle name="Lookup Table Heading 2 4" xfId="10838" xr:uid="{00000000-0005-0000-0000-000098500000}"/>
    <cellStyle name="Lookup Table Heading 2 5" xfId="10839" xr:uid="{00000000-0005-0000-0000-000099500000}"/>
    <cellStyle name="Lookup Table Heading 2 6" xfId="10840" xr:uid="{00000000-0005-0000-0000-00009A500000}"/>
    <cellStyle name="Lookup Table Heading 2 7" xfId="10841" xr:uid="{00000000-0005-0000-0000-00009B500000}"/>
    <cellStyle name="Lookup Table Heading 2 8" xfId="10842" xr:uid="{00000000-0005-0000-0000-00009C500000}"/>
    <cellStyle name="Lookup Table Heading 2 9" xfId="10843" xr:uid="{00000000-0005-0000-0000-00009D500000}"/>
    <cellStyle name="Lookup Table Heading 3" xfId="10844" xr:uid="{00000000-0005-0000-0000-00009E500000}"/>
    <cellStyle name="Lookup Table Heading 3 10" xfId="10845" xr:uid="{00000000-0005-0000-0000-00009F500000}"/>
    <cellStyle name="Lookup Table Heading 3 10 2" xfId="30206" xr:uid="{00000000-0005-0000-0000-0000A0500000}"/>
    <cellStyle name="Lookup Table Heading 3 11" xfId="10846" xr:uid="{00000000-0005-0000-0000-0000A1500000}"/>
    <cellStyle name="Lookup Table Heading 3 11 2" xfId="30207" xr:uid="{00000000-0005-0000-0000-0000A2500000}"/>
    <cellStyle name="Lookup Table Heading 3 12" xfId="10847" xr:uid="{00000000-0005-0000-0000-0000A3500000}"/>
    <cellStyle name="Lookup Table Heading 3 12 2" xfId="30208" xr:uid="{00000000-0005-0000-0000-0000A4500000}"/>
    <cellStyle name="Lookup Table Heading 3 13" xfId="10848" xr:uid="{00000000-0005-0000-0000-0000A5500000}"/>
    <cellStyle name="Lookup Table Heading 3 13 2" xfId="30209" xr:uid="{00000000-0005-0000-0000-0000A6500000}"/>
    <cellStyle name="Lookup Table Heading 3 14" xfId="10849" xr:uid="{00000000-0005-0000-0000-0000A7500000}"/>
    <cellStyle name="Lookup Table Heading 3 14 2" xfId="30210" xr:uid="{00000000-0005-0000-0000-0000A8500000}"/>
    <cellStyle name="Lookup Table Heading 3 15" xfId="10850" xr:uid="{00000000-0005-0000-0000-0000A9500000}"/>
    <cellStyle name="Lookup Table Heading 3 15 2" xfId="30211" xr:uid="{00000000-0005-0000-0000-0000AA500000}"/>
    <cellStyle name="Lookup Table Heading 3 16" xfId="10851" xr:uid="{00000000-0005-0000-0000-0000AB500000}"/>
    <cellStyle name="Lookup Table Heading 3 16 2" xfId="30212" xr:uid="{00000000-0005-0000-0000-0000AC500000}"/>
    <cellStyle name="Lookup Table Heading 3 17" xfId="30205" xr:uid="{00000000-0005-0000-0000-0000AD500000}"/>
    <cellStyle name="Lookup Table Heading 3 2" xfId="10852" xr:uid="{00000000-0005-0000-0000-0000AE500000}"/>
    <cellStyle name="Lookup Table Heading 3 2 10" xfId="10853" xr:uid="{00000000-0005-0000-0000-0000AF500000}"/>
    <cellStyle name="Lookup Table Heading 3 2 10 2" xfId="30214" xr:uid="{00000000-0005-0000-0000-0000B0500000}"/>
    <cellStyle name="Lookup Table Heading 3 2 11" xfId="10854" xr:uid="{00000000-0005-0000-0000-0000B1500000}"/>
    <cellStyle name="Lookup Table Heading 3 2 11 2" xfId="30215" xr:uid="{00000000-0005-0000-0000-0000B2500000}"/>
    <cellStyle name="Lookup Table Heading 3 2 12" xfId="10855" xr:uid="{00000000-0005-0000-0000-0000B3500000}"/>
    <cellStyle name="Lookup Table Heading 3 2 12 2" xfId="30216" xr:uid="{00000000-0005-0000-0000-0000B4500000}"/>
    <cellStyle name="Lookup Table Heading 3 2 13" xfId="10856" xr:uid="{00000000-0005-0000-0000-0000B5500000}"/>
    <cellStyle name="Lookup Table Heading 3 2 13 2" xfId="30217" xr:uid="{00000000-0005-0000-0000-0000B6500000}"/>
    <cellStyle name="Lookup Table Heading 3 2 14" xfId="10857" xr:uid="{00000000-0005-0000-0000-0000B7500000}"/>
    <cellStyle name="Lookup Table Heading 3 2 14 2" xfId="30218" xr:uid="{00000000-0005-0000-0000-0000B8500000}"/>
    <cellStyle name="Lookup Table Heading 3 2 15" xfId="10858" xr:uid="{00000000-0005-0000-0000-0000B9500000}"/>
    <cellStyle name="Lookup Table Heading 3 2 15 2" xfId="30219" xr:uid="{00000000-0005-0000-0000-0000BA500000}"/>
    <cellStyle name="Lookup Table Heading 3 2 16" xfId="30213" xr:uid="{00000000-0005-0000-0000-0000BB500000}"/>
    <cellStyle name="Lookup Table Heading 3 2 2" xfId="10859" xr:uid="{00000000-0005-0000-0000-0000BC500000}"/>
    <cellStyle name="Lookup Table Heading 3 2 2 10" xfId="10860" xr:uid="{00000000-0005-0000-0000-0000BD500000}"/>
    <cellStyle name="Lookup Table Heading 3 2 2 10 2" xfId="30221" xr:uid="{00000000-0005-0000-0000-0000BE500000}"/>
    <cellStyle name="Lookup Table Heading 3 2 2 11" xfId="10861" xr:uid="{00000000-0005-0000-0000-0000BF500000}"/>
    <cellStyle name="Lookup Table Heading 3 2 2 11 2" xfId="30222" xr:uid="{00000000-0005-0000-0000-0000C0500000}"/>
    <cellStyle name="Lookup Table Heading 3 2 2 12" xfId="10862" xr:uid="{00000000-0005-0000-0000-0000C1500000}"/>
    <cellStyle name="Lookup Table Heading 3 2 2 12 2" xfId="30223" xr:uid="{00000000-0005-0000-0000-0000C2500000}"/>
    <cellStyle name="Lookup Table Heading 3 2 2 13" xfId="10863" xr:uid="{00000000-0005-0000-0000-0000C3500000}"/>
    <cellStyle name="Lookup Table Heading 3 2 2 13 2" xfId="30224" xr:uid="{00000000-0005-0000-0000-0000C4500000}"/>
    <cellStyle name="Lookup Table Heading 3 2 2 14" xfId="30220" xr:uid="{00000000-0005-0000-0000-0000C5500000}"/>
    <cellStyle name="Lookup Table Heading 3 2 2 2" xfId="10864" xr:uid="{00000000-0005-0000-0000-0000C6500000}"/>
    <cellStyle name="Lookup Table Heading 3 2 2 2 2" xfId="30225" xr:uid="{00000000-0005-0000-0000-0000C7500000}"/>
    <cellStyle name="Lookup Table Heading 3 2 2 3" xfId="10865" xr:uid="{00000000-0005-0000-0000-0000C8500000}"/>
    <cellStyle name="Lookup Table Heading 3 2 2 3 2" xfId="30226" xr:uid="{00000000-0005-0000-0000-0000C9500000}"/>
    <cellStyle name="Lookup Table Heading 3 2 2 4" xfId="10866" xr:uid="{00000000-0005-0000-0000-0000CA500000}"/>
    <cellStyle name="Lookup Table Heading 3 2 2 4 2" xfId="30227" xr:uid="{00000000-0005-0000-0000-0000CB500000}"/>
    <cellStyle name="Lookup Table Heading 3 2 2 5" xfId="10867" xr:uid="{00000000-0005-0000-0000-0000CC500000}"/>
    <cellStyle name="Lookup Table Heading 3 2 2 5 2" xfId="30228" xr:uid="{00000000-0005-0000-0000-0000CD500000}"/>
    <cellStyle name="Lookup Table Heading 3 2 2 6" xfId="10868" xr:uid="{00000000-0005-0000-0000-0000CE500000}"/>
    <cellStyle name="Lookup Table Heading 3 2 2 6 2" xfId="30229" xr:uid="{00000000-0005-0000-0000-0000CF500000}"/>
    <cellStyle name="Lookup Table Heading 3 2 2 7" xfId="10869" xr:uid="{00000000-0005-0000-0000-0000D0500000}"/>
    <cellStyle name="Lookup Table Heading 3 2 2 7 2" xfId="30230" xr:uid="{00000000-0005-0000-0000-0000D1500000}"/>
    <cellStyle name="Lookup Table Heading 3 2 2 8" xfId="10870" xr:uid="{00000000-0005-0000-0000-0000D2500000}"/>
    <cellStyle name="Lookup Table Heading 3 2 2 8 2" xfId="30231" xr:uid="{00000000-0005-0000-0000-0000D3500000}"/>
    <cellStyle name="Lookup Table Heading 3 2 2 9" xfId="10871" xr:uid="{00000000-0005-0000-0000-0000D4500000}"/>
    <cellStyle name="Lookup Table Heading 3 2 2 9 2" xfId="30232" xr:uid="{00000000-0005-0000-0000-0000D5500000}"/>
    <cellStyle name="Lookup Table Heading 3 2 3" xfId="10872" xr:uid="{00000000-0005-0000-0000-0000D6500000}"/>
    <cellStyle name="Lookup Table Heading 3 2 3 2" xfId="30233" xr:uid="{00000000-0005-0000-0000-0000D7500000}"/>
    <cellStyle name="Lookup Table Heading 3 2 4" xfId="10873" xr:uid="{00000000-0005-0000-0000-0000D8500000}"/>
    <cellStyle name="Lookup Table Heading 3 2 4 2" xfId="30234" xr:uid="{00000000-0005-0000-0000-0000D9500000}"/>
    <cellStyle name="Lookup Table Heading 3 2 5" xfId="10874" xr:uid="{00000000-0005-0000-0000-0000DA500000}"/>
    <cellStyle name="Lookup Table Heading 3 2 5 2" xfId="30235" xr:uid="{00000000-0005-0000-0000-0000DB500000}"/>
    <cellStyle name="Lookup Table Heading 3 2 6" xfId="10875" xr:uid="{00000000-0005-0000-0000-0000DC500000}"/>
    <cellStyle name="Lookup Table Heading 3 2 6 2" xfId="30236" xr:uid="{00000000-0005-0000-0000-0000DD500000}"/>
    <cellStyle name="Lookup Table Heading 3 2 7" xfId="10876" xr:uid="{00000000-0005-0000-0000-0000DE500000}"/>
    <cellStyle name="Lookup Table Heading 3 2 7 2" xfId="30237" xr:uid="{00000000-0005-0000-0000-0000DF500000}"/>
    <cellStyle name="Lookup Table Heading 3 2 8" xfId="10877" xr:uid="{00000000-0005-0000-0000-0000E0500000}"/>
    <cellStyle name="Lookup Table Heading 3 2 8 2" xfId="30238" xr:uid="{00000000-0005-0000-0000-0000E1500000}"/>
    <cellStyle name="Lookup Table Heading 3 2 9" xfId="10878" xr:uid="{00000000-0005-0000-0000-0000E2500000}"/>
    <cellStyle name="Lookup Table Heading 3 2 9 2" xfId="30239" xr:uid="{00000000-0005-0000-0000-0000E3500000}"/>
    <cellStyle name="Lookup Table Heading 3 3" xfId="10879" xr:uid="{00000000-0005-0000-0000-0000E4500000}"/>
    <cellStyle name="Lookup Table Heading 3 3 10" xfId="10880" xr:uid="{00000000-0005-0000-0000-0000E5500000}"/>
    <cellStyle name="Lookup Table Heading 3 3 10 2" xfId="30241" xr:uid="{00000000-0005-0000-0000-0000E6500000}"/>
    <cellStyle name="Lookup Table Heading 3 3 11" xfId="10881" xr:uid="{00000000-0005-0000-0000-0000E7500000}"/>
    <cellStyle name="Lookup Table Heading 3 3 11 2" xfId="30242" xr:uid="{00000000-0005-0000-0000-0000E8500000}"/>
    <cellStyle name="Lookup Table Heading 3 3 12" xfId="10882" xr:uid="{00000000-0005-0000-0000-0000E9500000}"/>
    <cellStyle name="Lookup Table Heading 3 3 12 2" xfId="30243" xr:uid="{00000000-0005-0000-0000-0000EA500000}"/>
    <cellStyle name="Lookup Table Heading 3 3 13" xfId="10883" xr:uid="{00000000-0005-0000-0000-0000EB500000}"/>
    <cellStyle name="Lookup Table Heading 3 3 13 2" xfId="30244" xr:uid="{00000000-0005-0000-0000-0000EC500000}"/>
    <cellStyle name="Lookup Table Heading 3 3 14" xfId="30240" xr:uid="{00000000-0005-0000-0000-0000ED500000}"/>
    <cellStyle name="Lookup Table Heading 3 3 2" xfId="10884" xr:uid="{00000000-0005-0000-0000-0000EE500000}"/>
    <cellStyle name="Lookup Table Heading 3 3 2 2" xfId="30245" xr:uid="{00000000-0005-0000-0000-0000EF500000}"/>
    <cellStyle name="Lookup Table Heading 3 3 3" xfId="10885" xr:uid="{00000000-0005-0000-0000-0000F0500000}"/>
    <cellStyle name="Lookup Table Heading 3 3 3 2" xfId="30246" xr:uid="{00000000-0005-0000-0000-0000F1500000}"/>
    <cellStyle name="Lookup Table Heading 3 3 4" xfId="10886" xr:uid="{00000000-0005-0000-0000-0000F2500000}"/>
    <cellStyle name="Lookup Table Heading 3 3 4 2" xfId="30247" xr:uid="{00000000-0005-0000-0000-0000F3500000}"/>
    <cellStyle name="Lookup Table Heading 3 3 5" xfId="10887" xr:uid="{00000000-0005-0000-0000-0000F4500000}"/>
    <cellStyle name="Lookup Table Heading 3 3 5 2" xfId="30248" xr:uid="{00000000-0005-0000-0000-0000F5500000}"/>
    <cellStyle name="Lookup Table Heading 3 3 6" xfId="10888" xr:uid="{00000000-0005-0000-0000-0000F6500000}"/>
    <cellStyle name="Lookup Table Heading 3 3 6 2" xfId="30249" xr:uid="{00000000-0005-0000-0000-0000F7500000}"/>
    <cellStyle name="Lookup Table Heading 3 3 7" xfId="10889" xr:uid="{00000000-0005-0000-0000-0000F8500000}"/>
    <cellStyle name="Lookup Table Heading 3 3 7 2" xfId="30250" xr:uid="{00000000-0005-0000-0000-0000F9500000}"/>
    <cellStyle name="Lookup Table Heading 3 3 8" xfId="10890" xr:uid="{00000000-0005-0000-0000-0000FA500000}"/>
    <cellStyle name="Lookup Table Heading 3 3 8 2" xfId="30251" xr:uid="{00000000-0005-0000-0000-0000FB500000}"/>
    <cellStyle name="Lookup Table Heading 3 3 9" xfId="10891" xr:uid="{00000000-0005-0000-0000-0000FC500000}"/>
    <cellStyle name="Lookup Table Heading 3 3 9 2" xfId="30252" xr:uid="{00000000-0005-0000-0000-0000FD500000}"/>
    <cellStyle name="Lookup Table Heading 3 4" xfId="10892" xr:uid="{00000000-0005-0000-0000-0000FE500000}"/>
    <cellStyle name="Lookup Table Heading 3 4 2" xfId="30253" xr:uid="{00000000-0005-0000-0000-0000FF500000}"/>
    <cellStyle name="Lookup Table Heading 3 5" xfId="10893" xr:uid="{00000000-0005-0000-0000-000000510000}"/>
    <cellStyle name="Lookup Table Heading 3 5 2" xfId="30254" xr:uid="{00000000-0005-0000-0000-000001510000}"/>
    <cellStyle name="Lookup Table Heading 3 6" xfId="10894" xr:uid="{00000000-0005-0000-0000-000002510000}"/>
    <cellStyle name="Lookup Table Heading 3 6 2" xfId="30255" xr:uid="{00000000-0005-0000-0000-000003510000}"/>
    <cellStyle name="Lookup Table Heading 3 7" xfId="10895" xr:uid="{00000000-0005-0000-0000-000004510000}"/>
    <cellStyle name="Lookup Table Heading 3 7 2" xfId="30256" xr:uid="{00000000-0005-0000-0000-000005510000}"/>
    <cellStyle name="Lookup Table Heading 3 8" xfId="10896" xr:uid="{00000000-0005-0000-0000-000006510000}"/>
    <cellStyle name="Lookup Table Heading 3 8 2" xfId="30257" xr:uid="{00000000-0005-0000-0000-000007510000}"/>
    <cellStyle name="Lookup Table Heading 3 9" xfId="10897" xr:uid="{00000000-0005-0000-0000-000008510000}"/>
    <cellStyle name="Lookup Table Heading 3 9 2" xfId="30258" xr:uid="{00000000-0005-0000-0000-000009510000}"/>
    <cellStyle name="Lookup Table Heading 4" xfId="10898" xr:uid="{00000000-0005-0000-0000-00000A510000}"/>
    <cellStyle name="Lookup Table Heading 4 10" xfId="10899" xr:uid="{00000000-0005-0000-0000-00000B510000}"/>
    <cellStyle name="Lookup Table Heading 4 10 2" xfId="30260" xr:uid="{00000000-0005-0000-0000-00000C510000}"/>
    <cellStyle name="Lookup Table Heading 4 11" xfId="10900" xr:uid="{00000000-0005-0000-0000-00000D510000}"/>
    <cellStyle name="Lookup Table Heading 4 11 2" xfId="30261" xr:uid="{00000000-0005-0000-0000-00000E510000}"/>
    <cellStyle name="Lookup Table Heading 4 12" xfId="10901" xr:uid="{00000000-0005-0000-0000-00000F510000}"/>
    <cellStyle name="Lookup Table Heading 4 12 2" xfId="30262" xr:uid="{00000000-0005-0000-0000-000010510000}"/>
    <cellStyle name="Lookup Table Heading 4 13" xfId="10902" xr:uid="{00000000-0005-0000-0000-000011510000}"/>
    <cellStyle name="Lookup Table Heading 4 13 2" xfId="30263" xr:uid="{00000000-0005-0000-0000-000012510000}"/>
    <cellStyle name="Lookup Table Heading 4 14" xfId="10903" xr:uid="{00000000-0005-0000-0000-000013510000}"/>
    <cellStyle name="Lookup Table Heading 4 14 2" xfId="30264" xr:uid="{00000000-0005-0000-0000-000014510000}"/>
    <cellStyle name="Lookup Table Heading 4 15" xfId="10904" xr:uid="{00000000-0005-0000-0000-000015510000}"/>
    <cellStyle name="Lookup Table Heading 4 15 2" xfId="30265" xr:uid="{00000000-0005-0000-0000-000016510000}"/>
    <cellStyle name="Lookup Table Heading 4 16" xfId="10905" xr:uid="{00000000-0005-0000-0000-000017510000}"/>
    <cellStyle name="Lookup Table Heading 4 16 2" xfId="30266" xr:uid="{00000000-0005-0000-0000-000018510000}"/>
    <cellStyle name="Lookup Table Heading 4 17" xfId="30259" xr:uid="{00000000-0005-0000-0000-000019510000}"/>
    <cellStyle name="Lookup Table Heading 4 2" xfId="10906" xr:uid="{00000000-0005-0000-0000-00001A510000}"/>
    <cellStyle name="Lookup Table Heading 4 2 10" xfId="10907" xr:uid="{00000000-0005-0000-0000-00001B510000}"/>
    <cellStyle name="Lookup Table Heading 4 2 10 2" xfId="30268" xr:uid="{00000000-0005-0000-0000-00001C510000}"/>
    <cellStyle name="Lookup Table Heading 4 2 11" xfId="10908" xr:uid="{00000000-0005-0000-0000-00001D510000}"/>
    <cellStyle name="Lookup Table Heading 4 2 11 2" xfId="30269" xr:uid="{00000000-0005-0000-0000-00001E510000}"/>
    <cellStyle name="Lookup Table Heading 4 2 12" xfId="10909" xr:uid="{00000000-0005-0000-0000-00001F510000}"/>
    <cellStyle name="Lookup Table Heading 4 2 12 2" xfId="30270" xr:uid="{00000000-0005-0000-0000-000020510000}"/>
    <cellStyle name="Lookup Table Heading 4 2 13" xfId="10910" xr:uid="{00000000-0005-0000-0000-000021510000}"/>
    <cellStyle name="Lookup Table Heading 4 2 13 2" xfId="30271" xr:uid="{00000000-0005-0000-0000-000022510000}"/>
    <cellStyle name="Lookup Table Heading 4 2 14" xfId="10911" xr:uid="{00000000-0005-0000-0000-000023510000}"/>
    <cellStyle name="Lookup Table Heading 4 2 14 2" xfId="30272" xr:uid="{00000000-0005-0000-0000-000024510000}"/>
    <cellStyle name="Lookup Table Heading 4 2 15" xfId="10912" xr:uid="{00000000-0005-0000-0000-000025510000}"/>
    <cellStyle name="Lookup Table Heading 4 2 15 2" xfId="30273" xr:uid="{00000000-0005-0000-0000-000026510000}"/>
    <cellStyle name="Lookup Table Heading 4 2 16" xfId="30267" xr:uid="{00000000-0005-0000-0000-000027510000}"/>
    <cellStyle name="Lookup Table Heading 4 2 2" xfId="10913" xr:uid="{00000000-0005-0000-0000-000028510000}"/>
    <cellStyle name="Lookup Table Heading 4 2 2 10" xfId="10914" xr:uid="{00000000-0005-0000-0000-000029510000}"/>
    <cellStyle name="Lookup Table Heading 4 2 2 10 2" xfId="30275" xr:uid="{00000000-0005-0000-0000-00002A510000}"/>
    <cellStyle name="Lookup Table Heading 4 2 2 11" xfId="10915" xr:uid="{00000000-0005-0000-0000-00002B510000}"/>
    <cellStyle name="Lookup Table Heading 4 2 2 11 2" xfId="30276" xr:uid="{00000000-0005-0000-0000-00002C510000}"/>
    <cellStyle name="Lookup Table Heading 4 2 2 12" xfId="10916" xr:uid="{00000000-0005-0000-0000-00002D510000}"/>
    <cellStyle name="Lookup Table Heading 4 2 2 12 2" xfId="30277" xr:uid="{00000000-0005-0000-0000-00002E510000}"/>
    <cellStyle name="Lookup Table Heading 4 2 2 13" xfId="10917" xr:uid="{00000000-0005-0000-0000-00002F510000}"/>
    <cellStyle name="Lookup Table Heading 4 2 2 13 2" xfId="30278" xr:uid="{00000000-0005-0000-0000-000030510000}"/>
    <cellStyle name="Lookup Table Heading 4 2 2 14" xfId="30274" xr:uid="{00000000-0005-0000-0000-000031510000}"/>
    <cellStyle name="Lookup Table Heading 4 2 2 2" xfId="10918" xr:uid="{00000000-0005-0000-0000-000032510000}"/>
    <cellStyle name="Lookup Table Heading 4 2 2 2 2" xfId="30279" xr:uid="{00000000-0005-0000-0000-000033510000}"/>
    <cellStyle name="Lookup Table Heading 4 2 2 3" xfId="10919" xr:uid="{00000000-0005-0000-0000-000034510000}"/>
    <cellStyle name="Lookup Table Heading 4 2 2 3 2" xfId="30280" xr:uid="{00000000-0005-0000-0000-000035510000}"/>
    <cellStyle name="Lookup Table Heading 4 2 2 4" xfId="10920" xr:uid="{00000000-0005-0000-0000-000036510000}"/>
    <cellStyle name="Lookup Table Heading 4 2 2 4 2" xfId="30281" xr:uid="{00000000-0005-0000-0000-000037510000}"/>
    <cellStyle name="Lookup Table Heading 4 2 2 5" xfId="10921" xr:uid="{00000000-0005-0000-0000-000038510000}"/>
    <cellStyle name="Lookup Table Heading 4 2 2 5 2" xfId="30282" xr:uid="{00000000-0005-0000-0000-000039510000}"/>
    <cellStyle name="Lookup Table Heading 4 2 2 6" xfId="10922" xr:uid="{00000000-0005-0000-0000-00003A510000}"/>
    <cellStyle name="Lookup Table Heading 4 2 2 6 2" xfId="30283" xr:uid="{00000000-0005-0000-0000-00003B510000}"/>
    <cellStyle name="Lookup Table Heading 4 2 2 7" xfId="10923" xr:uid="{00000000-0005-0000-0000-00003C510000}"/>
    <cellStyle name="Lookup Table Heading 4 2 2 7 2" xfId="30284" xr:uid="{00000000-0005-0000-0000-00003D510000}"/>
    <cellStyle name="Lookup Table Heading 4 2 2 8" xfId="10924" xr:uid="{00000000-0005-0000-0000-00003E510000}"/>
    <cellStyle name="Lookup Table Heading 4 2 2 8 2" xfId="30285" xr:uid="{00000000-0005-0000-0000-00003F510000}"/>
    <cellStyle name="Lookup Table Heading 4 2 2 9" xfId="10925" xr:uid="{00000000-0005-0000-0000-000040510000}"/>
    <cellStyle name="Lookup Table Heading 4 2 2 9 2" xfId="30286" xr:uid="{00000000-0005-0000-0000-000041510000}"/>
    <cellStyle name="Lookup Table Heading 4 2 3" xfId="10926" xr:uid="{00000000-0005-0000-0000-000042510000}"/>
    <cellStyle name="Lookup Table Heading 4 2 3 2" xfId="30287" xr:uid="{00000000-0005-0000-0000-000043510000}"/>
    <cellStyle name="Lookup Table Heading 4 2 4" xfId="10927" xr:uid="{00000000-0005-0000-0000-000044510000}"/>
    <cellStyle name="Lookup Table Heading 4 2 4 2" xfId="30288" xr:uid="{00000000-0005-0000-0000-000045510000}"/>
    <cellStyle name="Lookup Table Heading 4 2 5" xfId="10928" xr:uid="{00000000-0005-0000-0000-000046510000}"/>
    <cellStyle name="Lookup Table Heading 4 2 5 2" xfId="30289" xr:uid="{00000000-0005-0000-0000-000047510000}"/>
    <cellStyle name="Lookup Table Heading 4 2 6" xfId="10929" xr:uid="{00000000-0005-0000-0000-000048510000}"/>
    <cellStyle name="Lookup Table Heading 4 2 6 2" xfId="30290" xr:uid="{00000000-0005-0000-0000-000049510000}"/>
    <cellStyle name="Lookup Table Heading 4 2 7" xfId="10930" xr:uid="{00000000-0005-0000-0000-00004A510000}"/>
    <cellStyle name="Lookup Table Heading 4 2 7 2" xfId="30291" xr:uid="{00000000-0005-0000-0000-00004B510000}"/>
    <cellStyle name="Lookup Table Heading 4 2 8" xfId="10931" xr:uid="{00000000-0005-0000-0000-00004C510000}"/>
    <cellStyle name="Lookup Table Heading 4 2 8 2" xfId="30292" xr:uid="{00000000-0005-0000-0000-00004D510000}"/>
    <cellStyle name="Lookup Table Heading 4 2 9" xfId="10932" xr:uid="{00000000-0005-0000-0000-00004E510000}"/>
    <cellStyle name="Lookup Table Heading 4 2 9 2" xfId="30293" xr:uid="{00000000-0005-0000-0000-00004F510000}"/>
    <cellStyle name="Lookup Table Heading 4 3" xfId="10933" xr:uid="{00000000-0005-0000-0000-000050510000}"/>
    <cellStyle name="Lookup Table Heading 4 3 10" xfId="10934" xr:uid="{00000000-0005-0000-0000-000051510000}"/>
    <cellStyle name="Lookup Table Heading 4 3 10 2" xfId="30295" xr:uid="{00000000-0005-0000-0000-000052510000}"/>
    <cellStyle name="Lookup Table Heading 4 3 11" xfId="10935" xr:uid="{00000000-0005-0000-0000-000053510000}"/>
    <cellStyle name="Lookup Table Heading 4 3 11 2" xfId="30296" xr:uid="{00000000-0005-0000-0000-000054510000}"/>
    <cellStyle name="Lookup Table Heading 4 3 12" xfId="10936" xr:uid="{00000000-0005-0000-0000-000055510000}"/>
    <cellStyle name="Lookup Table Heading 4 3 12 2" xfId="30297" xr:uid="{00000000-0005-0000-0000-000056510000}"/>
    <cellStyle name="Lookup Table Heading 4 3 13" xfId="10937" xr:uid="{00000000-0005-0000-0000-000057510000}"/>
    <cellStyle name="Lookup Table Heading 4 3 13 2" xfId="30298" xr:uid="{00000000-0005-0000-0000-000058510000}"/>
    <cellStyle name="Lookup Table Heading 4 3 14" xfId="30294" xr:uid="{00000000-0005-0000-0000-000059510000}"/>
    <cellStyle name="Lookup Table Heading 4 3 2" xfId="10938" xr:uid="{00000000-0005-0000-0000-00005A510000}"/>
    <cellStyle name="Lookup Table Heading 4 3 2 2" xfId="30299" xr:uid="{00000000-0005-0000-0000-00005B510000}"/>
    <cellStyle name="Lookup Table Heading 4 3 3" xfId="10939" xr:uid="{00000000-0005-0000-0000-00005C510000}"/>
    <cellStyle name="Lookup Table Heading 4 3 3 2" xfId="30300" xr:uid="{00000000-0005-0000-0000-00005D510000}"/>
    <cellStyle name="Lookup Table Heading 4 3 4" xfId="10940" xr:uid="{00000000-0005-0000-0000-00005E510000}"/>
    <cellStyle name="Lookup Table Heading 4 3 4 2" xfId="30301" xr:uid="{00000000-0005-0000-0000-00005F510000}"/>
    <cellStyle name="Lookup Table Heading 4 3 5" xfId="10941" xr:uid="{00000000-0005-0000-0000-000060510000}"/>
    <cellStyle name="Lookup Table Heading 4 3 5 2" xfId="30302" xr:uid="{00000000-0005-0000-0000-000061510000}"/>
    <cellStyle name="Lookup Table Heading 4 3 6" xfId="10942" xr:uid="{00000000-0005-0000-0000-000062510000}"/>
    <cellStyle name="Lookup Table Heading 4 3 6 2" xfId="30303" xr:uid="{00000000-0005-0000-0000-000063510000}"/>
    <cellStyle name="Lookup Table Heading 4 3 7" xfId="10943" xr:uid="{00000000-0005-0000-0000-000064510000}"/>
    <cellStyle name="Lookup Table Heading 4 3 7 2" xfId="30304" xr:uid="{00000000-0005-0000-0000-000065510000}"/>
    <cellStyle name="Lookup Table Heading 4 3 8" xfId="10944" xr:uid="{00000000-0005-0000-0000-000066510000}"/>
    <cellStyle name="Lookup Table Heading 4 3 8 2" xfId="30305" xr:uid="{00000000-0005-0000-0000-000067510000}"/>
    <cellStyle name="Lookup Table Heading 4 3 9" xfId="10945" xr:uid="{00000000-0005-0000-0000-000068510000}"/>
    <cellStyle name="Lookup Table Heading 4 3 9 2" xfId="30306" xr:uid="{00000000-0005-0000-0000-000069510000}"/>
    <cellStyle name="Lookup Table Heading 4 4" xfId="10946" xr:uid="{00000000-0005-0000-0000-00006A510000}"/>
    <cellStyle name="Lookup Table Heading 4 4 2" xfId="30307" xr:uid="{00000000-0005-0000-0000-00006B510000}"/>
    <cellStyle name="Lookup Table Heading 4 5" xfId="10947" xr:uid="{00000000-0005-0000-0000-00006C510000}"/>
    <cellStyle name="Lookup Table Heading 4 5 2" xfId="30308" xr:uid="{00000000-0005-0000-0000-00006D510000}"/>
    <cellStyle name="Lookup Table Heading 4 6" xfId="10948" xr:uid="{00000000-0005-0000-0000-00006E510000}"/>
    <cellStyle name="Lookup Table Heading 4 6 2" xfId="30309" xr:uid="{00000000-0005-0000-0000-00006F510000}"/>
    <cellStyle name="Lookup Table Heading 4 7" xfId="10949" xr:uid="{00000000-0005-0000-0000-000070510000}"/>
    <cellStyle name="Lookup Table Heading 4 7 2" xfId="30310" xr:uid="{00000000-0005-0000-0000-000071510000}"/>
    <cellStyle name="Lookup Table Heading 4 8" xfId="10950" xr:uid="{00000000-0005-0000-0000-000072510000}"/>
    <cellStyle name="Lookup Table Heading 4 8 2" xfId="30311" xr:uid="{00000000-0005-0000-0000-000073510000}"/>
    <cellStyle name="Lookup Table Heading 4 9" xfId="10951" xr:uid="{00000000-0005-0000-0000-000074510000}"/>
    <cellStyle name="Lookup Table Heading 4 9 2" xfId="30312" xr:uid="{00000000-0005-0000-0000-000075510000}"/>
    <cellStyle name="Lookup Table Heading 5" xfId="10952" xr:uid="{00000000-0005-0000-0000-000076510000}"/>
    <cellStyle name="Lookup Table Heading 5 10" xfId="10953" xr:uid="{00000000-0005-0000-0000-000077510000}"/>
    <cellStyle name="Lookup Table Heading 5 10 2" xfId="30314" xr:uid="{00000000-0005-0000-0000-000078510000}"/>
    <cellStyle name="Lookup Table Heading 5 11" xfId="10954" xr:uid="{00000000-0005-0000-0000-000079510000}"/>
    <cellStyle name="Lookup Table Heading 5 11 2" xfId="30315" xr:uid="{00000000-0005-0000-0000-00007A510000}"/>
    <cellStyle name="Lookup Table Heading 5 12" xfId="10955" xr:uid="{00000000-0005-0000-0000-00007B510000}"/>
    <cellStyle name="Lookup Table Heading 5 12 2" xfId="30316" xr:uid="{00000000-0005-0000-0000-00007C510000}"/>
    <cellStyle name="Lookup Table Heading 5 13" xfId="10956" xr:uid="{00000000-0005-0000-0000-00007D510000}"/>
    <cellStyle name="Lookup Table Heading 5 13 2" xfId="30317" xr:uid="{00000000-0005-0000-0000-00007E510000}"/>
    <cellStyle name="Lookup Table Heading 5 14" xfId="10957" xr:uid="{00000000-0005-0000-0000-00007F510000}"/>
    <cellStyle name="Lookup Table Heading 5 14 2" xfId="30318" xr:uid="{00000000-0005-0000-0000-000080510000}"/>
    <cellStyle name="Lookup Table Heading 5 15" xfId="10958" xr:uid="{00000000-0005-0000-0000-000081510000}"/>
    <cellStyle name="Lookup Table Heading 5 15 2" xfId="30319" xr:uid="{00000000-0005-0000-0000-000082510000}"/>
    <cellStyle name="Lookup Table Heading 5 16" xfId="30313" xr:uid="{00000000-0005-0000-0000-000083510000}"/>
    <cellStyle name="Lookup Table Heading 5 2" xfId="10959" xr:uid="{00000000-0005-0000-0000-000084510000}"/>
    <cellStyle name="Lookup Table Heading 5 2 10" xfId="10960" xr:uid="{00000000-0005-0000-0000-000085510000}"/>
    <cellStyle name="Lookup Table Heading 5 2 10 2" xfId="30321" xr:uid="{00000000-0005-0000-0000-000086510000}"/>
    <cellStyle name="Lookup Table Heading 5 2 11" xfId="10961" xr:uid="{00000000-0005-0000-0000-000087510000}"/>
    <cellStyle name="Lookup Table Heading 5 2 11 2" xfId="30322" xr:uid="{00000000-0005-0000-0000-000088510000}"/>
    <cellStyle name="Lookup Table Heading 5 2 12" xfId="10962" xr:uid="{00000000-0005-0000-0000-000089510000}"/>
    <cellStyle name="Lookup Table Heading 5 2 12 2" xfId="30323" xr:uid="{00000000-0005-0000-0000-00008A510000}"/>
    <cellStyle name="Lookup Table Heading 5 2 13" xfId="10963" xr:uid="{00000000-0005-0000-0000-00008B510000}"/>
    <cellStyle name="Lookup Table Heading 5 2 13 2" xfId="30324" xr:uid="{00000000-0005-0000-0000-00008C510000}"/>
    <cellStyle name="Lookup Table Heading 5 2 14" xfId="30320" xr:uid="{00000000-0005-0000-0000-00008D510000}"/>
    <cellStyle name="Lookup Table Heading 5 2 2" xfId="10964" xr:uid="{00000000-0005-0000-0000-00008E510000}"/>
    <cellStyle name="Lookup Table Heading 5 2 2 2" xfId="30325" xr:uid="{00000000-0005-0000-0000-00008F510000}"/>
    <cellStyle name="Lookup Table Heading 5 2 3" xfId="10965" xr:uid="{00000000-0005-0000-0000-000090510000}"/>
    <cellStyle name="Lookup Table Heading 5 2 3 2" xfId="30326" xr:uid="{00000000-0005-0000-0000-000091510000}"/>
    <cellStyle name="Lookup Table Heading 5 2 4" xfId="10966" xr:uid="{00000000-0005-0000-0000-000092510000}"/>
    <cellStyle name="Lookup Table Heading 5 2 4 2" xfId="30327" xr:uid="{00000000-0005-0000-0000-000093510000}"/>
    <cellStyle name="Lookup Table Heading 5 2 5" xfId="10967" xr:uid="{00000000-0005-0000-0000-000094510000}"/>
    <cellStyle name="Lookup Table Heading 5 2 5 2" xfId="30328" xr:uid="{00000000-0005-0000-0000-000095510000}"/>
    <cellStyle name="Lookup Table Heading 5 2 6" xfId="10968" xr:uid="{00000000-0005-0000-0000-000096510000}"/>
    <cellStyle name="Lookup Table Heading 5 2 6 2" xfId="30329" xr:uid="{00000000-0005-0000-0000-000097510000}"/>
    <cellStyle name="Lookup Table Heading 5 2 7" xfId="10969" xr:uid="{00000000-0005-0000-0000-000098510000}"/>
    <cellStyle name="Lookup Table Heading 5 2 7 2" xfId="30330" xr:uid="{00000000-0005-0000-0000-000099510000}"/>
    <cellStyle name="Lookup Table Heading 5 2 8" xfId="10970" xr:uid="{00000000-0005-0000-0000-00009A510000}"/>
    <cellStyle name="Lookup Table Heading 5 2 8 2" xfId="30331" xr:uid="{00000000-0005-0000-0000-00009B510000}"/>
    <cellStyle name="Lookup Table Heading 5 2 9" xfId="10971" xr:uid="{00000000-0005-0000-0000-00009C510000}"/>
    <cellStyle name="Lookup Table Heading 5 2 9 2" xfId="30332" xr:uid="{00000000-0005-0000-0000-00009D510000}"/>
    <cellStyle name="Lookup Table Heading 5 3" xfId="10972" xr:uid="{00000000-0005-0000-0000-00009E510000}"/>
    <cellStyle name="Lookup Table Heading 5 3 2" xfId="30333" xr:uid="{00000000-0005-0000-0000-00009F510000}"/>
    <cellStyle name="Lookup Table Heading 5 4" xfId="10973" xr:uid="{00000000-0005-0000-0000-0000A0510000}"/>
    <cellStyle name="Lookup Table Heading 5 4 2" xfId="30334" xr:uid="{00000000-0005-0000-0000-0000A1510000}"/>
    <cellStyle name="Lookup Table Heading 5 5" xfId="10974" xr:uid="{00000000-0005-0000-0000-0000A2510000}"/>
    <cellStyle name="Lookup Table Heading 5 5 2" xfId="30335" xr:uid="{00000000-0005-0000-0000-0000A3510000}"/>
    <cellStyle name="Lookup Table Heading 5 6" xfId="10975" xr:uid="{00000000-0005-0000-0000-0000A4510000}"/>
    <cellStyle name="Lookup Table Heading 5 6 2" xfId="30336" xr:uid="{00000000-0005-0000-0000-0000A5510000}"/>
    <cellStyle name="Lookup Table Heading 5 7" xfId="10976" xr:uid="{00000000-0005-0000-0000-0000A6510000}"/>
    <cellStyle name="Lookup Table Heading 5 7 2" xfId="30337" xr:uid="{00000000-0005-0000-0000-0000A7510000}"/>
    <cellStyle name="Lookup Table Heading 5 8" xfId="10977" xr:uid="{00000000-0005-0000-0000-0000A8510000}"/>
    <cellStyle name="Lookup Table Heading 5 8 2" xfId="30338" xr:uid="{00000000-0005-0000-0000-0000A9510000}"/>
    <cellStyle name="Lookup Table Heading 5 9" xfId="10978" xr:uid="{00000000-0005-0000-0000-0000AA510000}"/>
    <cellStyle name="Lookup Table Heading 5 9 2" xfId="30339" xr:uid="{00000000-0005-0000-0000-0000AB510000}"/>
    <cellStyle name="Lookup Table Heading 6" xfId="10979" xr:uid="{00000000-0005-0000-0000-0000AC510000}"/>
    <cellStyle name="Lookup Table Heading 6 2" xfId="30340" xr:uid="{00000000-0005-0000-0000-0000AD510000}"/>
    <cellStyle name="Lookup Table Heading 7" xfId="10980" xr:uid="{00000000-0005-0000-0000-0000AE510000}"/>
    <cellStyle name="Lookup Table Heading 7 2" xfId="30341" xr:uid="{00000000-0005-0000-0000-0000AF510000}"/>
    <cellStyle name="Lookup Table Heading 8" xfId="30204" xr:uid="{00000000-0005-0000-0000-0000B0510000}"/>
    <cellStyle name="Lookup Table Heading." xfId="10981" xr:uid="{00000000-0005-0000-0000-0000B1510000}"/>
    <cellStyle name="Lookup Table Heading. 2" xfId="10982" xr:uid="{00000000-0005-0000-0000-0000B2510000}"/>
    <cellStyle name="Lookup Table Heading. 2 2" xfId="10983" xr:uid="{00000000-0005-0000-0000-0000B3510000}"/>
    <cellStyle name="Lookup Table Heading. 2 2 10" xfId="10984" xr:uid="{00000000-0005-0000-0000-0000B4510000}"/>
    <cellStyle name="Lookup Table Heading. 2 2 10 2" xfId="30345" xr:uid="{00000000-0005-0000-0000-0000B5510000}"/>
    <cellStyle name="Lookup Table Heading. 2 2 11" xfId="10985" xr:uid="{00000000-0005-0000-0000-0000B6510000}"/>
    <cellStyle name="Lookup Table Heading. 2 2 11 2" xfId="30346" xr:uid="{00000000-0005-0000-0000-0000B7510000}"/>
    <cellStyle name="Lookup Table Heading. 2 2 12" xfId="10986" xr:uid="{00000000-0005-0000-0000-0000B8510000}"/>
    <cellStyle name="Lookup Table Heading. 2 2 12 2" xfId="30347" xr:uid="{00000000-0005-0000-0000-0000B9510000}"/>
    <cellStyle name="Lookup Table Heading. 2 2 13" xfId="10987" xr:uid="{00000000-0005-0000-0000-0000BA510000}"/>
    <cellStyle name="Lookup Table Heading. 2 2 13 2" xfId="30348" xr:uid="{00000000-0005-0000-0000-0000BB510000}"/>
    <cellStyle name="Lookup Table Heading. 2 2 14" xfId="10988" xr:uid="{00000000-0005-0000-0000-0000BC510000}"/>
    <cellStyle name="Lookup Table Heading. 2 2 14 2" xfId="30349" xr:uid="{00000000-0005-0000-0000-0000BD510000}"/>
    <cellStyle name="Lookup Table Heading. 2 2 15" xfId="10989" xr:uid="{00000000-0005-0000-0000-0000BE510000}"/>
    <cellStyle name="Lookup Table Heading. 2 2 15 2" xfId="30350" xr:uid="{00000000-0005-0000-0000-0000BF510000}"/>
    <cellStyle name="Lookup Table Heading. 2 2 16" xfId="30344" xr:uid="{00000000-0005-0000-0000-0000C0510000}"/>
    <cellStyle name="Lookup Table Heading. 2 2 2" xfId="10990" xr:uid="{00000000-0005-0000-0000-0000C1510000}"/>
    <cellStyle name="Lookup Table Heading. 2 2 2 10" xfId="10991" xr:uid="{00000000-0005-0000-0000-0000C2510000}"/>
    <cellStyle name="Lookup Table Heading. 2 2 2 10 2" xfId="30352" xr:uid="{00000000-0005-0000-0000-0000C3510000}"/>
    <cellStyle name="Lookup Table Heading. 2 2 2 11" xfId="10992" xr:uid="{00000000-0005-0000-0000-0000C4510000}"/>
    <cellStyle name="Lookup Table Heading. 2 2 2 11 2" xfId="30353" xr:uid="{00000000-0005-0000-0000-0000C5510000}"/>
    <cellStyle name="Lookup Table Heading. 2 2 2 12" xfId="10993" xr:uid="{00000000-0005-0000-0000-0000C6510000}"/>
    <cellStyle name="Lookup Table Heading. 2 2 2 12 2" xfId="30354" xr:uid="{00000000-0005-0000-0000-0000C7510000}"/>
    <cellStyle name="Lookup Table Heading. 2 2 2 13" xfId="10994" xr:uid="{00000000-0005-0000-0000-0000C8510000}"/>
    <cellStyle name="Lookup Table Heading. 2 2 2 13 2" xfId="30355" xr:uid="{00000000-0005-0000-0000-0000C9510000}"/>
    <cellStyle name="Lookup Table Heading. 2 2 2 14" xfId="30351" xr:uid="{00000000-0005-0000-0000-0000CA510000}"/>
    <cellStyle name="Lookup Table Heading. 2 2 2 2" xfId="10995" xr:uid="{00000000-0005-0000-0000-0000CB510000}"/>
    <cellStyle name="Lookup Table Heading. 2 2 2 2 2" xfId="30356" xr:uid="{00000000-0005-0000-0000-0000CC510000}"/>
    <cellStyle name="Lookup Table Heading. 2 2 2 3" xfId="10996" xr:uid="{00000000-0005-0000-0000-0000CD510000}"/>
    <cellStyle name="Lookup Table Heading. 2 2 2 3 2" xfId="30357" xr:uid="{00000000-0005-0000-0000-0000CE510000}"/>
    <cellStyle name="Lookup Table Heading. 2 2 2 4" xfId="10997" xr:uid="{00000000-0005-0000-0000-0000CF510000}"/>
    <cellStyle name="Lookup Table Heading. 2 2 2 4 2" xfId="30358" xr:uid="{00000000-0005-0000-0000-0000D0510000}"/>
    <cellStyle name="Lookup Table Heading. 2 2 2 5" xfId="10998" xr:uid="{00000000-0005-0000-0000-0000D1510000}"/>
    <cellStyle name="Lookup Table Heading. 2 2 2 5 2" xfId="30359" xr:uid="{00000000-0005-0000-0000-0000D2510000}"/>
    <cellStyle name="Lookup Table Heading. 2 2 2 6" xfId="10999" xr:uid="{00000000-0005-0000-0000-0000D3510000}"/>
    <cellStyle name="Lookup Table Heading. 2 2 2 6 2" xfId="30360" xr:uid="{00000000-0005-0000-0000-0000D4510000}"/>
    <cellStyle name="Lookup Table Heading. 2 2 2 7" xfId="11000" xr:uid="{00000000-0005-0000-0000-0000D5510000}"/>
    <cellStyle name="Lookup Table Heading. 2 2 2 7 2" xfId="30361" xr:uid="{00000000-0005-0000-0000-0000D6510000}"/>
    <cellStyle name="Lookup Table Heading. 2 2 2 8" xfId="11001" xr:uid="{00000000-0005-0000-0000-0000D7510000}"/>
    <cellStyle name="Lookup Table Heading. 2 2 2 8 2" xfId="30362" xr:uid="{00000000-0005-0000-0000-0000D8510000}"/>
    <cellStyle name="Lookup Table Heading. 2 2 2 9" xfId="11002" xr:uid="{00000000-0005-0000-0000-0000D9510000}"/>
    <cellStyle name="Lookup Table Heading. 2 2 2 9 2" xfId="30363" xr:uid="{00000000-0005-0000-0000-0000DA510000}"/>
    <cellStyle name="Lookup Table Heading. 2 2 3" xfId="11003" xr:uid="{00000000-0005-0000-0000-0000DB510000}"/>
    <cellStyle name="Lookup Table Heading. 2 2 3 2" xfId="30364" xr:uid="{00000000-0005-0000-0000-0000DC510000}"/>
    <cellStyle name="Lookup Table Heading. 2 2 4" xfId="11004" xr:uid="{00000000-0005-0000-0000-0000DD510000}"/>
    <cellStyle name="Lookup Table Heading. 2 2 4 2" xfId="30365" xr:uid="{00000000-0005-0000-0000-0000DE510000}"/>
    <cellStyle name="Lookup Table Heading. 2 2 5" xfId="11005" xr:uid="{00000000-0005-0000-0000-0000DF510000}"/>
    <cellStyle name="Lookup Table Heading. 2 2 5 2" xfId="30366" xr:uid="{00000000-0005-0000-0000-0000E0510000}"/>
    <cellStyle name="Lookup Table Heading. 2 2 6" xfId="11006" xr:uid="{00000000-0005-0000-0000-0000E1510000}"/>
    <cellStyle name="Lookup Table Heading. 2 2 6 2" xfId="30367" xr:uid="{00000000-0005-0000-0000-0000E2510000}"/>
    <cellStyle name="Lookup Table Heading. 2 2 7" xfId="11007" xr:uid="{00000000-0005-0000-0000-0000E3510000}"/>
    <cellStyle name="Lookup Table Heading. 2 2 7 2" xfId="30368" xr:uid="{00000000-0005-0000-0000-0000E4510000}"/>
    <cellStyle name="Lookup Table Heading. 2 2 8" xfId="11008" xr:uid="{00000000-0005-0000-0000-0000E5510000}"/>
    <cellStyle name="Lookup Table Heading. 2 2 8 2" xfId="30369" xr:uid="{00000000-0005-0000-0000-0000E6510000}"/>
    <cellStyle name="Lookup Table Heading. 2 2 9" xfId="11009" xr:uid="{00000000-0005-0000-0000-0000E7510000}"/>
    <cellStyle name="Lookup Table Heading. 2 2 9 2" xfId="30370" xr:uid="{00000000-0005-0000-0000-0000E8510000}"/>
    <cellStyle name="Lookup Table Heading. 2 3" xfId="11010" xr:uid="{00000000-0005-0000-0000-0000E9510000}"/>
    <cellStyle name="Lookup Table Heading. 2 3 2" xfId="30371" xr:uid="{00000000-0005-0000-0000-0000EA510000}"/>
    <cellStyle name="Lookup Table Heading. 2 4" xfId="11011" xr:uid="{00000000-0005-0000-0000-0000EB510000}"/>
    <cellStyle name="Lookup Table Heading. 2 4 2" xfId="30372" xr:uid="{00000000-0005-0000-0000-0000EC510000}"/>
    <cellStyle name="Lookup Table Heading. 2 5" xfId="30343" xr:uid="{00000000-0005-0000-0000-0000ED510000}"/>
    <cellStyle name="Lookup Table Heading. 3" xfId="11012" xr:uid="{00000000-0005-0000-0000-0000EE510000}"/>
    <cellStyle name="Lookup Table Heading. 3 10" xfId="11013" xr:uid="{00000000-0005-0000-0000-0000EF510000}"/>
    <cellStyle name="Lookup Table Heading. 3 10 2" xfId="30374" xr:uid="{00000000-0005-0000-0000-0000F0510000}"/>
    <cellStyle name="Lookup Table Heading. 3 11" xfId="11014" xr:uid="{00000000-0005-0000-0000-0000F1510000}"/>
    <cellStyle name="Lookup Table Heading. 3 11 2" xfId="30375" xr:uid="{00000000-0005-0000-0000-0000F2510000}"/>
    <cellStyle name="Lookup Table Heading. 3 12" xfId="11015" xr:uid="{00000000-0005-0000-0000-0000F3510000}"/>
    <cellStyle name="Lookup Table Heading. 3 12 2" xfId="30376" xr:uid="{00000000-0005-0000-0000-0000F4510000}"/>
    <cellStyle name="Lookup Table Heading. 3 13" xfId="11016" xr:uid="{00000000-0005-0000-0000-0000F5510000}"/>
    <cellStyle name="Lookup Table Heading. 3 13 2" xfId="30377" xr:uid="{00000000-0005-0000-0000-0000F6510000}"/>
    <cellStyle name="Lookup Table Heading. 3 14" xfId="11017" xr:uid="{00000000-0005-0000-0000-0000F7510000}"/>
    <cellStyle name="Lookup Table Heading. 3 14 2" xfId="30378" xr:uid="{00000000-0005-0000-0000-0000F8510000}"/>
    <cellStyle name="Lookup Table Heading. 3 15" xfId="11018" xr:uid="{00000000-0005-0000-0000-0000F9510000}"/>
    <cellStyle name="Lookup Table Heading. 3 15 2" xfId="30379" xr:uid="{00000000-0005-0000-0000-0000FA510000}"/>
    <cellStyle name="Lookup Table Heading. 3 16" xfId="30373" xr:uid="{00000000-0005-0000-0000-0000FB510000}"/>
    <cellStyle name="Lookup Table Heading. 3 2" xfId="11019" xr:uid="{00000000-0005-0000-0000-0000FC510000}"/>
    <cellStyle name="Lookup Table Heading. 3 2 10" xfId="11020" xr:uid="{00000000-0005-0000-0000-0000FD510000}"/>
    <cellStyle name="Lookup Table Heading. 3 2 10 2" xfId="30381" xr:uid="{00000000-0005-0000-0000-0000FE510000}"/>
    <cellStyle name="Lookup Table Heading. 3 2 11" xfId="11021" xr:uid="{00000000-0005-0000-0000-0000FF510000}"/>
    <cellStyle name="Lookup Table Heading. 3 2 11 2" xfId="30382" xr:uid="{00000000-0005-0000-0000-000000520000}"/>
    <cellStyle name="Lookup Table Heading. 3 2 12" xfId="11022" xr:uid="{00000000-0005-0000-0000-000001520000}"/>
    <cellStyle name="Lookup Table Heading. 3 2 12 2" xfId="30383" xr:uid="{00000000-0005-0000-0000-000002520000}"/>
    <cellStyle name="Lookup Table Heading. 3 2 13" xfId="11023" xr:uid="{00000000-0005-0000-0000-000003520000}"/>
    <cellStyle name="Lookup Table Heading. 3 2 13 2" xfId="30384" xr:uid="{00000000-0005-0000-0000-000004520000}"/>
    <cellStyle name="Lookup Table Heading. 3 2 14" xfId="30380" xr:uid="{00000000-0005-0000-0000-000005520000}"/>
    <cellStyle name="Lookup Table Heading. 3 2 2" xfId="11024" xr:uid="{00000000-0005-0000-0000-000006520000}"/>
    <cellStyle name="Lookup Table Heading. 3 2 2 2" xfId="30385" xr:uid="{00000000-0005-0000-0000-000007520000}"/>
    <cellStyle name="Lookup Table Heading. 3 2 3" xfId="11025" xr:uid="{00000000-0005-0000-0000-000008520000}"/>
    <cellStyle name="Lookup Table Heading. 3 2 3 2" xfId="30386" xr:uid="{00000000-0005-0000-0000-000009520000}"/>
    <cellStyle name="Lookup Table Heading. 3 2 4" xfId="11026" xr:uid="{00000000-0005-0000-0000-00000A520000}"/>
    <cellStyle name="Lookup Table Heading. 3 2 4 2" xfId="30387" xr:uid="{00000000-0005-0000-0000-00000B520000}"/>
    <cellStyle name="Lookup Table Heading. 3 2 5" xfId="11027" xr:uid="{00000000-0005-0000-0000-00000C520000}"/>
    <cellStyle name="Lookup Table Heading. 3 2 5 2" xfId="30388" xr:uid="{00000000-0005-0000-0000-00000D520000}"/>
    <cellStyle name="Lookup Table Heading. 3 2 6" xfId="11028" xr:uid="{00000000-0005-0000-0000-00000E520000}"/>
    <cellStyle name="Lookup Table Heading. 3 2 6 2" xfId="30389" xr:uid="{00000000-0005-0000-0000-00000F520000}"/>
    <cellStyle name="Lookup Table Heading. 3 2 7" xfId="11029" xr:uid="{00000000-0005-0000-0000-000010520000}"/>
    <cellStyle name="Lookup Table Heading. 3 2 7 2" xfId="30390" xr:uid="{00000000-0005-0000-0000-000011520000}"/>
    <cellStyle name="Lookup Table Heading. 3 2 8" xfId="11030" xr:uid="{00000000-0005-0000-0000-000012520000}"/>
    <cellStyle name="Lookup Table Heading. 3 2 8 2" xfId="30391" xr:uid="{00000000-0005-0000-0000-000013520000}"/>
    <cellStyle name="Lookup Table Heading. 3 2 9" xfId="11031" xr:uid="{00000000-0005-0000-0000-000014520000}"/>
    <cellStyle name="Lookup Table Heading. 3 2 9 2" xfId="30392" xr:uid="{00000000-0005-0000-0000-000015520000}"/>
    <cellStyle name="Lookup Table Heading. 3 3" xfId="11032" xr:uid="{00000000-0005-0000-0000-000016520000}"/>
    <cellStyle name="Lookup Table Heading. 3 3 2" xfId="30393" xr:uid="{00000000-0005-0000-0000-000017520000}"/>
    <cellStyle name="Lookup Table Heading. 3 4" xfId="11033" xr:uid="{00000000-0005-0000-0000-000018520000}"/>
    <cellStyle name="Lookup Table Heading. 3 4 2" xfId="30394" xr:uid="{00000000-0005-0000-0000-000019520000}"/>
    <cellStyle name="Lookup Table Heading. 3 5" xfId="11034" xr:uid="{00000000-0005-0000-0000-00001A520000}"/>
    <cellStyle name="Lookup Table Heading. 3 5 2" xfId="30395" xr:uid="{00000000-0005-0000-0000-00001B520000}"/>
    <cellStyle name="Lookup Table Heading. 3 6" xfId="11035" xr:uid="{00000000-0005-0000-0000-00001C520000}"/>
    <cellStyle name="Lookup Table Heading. 3 6 2" xfId="30396" xr:uid="{00000000-0005-0000-0000-00001D520000}"/>
    <cellStyle name="Lookup Table Heading. 3 7" xfId="11036" xr:uid="{00000000-0005-0000-0000-00001E520000}"/>
    <cellStyle name="Lookup Table Heading. 3 7 2" xfId="30397" xr:uid="{00000000-0005-0000-0000-00001F520000}"/>
    <cellStyle name="Lookup Table Heading. 3 8" xfId="11037" xr:uid="{00000000-0005-0000-0000-000020520000}"/>
    <cellStyle name="Lookup Table Heading. 3 8 2" xfId="30398" xr:uid="{00000000-0005-0000-0000-000021520000}"/>
    <cellStyle name="Lookup Table Heading. 3 9" xfId="11038" xr:uid="{00000000-0005-0000-0000-000022520000}"/>
    <cellStyle name="Lookup Table Heading. 3 9 2" xfId="30399" xr:uid="{00000000-0005-0000-0000-000023520000}"/>
    <cellStyle name="Lookup Table Heading. 4" xfId="11039" xr:uid="{00000000-0005-0000-0000-000024520000}"/>
    <cellStyle name="Lookup Table Heading. 4 2" xfId="11040" xr:uid="{00000000-0005-0000-0000-000025520000}"/>
    <cellStyle name="Lookup Table Heading. 4 2 2" xfId="30401" xr:uid="{00000000-0005-0000-0000-000026520000}"/>
    <cellStyle name="Lookup Table Heading. 4 3" xfId="11041" xr:uid="{00000000-0005-0000-0000-000027520000}"/>
    <cellStyle name="Lookup Table Heading. 4 3 2" xfId="30402" xr:uid="{00000000-0005-0000-0000-000028520000}"/>
    <cellStyle name="Lookup Table Heading. 4 4" xfId="30400" xr:uid="{00000000-0005-0000-0000-000029520000}"/>
    <cellStyle name="Lookup Table Heading. 5" xfId="11042" xr:uid="{00000000-0005-0000-0000-00002A520000}"/>
    <cellStyle name="Lookup Table Heading. 5 2" xfId="30403" xr:uid="{00000000-0005-0000-0000-00002B520000}"/>
    <cellStyle name="Lookup Table Heading. 6" xfId="11043" xr:uid="{00000000-0005-0000-0000-00002C520000}"/>
    <cellStyle name="Lookup Table Heading. 6 2" xfId="30404" xr:uid="{00000000-0005-0000-0000-00002D520000}"/>
    <cellStyle name="Lookup Table Heading. 7" xfId="30342" xr:uid="{00000000-0005-0000-0000-00002E520000}"/>
    <cellStyle name="Lookup Table Label" xfId="11044" xr:uid="{00000000-0005-0000-0000-00002F520000}"/>
    <cellStyle name="Lookup Table Label 2" xfId="11045" xr:uid="{00000000-0005-0000-0000-000030520000}"/>
    <cellStyle name="Lookup Table Label 2 10" xfId="11046" xr:uid="{00000000-0005-0000-0000-000031520000}"/>
    <cellStyle name="Lookup Table Label 2 11" xfId="11047" xr:uid="{00000000-0005-0000-0000-000032520000}"/>
    <cellStyle name="Lookup Table Label 2 12" xfId="11048" xr:uid="{00000000-0005-0000-0000-000033520000}"/>
    <cellStyle name="Lookup Table Label 2 13" xfId="11049" xr:uid="{00000000-0005-0000-0000-000034520000}"/>
    <cellStyle name="Lookup Table Label 2 14" xfId="11050" xr:uid="{00000000-0005-0000-0000-000035520000}"/>
    <cellStyle name="Lookup Table Label 2 15" xfId="11051" xr:uid="{00000000-0005-0000-0000-000036520000}"/>
    <cellStyle name="Lookup Table Label 2 16" xfId="11052" xr:uid="{00000000-0005-0000-0000-000037520000}"/>
    <cellStyle name="Lookup Table Label 2 17" xfId="11053" xr:uid="{00000000-0005-0000-0000-000038520000}"/>
    <cellStyle name="Lookup Table Label 2 2" xfId="11054" xr:uid="{00000000-0005-0000-0000-000039520000}"/>
    <cellStyle name="Lookup Table Label 2 2 10" xfId="11055" xr:uid="{00000000-0005-0000-0000-00003A520000}"/>
    <cellStyle name="Lookup Table Label 2 2 11" xfId="11056" xr:uid="{00000000-0005-0000-0000-00003B520000}"/>
    <cellStyle name="Lookup Table Label 2 2 12" xfId="11057" xr:uid="{00000000-0005-0000-0000-00003C520000}"/>
    <cellStyle name="Lookup Table Label 2 2 13" xfId="11058" xr:uid="{00000000-0005-0000-0000-00003D520000}"/>
    <cellStyle name="Lookup Table Label 2 2 14" xfId="11059" xr:uid="{00000000-0005-0000-0000-00003E520000}"/>
    <cellStyle name="Lookup Table Label 2 2 15" xfId="11060" xr:uid="{00000000-0005-0000-0000-00003F520000}"/>
    <cellStyle name="Lookup Table Label 2 2 16" xfId="11061" xr:uid="{00000000-0005-0000-0000-000040520000}"/>
    <cellStyle name="Lookup Table Label 2 2 2" xfId="11062" xr:uid="{00000000-0005-0000-0000-000041520000}"/>
    <cellStyle name="Lookup Table Label 2 2 2 10" xfId="11063" xr:uid="{00000000-0005-0000-0000-000042520000}"/>
    <cellStyle name="Lookup Table Label 2 2 2 11" xfId="11064" xr:uid="{00000000-0005-0000-0000-000043520000}"/>
    <cellStyle name="Lookup Table Label 2 2 2 12" xfId="11065" xr:uid="{00000000-0005-0000-0000-000044520000}"/>
    <cellStyle name="Lookup Table Label 2 2 2 13" xfId="11066" xr:uid="{00000000-0005-0000-0000-000045520000}"/>
    <cellStyle name="Lookup Table Label 2 2 2 2" xfId="11067" xr:uid="{00000000-0005-0000-0000-000046520000}"/>
    <cellStyle name="Lookup Table Label 2 2 2 3" xfId="11068" xr:uid="{00000000-0005-0000-0000-000047520000}"/>
    <cellStyle name="Lookup Table Label 2 2 2 4" xfId="11069" xr:uid="{00000000-0005-0000-0000-000048520000}"/>
    <cellStyle name="Lookup Table Label 2 2 2 5" xfId="11070" xr:uid="{00000000-0005-0000-0000-000049520000}"/>
    <cellStyle name="Lookup Table Label 2 2 2 6" xfId="11071" xr:uid="{00000000-0005-0000-0000-00004A520000}"/>
    <cellStyle name="Lookup Table Label 2 2 2 7" xfId="11072" xr:uid="{00000000-0005-0000-0000-00004B520000}"/>
    <cellStyle name="Lookup Table Label 2 2 2 8" xfId="11073" xr:uid="{00000000-0005-0000-0000-00004C520000}"/>
    <cellStyle name="Lookup Table Label 2 2 2 9" xfId="11074" xr:uid="{00000000-0005-0000-0000-00004D520000}"/>
    <cellStyle name="Lookup Table Label 2 2 3" xfId="11075" xr:uid="{00000000-0005-0000-0000-00004E520000}"/>
    <cellStyle name="Lookup Table Label 2 2 4" xfId="11076" xr:uid="{00000000-0005-0000-0000-00004F520000}"/>
    <cellStyle name="Lookup Table Label 2 2 5" xfId="11077" xr:uid="{00000000-0005-0000-0000-000050520000}"/>
    <cellStyle name="Lookup Table Label 2 2 6" xfId="11078" xr:uid="{00000000-0005-0000-0000-000051520000}"/>
    <cellStyle name="Lookup Table Label 2 2 7" xfId="11079" xr:uid="{00000000-0005-0000-0000-000052520000}"/>
    <cellStyle name="Lookup Table Label 2 2 8" xfId="11080" xr:uid="{00000000-0005-0000-0000-000053520000}"/>
    <cellStyle name="Lookup Table Label 2 2 9" xfId="11081" xr:uid="{00000000-0005-0000-0000-000054520000}"/>
    <cellStyle name="Lookup Table Label 2 3" xfId="11082" xr:uid="{00000000-0005-0000-0000-000055520000}"/>
    <cellStyle name="Lookup Table Label 2 3 10" xfId="11083" xr:uid="{00000000-0005-0000-0000-000056520000}"/>
    <cellStyle name="Lookup Table Label 2 3 11" xfId="11084" xr:uid="{00000000-0005-0000-0000-000057520000}"/>
    <cellStyle name="Lookup Table Label 2 3 12" xfId="11085" xr:uid="{00000000-0005-0000-0000-000058520000}"/>
    <cellStyle name="Lookup Table Label 2 3 13" xfId="11086" xr:uid="{00000000-0005-0000-0000-000059520000}"/>
    <cellStyle name="Lookup Table Label 2 3 2" xfId="11087" xr:uid="{00000000-0005-0000-0000-00005A520000}"/>
    <cellStyle name="Lookup Table Label 2 3 3" xfId="11088" xr:uid="{00000000-0005-0000-0000-00005B520000}"/>
    <cellStyle name="Lookup Table Label 2 3 4" xfId="11089" xr:uid="{00000000-0005-0000-0000-00005C520000}"/>
    <cellStyle name="Lookup Table Label 2 3 5" xfId="11090" xr:uid="{00000000-0005-0000-0000-00005D520000}"/>
    <cellStyle name="Lookup Table Label 2 3 6" xfId="11091" xr:uid="{00000000-0005-0000-0000-00005E520000}"/>
    <cellStyle name="Lookup Table Label 2 3 7" xfId="11092" xr:uid="{00000000-0005-0000-0000-00005F520000}"/>
    <cellStyle name="Lookup Table Label 2 3 8" xfId="11093" xr:uid="{00000000-0005-0000-0000-000060520000}"/>
    <cellStyle name="Lookup Table Label 2 3 9" xfId="11094" xr:uid="{00000000-0005-0000-0000-000061520000}"/>
    <cellStyle name="Lookup Table Label 2 4" xfId="11095" xr:uid="{00000000-0005-0000-0000-000062520000}"/>
    <cellStyle name="Lookup Table Label 2 5" xfId="11096" xr:uid="{00000000-0005-0000-0000-000063520000}"/>
    <cellStyle name="Lookup Table Label 2 6" xfId="11097" xr:uid="{00000000-0005-0000-0000-000064520000}"/>
    <cellStyle name="Lookup Table Label 2 7" xfId="11098" xr:uid="{00000000-0005-0000-0000-000065520000}"/>
    <cellStyle name="Lookup Table Label 2 8" xfId="11099" xr:uid="{00000000-0005-0000-0000-000066520000}"/>
    <cellStyle name="Lookup Table Label 2 9" xfId="11100" xr:uid="{00000000-0005-0000-0000-000067520000}"/>
    <cellStyle name="Lookup Table Label 3" xfId="11101" xr:uid="{00000000-0005-0000-0000-000068520000}"/>
    <cellStyle name="Lookup Table Label 3 10" xfId="11102" xr:uid="{00000000-0005-0000-0000-000069520000}"/>
    <cellStyle name="Lookup Table Label 3 10 2" xfId="30407" xr:uid="{00000000-0005-0000-0000-00006A520000}"/>
    <cellStyle name="Lookup Table Label 3 11" xfId="11103" xr:uid="{00000000-0005-0000-0000-00006B520000}"/>
    <cellStyle name="Lookup Table Label 3 11 2" xfId="30408" xr:uid="{00000000-0005-0000-0000-00006C520000}"/>
    <cellStyle name="Lookup Table Label 3 12" xfId="11104" xr:uid="{00000000-0005-0000-0000-00006D520000}"/>
    <cellStyle name="Lookup Table Label 3 12 2" xfId="30409" xr:uid="{00000000-0005-0000-0000-00006E520000}"/>
    <cellStyle name="Lookup Table Label 3 13" xfId="11105" xr:uid="{00000000-0005-0000-0000-00006F520000}"/>
    <cellStyle name="Lookup Table Label 3 13 2" xfId="30410" xr:uid="{00000000-0005-0000-0000-000070520000}"/>
    <cellStyle name="Lookup Table Label 3 14" xfId="11106" xr:uid="{00000000-0005-0000-0000-000071520000}"/>
    <cellStyle name="Lookup Table Label 3 14 2" xfId="30411" xr:uid="{00000000-0005-0000-0000-000072520000}"/>
    <cellStyle name="Lookup Table Label 3 15" xfId="11107" xr:uid="{00000000-0005-0000-0000-000073520000}"/>
    <cellStyle name="Lookup Table Label 3 15 2" xfId="30412" xr:uid="{00000000-0005-0000-0000-000074520000}"/>
    <cellStyle name="Lookup Table Label 3 16" xfId="11108" xr:uid="{00000000-0005-0000-0000-000075520000}"/>
    <cellStyle name="Lookup Table Label 3 16 2" xfId="30413" xr:uid="{00000000-0005-0000-0000-000076520000}"/>
    <cellStyle name="Lookup Table Label 3 17" xfId="30406" xr:uid="{00000000-0005-0000-0000-000077520000}"/>
    <cellStyle name="Lookup Table Label 3 2" xfId="11109" xr:uid="{00000000-0005-0000-0000-000078520000}"/>
    <cellStyle name="Lookup Table Label 3 2 10" xfId="11110" xr:uid="{00000000-0005-0000-0000-000079520000}"/>
    <cellStyle name="Lookup Table Label 3 2 10 2" xfId="30415" xr:uid="{00000000-0005-0000-0000-00007A520000}"/>
    <cellStyle name="Lookup Table Label 3 2 11" xfId="11111" xr:uid="{00000000-0005-0000-0000-00007B520000}"/>
    <cellStyle name="Lookup Table Label 3 2 11 2" xfId="30416" xr:uid="{00000000-0005-0000-0000-00007C520000}"/>
    <cellStyle name="Lookup Table Label 3 2 12" xfId="11112" xr:uid="{00000000-0005-0000-0000-00007D520000}"/>
    <cellStyle name="Lookup Table Label 3 2 12 2" xfId="30417" xr:uid="{00000000-0005-0000-0000-00007E520000}"/>
    <cellStyle name="Lookup Table Label 3 2 13" xfId="11113" xr:uid="{00000000-0005-0000-0000-00007F520000}"/>
    <cellStyle name="Lookup Table Label 3 2 13 2" xfId="30418" xr:uid="{00000000-0005-0000-0000-000080520000}"/>
    <cellStyle name="Lookup Table Label 3 2 14" xfId="11114" xr:uid="{00000000-0005-0000-0000-000081520000}"/>
    <cellStyle name="Lookup Table Label 3 2 14 2" xfId="30419" xr:uid="{00000000-0005-0000-0000-000082520000}"/>
    <cellStyle name="Lookup Table Label 3 2 15" xfId="11115" xr:uid="{00000000-0005-0000-0000-000083520000}"/>
    <cellStyle name="Lookup Table Label 3 2 15 2" xfId="30420" xr:uid="{00000000-0005-0000-0000-000084520000}"/>
    <cellStyle name="Lookup Table Label 3 2 16" xfId="30414" xr:uid="{00000000-0005-0000-0000-000085520000}"/>
    <cellStyle name="Lookup Table Label 3 2 2" xfId="11116" xr:uid="{00000000-0005-0000-0000-000086520000}"/>
    <cellStyle name="Lookup Table Label 3 2 2 10" xfId="11117" xr:uid="{00000000-0005-0000-0000-000087520000}"/>
    <cellStyle name="Lookup Table Label 3 2 2 10 2" xfId="30422" xr:uid="{00000000-0005-0000-0000-000088520000}"/>
    <cellStyle name="Lookup Table Label 3 2 2 11" xfId="11118" xr:uid="{00000000-0005-0000-0000-000089520000}"/>
    <cellStyle name="Lookup Table Label 3 2 2 11 2" xfId="30423" xr:uid="{00000000-0005-0000-0000-00008A520000}"/>
    <cellStyle name="Lookup Table Label 3 2 2 12" xfId="11119" xr:uid="{00000000-0005-0000-0000-00008B520000}"/>
    <cellStyle name="Lookup Table Label 3 2 2 12 2" xfId="30424" xr:uid="{00000000-0005-0000-0000-00008C520000}"/>
    <cellStyle name="Lookup Table Label 3 2 2 13" xfId="11120" xr:uid="{00000000-0005-0000-0000-00008D520000}"/>
    <cellStyle name="Lookup Table Label 3 2 2 13 2" xfId="30425" xr:uid="{00000000-0005-0000-0000-00008E520000}"/>
    <cellStyle name="Lookup Table Label 3 2 2 14" xfId="30421" xr:uid="{00000000-0005-0000-0000-00008F520000}"/>
    <cellStyle name="Lookup Table Label 3 2 2 2" xfId="11121" xr:uid="{00000000-0005-0000-0000-000090520000}"/>
    <cellStyle name="Lookup Table Label 3 2 2 2 2" xfId="30426" xr:uid="{00000000-0005-0000-0000-000091520000}"/>
    <cellStyle name="Lookup Table Label 3 2 2 3" xfId="11122" xr:uid="{00000000-0005-0000-0000-000092520000}"/>
    <cellStyle name="Lookup Table Label 3 2 2 3 2" xfId="30427" xr:uid="{00000000-0005-0000-0000-000093520000}"/>
    <cellStyle name="Lookup Table Label 3 2 2 4" xfId="11123" xr:uid="{00000000-0005-0000-0000-000094520000}"/>
    <cellStyle name="Lookup Table Label 3 2 2 4 2" xfId="30428" xr:uid="{00000000-0005-0000-0000-000095520000}"/>
    <cellStyle name="Lookup Table Label 3 2 2 5" xfId="11124" xr:uid="{00000000-0005-0000-0000-000096520000}"/>
    <cellStyle name="Lookup Table Label 3 2 2 5 2" xfId="30429" xr:uid="{00000000-0005-0000-0000-000097520000}"/>
    <cellStyle name="Lookup Table Label 3 2 2 6" xfId="11125" xr:uid="{00000000-0005-0000-0000-000098520000}"/>
    <cellStyle name="Lookup Table Label 3 2 2 6 2" xfId="30430" xr:uid="{00000000-0005-0000-0000-000099520000}"/>
    <cellStyle name="Lookup Table Label 3 2 2 7" xfId="11126" xr:uid="{00000000-0005-0000-0000-00009A520000}"/>
    <cellStyle name="Lookup Table Label 3 2 2 7 2" xfId="30431" xr:uid="{00000000-0005-0000-0000-00009B520000}"/>
    <cellStyle name="Lookup Table Label 3 2 2 8" xfId="11127" xr:uid="{00000000-0005-0000-0000-00009C520000}"/>
    <cellStyle name="Lookup Table Label 3 2 2 8 2" xfId="30432" xr:uid="{00000000-0005-0000-0000-00009D520000}"/>
    <cellStyle name="Lookup Table Label 3 2 2 9" xfId="11128" xr:uid="{00000000-0005-0000-0000-00009E520000}"/>
    <cellStyle name="Lookup Table Label 3 2 2 9 2" xfId="30433" xr:uid="{00000000-0005-0000-0000-00009F520000}"/>
    <cellStyle name="Lookup Table Label 3 2 3" xfId="11129" xr:uid="{00000000-0005-0000-0000-0000A0520000}"/>
    <cellStyle name="Lookup Table Label 3 2 3 2" xfId="30434" xr:uid="{00000000-0005-0000-0000-0000A1520000}"/>
    <cellStyle name="Lookup Table Label 3 2 4" xfId="11130" xr:uid="{00000000-0005-0000-0000-0000A2520000}"/>
    <cellStyle name="Lookup Table Label 3 2 4 2" xfId="30435" xr:uid="{00000000-0005-0000-0000-0000A3520000}"/>
    <cellStyle name="Lookup Table Label 3 2 5" xfId="11131" xr:uid="{00000000-0005-0000-0000-0000A4520000}"/>
    <cellStyle name="Lookup Table Label 3 2 5 2" xfId="30436" xr:uid="{00000000-0005-0000-0000-0000A5520000}"/>
    <cellStyle name="Lookup Table Label 3 2 6" xfId="11132" xr:uid="{00000000-0005-0000-0000-0000A6520000}"/>
    <cellStyle name="Lookup Table Label 3 2 6 2" xfId="30437" xr:uid="{00000000-0005-0000-0000-0000A7520000}"/>
    <cellStyle name="Lookup Table Label 3 2 7" xfId="11133" xr:uid="{00000000-0005-0000-0000-0000A8520000}"/>
    <cellStyle name="Lookup Table Label 3 2 7 2" xfId="30438" xr:uid="{00000000-0005-0000-0000-0000A9520000}"/>
    <cellStyle name="Lookup Table Label 3 2 8" xfId="11134" xr:uid="{00000000-0005-0000-0000-0000AA520000}"/>
    <cellStyle name="Lookup Table Label 3 2 8 2" xfId="30439" xr:uid="{00000000-0005-0000-0000-0000AB520000}"/>
    <cellStyle name="Lookup Table Label 3 2 9" xfId="11135" xr:uid="{00000000-0005-0000-0000-0000AC520000}"/>
    <cellStyle name="Lookup Table Label 3 2 9 2" xfId="30440" xr:uid="{00000000-0005-0000-0000-0000AD520000}"/>
    <cellStyle name="Lookup Table Label 3 3" xfId="11136" xr:uid="{00000000-0005-0000-0000-0000AE520000}"/>
    <cellStyle name="Lookup Table Label 3 3 10" xfId="11137" xr:uid="{00000000-0005-0000-0000-0000AF520000}"/>
    <cellStyle name="Lookup Table Label 3 3 10 2" xfId="30442" xr:uid="{00000000-0005-0000-0000-0000B0520000}"/>
    <cellStyle name="Lookup Table Label 3 3 11" xfId="11138" xr:uid="{00000000-0005-0000-0000-0000B1520000}"/>
    <cellStyle name="Lookup Table Label 3 3 11 2" xfId="30443" xr:uid="{00000000-0005-0000-0000-0000B2520000}"/>
    <cellStyle name="Lookup Table Label 3 3 12" xfId="11139" xr:uid="{00000000-0005-0000-0000-0000B3520000}"/>
    <cellStyle name="Lookup Table Label 3 3 12 2" xfId="30444" xr:uid="{00000000-0005-0000-0000-0000B4520000}"/>
    <cellStyle name="Lookup Table Label 3 3 13" xfId="11140" xr:uid="{00000000-0005-0000-0000-0000B5520000}"/>
    <cellStyle name="Lookup Table Label 3 3 13 2" xfId="30445" xr:uid="{00000000-0005-0000-0000-0000B6520000}"/>
    <cellStyle name="Lookup Table Label 3 3 14" xfId="30441" xr:uid="{00000000-0005-0000-0000-0000B7520000}"/>
    <cellStyle name="Lookup Table Label 3 3 2" xfId="11141" xr:uid="{00000000-0005-0000-0000-0000B8520000}"/>
    <cellStyle name="Lookup Table Label 3 3 2 2" xfId="30446" xr:uid="{00000000-0005-0000-0000-0000B9520000}"/>
    <cellStyle name="Lookup Table Label 3 3 3" xfId="11142" xr:uid="{00000000-0005-0000-0000-0000BA520000}"/>
    <cellStyle name="Lookup Table Label 3 3 3 2" xfId="30447" xr:uid="{00000000-0005-0000-0000-0000BB520000}"/>
    <cellStyle name="Lookup Table Label 3 3 4" xfId="11143" xr:uid="{00000000-0005-0000-0000-0000BC520000}"/>
    <cellStyle name="Lookup Table Label 3 3 4 2" xfId="30448" xr:uid="{00000000-0005-0000-0000-0000BD520000}"/>
    <cellStyle name="Lookup Table Label 3 3 5" xfId="11144" xr:uid="{00000000-0005-0000-0000-0000BE520000}"/>
    <cellStyle name="Lookup Table Label 3 3 5 2" xfId="30449" xr:uid="{00000000-0005-0000-0000-0000BF520000}"/>
    <cellStyle name="Lookup Table Label 3 3 6" xfId="11145" xr:uid="{00000000-0005-0000-0000-0000C0520000}"/>
    <cellStyle name="Lookup Table Label 3 3 6 2" xfId="30450" xr:uid="{00000000-0005-0000-0000-0000C1520000}"/>
    <cellStyle name="Lookup Table Label 3 3 7" xfId="11146" xr:uid="{00000000-0005-0000-0000-0000C2520000}"/>
    <cellStyle name="Lookup Table Label 3 3 7 2" xfId="30451" xr:uid="{00000000-0005-0000-0000-0000C3520000}"/>
    <cellStyle name="Lookup Table Label 3 3 8" xfId="11147" xr:uid="{00000000-0005-0000-0000-0000C4520000}"/>
    <cellStyle name="Lookup Table Label 3 3 8 2" xfId="30452" xr:uid="{00000000-0005-0000-0000-0000C5520000}"/>
    <cellStyle name="Lookup Table Label 3 3 9" xfId="11148" xr:uid="{00000000-0005-0000-0000-0000C6520000}"/>
    <cellStyle name="Lookup Table Label 3 3 9 2" xfId="30453" xr:uid="{00000000-0005-0000-0000-0000C7520000}"/>
    <cellStyle name="Lookup Table Label 3 4" xfId="11149" xr:uid="{00000000-0005-0000-0000-0000C8520000}"/>
    <cellStyle name="Lookup Table Label 3 4 2" xfId="30454" xr:uid="{00000000-0005-0000-0000-0000C9520000}"/>
    <cellStyle name="Lookup Table Label 3 5" xfId="11150" xr:uid="{00000000-0005-0000-0000-0000CA520000}"/>
    <cellStyle name="Lookup Table Label 3 5 2" xfId="30455" xr:uid="{00000000-0005-0000-0000-0000CB520000}"/>
    <cellStyle name="Lookup Table Label 3 6" xfId="11151" xr:uid="{00000000-0005-0000-0000-0000CC520000}"/>
    <cellStyle name="Lookup Table Label 3 6 2" xfId="30456" xr:uid="{00000000-0005-0000-0000-0000CD520000}"/>
    <cellStyle name="Lookup Table Label 3 7" xfId="11152" xr:uid="{00000000-0005-0000-0000-0000CE520000}"/>
    <cellStyle name="Lookup Table Label 3 7 2" xfId="30457" xr:uid="{00000000-0005-0000-0000-0000CF520000}"/>
    <cellStyle name="Lookup Table Label 3 8" xfId="11153" xr:uid="{00000000-0005-0000-0000-0000D0520000}"/>
    <cellStyle name="Lookup Table Label 3 8 2" xfId="30458" xr:uid="{00000000-0005-0000-0000-0000D1520000}"/>
    <cellStyle name="Lookup Table Label 3 9" xfId="11154" xr:uid="{00000000-0005-0000-0000-0000D2520000}"/>
    <cellStyle name="Lookup Table Label 3 9 2" xfId="30459" xr:uid="{00000000-0005-0000-0000-0000D3520000}"/>
    <cellStyle name="Lookup Table Label 4" xfId="11155" xr:uid="{00000000-0005-0000-0000-0000D4520000}"/>
    <cellStyle name="Lookup Table Label 4 10" xfId="11156" xr:uid="{00000000-0005-0000-0000-0000D5520000}"/>
    <cellStyle name="Lookup Table Label 4 10 2" xfId="30461" xr:uid="{00000000-0005-0000-0000-0000D6520000}"/>
    <cellStyle name="Lookup Table Label 4 11" xfId="11157" xr:uid="{00000000-0005-0000-0000-0000D7520000}"/>
    <cellStyle name="Lookup Table Label 4 11 2" xfId="30462" xr:uid="{00000000-0005-0000-0000-0000D8520000}"/>
    <cellStyle name="Lookup Table Label 4 12" xfId="11158" xr:uid="{00000000-0005-0000-0000-0000D9520000}"/>
    <cellStyle name="Lookup Table Label 4 12 2" xfId="30463" xr:uid="{00000000-0005-0000-0000-0000DA520000}"/>
    <cellStyle name="Lookup Table Label 4 13" xfId="11159" xr:uid="{00000000-0005-0000-0000-0000DB520000}"/>
    <cellStyle name="Lookup Table Label 4 13 2" xfId="30464" xr:uid="{00000000-0005-0000-0000-0000DC520000}"/>
    <cellStyle name="Lookup Table Label 4 14" xfId="11160" xr:uid="{00000000-0005-0000-0000-0000DD520000}"/>
    <cellStyle name="Lookup Table Label 4 14 2" xfId="30465" xr:uid="{00000000-0005-0000-0000-0000DE520000}"/>
    <cellStyle name="Lookup Table Label 4 15" xfId="11161" xr:uid="{00000000-0005-0000-0000-0000DF520000}"/>
    <cellStyle name="Lookup Table Label 4 15 2" xfId="30466" xr:uid="{00000000-0005-0000-0000-0000E0520000}"/>
    <cellStyle name="Lookup Table Label 4 16" xfId="11162" xr:uid="{00000000-0005-0000-0000-0000E1520000}"/>
    <cellStyle name="Lookup Table Label 4 16 2" xfId="30467" xr:uid="{00000000-0005-0000-0000-0000E2520000}"/>
    <cellStyle name="Lookup Table Label 4 17" xfId="30460" xr:uid="{00000000-0005-0000-0000-0000E3520000}"/>
    <cellStyle name="Lookup Table Label 4 2" xfId="11163" xr:uid="{00000000-0005-0000-0000-0000E4520000}"/>
    <cellStyle name="Lookup Table Label 4 2 10" xfId="11164" xr:uid="{00000000-0005-0000-0000-0000E5520000}"/>
    <cellStyle name="Lookup Table Label 4 2 10 2" xfId="30469" xr:uid="{00000000-0005-0000-0000-0000E6520000}"/>
    <cellStyle name="Lookup Table Label 4 2 11" xfId="11165" xr:uid="{00000000-0005-0000-0000-0000E7520000}"/>
    <cellStyle name="Lookup Table Label 4 2 11 2" xfId="30470" xr:uid="{00000000-0005-0000-0000-0000E8520000}"/>
    <cellStyle name="Lookup Table Label 4 2 12" xfId="11166" xr:uid="{00000000-0005-0000-0000-0000E9520000}"/>
    <cellStyle name="Lookup Table Label 4 2 12 2" xfId="30471" xr:uid="{00000000-0005-0000-0000-0000EA520000}"/>
    <cellStyle name="Lookup Table Label 4 2 13" xfId="11167" xr:uid="{00000000-0005-0000-0000-0000EB520000}"/>
    <cellStyle name="Lookup Table Label 4 2 13 2" xfId="30472" xr:uid="{00000000-0005-0000-0000-0000EC520000}"/>
    <cellStyle name="Lookup Table Label 4 2 14" xfId="11168" xr:uid="{00000000-0005-0000-0000-0000ED520000}"/>
    <cellStyle name="Lookup Table Label 4 2 14 2" xfId="30473" xr:uid="{00000000-0005-0000-0000-0000EE520000}"/>
    <cellStyle name="Lookup Table Label 4 2 15" xfId="11169" xr:uid="{00000000-0005-0000-0000-0000EF520000}"/>
    <cellStyle name="Lookup Table Label 4 2 15 2" xfId="30474" xr:uid="{00000000-0005-0000-0000-0000F0520000}"/>
    <cellStyle name="Lookup Table Label 4 2 16" xfId="30468" xr:uid="{00000000-0005-0000-0000-0000F1520000}"/>
    <cellStyle name="Lookup Table Label 4 2 2" xfId="11170" xr:uid="{00000000-0005-0000-0000-0000F2520000}"/>
    <cellStyle name="Lookup Table Label 4 2 2 10" xfId="11171" xr:uid="{00000000-0005-0000-0000-0000F3520000}"/>
    <cellStyle name="Lookup Table Label 4 2 2 10 2" xfId="30476" xr:uid="{00000000-0005-0000-0000-0000F4520000}"/>
    <cellStyle name="Lookup Table Label 4 2 2 11" xfId="11172" xr:uid="{00000000-0005-0000-0000-0000F5520000}"/>
    <cellStyle name="Lookup Table Label 4 2 2 11 2" xfId="30477" xr:uid="{00000000-0005-0000-0000-0000F6520000}"/>
    <cellStyle name="Lookup Table Label 4 2 2 12" xfId="11173" xr:uid="{00000000-0005-0000-0000-0000F7520000}"/>
    <cellStyle name="Lookup Table Label 4 2 2 12 2" xfId="30478" xr:uid="{00000000-0005-0000-0000-0000F8520000}"/>
    <cellStyle name="Lookup Table Label 4 2 2 13" xfId="11174" xr:uid="{00000000-0005-0000-0000-0000F9520000}"/>
    <cellStyle name="Lookup Table Label 4 2 2 13 2" xfId="30479" xr:uid="{00000000-0005-0000-0000-0000FA520000}"/>
    <cellStyle name="Lookup Table Label 4 2 2 14" xfId="30475" xr:uid="{00000000-0005-0000-0000-0000FB520000}"/>
    <cellStyle name="Lookup Table Label 4 2 2 2" xfId="11175" xr:uid="{00000000-0005-0000-0000-0000FC520000}"/>
    <cellStyle name="Lookup Table Label 4 2 2 2 2" xfId="30480" xr:uid="{00000000-0005-0000-0000-0000FD520000}"/>
    <cellStyle name="Lookup Table Label 4 2 2 3" xfId="11176" xr:uid="{00000000-0005-0000-0000-0000FE520000}"/>
    <cellStyle name="Lookup Table Label 4 2 2 3 2" xfId="30481" xr:uid="{00000000-0005-0000-0000-0000FF520000}"/>
    <cellStyle name="Lookup Table Label 4 2 2 4" xfId="11177" xr:uid="{00000000-0005-0000-0000-000000530000}"/>
    <cellStyle name="Lookup Table Label 4 2 2 4 2" xfId="30482" xr:uid="{00000000-0005-0000-0000-000001530000}"/>
    <cellStyle name="Lookup Table Label 4 2 2 5" xfId="11178" xr:uid="{00000000-0005-0000-0000-000002530000}"/>
    <cellStyle name="Lookup Table Label 4 2 2 5 2" xfId="30483" xr:uid="{00000000-0005-0000-0000-000003530000}"/>
    <cellStyle name="Lookup Table Label 4 2 2 6" xfId="11179" xr:uid="{00000000-0005-0000-0000-000004530000}"/>
    <cellStyle name="Lookup Table Label 4 2 2 6 2" xfId="30484" xr:uid="{00000000-0005-0000-0000-000005530000}"/>
    <cellStyle name="Lookup Table Label 4 2 2 7" xfId="11180" xr:uid="{00000000-0005-0000-0000-000006530000}"/>
    <cellStyle name="Lookup Table Label 4 2 2 7 2" xfId="30485" xr:uid="{00000000-0005-0000-0000-000007530000}"/>
    <cellStyle name="Lookup Table Label 4 2 2 8" xfId="11181" xr:uid="{00000000-0005-0000-0000-000008530000}"/>
    <cellStyle name="Lookup Table Label 4 2 2 8 2" xfId="30486" xr:uid="{00000000-0005-0000-0000-000009530000}"/>
    <cellStyle name="Lookup Table Label 4 2 2 9" xfId="11182" xr:uid="{00000000-0005-0000-0000-00000A530000}"/>
    <cellStyle name="Lookup Table Label 4 2 2 9 2" xfId="30487" xr:uid="{00000000-0005-0000-0000-00000B530000}"/>
    <cellStyle name="Lookup Table Label 4 2 3" xfId="11183" xr:uid="{00000000-0005-0000-0000-00000C530000}"/>
    <cellStyle name="Lookup Table Label 4 2 3 2" xfId="30488" xr:uid="{00000000-0005-0000-0000-00000D530000}"/>
    <cellStyle name="Lookup Table Label 4 2 4" xfId="11184" xr:uid="{00000000-0005-0000-0000-00000E530000}"/>
    <cellStyle name="Lookup Table Label 4 2 4 2" xfId="30489" xr:uid="{00000000-0005-0000-0000-00000F530000}"/>
    <cellStyle name="Lookup Table Label 4 2 5" xfId="11185" xr:uid="{00000000-0005-0000-0000-000010530000}"/>
    <cellStyle name="Lookup Table Label 4 2 5 2" xfId="30490" xr:uid="{00000000-0005-0000-0000-000011530000}"/>
    <cellStyle name="Lookup Table Label 4 2 6" xfId="11186" xr:uid="{00000000-0005-0000-0000-000012530000}"/>
    <cellStyle name="Lookup Table Label 4 2 6 2" xfId="30491" xr:uid="{00000000-0005-0000-0000-000013530000}"/>
    <cellStyle name="Lookup Table Label 4 2 7" xfId="11187" xr:uid="{00000000-0005-0000-0000-000014530000}"/>
    <cellStyle name="Lookup Table Label 4 2 7 2" xfId="30492" xr:uid="{00000000-0005-0000-0000-000015530000}"/>
    <cellStyle name="Lookup Table Label 4 2 8" xfId="11188" xr:uid="{00000000-0005-0000-0000-000016530000}"/>
    <cellStyle name="Lookup Table Label 4 2 8 2" xfId="30493" xr:uid="{00000000-0005-0000-0000-000017530000}"/>
    <cellStyle name="Lookup Table Label 4 2 9" xfId="11189" xr:uid="{00000000-0005-0000-0000-000018530000}"/>
    <cellStyle name="Lookup Table Label 4 2 9 2" xfId="30494" xr:uid="{00000000-0005-0000-0000-000019530000}"/>
    <cellStyle name="Lookup Table Label 4 3" xfId="11190" xr:uid="{00000000-0005-0000-0000-00001A530000}"/>
    <cellStyle name="Lookup Table Label 4 3 10" xfId="11191" xr:uid="{00000000-0005-0000-0000-00001B530000}"/>
    <cellStyle name="Lookup Table Label 4 3 10 2" xfId="30496" xr:uid="{00000000-0005-0000-0000-00001C530000}"/>
    <cellStyle name="Lookup Table Label 4 3 11" xfId="11192" xr:uid="{00000000-0005-0000-0000-00001D530000}"/>
    <cellStyle name="Lookup Table Label 4 3 11 2" xfId="30497" xr:uid="{00000000-0005-0000-0000-00001E530000}"/>
    <cellStyle name="Lookup Table Label 4 3 12" xfId="11193" xr:uid="{00000000-0005-0000-0000-00001F530000}"/>
    <cellStyle name="Lookup Table Label 4 3 12 2" xfId="30498" xr:uid="{00000000-0005-0000-0000-000020530000}"/>
    <cellStyle name="Lookup Table Label 4 3 13" xfId="11194" xr:uid="{00000000-0005-0000-0000-000021530000}"/>
    <cellStyle name="Lookup Table Label 4 3 13 2" xfId="30499" xr:uid="{00000000-0005-0000-0000-000022530000}"/>
    <cellStyle name="Lookup Table Label 4 3 14" xfId="30495" xr:uid="{00000000-0005-0000-0000-000023530000}"/>
    <cellStyle name="Lookup Table Label 4 3 2" xfId="11195" xr:uid="{00000000-0005-0000-0000-000024530000}"/>
    <cellStyle name="Lookup Table Label 4 3 2 2" xfId="30500" xr:uid="{00000000-0005-0000-0000-000025530000}"/>
    <cellStyle name="Lookup Table Label 4 3 3" xfId="11196" xr:uid="{00000000-0005-0000-0000-000026530000}"/>
    <cellStyle name="Lookup Table Label 4 3 3 2" xfId="30501" xr:uid="{00000000-0005-0000-0000-000027530000}"/>
    <cellStyle name="Lookup Table Label 4 3 4" xfId="11197" xr:uid="{00000000-0005-0000-0000-000028530000}"/>
    <cellStyle name="Lookup Table Label 4 3 4 2" xfId="30502" xr:uid="{00000000-0005-0000-0000-000029530000}"/>
    <cellStyle name="Lookup Table Label 4 3 5" xfId="11198" xr:uid="{00000000-0005-0000-0000-00002A530000}"/>
    <cellStyle name="Lookup Table Label 4 3 5 2" xfId="30503" xr:uid="{00000000-0005-0000-0000-00002B530000}"/>
    <cellStyle name="Lookup Table Label 4 3 6" xfId="11199" xr:uid="{00000000-0005-0000-0000-00002C530000}"/>
    <cellStyle name="Lookup Table Label 4 3 6 2" xfId="30504" xr:uid="{00000000-0005-0000-0000-00002D530000}"/>
    <cellStyle name="Lookup Table Label 4 3 7" xfId="11200" xr:uid="{00000000-0005-0000-0000-00002E530000}"/>
    <cellStyle name="Lookup Table Label 4 3 7 2" xfId="30505" xr:uid="{00000000-0005-0000-0000-00002F530000}"/>
    <cellStyle name="Lookup Table Label 4 3 8" xfId="11201" xr:uid="{00000000-0005-0000-0000-000030530000}"/>
    <cellStyle name="Lookup Table Label 4 3 8 2" xfId="30506" xr:uid="{00000000-0005-0000-0000-000031530000}"/>
    <cellStyle name="Lookup Table Label 4 3 9" xfId="11202" xr:uid="{00000000-0005-0000-0000-000032530000}"/>
    <cellStyle name="Lookup Table Label 4 3 9 2" xfId="30507" xr:uid="{00000000-0005-0000-0000-000033530000}"/>
    <cellStyle name="Lookup Table Label 4 4" xfId="11203" xr:uid="{00000000-0005-0000-0000-000034530000}"/>
    <cellStyle name="Lookup Table Label 4 4 2" xfId="30508" xr:uid="{00000000-0005-0000-0000-000035530000}"/>
    <cellStyle name="Lookup Table Label 4 5" xfId="11204" xr:uid="{00000000-0005-0000-0000-000036530000}"/>
    <cellStyle name="Lookup Table Label 4 5 2" xfId="30509" xr:uid="{00000000-0005-0000-0000-000037530000}"/>
    <cellStyle name="Lookup Table Label 4 6" xfId="11205" xr:uid="{00000000-0005-0000-0000-000038530000}"/>
    <cellStyle name="Lookup Table Label 4 6 2" xfId="30510" xr:uid="{00000000-0005-0000-0000-000039530000}"/>
    <cellStyle name="Lookup Table Label 4 7" xfId="11206" xr:uid="{00000000-0005-0000-0000-00003A530000}"/>
    <cellStyle name="Lookup Table Label 4 7 2" xfId="30511" xr:uid="{00000000-0005-0000-0000-00003B530000}"/>
    <cellStyle name="Lookup Table Label 4 8" xfId="11207" xr:uid="{00000000-0005-0000-0000-00003C530000}"/>
    <cellStyle name="Lookup Table Label 4 8 2" xfId="30512" xr:uid="{00000000-0005-0000-0000-00003D530000}"/>
    <cellStyle name="Lookup Table Label 4 9" xfId="11208" xr:uid="{00000000-0005-0000-0000-00003E530000}"/>
    <cellStyle name="Lookup Table Label 4 9 2" xfId="30513" xr:uid="{00000000-0005-0000-0000-00003F530000}"/>
    <cellStyle name="Lookup Table Label 5" xfId="11209" xr:uid="{00000000-0005-0000-0000-000040530000}"/>
    <cellStyle name="Lookup Table Label 5 10" xfId="11210" xr:uid="{00000000-0005-0000-0000-000041530000}"/>
    <cellStyle name="Lookup Table Label 5 10 2" xfId="30515" xr:uid="{00000000-0005-0000-0000-000042530000}"/>
    <cellStyle name="Lookup Table Label 5 11" xfId="11211" xr:uid="{00000000-0005-0000-0000-000043530000}"/>
    <cellStyle name="Lookup Table Label 5 11 2" xfId="30516" xr:uid="{00000000-0005-0000-0000-000044530000}"/>
    <cellStyle name="Lookup Table Label 5 12" xfId="11212" xr:uid="{00000000-0005-0000-0000-000045530000}"/>
    <cellStyle name="Lookup Table Label 5 12 2" xfId="30517" xr:uid="{00000000-0005-0000-0000-000046530000}"/>
    <cellStyle name="Lookup Table Label 5 13" xfId="11213" xr:uid="{00000000-0005-0000-0000-000047530000}"/>
    <cellStyle name="Lookup Table Label 5 13 2" xfId="30518" xr:uid="{00000000-0005-0000-0000-000048530000}"/>
    <cellStyle name="Lookup Table Label 5 14" xfId="11214" xr:uid="{00000000-0005-0000-0000-000049530000}"/>
    <cellStyle name="Lookup Table Label 5 14 2" xfId="30519" xr:uid="{00000000-0005-0000-0000-00004A530000}"/>
    <cellStyle name="Lookup Table Label 5 15" xfId="11215" xr:uid="{00000000-0005-0000-0000-00004B530000}"/>
    <cellStyle name="Lookup Table Label 5 15 2" xfId="30520" xr:uid="{00000000-0005-0000-0000-00004C530000}"/>
    <cellStyle name="Lookup Table Label 5 16" xfId="30514" xr:uid="{00000000-0005-0000-0000-00004D530000}"/>
    <cellStyle name="Lookup Table Label 5 2" xfId="11216" xr:uid="{00000000-0005-0000-0000-00004E530000}"/>
    <cellStyle name="Lookup Table Label 5 2 10" xfId="11217" xr:uid="{00000000-0005-0000-0000-00004F530000}"/>
    <cellStyle name="Lookup Table Label 5 2 10 2" xfId="30522" xr:uid="{00000000-0005-0000-0000-000050530000}"/>
    <cellStyle name="Lookup Table Label 5 2 11" xfId="11218" xr:uid="{00000000-0005-0000-0000-000051530000}"/>
    <cellStyle name="Lookup Table Label 5 2 11 2" xfId="30523" xr:uid="{00000000-0005-0000-0000-000052530000}"/>
    <cellStyle name="Lookup Table Label 5 2 12" xfId="11219" xr:uid="{00000000-0005-0000-0000-000053530000}"/>
    <cellStyle name="Lookup Table Label 5 2 12 2" xfId="30524" xr:uid="{00000000-0005-0000-0000-000054530000}"/>
    <cellStyle name="Lookup Table Label 5 2 13" xfId="11220" xr:uid="{00000000-0005-0000-0000-000055530000}"/>
    <cellStyle name="Lookup Table Label 5 2 13 2" xfId="30525" xr:uid="{00000000-0005-0000-0000-000056530000}"/>
    <cellStyle name="Lookup Table Label 5 2 14" xfId="30521" xr:uid="{00000000-0005-0000-0000-000057530000}"/>
    <cellStyle name="Lookup Table Label 5 2 2" xfId="11221" xr:uid="{00000000-0005-0000-0000-000058530000}"/>
    <cellStyle name="Lookup Table Label 5 2 2 2" xfId="30526" xr:uid="{00000000-0005-0000-0000-000059530000}"/>
    <cellStyle name="Lookup Table Label 5 2 3" xfId="11222" xr:uid="{00000000-0005-0000-0000-00005A530000}"/>
    <cellStyle name="Lookup Table Label 5 2 3 2" xfId="30527" xr:uid="{00000000-0005-0000-0000-00005B530000}"/>
    <cellStyle name="Lookup Table Label 5 2 4" xfId="11223" xr:uid="{00000000-0005-0000-0000-00005C530000}"/>
    <cellStyle name="Lookup Table Label 5 2 4 2" xfId="30528" xr:uid="{00000000-0005-0000-0000-00005D530000}"/>
    <cellStyle name="Lookup Table Label 5 2 5" xfId="11224" xr:uid="{00000000-0005-0000-0000-00005E530000}"/>
    <cellStyle name="Lookup Table Label 5 2 5 2" xfId="30529" xr:uid="{00000000-0005-0000-0000-00005F530000}"/>
    <cellStyle name="Lookup Table Label 5 2 6" xfId="11225" xr:uid="{00000000-0005-0000-0000-000060530000}"/>
    <cellStyle name="Lookup Table Label 5 2 6 2" xfId="30530" xr:uid="{00000000-0005-0000-0000-000061530000}"/>
    <cellStyle name="Lookup Table Label 5 2 7" xfId="11226" xr:uid="{00000000-0005-0000-0000-000062530000}"/>
    <cellStyle name="Lookup Table Label 5 2 7 2" xfId="30531" xr:uid="{00000000-0005-0000-0000-000063530000}"/>
    <cellStyle name="Lookup Table Label 5 2 8" xfId="11227" xr:uid="{00000000-0005-0000-0000-000064530000}"/>
    <cellStyle name="Lookup Table Label 5 2 8 2" xfId="30532" xr:uid="{00000000-0005-0000-0000-000065530000}"/>
    <cellStyle name="Lookup Table Label 5 2 9" xfId="11228" xr:uid="{00000000-0005-0000-0000-000066530000}"/>
    <cellStyle name="Lookup Table Label 5 2 9 2" xfId="30533" xr:uid="{00000000-0005-0000-0000-000067530000}"/>
    <cellStyle name="Lookup Table Label 5 3" xfId="11229" xr:uid="{00000000-0005-0000-0000-000068530000}"/>
    <cellStyle name="Lookup Table Label 5 3 2" xfId="30534" xr:uid="{00000000-0005-0000-0000-000069530000}"/>
    <cellStyle name="Lookup Table Label 5 4" xfId="11230" xr:uid="{00000000-0005-0000-0000-00006A530000}"/>
    <cellStyle name="Lookup Table Label 5 4 2" xfId="30535" xr:uid="{00000000-0005-0000-0000-00006B530000}"/>
    <cellStyle name="Lookup Table Label 5 5" xfId="11231" xr:uid="{00000000-0005-0000-0000-00006C530000}"/>
    <cellStyle name="Lookup Table Label 5 5 2" xfId="30536" xr:uid="{00000000-0005-0000-0000-00006D530000}"/>
    <cellStyle name="Lookup Table Label 5 6" xfId="11232" xr:uid="{00000000-0005-0000-0000-00006E530000}"/>
    <cellStyle name="Lookup Table Label 5 6 2" xfId="30537" xr:uid="{00000000-0005-0000-0000-00006F530000}"/>
    <cellStyle name="Lookup Table Label 5 7" xfId="11233" xr:uid="{00000000-0005-0000-0000-000070530000}"/>
    <cellStyle name="Lookup Table Label 5 7 2" xfId="30538" xr:uid="{00000000-0005-0000-0000-000071530000}"/>
    <cellStyle name="Lookup Table Label 5 8" xfId="11234" xr:uid="{00000000-0005-0000-0000-000072530000}"/>
    <cellStyle name="Lookup Table Label 5 8 2" xfId="30539" xr:uid="{00000000-0005-0000-0000-000073530000}"/>
    <cellStyle name="Lookup Table Label 5 9" xfId="11235" xr:uid="{00000000-0005-0000-0000-000074530000}"/>
    <cellStyle name="Lookup Table Label 5 9 2" xfId="30540" xr:uid="{00000000-0005-0000-0000-000075530000}"/>
    <cellStyle name="Lookup Table Label 6" xfId="11236" xr:uid="{00000000-0005-0000-0000-000076530000}"/>
    <cellStyle name="Lookup Table Label 6 2" xfId="30541" xr:uid="{00000000-0005-0000-0000-000077530000}"/>
    <cellStyle name="Lookup Table Label 7" xfId="11237" xr:uid="{00000000-0005-0000-0000-000078530000}"/>
    <cellStyle name="Lookup Table Label 7 2" xfId="30542" xr:uid="{00000000-0005-0000-0000-000079530000}"/>
    <cellStyle name="Lookup Table Label 8" xfId="30405" xr:uid="{00000000-0005-0000-0000-00007A530000}"/>
    <cellStyle name="Lookup Table Label." xfId="11238" xr:uid="{00000000-0005-0000-0000-00007B530000}"/>
    <cellStyle name="Lookup Table Label. 2" xfId="11239" xr:uid="{00000000-0005-0000-0000-00007C530000}"/>
    <cellStyle name="Lookup Table Label. 2 2" xfId="11240" xr:uid="{00000000-0005-0000-0000-00007D530000}"/>
    <cellStyle name="Lookup Table Label. 2 2 10" xfId="11241" xr:uid="{00000000-0005-0000-0000-00007E530000}"/>
    <cellStyle name="Lookup Table Label. 2 2 10 2" xfId="30546" xr:uid="{00000000-0005-0000-0000-00007F530000}"/>
    <cellStyle name="Lookup Table Label. 2 2 11" xfId="11242" xr:uid="{00000000-0005-0000-0000-000080530000}"/>
    <cellStyle name="Lookup Table Label. 2 2 11 2" xfId="30547" xr:uid="{00000000-0005-0000-0000-000081530000}"/>
    <cellStyle name="Lookup Table Label. 2 2 12" xfId="11243" xr:uid="{00000000-0005-0000-0000-000082530000}"/>
    <cellStyle name="Lookup Table Label. 2 2 12 2" xfId="30548" xr:uid="{00000000-0005-0000-0000-000083530000}"/>
    <cellStyle name="Lookup Table Label. 2 2 13" xfId="11244" xr:uid="{00000000-0005-0000-0000-000084530000}"/>
    <cellStyle name="Lookup Table Label. 2 2 13 2" xfId="30549" xr:uid="{00000000-0005-0000-0000-000085530000}"/>
    <cellStyle name="Lookup Table Label. 2 2 14" xfId="11245" xr:uid="{00000000-0005-0000-0000-000086530000}"/>
    <cellStyle name="Lookup Table Label. 2 2 14 2" xfId="30550" xr:uid="{00000000-0005-0000-0000-000087530000}"/>
    <cellStyle name="Lookup Table Label. 2 2 15" xfId="11246" xr:uid="{00000000-0005-0000-0000-000088530000}"/>
    <cellStyle name="Lookup Table Label. 2 2 15 2" xfId="30551" xr:uid="{00000000-0005-0000-0000-000089530000}"/>
    <cellStyle name="Lookup Table Label. 2 2 16" xfId="30545" xr:uid="{00000000-0005-0000-0000-00008A530000}"/>
    <cellStyle name="Lookup Table Label. 2 2 2" xfId="11247" xr:uid="{00000000-0005-0000-0000-00008B530000}"/>
    <cellStyle name="Lookup Table Label. 2 2 2 10" xfId="11248" xr:uid="{00000000-0005-0000-0000-00008C530000}"/>
    <cellStyle name="Lookup Table Label. 2 2 2 10 2" xfId="30553" xr:uid="{00000000-0005-0000-0000-00008D530000}"/>
    <cellStyle name="Lookup Table Label. 2 2 2 11" xfId="11249" xr:uid="{00000000-0005-0000-0000-00008E530000}"/>
    <cellStyle name="Lookup Table Label. 2 2 2 11 2" xfId="30554" xr:uid="{00000000-0005-0000-0000-00008F530000}"/>
    <cellStyle name="Lookup Table Label. 2 2 2 12" xfId="11250" xr:uid="{00000000-0005-0000-0000-000090530000}"/>
    <cellStyle name="Lookup Table Label. 2 2 2 12 2" xfId="30555" xr:uid="{00000000-0005-0000-0000-000091530000}"/>
    <cellStyle name="Lookup Table Label. 2 2 2 13" xfId="11251" xr:uid="{00000000-0005-0000-0000-000092530000}"/>
    <cellStyle name="Lookup Table Label. 2 2 2 13 2" xfId="30556" xr:uid="{00000000-0005-0000-0000-000093530000}"/>
    <cellStyle name="Lookup Table Label. 2 2 2 14" xfId="30552" xr:uid="{00000000-0005-0000-0000-000094530000}"/>
    <cellStyle name="Lookup Table Label. 2 2 2 2" xfId="11252" xr:uid="{00000000-0005-0000-0000-000095530000}"/>
    <cellStyle name="Lookup Table Label. 2 2 2 2 2" xfId="30557" xr:uid="{00000000-0005-0000-0000-000096530000}"/>
    <cellStyle name="Lookup Table Label. 2 2 2 3" xfId="11253" xr:uid="{00000000-0005-0000-0000-000097530000}"/>
    <cellStyle name="Lookup Table Label. 2 2 2 3 2" xfId="30558" xr:uid="{00000000-0005-0000-0000-000098530000}"/>
    <cellStyle name="Lookup Table Label. 2 2 2 4" xfId="11254" xr:uid="{00000000-0005-0000-0000-000099530000}"/>
    <cellStyle name="Lookup Table Label. 2 2 2 4 2" xfId="30559" xr:uid="{00000000-0005-0000-0000-00009A530000}"/>
    <cellStyle name="Lookup Table Label. 2 2 2 5" xfId="11255" xr:uid="{00000000-0005-0000-0000-00009B530000}"/>
    <cellStyle name="Lookup Table Label. 2 2 2 5 2" xfId="30560" xr:uid="{00000000-0005-0000-0000-00009C530000}"/>
    <cellStyle name="Lookup Table Label. 2 2 2 6" xfId="11256" xr:uid="{00000000-0005-0000-0000-00009D530000}"/>
    <cellStyle name="Lookup Table Label. 2 2 2 6 2" xfId="30561" xr:uid="{00000000-0005-0000-0000-00009E530000}"/>
    <cellStyle name="Lookup Table Label. 2 2 2 7" xfId="11257" xr:uid="{00000000-0005-0000-0000-00009F530000}"/>
    <cellStyle name="Lookup Table Label. 2 2 2 7 2" xfId="30562" xr:uid="{00000000-0005-0000-0000-0000A0530000}"/>
    <cellStyle name="Lookup Table Label. 2 2 2 8" xfId="11258" xr:uid="{00000000-0005-0000-0000-0000A1530000}"/>
    <cellStyle name="Lookup Table Label. 2 2 2 8 2" xfId="30563" xr:uid="{00000000-0005-0000-0000-0000A2530000}"/>
    <cellStyle name="Lookup Table Label. 2 2 2 9" xfId="11259" xr:uid="{00000000-0005-0000-0000-0000A3530000}"/>
    <cellStyle name="Lookup Table Label. 2 2 2 9 2" xfId="30564" xr:uid="{00000000-0005-0000-0000-0000A4530000}"/>
    <cellStyle name="Lookup Table Label. 2 2 3" xfId="11260" xr:uid="{00000000-0005-0000-0000-0000A5530000}"/>
    <cellStyle name="Lookup Table Label. 2 2 3 2" xfId="30565" xr:uid="{00000000-0005-0000-0000-0000A6530000}"/>
    <cellStyle name="Lookup Table Label. 2 2 4" xfId="11261" xr:uid="{00000000-0005-0000-0000-0000A7530000}"/>
    <cellStyle name="Lookup Table Label. 2 2 4 2" xfId="30566" xr:uid="{00000000-0005-0000-0000-0000A8530000}"/>
    <cellStyle name="Lookup Table Label. 2 2 5" xfId="11262" xr:uid="{00000000-0005-0000-0000-0000A9530000}"/>
    <cellStyle name="Lookup Table Label. 2 2 5 2" xfId="30567" xr:uid="{00000000-0005-0000-0000-0000AA530000}"/>
    <cellStyle name="Lookup Table Label. 2 2 6" xfId="11263" xr:uid="{00000000-0005-0000-0000-0000AB530000}"/>
    <cellStyle name="Lookup Table Label. 2 2 6 2" xfId="30568" xr:uid="{00000000-0005-0000-0000-0000AC530000}"/>
    <cellStyle name="Lookup Table Label. 2 2 7" xfId="11264" xr:uid="{00000000-0005-0000-0000-0000AD530000}"/>
    <cellStyle name="Lookup Table Label. 2 2 7 2" xfId="30569" xr:uid="{00000000-0005-0000-0000-0000AE530000}"/>
    <cellStyle name="Lookup Table Label. 2 2 8" xfId="11265" xr:uid="{00000000-0005-0000-0000-0000AF530000}"/>
    <cellStyle name="Lookup Table Label. 2 2 8 2" xfId="30570" xr:uid="{00000000-0005-0000-0000-0000B0530000}"/>
    <cellStyle name="Lookup Table Label. 2 2 9" xfId="11266" xr:uid="{00000000-0005-0000-0000-0000B1530000}"/>
    <cellStyle name="Lookup Table Label. 2 2 9 2" xfId="30571" xr:uid="{00000000-0005-0000-0000-0000B2530000}"/>
    <cellStyle name="Lookup Table Label. 2 3" xfId="11267" xr:uid="{00000000-0005-0000-0000-0000B3530000}"/>
    <cellStyle name="Lookup Table Label. 2 3 2" xfId="30572" xr:uid="{00000000-0005-0000-0000-0000B4530000}"/>
    <cellStyle name="Lookup Table Label. 2 4" xfId="11268" xr:uid="{00000000-0005-0000-0000-0000B5530000}"/>
    <cellStyle name="Lookup Table Label. 2 4 2" xfId="30573" xr:uid="{00000000-0005-0000-0000-0000B6530000}"/>
    <cellStyle name="Lookup Table Label. 2 5" xfId="30544" xr:uid="{00000000-0005-0000-0000-0000B7530000}"/>
    <cellStyle name="Lookup Table Label. 3" xfId="11269" xr:uid="{00000000-0005-0000-0000-0000B8530000}"/>
    <cellStyle name="Lookup Table Label. 3 10" xfId="11270" xr:uid="{00000000-0005-0000-0000-0000B9530000}"/>
    <cellStyle name="Lookup Table Label. 3 10 2" xfId="30575" xr:uid="{00000000-0005-0000-0000-0000BA530000}"/>
    <cellStyle name="Lookup Table Label. 3 11" xfId="11271" xr:uid="{00000000-0005-0000-0000-0000BB530000}"/>
    <cellStyle name="Lookup Table Label. 3 11 2" xfId="30576" xr:uid="{00000000-0005-0000-0000-0000BC530000}"/>
    <cellStyle name="Lookup Table Label. 3 12" xfId="11272" xr:uid="{00000000-0005-0000-0000-0000BD530000}"/>
    <cellStyle name="Lookup Table Label. 3 12 2" xfId="30577" xr:uid="{00000000-0005-0000-0000-0000BE530000}"/>
    <cellStyle name="Lookup Table Label. 3 13" xfId="11273" xr:uid="{00000000-0005-0000-0000-0000BF530000}"/>
    <cellStyle name="Lookup Table Label. 3 13 2" xfId="30578" xr:uid="{00000000-0005-0000-0000-0000C0530000}"/>
    <cellStyle name="Lookup Table Label. 3 14" xfId="11274" xr:uid="{00000000-0005-0000-0000-0000C1530000}"/>
    <cellStyle name="Lookup Table Label. 3 14 2" xfId="30579" xr:uid="{00000000-0005-0000-0000-0000C2530000}"/>
    <cellStyle name="Lookup Table Label. 3 15" xfId="11275" xr:uid="{00000000-0005-0000-0000-0000C3530000}"/>
    <cellStyle name="Lookup Table Label. 3 15 2" xfId="30580" xr:uid="{00000000-0005-0000-0000-0000C4530000}"/>
    <cellStyle name="Lookup Table Label. 3 16" xfId="30574" xr:uid="{00000000-0005-0000-0000-0000C5530000}"/>
    <cellStyle name="Lookup Table Label. 3 2" xfId="11276" xr:uid="{00000000-0005-0000-0000-0000C6530000}"/>
    <cellStyle name="Lookup Table Label. 3 2 10" xfId="11277" xr:uid="{00000000-0005-0000-0000-0000C7530000}"/>
    <cellStyle name="Lookup Table Label. 3 2 10 2" xfId="30582" xr:uid="{00000000-0005-0000-0000-0000C8530000}"/>
    <cellStyle name="Lookup Table Label. 3 2 11" xfId="11278" xr:uid="{00000000-0005-0000-0000-0000C9530000}"/>
    <cellStyle name="Lookup Table Label. 3 2 11 2" xfId="30583" xr:uid="{00000000-0005-0000-0000-0000CA530000}"/>
    <cellStyle name="Lookup Table Label. 3 2 12" xfId="11279" xr:uid="{00000000-0005-0000-0000-0000CB530000}"/>
    <cellStyle name="Lookup Table Label. 3 2 12 2" xfId="30584" xr:uid="{00000000-0005-0000-0000-0000CC530000}"/>
    <cellStyle name="Lookup Table Label. 3 2 13" xfId="11280" xr:uid="{00000000-0005-0000-0000-0000CD530000}"/>
    <cellStyle name="Lookup Table Label. 3 2 13 2" xfId="30585" xr:uid="{00000000-0005-0000-0000-0000CE530000}"/>
    <cellStyle name="Lookup Table Label. 3 2 14" xfId="30581" xr:uid="{00000000-0005-0000-0000-0000CF530000}"/>
    <cellStyle name="Lookup Table Label. 3 2 2" xfId="11281" xr:uid="{00000000-0005-0000-0000-0000D0530000}"/>
    <cellStyle name="Lookup Table Label. 3 2 2 2" xfId="30586" xr:uid="{00000000-0005-0000-0000-0000D1530000}"/>
    <cellStyle name="Lookup Table Label. 3 2 3" xfId="11282" xr:uid="{00000000-0005-0000-0000-0000D2530000}"/>
    <cellStyle name="Lookup Table Label. 3 2 3 2" xfId="30587" xr:uid="{00000000-0005-0000-0000-0000D3530000}"/>
    <cellStyle name="Lookup Table Label. 3 2 4" xfId="11283" xr:uid="{00000000-0005-0000-0000-0000D4530000}"/>
    <cellStyle name="Lookup Table Label. 3 2 4 2" xfId="30588" xr:uid="{00000000-0005-0000-0000-0000D5530000}"/>
    <cellStyle name="Lookup Table Label. 3 2 5" xfId="11284" xr:uid="{00000000-0005-0000-0000-0000D6530000}"/>
    <cellStyle name="Lookup Table Label. 3 2 5 2" xfId="30589" xr:uid="{00000000-0005-0000-0000-0000D7530000}"/>
    <cellStyle name="Lookup Table Label. 3 2 6" xfId="11285" xr:uid="{00000000-0005-0000-0000-0000D8530000}"/>
    <cellStyle name="Lookup Table Label. 3 2 6 2" xfId="30590" xr:uid="{00000000-0005-0000-0000-0000D9530000}"/>
    <cellStyle name="Lookup Table Label. 3 2 7" xfId="11286" xr:uid="{00000000-0005-0000-0000-0000DA530000}"/>
    <cellStyle name="Lookup Table Label. 3 2 7 2" xfId="30591" xr:uid="{00000000-0005-0000-0000-0000DB530000}"/>
    <cellStyle name="Lookup Table Label. 3 2 8" xfId="11287" xr:uid="{00000000-0005-0000-0000-0000DC530000}"/>
    <cellStyle name="Lookup Table Label. 3 2 8 2" xfId="30592" xr:uid="{00000000-0005-0000-0000-0000DD530000}"/>
    <cellStyle name="Lookup Table Label. 3 2 9" xfId="11288" xr:uid="{00000000-0005-0000-0000-0000DE530000}"/>
    <cellStyle name="Lookup Table Label. 3 2 9 2" xfId="30593" xr:uid="{00000000-0005-0000-0000-0000DF530000}"/>
    <cellStyle name="Lookup Table Label. 3 3" xfId="11289" xr:uid="{00000000-0005-0000-0000-0000E0530000}"/>
    <cellStyle name="Lookup Table Label. 3 3 2" xfId="30594" xr:uid="{00000000-0005-0000-0000-0000E1530000}"/>
    <cellStyle name="Lookup Table Label. 3 4" xfId="11290" xr:uid="{00000000-0005-0000-0000-0000E2530000}"/>
    <cellStyle name="Lookup Table Label. 3 4 2" xfId="30595" xr:uid="{00000000-0005-0000-0000-0000E3530000}"/>
    <cellStyle name="Lookup Table Label. 3 5" xfId="11291" xr:uid="{00000000-0005-0000-0000-0000E4530000}"/>
    <cellStyle name="Lookup Table Label. 3 5 2" xfId="30596" xr:uid="{00000000-0005-0000-0000-0000E5530000}"/>
    <cellStyle name="Lookup Table Label. 3 6" xfId="11292" xr:uid="{00000000-0005-0000-0000-0000E6530000}"/>
    <cellStyle name="Lookup Table Label. 3 6 2" xfId="30597" xr:uid="{00000000-0005-0000-0000-0000E7530000}"/>
    <cellStyle name="Lookup Table Label. 3 7" xfId="11293" xr:uid="{00000000-0005-0000-0000-0000E8530000}"/>
    <cellStyle name="Lookup Table Label. 3 7 2" xfId="30598" xr:uid="{00000000-0005-0000-0000-0000E9530000}"/>
    <cellStyle name="Lookup Table Label. 3 8" xfId="11294" xr:uid="{00000000-0005-0000-0000-0000EA530000}"/>
    <cellStyle name="Lookup Table Label. 3 8 2" xfId="30599" xr:uid="{00000000-0005-0000-0000-0000EB530000}"/>
    <cellStyle name="Lookup Table Label. 3 9" xfId="11295" xr:uid="{00000000-0005-0000-0000-0000EC530000}"/>
    <cellStyle name="Lookup Table Label. 3 9 2" xfId="30600" xr:uid="{00000000-0005-0000-0000-0000ED530000}"/>
    <cellStyle name="Lookup Table Label. 4" xfId="11296" xr:uid="{00000000-0005-0000-0000-0000EE530000}"/>
    <cellStyle name="Lookup Table Label. 4 2" xfId="11297" xr:uid="{00000000-0005-0000-0000-0000EF530000}"/>
    <cellStyle name="Lookup Table Label. 4 2 2" xfId="30602" xr:uid="{00000000-0005-0000-0000-0000F0530000}"/>
    <cellStyle name="Lookup Table Label. 4 3" xfId="11298" xr:uid="{00000000-0005-0000-0000-0000F1530000}"/>
    <cellStyle name="Lookup Table Label. 4 3 2" xfId="30603" xr:uid="{00000000-0005-0000-0000-0000F2530000}"/>
    <cellStyle name="Lookup Table Label. 4 4" xfId="30601" xr:uid="{00000000-0005-0000-0000-0000F3530000}"/>
    <cellStyle name="Lookup Table Label. 5" xfId="11299" xr:uid="{00000000-0005-0000-0000-0000F4530000}"/>
    <cellStyle name="Lookup Table Label. 5 2" xfId="30604" xr:uid="{00000000-0005-0000-0000-0000F5530000}"/>
    <cellStyle name="Lookup Table Label. 6" xfId="11300" xr:uid="{00000000-0005-0000-0000-0000F6530000}"/>
    <cellStyle name="Lookup Table Label. 6 2" xfId="30605" xr:uid="{00000000-0005-0000-0000-0000F7530000}"/>
    <cellStyle name="Lookup Table Label. 7" xfId="30543" xr:uid="{00000000-0005-0000-0000-0000F8530000}"/>
    <cellStyle name="Lookup Table Number" xfId="11301" xr:uid="{00000000-0005-0000-0000-0000F9530000}"/>
    <cellStyle name="Lookup Table Number 2" xfId="11302" xr:uid="{00000000-0005-0000-0000-0000FA530000}"/>
    <cellStyle name="Lookup Table Number 2 10" xfId="11303" xr:uid="{00000000-0005-0000-0000-0000FB530000}"/>
    <cellStyle name="Lookup Table Number 2 11" xfId="11304" xr:uid="{00000000-0005-0000-0000-0000FC530000}"/>
    <cellStyle name="Lookup Table Number 2 12" xfId="11305" xr:uid="{00000000-0005-0000-0000-0000FD530000}"/>
    <cellStyle name="Lookup Table Number 2 13" xfId="11306" xr:uid="{00000000-0005-0000-0000-0000FE530000}"/>
    <cellStyle name="Lookup Table Number 2 14" xfId="11307" xr:uid="{00000000-0005-0000-0000-0000FF530000}"/>
    <cellStyle name="Lookup Table Number 2 15" xfId="11308" xr:uid="{00000000-0005-0000-0000-000000540000}"/>
    <cellStyle name="Lookup Table Number 2 16" xfId="11309" xr:uid="{00000000-0005-0000-0000-000001540000}"/>
    <cellStyle name="Lookup Table Number 2 17" xfId="11310" xr:uid="{00000000-0005-0000-0000-000002540000}"/>
    <cellStyle name="Lookup Table Number 2 2" xfId="11311" xr:uid="{00000000-0005-0000-0000-000003540000}"/>
    <cellStyle name="Lookup Table Number 2 2 10" xfId="11312" xr:uid="{00000000-0005-0000-0000-000004540000}"/>
    <cellStyle name="Lookup Table Number 2 2 11" xfId="11313" xr:uid="{00000000-0005-0000-0000-000005540000}"/>
    <cellStyle name="Lookup Table Number 2 2 12" xfId="11314" xr:uid="{00000000-0005-0000-0000-000006540000}"/>
    <cellStyle name="Lookup Table Number 2 2 13" xfId="11315" xr:uid="{00000000-0005-0000-0000-000007540000}"/>
    <cellStyle name="Lookup Table Number 2 2 14" xfId="11316" xr:uid="{00000000-0005-0000-0000-000008540000}"/>
    <cellStyle name="Lookup Table Number 2 2 15" xfId="11317" xr:uid="{00000000-0005-0000-0000-000009540000}"/>
    <cellStyle name="Lookup Table Number 2 2 16" xfId="11318" xr:uid="{00000000-0005-0000-0000-00000A540000}"/>
    <cellStyle name="Lookup Table Number 2 2 2" xfId="11319" xr:uid="{00000000-0005-0000-0000-00000B540000}"/>
    <cellStyle name="Lookup Table Number 2 2 2 10" xfId="11320" xr:uid="{00000000-0005-0000-0000-00000C540000}"/>
    <cellStyle name="Lookup Table Number 2 2 2 11" xfId="11321" xr:uid="{00000000-0005-0000-0000-00000D540000}"/>
    <cellStyle name="Lookup Table Number 2 2 2 12" xfId="11322" xr:uid="{00000000-0005-0000-0000-00000E540000}"/>
    <cellStyle name="Lookup Table Number 2 2 2 13" xfId="11323" xr:uid="{00000000-0005-0000-0000-00000F540000}"/>
    <cellStyle name="Lookup Table Number 2 2 2 2" xfId="11324" xr:uid="{00000000-0005-0000-0000-000010540000}"/>
    <cellStyle name="Lookup Table Number 2 2 2 3" xfId="11325" xr:uid="{00000000-0005-0000-0000-000011540000}"/>
    <cellStyle name="Lookup Table Number 2 2 2 4" xfId="11326" xr:uid="{00000000-0005-0000-0000-000012540000}"/>
    <cellStyle name="Lookup Table Number 2 2 2 5" xfId="11327" xr:uid="{00000000-0005-0000-0000-000013540000}"/>
    <cellStyle name="Lookup Table Number 2 2 2 6" xfId="11328" xr:uid="{00000000-0005-0000-0000-000014540000}"/>
    <cellStyle name="Lookup Table Number 2 2 2 7" xfId="11329" xr:uid="{00000000-0005-0000-0000-000015540000}"/>
    <cellStyle name="Lookup Table Number 2 2 2 8" xfId="11330" xr:uid="{00000000-0005-0000-0000-000016540000}"/>
    <cellStyle name="Lookup Table Number 2 2 2 9" xfId="11331" xr:uid="{00000000-0005-0000-0000-000017540000}"/>
    <cellStyle name="Lookup Table Number 2 2 3" xfId="11332" xr:uid="{00000000-0005-0000-0000-000018540000}"/>
    <cellStyle name="Lookup Table Number 2 2 4" xfId="11333" xr:uid="{00000000-0005-0000-0000-000019540000}"/>
    <cellStyle name="Lookup Table Number 2 2 5" xfId="11334" xr:uid="{00000000-0005-0000-0000-00001A540000}"/>
    <cellStyle name="Lookup Table Number 2 2 6" xfId="11335" xr:uid="{00000000-0005-0000-0000-00001B540000}"/>
    <cellStyle name="Lookup Table Number 2 2 7" xfId="11336" xr:uid="{00000000-0005-0000-0000-00001C540000}"/>
    <cellStyle name="Lookup Table Number 2 2 8" xfId="11337" xr:uid="{00000000-0005-0000-0000-00001D540000}"/>
    <cellStyle name="Lookup Table Number 2 2 9" xfId="11338" xr:uid="{00000000-0005-0000-0000-00001E540000}"/>
    <cellStyle name="Lookup Table Number 2 3" xfId="11339" xr:uid="{00000000-0005-0000-0000-00001F540000}"/>
    <cellStyle name="Lookup Table Number 2 3 10" xfId="11340" xr:uid="{00000000-0005-0000-0000-000020540000}"/>
    <cellStyle name="Lookup Table Number 2 3 11" xfId="11341" xr:uid="{00000000-0005-0000-0000-000021540000}"/>
    <cellStyle name="Lookup Table Number 2 3 12" xfId="11342" xr:uid="{00000000-0005-0000-0000-000022540000}"/>
    <cellStyle name="Lookup Table Number 2 3 13" xfId="11343" xr:uid="{00000000-0005-0000-0000-000023540000}"/>
    <cellStyle name="Lookup Table Number 2 3 2" xfId="11344" xr:uid="{00000000-0005-0000-0000-000024540000}"/>
    <cellStyle name="Lookup Table Number 2 3 3" xfId="11345" xr:uid="{00000000-0005-0000-0000-000025540000}"/>
    <cellStyle name="Lookup Table Number 2 3 4" xfId="11346" xr:uid="{00000000-0005-0000-0000-000026540000}"/>
    <cellStyle name="Lookup Table Number 2 3 5" xfId="11347" xr:uid="{00000000-0005-0000-0000-000027540000}"/>
    <cellStyle name="Lookup Table Number 2 3 6" xfId="11348" xr:uid="{00000000-0005-0000-0000-000028540000}"/>
    <cellStyle name="Lookup Table Number 2 3 7" xfId="11349" xr:uid="{00000000-0005-0000-0000-000029540000}"/>
    <cellStyle name="Lookup Table Number 2 3 8" xfId="11350" xr:uid="{00000000-0005-0000-0000-00002A540000}"/>
    <cellStyle name="Lookup Table Number 2 3 9" xfId="11351" xr:uid="{00000000-0005-0000-0000-00002B540000}"/>
    <cellStyle name="Lookup Table Number 2 4" xfId="11352" xr:uid="{00000000-0005-0000-0000-00002C540000}"/>
    <cellStyle name="Lookup Table Number 2 5" xfId="11353" xr:uid="{00000000-0005-0000-0000-00002D540000}"/>
    <cellStyle name="Lookup Table Number 2 6" xfId="11354" xr:uid="{00000000-0005-0000-0000-00002E540000}"/>
    <cellStyle name="Lookup Table Number 2 7" xfId="11355" xr:uid="{00000000-0005-0000-0000-00002F540000}"/>
    <cellStyle name="Lookup Table Number 2 8" xfId="11356" xr:uid="{00000000-0005-0000-0000-000030540000}"/>
    <cellStyle name="Lookup Table Number 2 9" xfId="11357" xr:uid="{00000000-0005-0000-0000-000031540000}"/>
    <cellStyle name="Lookup Table Number 3" xfId="11358" xr:uid="{00000000-0005-0000-0000-000032540000}"/>
    <cellStyle name="Lookup Table Number 3 10" xfId="11359" xr:uid="{00000000-0005-0000-0000-000033540000}"/>
    <cellStyle name="Lookup Table Number 3 10 2" xfId="30608" xr:uid="{00000000-0005-0000-0000-000034540000}"/>
    <cellStyle name="Lookup Table Number 3 11" xfId="11360" xr:uid="{00000000-0005-0000-0000-000035540000}"/>
    <cellStyle name="Lookup Table Number 3 11 2" xfId="30609" xr:uid="{00000000-0005-0000-0000-000036540000}"/>
    <cellStyle name="Lookup Table Number 3 12" xfId="11361" xr:uid="{00000000-0005-0000-0000-000037540000}"/>
    <cellStyle name="Lookup Table Number 3 12 2" xfId="30610" xr:uid="{00000000-0005-0000-0000-000038540000}"/>
    <cellStyle name="Lookup Table Number 3 13" xfId="11362" xr:uid="{00000000-0005-0000-0000-000039540000}"/>
    <cellStyle name="Lookup Table Number 3 13 2" xfId="30611" xr:uid="{00000000-0005-0000-0000-00003A540000}"/>
    <cellStyle name="Lookup Table Number 3 14" xfId="11363" xr:uid="{00000000-0005-0000-0000-00003B540000}"/>
    <cellStyle name="Lookup Table Number 3 14 2" xfId="30612" xr:uid="{00000000-0005-0000-0000-00003C540000}"/>
    <cellStyle name="Lookup Table Number 3 15" xfId="11364" xr:uid="{00000000-0005-0000-0000-00003D540000}"/>
    <cellStyle name="Lookup Table Number 3 15 2" xfId="30613" xr:uid="{00000000-0005-0000-0000-00003E540000}"/>
    <cellStyle name="Lookup Table Number 3 16" xfId="11365" xr:uid="{00000000-0005-0000-0000-00003F540000}"/>
    <cellStyle name="Lookup Table Number 3 16 2" xfId="30614" xr:uid="{00000000-0005-0000-0000-000040540000}"/>
    <cellStyle name="Lookup Table Number 3 17" xfId="30607" xr:uid="{00000000-0005-0000-0000-000041540000}"/>
    <cellStyle name="Lookup Table Number 3 2" xfId="11366" xr:uid="{00000000-0005-0000-0000-000042540000}"/>
    <cellStyle name="Lookup Table Number 3 2 10" xfId="11367" xr:uid="{00000000-0005-0000-0000-000043540000}"/>
    <cellStyle name="Lookup Table Number 3 2 10 2" xfId="30616" xr:uid="{00000000-0005-0000-0000-000044540000}"/>
    <cellStyle name="Lookup Table Number 3 2 11" xfId="11368" xr:uid="{00000000-0005-0000-0000-000045540000}"/>
    <cellStyle name="Lookup Table Number 3 2 11 2" xfId="30617" xr:uid="{00000000-0005-0000-0000-000046540000}"/>
    <cellStyle name="Lookup Table Number 3 2 12" xfId="11369" xr:uid="{00000000-0005-0000-0000-000047540000}"/>
    <cellStyle name="Lookup Table Number 3 2 12 2" xfId="30618" xr:uid="{00000000-0005-0000-0000-000048540000}"/>
    <cellStyle name="Lookup Table Number 3 2 13" xfId="11370" xr:uid="{00000000-0005-0000-0000-000049540000}"/>
    <cellStyle name="Lookup Table Number 3 2 13 2" xfId="30619" xr:uid="{00000000-0005-0000-0000-00004A540000}"/>
    <cellStyle name="Lookup Table Number 3 2 14" xfId="11371" xr:uid="{00000000-0005-0000-0000-00004B540000}"/>
    <cellStyle name="Lookup Table Number 3 2 14 2" xfId="30620" xr:uid="{00000000-0005-0000-0000-00004C540000}"/>
    <cellStyle name="Lookup Table Number 3 2 15" xfId="11372" xr:uid="{00000000-0005-0000-0000-00004D540000}"/>
    <cellStyle name="Lookup Table Number 3 2 15 2" xfId="30621" xr:uid="{00000000-0005-0000-0000-00004E540000}"/>
    <cellStyle name="Lookup Table Number 3 2 16" xfId="30615" xr:uid="{00000000-0005-0000-0000-00004F540000}"/>
    <cellStyle name="Lookup Table Number 3 2 2" xfId="11373" xr:uid="{00000000-0005-0000-0000-000050540000}"/>
    <cellStyle name="Lookup Table Number 3 2 2 10" xfId="11374" xr:uid="{00000000-0005-0000-0000-000051540000}"/>
    <cellStyle name="Lookup Table Number 3 2 2 10 2" xfId="30623" xr:uid="{00000000-0005-0000-0000-000052540000}"/>
    <cellStyle name="Lookup Table Number 3 2 2 11" xfId="11375" xr:uid="{00000000-0005-0000-0000-000053540000}"/>
    <cellStyle name="Lookup Table Number 3 2 2 11 2" xfId="30624" xr:uid="{00000000-0005-0000-0000-000054540000}"/>
    <cellStyle name="Lookup Table Number 3 2 2 12" xfId="11376" xr:uid="{00000000-0005-0000-0000-000055540000}"/>
    <cellStyle name="Lookup Table Number 3 2 2 12 2" xfId="30625" xr:uid="{00000000-0005-0000-0000-000056540000}"/>
    <cellStyle name="Lookup Table Number 3 2 2 13" xfId="11377" xr:uid="{00000000-0005-0000-0000-000057540000}"/>
    <cellStyle name="Lookup Table Number 3 2 2 13 2" xfId="30626" xr:uid="{00000000-0005-0000-0000-000058540000}"/>
    <cellStyle name="Lookup Table Number 3 2 2 14" xfId="30622" xr:uid="{00000000-0005-0000-0000-000059540000}"/>
    <cellStyle name="Lookup Table Number 3 2 2 2" xfId="11378" xr:uid="{00000000-0005-0000-0000-00005A540000}"/>
    <cellStyle name="Lookup Table Number 3 2 2 2 2" xfId="30627" xr:uid="{00000000-0005-0000-0000-00005B540000}"/>
    <cellStyle name="Lookup Table Number 3 2 2 3" xfId="11379" xr:uid="{00000000-0005-0000-0000-00005C540000}"/>
    <cellStyle name="Lookup Table Number 3 2 2 3 2" xfId="30628" xr:uid="{00000000-0005-0000-0000-00005D540000}"/>
    <cellStyle name="Lookup Table Number 3 2 2 4" xfId="11380" xr:uid="{00000000-0005-0000-0000-00005E540000}"/>
    <cellStyle name="Lookup Table Number 3 2 2 4 2" xfId="30629" xr:uid="{00000000-0005-0000-0000-00005F540000}"/>
    <cellStyle name="Lookup Table Number 3 2 2 5" xfId="11381" xr:uid="{00000000-0005-0000-0000-000060540000}"/>
    <cellStyle name="Lookup Table Number 3 2 2 5 2" xfId="30630" xr:uid="{00000000-0005-0000-0000-000061540000}"/>
    <cellStyle name="Lookup Table Number 3 2 2 6" xfId="11382" xr:uid="{00000000-0005-0000-0000-000062540000}"/>
    <cellStyle name="Lookup Table Number 3 2 2 6 2" xfId="30631" xr:uid="{00000000-0005-0000-0000-000063540000}"/>
    <cellStyle name="Lookup Table Number 3 2 2 7" xfId="11383" xr:uid="{00000000-0005-0000-0000-000064540000}"/>
    <cellStyle name="Lookup Table Number 3 2 2 7 2" xfId="30632" xr:uid="{00000000-0005-0000-0000-000065540000}"/>
    <cellStyle name="Lookup Table Number 3 2 2 8" xfId="11384" xr:uid="{00000000-0005-0000-0000-000066540000}"/>
    <cellStyle name="Lookup Table Number 3 2 2 8 2" xfId="30633" xr:uid="{00000000-0005-0000-0000-000067540000}"/>
    <cellStyle name="Lookup Table Number 3 2 2 9" xfId="11385" xr:uid="{00000000-0005-0000-0000-000068540000}"/>
    <cellStyle name="Lookup Table Number 3 2 2 9 2" xfId="30634" xr:uid="{00000000-0005-0000-0000-000069540000}"/>
    <cellStyle name="Lookup Table Number 3 2 3" xfId="11386" xr:uid="{00000000-0005-0000-0000-00006A540000}"/>
    <cellStyle name="Lookup Table Number 3 2 3 2" xfId="30635" xr:uid="{00000000-0005-0000-0000-00006B540000}"/>
    <cellStyle name="Lookup Table Number 3 2 4" xfId="11387" xr:uid="{00000000-0005-0000-0000-00006C540000}"/>
    <cellStyle name="Lookup Table Number 3 2 4 2" xfId="30636" xr:uid="{00000000-0005-0000-0000-00006D540000}"/>
    <cellStyle name="Lookup Table Number 3 2 5" xfId="11388" xr:uid="{00000000-0005-0000-0000-00006E540000}"/>
    <cellStyle name="Lookup Table Number 3 2 5 2" xfId="30637" xr:uid="{00000000-0005-0000-0000-00006F540000}"/>
    <cellStyle name="Lookup Table Number 3 2 6" xfId="11389" xr:uid="{00000000-0005-0000-0000-000070540000}"/>
    <cellStyle name="Lookup Table Number 3 2 6 2" xfId="30638" xr:uid="{00000000-0005-0000-0000-000071540000}"/>
    <cellStyle name="Lookup Table Number 3 2 7" xfId="11390" xr:uid="{00000000-0005-0000-0000-000072540000}"/>
    <cellStyle name="Lookup Table Number 3 2 7 2" xfId="30639" xr:uid="{00000000-0005-0000-0000-000073540000}"/>
    <cellStyle name="Lookup Table Number 3 2 8" xfId="11391" xr:uid="{00000000-0005-0000-0000-000074540000}"/>
    <cellStyle name="Lookup Table Number 3 2 8 2" xfId="30640" xr:uid="{00000000-0005-0000-0000-000075540000}"/>
    <cellStyle name="Lookup Table Number 3 2 9" xfId="11392" xr:uid="{00000000-0005-0000-0000-000076540000}"/>
    <cellStyle name="Lookup Table Number 3 2 9 2" xfId="30641" xr:uid="{00000000-0005-0000-0000-000077540000}"/>
    <cellStyle name="Lookup Table Number 3 3" xfId="11393" xr:uid="{00000000-0005-0000-0000-000078540000}"/>
    <cellStyle name="Lookup Table Number 3 3 10" xfId="11394" xr:uid="{00000000-0005-0000-0000-000079540000}"/>
    <cellStyle name="Lookup Table Number 3 3 10 2" xfId="30643" xr:uid="{00000000-0005-0000-0000-00007A540000}"/>
    <cellStyle name="Lookup Table Number 3 3 11" xfId="11395" xr:uid="{00000000-0005-0000-0000-00007B540000}"/>
    <cellStyle name="Lookup Table Number 3 3 11 2" xfId="30644" xr:uid="{00000000-0005-0000-0000-00007C540000}"/>
    <cellStyle name="Lookup Table Number 3 3 12" xfId="11396" xr:uid="{00000000-0005-0000-0000-00007D540000}"/>
    <cellStyle name="Lookup Table Number 3 3 12 2" xfId="30645" xr:uid="{00000000-0005-0000-0000-00007E540000}"/>
    <cellStyle name="Lookup Table Number 3 3 13" xfId="11397" xr:uid="{00000000-0005-0000-0000-00007F540000}"/>
    <cellStyle name="Lookup Table Number 3 3 13 2" xfId="30646" xr:uid="{00000000-0005-0000-0000-000080540000}"/>
    <cellStyle name="Lookup Table Number 3 3 14" xfId="30642" xr:uid="{00000000-0005-0000-0000-000081540000}"/>
    <cellStyle name="Lookup Table Number 3 3 2" xfId="11398" xr:uid="{00000000-0005-0000-0000-000082540000}"/>
    <cellStyle name="Lookup Table Number 3 3 2 2" xfId="30647" xr:uid="{00000000-0005-0000-0000-000083540000}"/>
    <cellStyle name="Lookup Table Number 3 3 3" xfId="11399" xr:uid="{00000000-0005-0000-0000-000084540000}"/>
    <cellStyle name="Lookup Table Number 3 3 3 2" xfId="30648" xr:uid="{00000000-0005-0000-0000-000085540000}"/>
    <cellStyle name="Lookup Table Number 3 3 4" xfId="11400" xr:uid="{00000000-0005-0000-0000-000086540000}"/>
    <cellStyle name="Lookup Table Number 3 3 4 2" xfId="30649" xr:uid="{00000000-0005-0000-0000-000087540000}"/>
    <cellStyle name="Lookup Table Number 3 3 5" xfId="11401" xr:uid="{00000000-0005-0000-0000-000088540000}"/>
    <cellStyle name="Lookup Table Number 3 3 5 2" xfId="30650" xr:uid="{00000000-0005-0000-0000-000089540000}"/>
    <cellStyle name="Lookup Table Number 3 3 6" xfId="11402" xr:uid="{00000000-0005-0000-0000-00008A540000}"/>
    <cellStyle name="Lookup Table Number 3 3 6 2" xfId="30651" xr:uid="{00000000-0005-0000-0000-00008B540000}"/>
    <cellStyle name="Lookup Table Number 3 3 7" xfId="11403" xr:uid="{00000000-0005-0000-0000-00008C540000}"/>
    <cellStyle name="Lookup Table Number 3 3 7 2" xfId="30652" xr:uid="{00000000-0005-0000-0000-00008D540000}"/>
    <cellStyle name="Lookup Table Number 3 3 8" xfId="11404" xr:uid="{00000000-0005-0000-0000-00008E540000}"/>
    <cellStyle name="Lookup Table Number 3 3 8 2" xfId="30653" xr:uid="{00000000-0005-0000-0000-00008F540000}"/>
    <cellStyle name="Lookup Table Number 3 3 9" xfId="11405" xr:uid="{00000000-0005-0000-0000-000090540000}"/>
    <cellStyle name="Lookup Table Number 3 3 9 2" xfId="30654" xr:uid="{00000000-0005-0000-0000-000091540000}"/>
    <cellStyle name="Lookup Table Number 3 4" xfId="11406" xr:uid="{00000000-0005-0000-0000-000092540000}"/>
    <cellStyle name="Lookup Table Number 3 4 2" xfId="30655" xr:uid="{00000000-0005-0000-0000-000093540000}"/>
    <cellStyle name="Lookup Table Number 3 5" xfId="11407" xr:uid="{00000000-0005-0000-0000-000094540000}"/>
    <cellStyle name="Lookup Table Number 3 5 2" xfId="30656" xr:uid="{00000000-0005-0000-0000-000095540000}"/>
    <cellStyle name="Lookup Table Number 3 6" xfId="11408" xr:uid="{00000000-0005-0000-0000-000096540000}"/>
    <cellStyle name="Lookup Table Number 3 6 2" xfId="30657" xr:uid="{00000000-0005-0000-0000-000097540000}"/>
    <cellStyle name="Lookup Table Number 3 7" xfId="11409" xr:uid="{00000000-0005-0000-0000-000098540000}"/>
    <cellStyle name="Lookup Table Number 3 7 2" xfId="30658" xr:uid="{00000000-0005-0000-0000-000099540000}"/>
    <cellStyle name="Lookup Table Number 3 8" xfId="11410" xr:uid="{00000000-0005-0000-0000-00009A540000}"/>
    <cellStyle name="Lookup Table Number 3 8 2" xfId="30659" xr:uid="{00000000-0005-0000-0000-00009B540000}"/>
    <cellStyle name="Lookup Table Number 3 9" xfId="11411" xr:uid="{00000000-0005-0000-0000-00009C540000}"/>
    <cellStyle name="Lookup Table Number 3 9 2" xfId="30660" xr:uid="{00000000-0005-0000-0000-00009D540000}"/>
    <cellStyle name="Lookup Table Number 4" xfId="11412" xr:uid="{00000000-0005-0000-0000-00009E540000}"/>
    <cellStyle name="Lookup Table Number 4 10" xfId="11413" xr:uid="{00000000-0005-0000-0000-00009F540000}"/>
    <cellStyle name="Lookup Table Number 4 10 2" xfId="30662" xr:uid="{00000000-0005-0000-0000-0000A0540000}"/>
    <cellStyle name="Lookup Table Number 4 11" xfId="11414" xr:uid="{00000000-0005-0000-0000-0000A1540000}"/>
    <cellStyle name="Lookup Table Number 4 11 2" xfId="30663" xr:uid="{00000000-0005-0000-0000-0000A2540000}"/>
    <cellStyle name="Lookup Table Number 4 12" xfId="11415" xr:uid="{00000000-0005-0000-0000-0000A3540000}"/>
    <cellStyle name="Lookup Table Number 4 12 2" xfId="30664" xr:uid="{00000000-0005-0000-0000-0000A4540000}"/>
    <cellStyle name="Lookup Table Number 4 13" xfId="11416" xr:uid="{00000000-0005-0000-0000-0000A5540000}"/>
    <cellStyle name="Lookup Table Number 4 13 2" xfId="30665" xr:uid="{00000000-0005-0000-0000-0000A6540000}"/>
    <cellStyle name="Lookup Table Number 4 14" xfId="11417" xr:uid="{00000000-0005-0000-0000-0000A7540000}"/>
    <cellStyle name="Lookup Table Number 4 14 2" xfId="30666" xr:uid="{00000000-0005-0000-0000-0000A8540000}"/>
    <cellStyle name="Lookup Table Number 4 15" xfId="11418" xr:uid="{00000000-0005-0000-0000-0000A9540000}"/>
    <cellStyle name="Lookup Table Number 4 15 2" xfId="30667" xr:uid="{00000000-0005-0000-0000-0000AA540000}"/>
    <cellStyle name="Lookup Table Number 4 16" xfId="11419" xr:uid="{00000000-0005-0000-0000-0000AB540000}"/>
    <cellStyle name="Lookup Table Number 4 16 2" xfId="30668" xr:uid="{00000000-0005-0000-0000-0000AC540000}"/>
    <cellStyle name="Lookup Table Number 4 17" xfId="30661" xr:uid="{00000000-0005-0000-0000-0000AD540000}"/>
    <cellStyle name="Lookup Table Number 4 2" xfId="11420" xr:uid="{00000000-0005-0000-0000-0000AE540000}"/>
    <cellStyle name="Lookup Table Number 4 2 10" xfId="11421" xr:uid="{00000000-0005-0000-0000-0000AF540000}"/>
    <cellStyle name="Lookup Table Number 4 2 10 2" xfId="30670" xr:uid="{00000000-0005-0000-0000-0000B0540000}"/>
    <cellStyle name="Lookup Table Number 4 2 11" xfId="11422" xr:uid="{00000000-0005-0000-0000-0000B1540000}"/>
    <cellStyle name="Lookup Table Number 4 2 11 2" xfId="30671" xr:uid="{00000000-0005-0000-0000-0000B2540000}"/>
    <cellStyle name="Lookup Table Number 4 2 12" xfId="11423" xr:uid="{00000000-0005-0000-0000-0000B3540000}"/>
    <cellStyle name="Lookup Table Number 4 2 12 2" xfId="30672" xr:uid="{00000000-0005-0000-0000-0000B4540000}"/>
    <cellStyle name="Lookup Table Number 4 2 13" xfId="11424" xr:uid="{00000000-0005-0000-0000-0000B5540000}"/>
    <cellStyle name="Lookup Table Number 4 2 13 2" xfId="30673" xr:uid="{00000000-0005-0000-0000-0000B6540000}"/>
    <cellStyle name="Lookup Table Number 4 2 14" xfId="11425" xr:uid="{00000000-0005-0000-0000-0000B7540000}"/>
    <cellStyle name="Lookup Table Number 4 2 14 2" xfId="30674" xr:uid="{00000000-0005-0000-0000-0000B8540000}"/>
    <cellStyle name="Lookup Table Number 4 2 15" xfId="11426" xr:uid="{00000000-0005-0000-0000-0000B9540000}"/>
    <cellStyle name="Lookup Table Number 4 2 15 2" xfId="30675" xr:uid="{00000000-0005-0000-0000-0000BA540000}"/>
    <cellStyle name="Lookup Table Number 4 2 16" xfId="30669" xr:uid="{00000000-0005-0000-0000-0000BB540000}"/>
    <cellStyle name="Lookup Table Number 4 2 2" xfId="11427" xr:uid="{00000000-0005-0000-0000-0000BC540000}"/>
    <cellStyle name="Lookup Table Number 4 2 2 10" xfId="11428" xr:uid="{00000000-0005-0000-0000-0000BD540000}"/>
    <cellStyle name="Lookup Table Number 4 2 2 10 2" xfId="30677" xr:uid="{00000000-0005-0000-0000-0000BE540000}"/>
    <cellStyle name="Lookup Table Number 4 2 2 11" xfId="11429" xr:uid="{00000000-0005-0000-0000-0000BF540000}"/>
    <cellStyle name="Lookup Table Number 4 2 2 11 2" xfId="30678" xr:uid="{00000000-0005-0000-0000-0000C0540000}"/>
    <cellStyle name="Lookup Table Number 4 2 2 12" xfId="11430" xr:uid="{00000000-0005-0000-0000-0000C1540000}"/>
    <cellStyle name="Lookup Table Number 4 2 2 12 2" xfId="30679" xr:uid="{00000000-0005-0000-0000-0000C2540000}"/>
    <cellStyle name="Lookup Table Number 4 2 2 13" xfId="11431" xr:uid="{00000000-0005-0000-0000-0000C3540000}"/>
    <cellStyle name="Lookup Table Number 4 2 2 13 2" xfId="30680" xr:uid="{00000000-0005-0000-0000-0000C4540000}"/>
    <cellStyle name="Lookup Table Number 4 2 2 14" xfId="30676" xr:uid="{00000000-0005-0000-0000-0000C5540000}"/>
    <cellStyle name="Lookup Table Number 4 2 2 2" xfId="11432" xr:uid="{00000000-0005-0000-0000-0000C6540000}"/>
    <cellStyle name="Lookup Table Number 4 2 2 2 2" xfId="30681" xr:uid="{00000000-0005-0000-0000-0000C7540000}"/>
    <cellStyle name="Lookup Table Number 4 2 2 3" xfId="11433" xr:uid="{00000000-0005-0000-0000-0000C8540000}"/>
    <cellStyle name="Lookup Table Number 4 2 2 3 2" xfId="30682" xr:uid="{00000000-0005-0000-0000-0000C9540000}"/>
    <cellStyle name="Lookup Table Number 4 2 2 4" xfId="11434" xr:uid="{00000000-0005-0000-0000-0000CA540000}"/>
    <cellStyle name="Lookup Table Number 4 2 2 4 2" xfId="30683" xr:uid="{00000000-0005-0000-0000-0000CB540000}"/>
    <cellStyle name="Lookup Table Number 4 2 2 5" xfId="11435" xr:uid="{00000000-0005-0000-0000-0000CC540000}"/>
    <cellStyle name="Lookup Table Number 4 2 2 5 2" xfId="30684" xr:uid="{00000000-0005-0000-0000-0000CD540000}"/>
    <cellStyle name="Lookup Table Number 4 2 2 6" xfId="11436" xr:uid="{00000000-0005-0000-0000-0000CE540000}"/>
    <cellStyle name="Lookup Table Number 4 2 2 6 2" xfId="30685" xr:uid="{00000000-0005-0000-0000-0000CF540000}"/>
    <cellStyle name="Lookup Table Number 4 2 2 7" xfId="11437" xr:uid="{00000000-0005-0000-0000-0000D0540000}"/>
    <cellStyle name="Lookup Table Number 4 2 2 7 2" xfId="30686" xr:uid="{00000000-0005-0000-0000-0000D1540000}"/>
    <cellStyle name="Lookup Table Number 4 2 2 8" xfId="11438" xr:uid="{00000000-0005-0000-0000-0000D2540000}"/>
    <cellStyle name="Lookup Table Number 4 2 2 8 2" xfId="30687" xr:uid="{00000000-0005-0000-0000-0000D3540000}"/>
    <cellStyle name="Lookup Table Number 4 2 2 9" xfId="11439" xr:uid="{00000000-0005-0000-0000-0000D4540000}"/>
    <cellStyle name="Lookup Table Number 4 2 2 9 2" xfId="30688" xr:uid="{00000000-0005-0000-0000-0000D5540000}"/>
    <cellStyle name="Lookup Table Number 4 2 3" xfId="11440" xr:uid="{00000000-0005-0000-0000-0000D6540000}"/>
    <cellStyle name="Lookup Table Number 4 2 3 2" xfId="30689" xr:uid="{00000000-0005-0000-0000-0000D7540000}"/>
    <cellStyle name="Lookup Table Number 4 2 4" xfId="11441" xr:uid="{00000000-0005-0000-0000-0000D8540000}"/>
    <cellStyle name="Lookup Table Number 4 2 4 2" xfId="30690" xr:uid="{00000000-0005-0000-0000-0000D9540000}"/>
    <cellStyle name="Lookup Table Number 4 2 5" xfId="11442" xr:uid="{00000000-0005-0000-0000-0000DA540000}"/>
    <cellStyle name="Lookup Table Number 4 2 5 2" xfId="30691" xr:uid="{00000000-0005-0000-0000-0000DB540000}"/>
    <cellStyle name="Lookup Table Number 4 2 6" xfId="11443" xr:uid="{00000000-0005-0000-0000-0000DC540000}"/>
    <cellStyle name="Lookup Table Number 4 2 6 2" xfId="30692" xr:uid="{00000000-0005-0000-0000-0000DD540000}"/>
    <cellStyle name="Lookup Table Number 4 2 7" xfId="11444" xr:uid="{00000000-0005-0000-0000-0000DE540000}"/>
    <cellStyle name="Lookup Table Number 4 2 7 2" xfId="30693" xr:uid="{00000000-0005-0000-0000-0000DF540000}"/>
    <cellStyle name="Lookup Table Number 4 2 8" xfId="11445" xr:uid="{00000000-0005-0000-0000-0000E0540000}"/>
    <cellStyle name="Lookup Table Number 4 2 8 2" xfId="30694" xr:uid="{00000000-0005-0000-0000-0000E1540000}"/>
    <cellStyle name="Lookup Table Number 4 2 9" xfId="11446" xr:uid="{00000000-0005-0000-0000-0000E2540000}"/>
    <cellStyle name="Lookup Table Number 4 2 9 2" xfId="30695" xr:uid="{00000000-0005-0000-0000-0000E3540000}"/>
    <cellStyle name="Lookup Table Number 4 3" xfId="11447" xr:uid="{00000000-0005-0000-0000-0000E4540000}"/>
    <cellStyle name="Lookup Table Number 4 3 10" xfId="11448" xr:uid="{00000000-0005-0000-0000-0000E5540000}"/>
    <cellStyle name="Lookup Table Number 4 3 10 2" xfId="30697" xr:uid="{00000000-0005-0000-0000-0000E6540000}"/>
    <cellStyle name="Lookup Table Number 4 3 11" xfId="11449" xr:uid="{00000000-0005-0000-0000-0000E7540000}"/>
    <cellStyle name="Lookup Table Number 4 3 11 2" xfId="30698" xr:uid="{00000000-0005-0000-0000-0000E8540000}"/>
    <cellStyle name="Lookup Table Number 4 3 12" xfId="11450" xr:uid="{00000000-0005-0000-0000-0000E9540000}"/>
    <cellStyle name="Lookup Table Number 4 3 12 2" xfId="30699" xr:uid="{00000000-0005-0000-0000-0000EA540000}"/>
    <cellStyle name="Lookup Table Number 4 3 13" xfId="11451" xr:uid="{00000000-0005-0000-0000-0000EB540000}"/>
    <cellStyle name="Lookup Table Number 4 3 13 2" xfId="30700" xr:uid="{00000000-0005-0000-0000-0000EC540000}"/>
    <cellStyle name="Lookup Table Number 4 3 14" xfId="30696" xr:uid="{00000000-0005-0000-0000-0000ED540000}"/>
    <cellStyle name="Lookup Table Number 4 3 2" xfId="11452" xr:uid="{00000000-0005-0000-0000-0000EE540000}"/>
    <cellStyle name="Lookup Table Number 4 3 2 2" xfId="30701" xr:uid="{00000000-0005-0000-0000-0000EF540000}"/>
    <cellStyle name="Lookup Table Number 4 3 3" xfId="11453" xr:uid="{00000000-0005-0000-0000-0000F0540000}"/>
    <cellStyle name="Lookup Table Number 4 3 3 2" xfId="30702" xr:uid="{00000000-0005-0000-0000-0000F1540000}"/>
    <cellStyle name="Lookup Table Number 4 3 4" xfId="11454" xr:uid="{00000000-0005-0000-0000-0000F2540000}"/>
    <cellStyle name="Lookup Table Number 4 3 4 2" xfId="30703" xr:uid="{00000000-0005-0000-0000-0000F3540000}"/>
    <cellStyle name="Lookup Table Number 4 3 5" xfId="11455" xr:uid="{00000000-0005-0000-0000-0000F4540000}"/>
    <cellStyle name="Lookup Table Number 4 3 5 2" xfId="30704" xr:uid="{00000000-0005-0000-0000-0000F5540000}"/>
    <cellStyle name="Lookup Table Number 4 3 6" xfId="11456" xr:uid="{00000000-0005-0000-0000-0000F6540000}"/>
    <cellStyle name="Lookup Table Number 4 3 6 2" xfId="30705" xr:uid="{00000000-0005-0000-0000-0000F7540000}"/>
    <cellStyle name="Lookup Table Number 4 3 7" xfId="11457" xr:uid="{00000000-0005-0000-0000-0000F8540000}"/>
    <cellStyle name="Lookup Table Number 4 3 7 2" xfId="30706" xr:uid="{00000000-0005-0000-0000-0000F9540000}"/>
    <cellStyle name="Lookup Table Number 4 3 8" xfId="11458" xr:uid="{00000000-0005-0000-0000-0000FA540000}"/>
    <cellStyle name="Lookup Table Number 4 3 8 2" xfId="30707" xr:uid="{00000000-0005-0000-0000-0000FB540000}"/>
    <cellStyle name="Lookup Table Number 4 3 9" xfId="11459" xr:uid="{00000000-0005-0000-0000-0000FC540000}"/>
    <cellStyle name="Lookup Table Number 4 3 9 2" xfId="30708" xr:uid="{00000000-0005-0000-0000-0000FD540000}"/>
    <cellStyle name="Lookup Table Number 4 4" xfId="11460" xr:uid="{00000000-0005-0000-0000-0000FE540000}"/>
    <cellStyle name="Lookup Table Number 4 4 2" xfId="30709" xr:uid="{00000000-0005-0000-0000-0000FF540000}"/>
    <cellStyle name="Lookup Table Number 4 5" xfId="11461" xr:uid="{00000000-0005-0000-0000-000000550000}"/>
    <cellStyle name="Lookup Table Number 4 5 2" xfId="30710" xr:uid="{00000000-0005-0000-0000-000001550000}"/>
    <cellStyle name="Lookup Table Number 4 6" xfId="11462" xr:uid="{00000000-0005-0000-0000-000002550000}"/>
    <cellStyle name="Lookup Table Number 4 6 2" xfId="30711" xr:uid="{00000000-0005-0000-0000-000003550000}"/>
    <cellStyle name="Lookup Table Number 4 7" xfId="11463" xr:uid="{00000000-0005-0000-0000-000004550000}"/>
    <cellStyle name="Lookup Table Number 4 7 2" xfId="30712" xr:uid="{00000000-0005-0000-0000-000005550000}"/>
    <cellStyle name="Lookup Table Number 4 8" xfId="11464" xr:uid="{00000000-0005-0000-0000-000006550000}"/>
    <cellStyle name="Lookup Table Number 4 8 2" xfId="30713" xr:uid="{00000000-0005-0000-0000-000007550000}"/>
    <cellStyle name="Lookup Table Number 4 9" xfId="11465" xr:uid="{00000000-0005-0000-0000-000008550000}"/>
    <cellStyle name="Lookup Table Number 4 9 2" xfId="30714" xr:uid="{00000000-0005-0000-0000-000009550000}"/>
    <cellStyle name="Lookup Table Number 5" xfId="11466" xr:uid="{00000000-0005-0000-0000-00000A550000}"/>
    <cellStyle name="Lookup Table Number 5 10" xfId="11467" xr:uid="{00000000-0005-0000-0000-00000B550000}"/>
    <cellStyle name="Lookup Table Number 5 10 2" xfId="30716" xr:uid="{00000000-0005-0000-0000-00000C550000}"/>
    <cellStyle name="Lookup Table Number 5 11" xfId="11468" xr:uid="{00000000-0005-0000-0000-00000D550000}"/>
    <cellStyle name="Lookup Table Number 5 11 2" xfId="30717" xr:uid="{00000000-0005-0000-0000-00000E550000}"/>
    <cellStyle name="Lookup Table Number 5 12" xfId="11469" xr:uid="{00000000-0005-0000-0000-00000F550000}"/>
    <cellStyle name="Lookup Table Number 5 12 2" xfId="30718" xr:uid="{00000000-0005-0000-0000-000010550000}"/>
    <cellStyle name="Lookup Table Number 5 13" xfId="11470" xr:uid="{00000000-0005-0000-0000-000011550000}"/>
    <cellStyle name="Lookup Table Number 5 13 2" xfId="30719" xr:uid="{00000000-0005-0000-0000-000012550000}"/>
    <cellStyle name="Lookup Table Number 5 14" xfId="11471" xr:uid="{00000000-0005-0000-0000-000013550000}"/>
    <cellStyle name="Lookup Table Number 5 14 2" xfId="30720" xr:uid="{00000000-0005-0000-0000-000014550000}"/>
    <cellStyle name="Lookup Table Number 5 15" xfId="11472" xr:uid="{00000000-0005-0000-0000-000015550000}"/>
    <cellStyle name="Lookup Table Number 5 15 2" xfId="30721" xr:uid="{00000000-0005-0000-0000-000016550000}"/>
    <cellStyle name="Lookup Table Number 5 16" xfId="30715" xr:uid="{00000000-0005-0000-0000-000017550000}"/>
    <cellStyle name="Lookup Table Number 5 2" xfId="11473" xr:uid="{00000000-0005-0000-0000-000018550000}"/>
    <cellStyle name="Lookup Table Number 5 2 10" xfId="11474" xr:uid="{00000000-0005-0000-0000-000019550000}"/>
    <cellStyle name="Lookup Table Number 5 2 10 2" xfId="30723" xr:uid="{00000000-0005-0000-0000-00001A550000}"/>
    <cellStyle name="Lookup Table Number 5 2 11" xfId="11475" xr:uid="{00000000-0005-0000-0000-00001B550000}"/>
    <cellStyle name="Lookup Table Number 5 2 11 2" xfId="30724" xr:uid="{00000000-0005-0000-0000-00001C550000}"/>
    <cellStyle name="Lookup Table Number 5 2 12" xfId="11476" xr:uid="{00000000-0005-0000-0000-00001D550000}"/>
    <cellStyle name="Lookup Table Number 5 2 12 2" xfId="30725" xr:uid="{00000000-0005-0000-0000-00001E550000}"/>
    <cellStyle name="Lookup Table Number 5 2 13" xfId="11477" xr:uid="{00000000-0005-0000-0000-00001F550000}"/>
    <cellStyle name="Lookup Table Number 5 2 13 2" xfId="30726" xr:uid="{00000000-0005-0000-0000-000020550000}"/>
    <cellStyle name="Lookup Table Number 5 2 14" xfId="30722" xr:uid="{00000000-0005-0000-0000-000021550000}"/>
    <cellStyle name="Lookup Table Number 5 2 2" xfId="11478" xr:uid="{00000000-0005-0000-0000-000022550000}"/>
    <cellStyle name="Lookup Table Number 5 2 2 2" xfId="30727" xr:uid="{00000000-0005-0000-0000-000023550000}"/>
    <cellStyle name="Lookup Table Number 5 2 3" xfId="11479" xr:uid="{00000000-0005-0000-0000-000024550000}"/>
    <cellStyle name="Lookup Table Number 5 2 3 2" xfId="30728" xr:uid="{00000000-0005-0000-0000-000025550000}"/>
    <cellStyle name="Lookup Table Number 5 2 4" xfId="11480" xr:uid="{00000000-0005-0000-0000-000026550000}"/>
    <cellStyle name="Lookup Table Number 5 2 4 2" xfId="30729" xr:uid="{00000000-0005-0000-0000-000027550000}"/>
    <cellStyle name="Lookup Table Number 5 2 5" xfId="11481" xr:uid="{00000000-0005-0000-0000-000028550000}"/>
    <cellStyle name="Lookup Table Number 5 2 5 2" xfId="30730" xr:uid="{00000000-0005-0000-0000-000029550000}"/>
    <cellStyle name="Lookup Table Number 5 2 6" xfId="11482" xr:uid="{00000000-0005-0000-0000-00002A550000}"/>
    <cellStyle name="Lookup Table Number 5 2 6 2" xfId="30731" xr:uid="{00000000-0005-0000-0000-00002B550000}"/>
    <cellStyle name="Lookup Table Number 5 2 7" xfId="11483" xr:uid="{00000000-0005-0000-0000-00002C550000}"/>
    <cellStyle name="Lookup Table Number 5 2 7 2" xfId="30732" xr:uid="{00000000-0005-0000-0000-00002D550000}"/>
    <cellStyle name="Lookup Table Number 5 2 8" xfId="11484" xr:uid="{00000000-0005-0000-0000-00002E550000}"/>
    <cellStyle name="Lookup Table Number 5 2 8 2" xfId="30733" xr:uid="{00000000-0005-0000-0000-00002F550000}"/>
    <cellStyle name="Lookup Table Number 5 2 9" xfId="11485" xr:uid="{00000000-0005-0000-0000-000030550000}"/>
    <cellStyle name="Lookup Table Number 5 2 9 2" xfId="30734" xr:uid="{00000000-0005-0000-0000-000031550000}"/>
    <cellStyle name="Lookup Table Number 5 3" xfId="11486" xr:uid="{00000000-0005-0000-0000-000032550000}"/>
    <cellStyle name="Lookup Table Number 5 3 2" xfId="30735" xr:uid="{00000000-0005-0000-0000-000033550000}"/>
    <cellStyle name="Lookup Table Number 5 4" xfId="11487" xr:uid="{00000000-0005-0000-0000-000034550000}"/>
    <cellStyle name="Lookup Table Number 5 4 2" xfId="30736" xr:uid="{00000000-0005-0000-0000-000035550000}"/>
    <cellStyle name="Lookup Table Number 5 5" xfId="11488" xr:uid="{00000000-0005-0000-0000-000036550000}"/>
    <cellStyle name="Lookup Table Number 5 5 2" xfId="30737" xr:uid="{00000000-0005-0000-0000-000037550000}"/>
    <cellStyle name="Lookup Table Number 5 6" xfId="11489" xr:uid="{00000000-0005-0000-0000-000038550000}"/>
    <cellStyle name="Lookup Table Number 5 6 2" xfId="30738" xr:uid="{00000000-0005-0000-0000-000039550000}"/>
    <cellStyle name="Lookup Table Number 5 7" xfId="11490" xr:uid="{00000000-0005-0000-0000-00003A550000}"/>
    <cellStyle name="Lookup Table Number 5 7 2" xfId="30739" xr:uid="{00000000-0005-0000-0000-00003B550000}"/>
    <cellStyle name="Lookup Table Number 5 8" xfId="11491" xr:uid="{00000000-0005-0000-0000-00003C550000}"/>
    <cellStyle name="Lookup Table Number 5 8 2" xfId="30740" xr:uid="{00000000-0005-0000-0000-00003D550000}"/>
    <cellStyle name="Lookup Table Number 5 9" xfId="11492" xr:uid="{00000000-0005-0000-0000-00003E550000}"/>
    <cellStyle name="Lookup Table Number 5 9 2" xfId="30741" xr:uid="{00000000-0005-0000-0000-00003F550000}"/>
    <cellStyle name="Lookup Table Number 6" xfId="11493" xr:uid="{00000000-0005-0000-0000-000040550000}"/>
    <cellStyle name="Lookup Table Number 6 2" xfId="30742" xr:uid="{00000000-0005-0000-0000-000041550000}"/>
    <cellStyle name="Lookup Table Number 7" xfId="11494" xr:uid="{00000000-0005-0000-0000-000042550000}"/>
    <cellStyle name="Lookup Table Number 7 2" xfId="30743" xr:uid="{00000000-0005-0000-0000-000043550000}"/>
    <cellStyle name="Lookup Table Number 8" xfId="30606" xr:uid="{00000000-0005-0000-0000-000044550000}"/>
    <cellStyle name="Lookup Table Number." xfId="11495" xr:uid="{00000000-0005-0000-0000-000045550000}"/>
    <cellStyle name="Lookup Table Number. 2" xfId="11496" xr:uid="{00000000-0005-0000-0000-000046550000}"/>
    <cellStyle name="Lookup Table Number. 2 2" xfId="11497" xr:uid="{00000000-0005-0000-0000-000047550000}"/>
    <cellStyle name="Lookup Table Number. 2 2 10" xfId="11498" xr:uid="{00000000-0005-0000-0000-000048550000}"/>
    <cellStyle name="Lookup Table Number. 2 2 10 2" xfId="30747" xr:uid="{00000000-0005-0000-0000-000049550000}"/>
    <cellStyle name="Lookup Table Number. 2 2 11" xfId="11499" xr:uid="{00000000-0005-0000-0000-00004A550000}"/>
    <cellStyle name="Lookup Table Number. 2 2 11 2" xfId="30748" xr:uid="{00000000-0005-0000-0000-00004B550000}"/>
    <cellStyle name="Lookup Table Number. 2 2 12" xfId="11500" xr:uid="{00000000-0005-0000-0000-00004C550000}"/>
    <cellStyle name="Lookup Table Number. 2 2 12 2" xfId="30749" xr:uid="{00000000-0005-0000-0000-00004D550000}"/>
    <cellStyle name="Lookup Table Number. 2 2 13" xfId="11501" xr:uid="{00000000-0005-0000-0000-00004E550000}"/>
    <cellStyle name="Lookup Table Number. 2 2 13 2" xfId="30750" xr:uid="{00000000-0005-0000-0000-00004F550000}"/>
    <cellStyle name="Lookup Table Number. 2 2 14" xfId="11502" xr:uid="{00000000-0005-0000-0000-000050550000}"/>
    <cellStyle name="Lookup Table Number. 2 2 14 2" xfId="30751" xr:uid="{00000000-0005-0000-0000-000051550000}"/>
    <cellStyle name="Lookup Table Number. 2 2 15" xfId="11503" xr:uid="{00000000-0005-0000-0000-000052550000}"/>
    <cellStyle name="Lookup Table Number. 2 2 15 2" xfId="30752" xr:uid="{00000000-0005-0000-0000-000053550000}"/>
    <cellStyle name="Lookup Table Number. 2 2 16" xfId="30746" xr:uid="{00000000-0005-0000-0000-000054550000}"/>
    <cellStyle name="Lookup Table Number. 2 2 2" xfId="11504" xr:uid="{00000000-0005-0000-0000-000055550000}"/>
    <cellStyle name="Lookup Table Number. 2 2 2 10" xfId="11505" xr:uid="{00000000-0005-0000-0000-000056550000}"/>
    <cellStyle name="Lookup Table Number. 2 2 2 10 2" xfId="30754" xr:uid="{00000000-0005-0000-0000-000057550000}"/>
    <cellStyle name="Lookup Table Number. 2 2 2 11" xfId="11506" xr:uid="{00000000-0005-0000-0000-000058550000}"/>
    <cellStyle name="Lookup Table Number. 2 2 2 11 2" xfId="30755" xr:uid="{00000000-0005-0000-0000-000059550000}"/>
    <cellStyle name="Lookup Table Number. 2 2 2 12" xfId="11507" xr:uid="{00000000-0005-0000-0000-00005A550000}"/>
    <cellStyle name="Lookup Table Number. 2 2 2 12 2" xfId="30756" xr:uid="{00000000-0005-0000-0000-00005B550000}"/>
    <cellStyle name="Lookup Table Number. 2 2 2 13" xfId="11508" xr:uid="{00000000-0005-0000-0000-00005C550000}"/>
    <cellStyle name="Lookup Table Number. 2 2 2 13 2" xfId="30757" xr:uid="{00000000-0005-0000-0000-00005D550000}"/>
    <cellStyle name="Lookup Table Number. 2 2 2 14" xfId="30753" xr:uid="{00000000-0005-0000-0000-00005E550000}"/>
    <cellStyle name="Lookup Table Number. 2 2 2 2" xfId="11509" xr:uid="{00000000-0005-0000-0000-00005F550000}"/>
    <cellStyle name="Lookup Table Number. 2 2 2 2 2" xfId="30758" xr:uid="{00000000-0005-0000-0000-000060550000}"/>
    <cellStyle name="Lookup Table Number. 2 2 2 3" xfId="11510" xr:uid="{00000000-0005-0000-0000-000061550000}"/>
    <cellStyle name="Lookup Table Number. 2 2 2 3 2" xfId="30759" xr:uid="{00000000-0005-0000-0000-000062550000}"/>
    <cellStyle name="Lookup Table Number. 2 2 2 4" xfId="11511" xr:uid="{00000000-0005-0000-0000-000063550000}"/>
    <cellStyle name="Lookup Table Number. 2 2 2 4 2" xfId="30760" xr:uid="{00000000-0005-0000-0000-000064550000}"/>
    <cellStyle name="Lookup Table Number. 2 2 2 5" xfId="11512" xr:uid="{00000000-0005-0000-0000-000065550000}"/>
    <cellStyle name="Lookup Table Number. 2 2 2 5 2" xfId="30761" xr:uid="{00000000-0005-0000-0000-000066550000}"/>
    <cellStyle name="Lookup Table Number. 2 2 2 6" xfId="11513" xr:uid="{00000000-0005-0000-0000-000067550000}"/>
    <cellStyle name="Lookup Table Number. 2 2 2 6 2" xfId="30762" xr:uid="{00000000-0005-0000-0000-000068550000}"/>
    <cellStyle name="Lookup Table Number. 2 2 2 7" xfId="11514" xr:uid="{00000000-0005-0000-0000-000069550000}"/>
    <cellStyle name="Lookup Table Number. 2 2 2 7 2" xfId="30763" xr:uid="{00000000-0005-0000-0000-00006A550000}"/>
    <cellStyle name="Lookup Table Number. 2 2 2 8" xfId="11515" xr:uid="{00000000-0005-0000-0000-00006B550000}"/>
    <cellStyle name="Lookup Table Number. 2 2 2 8 2" xfId="30764" xr:uid="{00000000-0005-0000-0000-00006C550000}"/>
    <cellStyle name="Lookup Table Number. 2 2 2 9" xfId="11516" xr:uid="{00000000-0005-0000-0000-00006D550000}"/>
    <cellStyle name="Lookup Table Number. 2 2 2 9 2" xfId="30765" xr:uid="{00000000-0005-0000-0000-00006E550000}"/>
    <cellStyle name="Lookup Table Number. 2 2 3" xfId="11517" xr:uid="{00000000-0005-0000-0000-00006F550000}"/>
    <cellStyle name="Lookup Table Number. 2 2 3 2" xfId="30766" xr:uid="{00000000-0005-0000-0000-000070550000}"/>
    <cellStyle name="Lookup Table Number. 2 2 4" xfId="11518" xr:uid="{00000000-0005-0000-0000-000071550000}"/>
    <cellStyle name="Lookup Table Number. 2 2 4 2" xfId="30767" xr:uid="{00000000-0005-0000-0000-000072550000}"/>
    <cellStyle name="Lookup Table Number. 2 2 5" xfId="11519" xr:uid="{00000000-0005-0000-0000-000073550000}"/>
    <cellStyle name="Lookup Table Number. 2 2 5 2" xfId="30768" xr:uid="{00000000-0005-0000-0000-000074550000}"/>
    <cellStyle name="Lookup Table Number. 2 2 6" xfId="11520" xr:uid="{00000000-0005-0000-0000-000075550000}"/>
    <cellStyle name="Lookup Table Number. 2 2 6 2" xfId="30769" xr:uid="{00000000-0005-0000-0000-000076550000}"/>
    <cellStyle name="Lookup Table Number. 2 2 7" xfId="11521" xr:uid="{00000000-0005-0000-0000-000077550000}"/>
    <cellStyle name="Lookup Table Number. 2 2 7 2" xfId="30770" xr:uid="{00000000-0005-0000-0000-000078550000}"/>
    <cellStyle name="Lookup Table Number. 2 2 8" xfId="11522" xr:uid="{00000000-0005-0000-0000-000079550000}"/>
    <cellStyle name="Lookup Table Number. 2 2 8 2" xfId="30771" xr:uid="{00000000-0005-0000-0000-00007A550000}"/>
    <cellStyle name="Lookup Table Number. 2 2 9" xfId="11523" xr:uid="{00000000-0005-0000-0000-00007B550000}"/>
    <cellStyle name="Lookup Table Number. 2 2 9 2" xfId="30772" xr:uid="{00000000-0005-0000-0000-00007C550000}"/>
    <cellStyle name="Lookup Table Number. 2 3" xfId="11524" xr:uid="{00000000-0005-0000-0000-00007D550000}"/>
    <cellStyle name="Lookup Table Number. 2 3 2" xfId="30773" xr:uid="{00000000-0005-0000-0000-00007E550000}"/>
    <cellStyle name="Lookup Table Number. 2 4" xfId="11525" xr:uid="{00000000-0005-0000-0000-00007F550000}"/>
    <cellStyle name="Lookup Table Number. 2 4 2" xfId="30774" xr:uid="{00000000-0005-0000-0000-000080550000}"/>
    <cellStyle name="Lookup Table Number. 2 5" xfId="30745" xr:uid="{00000000-0005-0000-0000-000081550000}"/>
    <cellStyle name="Lookup Table Number. 3" xfId="11526" xr:uid="{00000000-0005-0000-0000-000082550000}"/>
    <cellStyle name="Lookup Table Number. 3 10" xfId="11527" xr:uid="{00000000-0005-0000-0000-000083550000}"/>
    <cellStyle name="Lookup Table Number. 3 10 2" xfId="30776" xr:uid="{00000000-0005-0000-0000-000084550000}"/>
    <cellStyle name="Lookup Table Number. 3 11" xfId="11528" xr:uid="{00000000-0005-0000-0000-000085550000}"/>
    <cellStyle name="Lookup Table Number. 3 11 2" xfId="30777" xr:uid="{00000000-0005-0000-0000-000086550000}"/>
    <cellStyle name="Lookup Table Number. 3 12" xfId="11529" xr:uid="{00000000-0005-0000-0000-000087550000}"/>
    <cellStyle name="Lookup Table Number. 3 12 2" xfId="30778" xr:uid="{00000000-0005-0000-0000-000088550000}"/>
    <cellStyle name="Lookup Table Number. 3 13" xfId="11530" xr:uid="{00000000-0005-0000-0000-000089550000}"/>
    <cellStyle name="Lookup Table Number. 3 13 2" xfId="30779" xr:uid="{00000000-0005-0000-0000-00008A550000}"/>
    <cellStyle name="Lookup Table Number. 3 14" xfId="11531" xr:uid="{00000000-0005-0000-0000-00008B550000}"/>
    <cellStyle name="Lookup Table Number. 3 14 2" xfId="30780" xr:uid="{00000000-0005-0000-0000-00008C550000}"/>
    <cellStyle name="Lookup Table Number. 3 15" xfId="11532" xr:uid="{00000000-0005-0000-0000-00008D550000}"/>
    <cellStyle name="Lookup Table Number. 3 15 2" xfId="30781" xr:uid="{00000000-0005-0000-0000-00008E550000}"/>
    <cellStyle name="Lookup Table Number. 3 16" xfId="30775" xr:uid="{00000000-0005-0000-0000-00008F550000}"/>
    <cellStyle name="Lookup Table Number. 3 2" xfId="11533" xr:uid="{00000000-0005-0000-0000-000090550000}"/>
    <cellStyle name="Lookup Table Number. 3 2 10" xfId="11534" xr:uid="{00000000-0005-0000-0000-000091550000}"/>
    <cellStyle name="Lookup Table Number. 3 2 10 2" xfId="30783" xr:uid="{00000000-0005-0000-0000-000092550000}"/>
    <cellStyle name="Lookup Table Number. 3 2 11" xfId="11535" xr:uid="{00000000-0005-0000-0000-000093550000}"/>
    <cellStyle name="Lookup Table Number. 3 2 11 2" xfId="30784" xr:uid="{00000000-0005-0000-0000-000094550000}"/>
    <cellStyle name="Lookup Table Number. 3 2 12" xfId="11536" xr:uid="{00000000-0005-0000-0000-000095550000}"/>
    <cellStyle name="Lookup Table Number. 3 2 12 2" xfId="30785" xr:uid="{00000000-0005-0000-0000-000096550000}"/>
    <cellStyle name="Lookup Table Number. 3 2 13" xfId="11537" xr:uid="{00000000-0005-0000-0000-000097550000}"/>
    <cellStyle name="Lookup Table Number. 3 2 13 2" xfId="30786" xr:uid="{00000000-0005-0000-0000-000098550000}"/>
    <cellStyle name="Lookup Table Number. 3 2 14" xfId="30782" xr:uid="{00000000-0005-0000-0000-000099550000}"/>
    <cellStyle name="Lookup Table Number. 3 2 2" xfId="11538" xr:uid="{00000000-0005-0000-0000-00009A550000}"/>
    <cellStyle name="Lookup Table Number. 3 2 2 2" xfId="30787" xr:uid="{00000000-0005-0000-0000-00009B550000}"/>
    <cellStyle name="Lookup Table Number. 3 2 3" xfId="11539" xr:uid="{00000000-0005-0000-0000-00009C550000}"/>
    <cellStyle name="Lookup Table Number. 3 2 3 2" xfId="30788" xr:uid="{00000000-0005-0000-0000-00009D550000}"/>
    <cellStyle name="Lookup Table Number. 3 2 4" xfId="11540" xr:uid="{00000000-0005-0000-0000-00009E550000}"/>
    <cellStyle name="Lookup Table Number. 3 2 4 2" xfId="30789" xr:uid="{00000000-0005-0000-0000-00009F550000}"/>
    <cellStyle name="Lookup Table Number. 3 2 5" xfId="11541" xr:uid="{00000000-0005-0000-0000-0000A0550000}"/>
    <cellStyle name="Lookup Table Number. 3 2 5 2" xfId="30790" xr:uid="{00000000-0005-0000-0000-0000A1550000}"/>
    <cellStyle name="Lookup Table Number. 3 2 6" xfId="11542" xr:uid="{00000000-0005-0000-0000-0000A2550000}"/>
    <cellStyle name="Lookup Table Number. 3 2 6 2" xfId="30791" xr:uid="{00000000-0005-0000-0000-0000A3550000}"/>
    <cellStyle name="Lookup Table Number. 3 2 7" xfId="11543" xr:uid="{00000000-0005-0000-0000-0000A4550000}"/>
    <cellStyle name="Lookup Table Number. 3 2 7 2" xfId="30792" xr:uid="{00000000-0005-0000-0000-0000A5550000}"/>
    <cellStyle name="Lookup Table Number. 3 2 8" xfId="11544" xr:uid="{00000000-0005-0000-0000-0000A6550000}"/>
    <cellStyle name="Lookup Table Number. 3 2 8 2" xfId="30793" xr:uid="{00000000-0005-0000-0000-0000A7550000}"/>
    <cellStyle name="Lookup Table Number. 3 2 9" xfId="11545" xr:uid="{00000000-0005-0000-0000-0000A8550000}"/>
    <cellStyle name="Lookup Table Number. 3 2 9 2" xfId="30794" xr:uid="{00000000-0005-0000-0000-0000A9550000}"/>
    <cellStyle name="Lookup Table Number. 3 3" xfId="11546" xr:uid="{00000000-0005-0000-0000-0000AA550000}"/>
    <cellStyle name="Lookup Table Number. 3 3 2" xfId="30795" xr:uid="{00000000-0005-0000-0000-0000AB550000}"/>
    <cellStyle name="Lookup Table Number. 3 4" xfId="11547" xr:uid="{00000000-0005-0000-0000-0000AC550000}"/>
    <cellStyle name="Lookup Table Number. 3 4 2" xfId="30796" xr:uid="{00000000-0005-0000-0000-0000AD550000}"/>
    <cellStyle name="Lookup Table Number. 3 5" xfId="11548" xr:uid="{00000000-0005-0000-0000-0000AE550000}"/>
    <cellStyle name="Lookup Table Number. 3 5 2" xfId="30797" xr:uid="{00000000-0005-0000-0000-0000AF550000}"/>
    <cellStyle name="Lookup Table Number. 3 6" xfId="11549" xr:uid="{00000000-0005-0000-0000-0000B0550000}"/>
    <cellStyle name="Lookup Table Number. 3 6 2" xfId="30798" xr:uid="{00000000-0005-0000-0000-0000B1550000}"/>
    <cellStyle name="Lookup Table Number. 3 7" xfId="11550" xr:uid="{00000000-0005-0000-0000-0000B2550000}"/>
    <cellStyle name="Lookup Table Number. 3 7 2" xfId="30799" xr:uid="{00000000-0005-0000-0000-0000B3550000}"/>
    <cellStyle name="Lookup Table Number. 3 8" xfId="11551" xr:uid="{00000000-0005-0000-0000-0000B4550000}"/>
    <cellStyle name="Lookup Table Number. 3 8 2" xfId="30800" xr:uid="{00000000-0005-0000-0000-0000B5550000}"/>
    <cellStyle name="Lookup Table Number. 3 9" xfId="11552" xr:uid="{00000000-0005-0000-0000-0000B6550000}"/>
    <cellStyle name="Lookup Table Number. 3 9 2" xfId="30801" xr:uid="{00000000-0005-0000-0000-0000B7550000}"/>
    <cellStyle name="Lookup Table Number. 4" xfId="11553" xr:uid="{00000000-0005-0000-0000-0000B8550000}"/>
    <cellStyle name="Lookup Table Number. 4 2" xfId="30802" xr:uid="{00000000-0005-0000-0000-0000B9550000}"/>
    <cellStyle name="Lookup Table Number. 5" xfId="11554" xr:uid="{00000000-0005-0000-0000-0000BA550000}"/>
    <cellStyle name="Lookup Table Number. 5 2" xfId="30803" xr:uid="{00000000-0005-0000-0000-0000BB550000}"/>
    <cellStyle name="Lookup Table Number. 6" xfId="30744" xr:uid="{00000000-0005-0000-0000-0000BC550000}"/>
    <cellStyle name="Lookup Table Number_Current_Yr" xfId="11555" xr:uid="{00000000-0005-0000-0000-0000BD550000}"/>
    <cellStyle name="LS Input Lookup Label" xfId="11556" xr:uid="{00000000-0005-0000-0000-0000BE550000}"/>
    <cellStyle name="LS Input Lookup Label 10" xfId="11557" xr:uid="{00000000-0005-0000-0000-0000BF550000}"/>
    <cellStyle name="LS Input Lookup Label 10 10" xfId="11558" xr:uid="{00000000-0005-0000-0000-0000C0550000}"/>
    <cellStyle name="LS Input Lookup Label 10 11" xfId="11559" xr:uid="{00000000-0005-0000-0000-0000C1550000}"/>
    <cellStyle name="LS Input Lookup Label 10 12" xfId="11560" xr:uid="{00000000-0005-0000-0000-0000C2550000}"/>
    <cellStyle name="LS Input Lookup Label 10 13" xfId="11561" xr:uid="{00000000-0005-0000-0000-0000C3550000}"/>
    <cellStyle name="LS Input Lookup Label 10 14" xfId="11562" xr:uid="{00000000-0005-0000-0000-0000C4550000}"/>
    <cellStyle name="LS Input Lookup Label 10 2" xfId="11563" xr:uid="{00000000-0005-0000-0000-0000C5550000}"/>
    <cellStyle name="LS Input Lookup Label 10 2 10" xfId="11564" xr:uid="{00000000-0005-0000-0000-0000C6550000}"/>
    <cellStyle name="LS Input Lookup Label 10 2 11" xfId="11565" xr:uid="{00000000-0005-0000-0000-0000C7550000}"/>
    <cellStyle name="LS Input Lookup Label 10 2 12" xfId="11566" xr:uid="{00000000-0005-0000-0000-0000C8550000}"/>
    <cellStyle name="LS Input Lookup Label 10 2 13" xfId="11567" xr:uid="{00000000-0005-0000-0000-0000C9550000}"/>
    <cellStyle name="LS Input Lookup Label 10 2 2" xfId="11568" xr:uid="{00000000-0005-0000-0000-0000CA550000}"/>
    <cellStyle name="LS Input Lookup Label 10 2 3" xfId="11569" xr:uid="{00000000-0005-0000-0000-0000CB550000}"/>
    <cellStyle name="LS Input Lookup Label 10 2 4" xfId="11570" xr:uid="{00000000-0005-0000-0000-0000CC550000}"/>
    <cellStyle name="LS Input Lookup Label 10 2 5" xfId="11571" xr:uid="{00000000-0005-0000-0000-0000CD550000}"/>
    <cellStyle name="LS Input Lookup Label 10 2 6" xfId="11572" xr:uid="{00000000-0005-0000-0000-0000CE550000}"/>
    <cellStyle name="LS Input Lookup Label 10 2 7" xfId="11573" xr:uid="{00000000-0005-0000-0000-0000CF550000}"/>
    <cellStyle name="LS Input Lookup Label 10 2 8" xfId="11574" xr:uid="{00000000-0005-0000-0000-0000D0550000}"/>
    <cellStyle name="LS Input Lookup Label 10 2 9" xfId="11575" xr:uid="{00000000-0005-0000-0000-0000D1550000}"/>
    <cellStyle name="LS Input Lookup Label 10 3" xfId="11576" xr:uid="{00000000-0005-0000-0000-0000D2550000}"/>
    <cellStyle name="LS Input Lookup Label 10 4" xfId="11577" xr:uid="{00000000-0005-0000-0000-0000D3550000}"/>
    <cellStyle name="LS Input Lookup Label 10 5" xfId="11578" xr:uid="{00000000-0005-0000-0000-0000D4550000}"/>
    <cellStyle name="LS Input Lookup Label 10 6" xfId="11579" xr:uid="{00000000-0005-0000-0000-0000D5550000}"/>
    <cellStyle name="LS Input Lookup Label 10 7" xfId="11580" xr:uid="{00000000-0005-0000-0000-0000D6550000}"/>
    <cellStyle name="LS Input Lookup Label 10 8" xfId="11581" xr:uid="{00000000-0005-0000-0000-0000D7550000}"/>
    <cellStyle name="LS Input Lookup Label 10 9" xfId="11582" xr:uid="{00000000-0005-0000-0000-0000D8550000}"/>
    <cellStyle name="LS Input Lookup Label 11" xfId="11583" xr:uid="{00000000-0005-0000-0000-0000D9550000}"/>
    <cellStyle name="LS Input Lookup Label 11 10" xfId="11584" xr:uid="{00000000-0005-0000-0000-0000DA550000}"/>
    <cellStyle name="LS Input Lookup Label 11 11" xfId="11585" xr:uid="{00000000-0005-0000-0000-0000DB550000}"/>
    <cellStyle name="LS Input Lookup Label 11 12" xfId="11586" xr:uid="{00000000-0005-0000-0000-0000DC550000}"/>
    <cellStyle name="LS Input Lookup Label 11 13" xfId="11587" xr:uid="{00000000-0005-0000-0000-0000DD550000}"/>
    <cellStyle name="LS Input Lookup Label 11 14" xfId="11588" xr:uid="{00000000-0005-0000-0000-0000DE550000}"/>
    <cellStyle name="LS Input Lookup Label 11 2" xfId="11589" xr:uid="{00000000-0005-0000-0000-0000DF550000}"/>
    <cellStyle name="LS Input Lookup Label 11 2 10" xfId="11590" xr:uid="{00000000-0005-0000-0000-0000E0550000}"/>
    <cellStyle name="LS Input Lookup Label 11 2 11" xfId="11591" xr:uid="{00000000-0005-0000-0000-0000E1550000}"/>
    <cellStyle name="LS Input Lookup Label 11 2 12" xfId="11592" xr:uid="{00000000-0005-0000-0000-0000E2550000}"/>
    <cellStyle name="LS Input Lookup Label 11 2 13" xfId="11593" xr:uid="{00000000-0005-0000-0000-0000E3550000}"/>
    <cellStyle name="LS Input Lookup Label 11 2 2" xfId="11594" xr:uid="{00000000-0005-0000-0000-0000E4550000}"/>
    <cellStyle name="LS Input Lookup Label 11 2 3" xfId="11595" xr:uid="{00000000-0005-0000-0000-0000E5550000}"/>
    <cellStyle name="LS Input Lookup Label 11 2 4" xfId="11596" xr:uid="{00000000-0005-0000-0000-0000E6550000}"/>
    <cellStyle name="LS Input Lookup Label 11 2 5" xfId="11597" xr:uid="{00000000-0005-0000-0000-0000E7550000}"/>
    <cellStyle name="LS Input Lookup Label 11 2 6" xfId="11598" xr:uid="{00000000-0005-0000-0000-0000E8550000}"/>
    <cellStyle name="LS Input Lookup Label 11 2 7" xfId="11599" xr:uid="{00000000-0005-0000-0000-0000E9550000}"/>
    <cellStyle name="LS Input Lookup Label 11 2 8" xfId="11600" xr:uid="{00000000-0005-0000-0000-0000EA550000}"/>
    <cellStyle name="LS Input Lookup Label 11 2 9" xfId="11601" xr:uid="{00000000-0005-0000-0000-0000EB550000}"/>
    <cellStyle name="LS Input Lookup Label 11 3" xfId="11602" xr:uid="{00000000-0005-0000-0000-0000EC550000}"/>
    <cellStyle name="LS Input Lookup Label 11 4" xfId="11603" xr:uid="{00000000-0005-0000-0000-0000ED550000}"/>
    <cellStyle name="LS Input Lookup Label 11 5" xfId="11604" xr:uid="{00000000-0005-0000-0000-0000EE550000}"/>
    <cellStyle name="LS Input Lookup Label 11 6" xfId="11605" xr:uid="{00000000-0005-0000-0000-0000EF550000}"/>
    <cellStyle name="LS Input Lookup Label 11 7" xfId="11606" xr:uid="{00000000-0005-0000-0000-0000F0550000}"/>
    <cellStyle name="LS Input Lookup Label 11 8" xfId="11607" xr:uid="{00000000-0005-0000-0000-0000F1550000}"/>
    <cellStyle name="LS Input Lookup Label 11 9" xfId="11608" xr:uid="{00000000-0005-0000-0000-0000F2550000}"/>
    <cellStyle name="LS Input Lookup Label 12" xfId="11609" xr:uid="{00000000-0005-0000-0000-0000F3550000}"/>
    <cellStyle name="LS Input Lookup Label 12 10" xfId="11610" xr:uid="{00000000-0005-0000-0000-0000F4550000}"/>
    <cellStyle name="LS Input Lookup Label 12 11" xfId="11611" xr:uid="{00000000-0005-0000-0000-0000F5550000}"/>
    <cellStyle name="LS Input Lookup Label 12 12" xfId="11612" xr:uid="{00000000-0005-0000-0000-0000F6550000}"/>
    <cellStyle name="LS Input Lookup Label 12 13" xfId="11613" xr:uid="{00000000-0005-0000-0000-0000F7550000}"/>
    <cellStyle name="LS Input Lookup Label 12 2" xfId="11614" xr:uid="{00000000-0005-0000-0000-0000F8550000}"/>
    <cellStyle name="LS Input Lookup Label 12 3" xfId="11615" xr:uid="{00000000-0005-0000-0000-0000F9550000}"/>
    <cellStyle name="LS Input Lookup Label 12 4" xfId="11616" xr:uid="{00000000-0005-0000-0000-0000FA550000}"/>
    <cellStyle name="LS Input Lookup Label 12 5" xfId="11617" xr:uid="{00000000-0005-0000-0000-0000FB550000}"/>
    <cellStyle name="LS Input Lookup Label 12 6" xfId="11618" xr:uid="{00000000-0005-0000-0000-0000FC550000}"/>
    <cellStyle name="LS Input Lookup Label 12 7" xfId="11619" xr:uid="{00000000-0005-0000-0000-0000FD550000}"/>
    <cellStyle name="LS Input Lookup Label 12 8" xfId="11620" xr:uid="{00000000-0005-0000-0000-0000FE550000}"/>
    <cellStyle name="LS Input Lookup Label 12 9" xfId="11621" xr:uid="{00000000-0005-0000-0000-0000FF550000}"/>
    <cellStyle name="LS Input Lookup Label 13" xfId="11622" xr:uid="{00000000-0005-0000-0000-000000560000}"/>
    <cellStyle name="LS Input Lookup Label 2" xfId="11623" xr:uid="{00000000-0005-0000-0000-000001560000}"/>
    <cellStyle name="LS Input Lookup Label 2 10" xfId="11624" xr:uid="{00000000-0005-0000-0000-000002560000}"/>
    <cellStyle name="LS Input Lookup Label 2 11" xfId="11625" xr:uid="{00000000-0005-0000-0000-000003560000}"/>
    <cellStyle name="LS Input Lookup Label 2 12" xfId="11626" xr:uid="{00000000-0005-0000-0000-000004560000}"/>
    <cellStyle name="LS Input Lookup Label 2 13" xfId="11627" xr:uid="{00000000-0005-0000-0000-000005560000}"/>
    <cellStyle name="LS Input Lookup Label 2 14" xfId="11628" xr:uid="{00000000-0005-0000-0000-000006560000}"/>
    <cellStyle name="LS Input Lookup Label 2 15" xfId="11629" xr:uid="{00000000-0005-0000-0000-000007560000}"/>
    <cellStyle name="LS Input Lookup Label 2 16" xfId="11630" xr:uid="{00000000-0005-0000-0000-000008560000}"/>
    <cellStyle name="LS Input Lookup Label 2 17" xfId="11631" xr:uid="{00000000-0005-0000-0000-000009560000}"/>
    <cellStyle name="LS Input Lookup Label 2 18" xfId="11632" xr:uid="{00000000-0005-0000-0000-00000A560000}"/>
    <cellStyle name="LS Input Lookup Label 2 19" xfId="11633" xr:uid="{00000000-0005-0000-0000-00000B560000}"/>
    <cellStyle name="LS Input Lookup Label 2 2" xfId="11634" xr:uid="{00000000-0005-0000-0000-00000C560000}"/>
    <cellStyle name="LS Input Lookup Label 2 2 10" xfId="11635" xr:uid="{00000000-0005-0000-0000-00000D560000}"/>
    <cellStyle name="LS Input Lookup Label 2 2 11" xfId="11636" xr:uid="{00000000-0005-0000-0000-00000E560000}"/>
    <cellStyle name="LS Input Lookup Label 2 2 12" xfId="11637" xr:uid="{00000000-0005-0000-0000-00000F560000}"/>
    <cellStyle name="LS Input Lookup Label 2 2 13" xfId="11638" xr:uid="{00000000-0005-0000-0000-000010560000}"/>
    <cellStyle name="LS Input Lookup Label 2 2 14" xfId="11639" xr:uid="{00000000-0005-0000-0000-000011560000}"/>
    <cellStyle name="LS Input Lookup Label 2 2 15" xfId="11640" xr:uid="{00000000-0005-0000-0000-000012560000}"/>
    <cellStyle name="LS Input Lookup Label 2 2 16" xfId="11641" xr:uid="{00000000-0005-0000-0000-000013560000}"/>
    <cellStyle name="LS Input Lookup Label 2 2 2" xfId="11642" xr:uid="{00000000-0005-0000-0000-000014560000}"/>
    <cellStyle name="LS Input Lookup Label 2 2 2 10" xfId="11643" xr:uid="{00000000-0005-0000-0000-000015560000}"/>
    <cellStyle name="LS Input Lookup Label 2 2 2 11" xfId="11644" xr:uid="{00000000-0005-0000-0000-000016560000}"/>
    <cellStyle name="LS Input Lookup Label 2 2 2 12" xfId="11645" xr:uid="{00000000-0005-0000-0000-000017560000}"/>
    <cellStyle name="LS Input Lookup Label 2 2 2 13" xfId="11646" xr:uid="{00000000-0005-0000-0000-000018560000}"/>
    <cellStyle name="LS Input Lookup Label 2 2 2 14" xfId="11647" xr:uid="{00000000-0005-0000-0000-000019560000}"/>
    <cellStyle name="LS Input Lookup Label 2 2 2 15" xfId="11648" xr:uid="{00000000-0005-0000-0000-00001A560000}"/>
    <cellStyle name="LS Input Lookup Label 2 2 2 2" xfId="11649" xr:uid="{00000000-0005-0000-0000-00001B560000}"/>
    <cellStyle name="LS Input Lookup Label 2 2 2 2 10" xfId="11650" xr:uid="{00000000-0005-0000-0000-00001C560000}"/>
    <cellStyle name="LS Input Lookup Label 2 2 2 2 11" xfId="11651" xr:uid="{00000000-0005-0000-0000-00001D560000}"/>
    <cellStyle name="LS Input Lookup Label 2 2 2 2 12" xfId="11652" xr:uid="{00000000-0005-0000-0000-00001E560000}"/>
    <cellStyle name="LS Input Lookup Label 2 2 2 2 13" xfId="11653" xr:uid="{00000000-0005-0000-0000-00001F560000}"/>
    <cellStyle name="LS Input Lookup Label 2 2 2 2 14" xfId="11654" xr:uid="{00000000-0005-0000-0000-000020560000}"/>
    <cellStyle name="LS Input Lookup Label 2 2 2 2 2" xfId="11655" xr:uid="{00000000-0005-0000-0000-000021560000}"/>
    <cellStyle name="LS Input Lookup Label 2 2 2 2 2 10" xfId="11656" xr:uid="{00000000-0005-0000-0000-000022560000}"/>
    <cellStyle name="LS Input Lookup Label 2 2 2 2 2 11" xfId="11657" xr:uid="{00000000-0005-0000-0000-000023560000}"/>
    <cellStyle name="LS Input Lookup Label 2 2 2 2 2 12" xfId="11658" xr:uid="{00000000-0005-0000-0000-000024560000}"/>
    <cellStyle name="LS Input Lookup Label 2 2 2 2 2 13" xfId="11659" xr:uid="{00000000-0005-0000-0000-000025560000}"/>
    <cellStyle name="LS Input Lookup Label 2 2 2 2 2 2" xfId="11660" xr:uid="{00000000-0005-0000-0000-000026560000}"/>
    <cellStyle name="LS Input Lookup Label 2 2 2 2 2 3" xfId="11661" xr:uid="{00000000-0005-0000-0000-000027560000}"/>
    <cellStyle name="LS Input Lookup Label 2 2 2 2 2 4" xfId="11662" xr:uid="{00000000-0005-0000-0000-000028560000}"/>
    <cellStyle name="LS Input Lookup Label 2 2 2 2 2 5" xfId="11663" xr:uid="{00000000-0005-0000-0000-000029560000}"/>
    <cellStyle name="LS Input Lookup Label 2 2 2 2 2 6" xfId="11664" xr:uid="{00000000-0005-0000-0000-00002A560000}"/>
    <cellStyle name="LS Input Lookup Label 2 2 2 2 2 7" xfId="11665" xr:uid="{00000000-0005-0000-0000-00002B560000}"/>
    <cellStyle name="LS Input Lookup Label 2 2 2 2 2 8" xfId="11666" xr:uid="{00000000-0005-0000-0000-00002C560000}"/>
    <cellStyle name="LS Input Lookup Label 2 2 2 2 2 9" xfId="11667" xr:uid="{00000000-0005-0000-0000-00002D560000}"/>
    <cellStyle name="LS Input Lookup Label 2 2 2 2 3" xfId="11668" xr:uid="{00000000-0005-0000-0000-00002E560000}"/>
    <cellStyle name="LS Input Lookup Label 2 2 2 2 4" xfId="11669" xr:uid="{00000000-0005-0000-0000-00002F560000}"/>
    <cellStyle name="LS Input Lookup Label 2 2 2 2 5" xfId="11670" xr:uid="{00000000-0005-0000-0000-000030560000}"/>
    <cellStyle name="LS Input Lookup Label 2 2 2 2 6" xfId="11671" xr:uid="{00000000-0005-0000-0000-000031560000}"/>
    <cellStyle name="LS Input Lookup Label 2 2 2 2 7" xfId="11672" xr:uid="{00000000-0005-0000-0000-000032560000}"/>
    <cellStyle name="LS Input Lookup Label 2 2 2 2 8" xfId="11673" xr:uid="{00000000-0005-0000-0000-000033560000}"/>
    <cellStyle name="LS Input Lookup Label 2 2 2 2 9" xfId="11674" xr:uid="{00000000-0005-0000-0000-000034560000}"/>
    <cellStyle name="LS Input Lookup Label 2 2 2 3" xfId="11675" xr:uid="{00000000-0005-0000-0000-000035560000}"/>
    <cellStyle name="LS Input Lookup Label 2 2 2 3 10" xfId="11676" xr:uid="{00000000-0005-0000-0000-000036560000}"/>
    <cellStyle name="LS Input Lookup Label 2 2 2 3 11" xfId="11677" xr:uid="{00000000-0005-0000-0000-000037560000}"/>
    <cellStyle name="LS Input Lookup Label 2 2 2 3 12" xfId="11678" xr:uid="{00000000-0005-0000-0000-000038560000}"/>
    <cellStyle name="LS Input Lookup Label 2 2 2 3 13" xfId="11679" xr:uid="{00000000-0005-0000-0000-000039560000}"/>
    <cellStyle name="LS Input Lookup Label 2 2 2 3 2" xfId="11680" xr:uid="{00000000-0005-0000-0000-00003A560000}"/>
    <cellStyle name="LS Input Lookup Label 2 2 2 3 3" xfId="11681" xr:uid="{00000000-0005-0000-0000-00003B560000}"/>
    <cellStyle name="LS Input Lookup Label 2 2 2 3 4" xfId="11682" xr:uid="{00000000-0005-0000-0000-00003C560000}"/>
    <cellStyle name="LS Input Lookup Label 2 2 2 3 5" xfId="11683" xr:uid="{00000000-0005-0000-0000-00003D560000}"/>
    <cellStyle name="LS Input Lookup Label 2 2 2 3 6" xfId="11684" xr:uid="{00000000-0005-0000-0000-00003E560000}"/>
    <cellStyle name="LS Input Lookup Label 2 2 2 3 7" xfId="11685" xr:uid="{00000000-0005-0000-0000-00003F560000}"/>
    <cellStyle name="LS Input Lookup Label 2 2 2 3 8" xfId="11686" xr:uid="{00000000-0005-0000-0000-000040560000}"/>
    <cellStyle name="LS Input Lookup Label 2 2 2 3 9" xfId="11687" xr:uid="{00000000-0005-0000-0000-000041560000}"/>
    <cellStyle name="LS Input Lookup Label 2 2 2 4" xfId="11688" xr:uid="{00000000-0005-0000-0000-000042560000}"/>
    <cellStyle name="LS Input Lookup Label 2 2 2 5" xfId="11689" xr:uid="{00000000-0005-0000-0000-000043560000}"/>
    <cellStyle name="LS Input Lookup Label 2 2 2 6" xfId="11690" xr:uid="{00000000-0005-0000-0000-000044560000}"/>
    <cellStyle name="LS Input Lookup Label 2 2 2 7" xfId="11691" xr:uid="{00000000-0005-0000-0000-000045560000}"/>
    <cellStyle name="LS Input Lookup Label 2 2 2 8" xfId="11692" xr:uid="{00000000-0005-0000-0000-000046560000}"/>
    <cellStyle name="LS Input Lookup Label 2 2 2 9" xfId="11693" xr:uid="{00000000-0005-0000-0000-000047560000}"/>
    <cellStyle name="LS Input Lookup Label 2 2 3" xfId="11694" xr:uid="{00000000-0005-0000-0000-000048560000}"/>
    <cellStyle name="LS Input Lookup Label 2 2 3 10" xfId="11695" xr:uid="{00000000-0005-0000-0000-000049560000}"/>
    <cellStyle name="LS Input Lookup Label 2 2 3 11" xfId="11696" xr:uid="{00000000-0005-0000-0000-00004A560000}"/>
    <cellStyle name="LS Input Lookup Label 2 2 3 12" xfId="11697" xr:uid="{00000000-0005-0000-0000-00004B560000}"/>
    <cellStyle name="LS Input Lookup Label 2 2 3 13" xfId="11698" xr:uid="{00000000-0005-0000-0000-00004C560000}"/>
    <cellStyle name="LS Input Lookup Label 2 2 3 14" xfId="11699" xr:uid="{00000000-0005-0000-0000-00004D560000}"/>
    <cellStyle name="LS Input Lookup Label 2 2 3 2" xfId="11700" xr:uid="{00000000-0005-0000-0000-00004E560000}"/>
    <cellStyle name="LS Input Lookup Label 2 2 3 2 10" xfId="11701" xr:uid="{00000000-0005-0000-0000-00004F560000}"/>
    <cellStyle name="LS Input Lookup Label 2 2 3 2 11" xfId="11702" xr:uid="{00000000-0005-0000-0000-000050560000}"/>
    <cellStyle name="LS Input Lookup Label 2 2 3 2 12" xfId="11703" xr:uid="{00000000-0005-0000-0000-000051560000}"/>
    <cellStyle name="LS Input Lookup Label 2 2 3 2 13" xfId="11704" xr:uid="{00000000-0005-0000-0000-000052560000}"/>
    <cellStyle name="LS Input Lookup Label 2 2 3 2 2" xfId="11705" xr:uid="{00000000-0005-0000-0000-000053560000}"/>
    <cellStyle name="LS Input Lookup Label 2 2 3 2 3" xfId="11706" xr:uid="{00000000-0005-0000-0000-000054560000}"/>
    <cellStyle name="LS Input Lookup Label 2 2 3 2 4" xfId="11707" xr:uid="{00000000-0005-0000-0000-000055560000}"/>
    <cellStyle name="LS Input Lookup Label 2 2 3 2 5" xfId="11708" xr:uid="{00000000-0005-0000-0000-000056560000}"/>
    <cellStyle name="LS Input Lookup Label 2 2 3 2 6" xfId="11709" xr:uid="{00000000-0005-0000-0000-000057560000}"/>
    <cellStyle name="LS Input Lookup Label 2 2 3 2 7" xfId="11710" xr:uid="{00000000-0005-0000-0000-000058560000}"/>
    <cellStyle name="LS Input Lookup Label 2 2 3 2 8" xfId="11711" xr:uid="{00000000-0005-0000-0000-000059560000}"/>
    <cellStyle name="LS Input Lookup Label 2 2 3 2 9" xfId="11712" xr:uid="{00000000-0005-0000-0000-00005A560000}"/>
    <cellStyle name="LS Input Lookup Label 2 2 3 3" xfId="11713" xr:uid="{00000000-0005-0000-0000-00005B560000}"/>
    <cellStyle name="LS Input Lookup Label 2 2 3 4" xfId="11714" xr:uid="{00000000-0005-0000-0000-00005C560000}"/>
    <cellStyle name="LS Input Lookup Label 2 2 3 5" xfId="11715" xr:uid="{00000000-0005-0000-0000-00005D560000}"/>
    <cellStyle name="LS Input Lookup Label 2 2 3 6" xfId="11716" xr:uid="{00000000-0005-0000-0000-00005E560000}"/>
    <cellStyle name="LS Input Lookup Label 2 2 3 7" xfId="11717" xr:uid="{00000000-0005-0000-0000-00005F560000}"/>
    <cellStyle name="LS Input Lookup Label 2 2 3 8" xfId="11718" xr:uid="{00000000-0005-0000-0000-000060560000}"/>
    <cellStyle name="LS Input Lookup Label 2 2 3 9" xfId="11719" xr:uid="{00000000-0005-0000-0000-000061560000}"/>
    <cellStyle name="LS Input Lookup Label 2 2 4" xfId="11720" xr:uid="{00000000-0005-0000-0000-000062560000}"/>
    <cellStyle name="LS Input Lookup Label 2 2 4 10" xfId="11721" xr:uid="{00000000-0005-0000-0000-000063560000}"/>
    <cellStyle name="LS Input Lookup Label 2 2 4 11" xfId="11722" xr:uid="{00000000-0005-0000-0000-000064560000}"/>
    <cellStyle name="LS Input Lookup Label 2 2 4 12" xfId="11723" xr:uid="{00000000-0005-0000-0000-000065560000}"/>
    <cellStyle name="LS Input Lookup Label 2 2 4 13" xfId="11724" xr:uid="{00000000-0005-0000-0000-000066560000}"/>
    <cellStyle name="LS Input Lookup Label 2 2 4 2" xfId="11725" xr:uid="{00000000-0005-0000-0000-000067560000}"/>
    <cellStyle name="LS Input Lookup Label 2 2 4 3" xfId="11726" xr:uid="{00000000-0005-0000-0000-000068560000}"/>
    <cellStyle name="LS Input Lookup Label 2 2 4 4" xfId="11727" xr:uid="{00000000-0005-0000-0000-000069560000}"/>
    <cellStyle name="LS Input Lookup Label 2 2 4 5" xfId="11728" xr:uid="{00000000-0005-0000-0000-00006A560000}"/>
    <cellStyle name="LS Input Lookup Label 2 2 4 6" xfId="11729" xr:uid="{00000000-0005-0000-0000-00006B560000}"/>
    <cellStyle name="LS Input Lookup Label 2 2 4 7" xfId="11730" xr:uid="{00000000-0005-0000-0000-00006C560000}"/>
    <cellStyle name="LS Input Lookup Label 2 2 4 8" xfId="11731" xr:uid="{00000000-0005-0000-0000-00006D560000}"/>
    <cellStyle name="LS Input Lookup Label 2 2 4 9" xfId="11732" xr:uid="{00000000-0005-0000-0000-00006E560000}"/>
    <cellStyle name="LS Input Lookup Label 2 2 5" xfId="11733" xr:uid="{00000000-0005-0000-0000-00006F560000}"/>
    <cellStyle name="LS Input Lookup Label 2 2 6" xfId="11734" xr:uid="{00000000-0005-0000-0000-000070560000}"/>
    <cellStyle name="LS Input Lookup Label 2 2 7" xfId="11735" xr:uid="{00000000-0005-0000-0000-000071560000}"/>
    <cellStyle name="LS Input Lookup Label 2 2 8" xfId="11736" xr:uid="{00000000-0005-0000-0000-000072560000}"/>
    <cellStyle name="LS Input Lookup Label 2 2 9" xfId="11737" xr:uid="{00000000-0005-0000-0000-000073560000}"/>
    <cellStyle name="LS Input Lookup Label 2 20" xfId="11738" xr:uid="{00000000-0005-0000-0000-000074560000}"/>
    <cellStyle name="LS Input Lookup Label 2 3" xfId="11739" xr:uid="{00000000-0005-0000-0000-000075560000}"/>
    <cellStyle name="LS Input Lookup Label 2 3 10" xfId="11740" xr:uid="{00000000-0005-0000-0000-000076560000}"/>
    <cellStyle name="LS Input Lookup Label 2 3 11" xfId="11741" xr:uid="{00000000-0005-0000-0000-000077560000}"/>
    <cellStyle name="LS Input Lookup Label 2 3 12" xfId="11742" xr:uid="{00000000-0005-0000-0000-000078560000}"/>
    <cellStyle name="LS Input Lookup Label 2 3 13" xfId="11743" xr:uid="{00000000-0005-0000-0000-000079560000}"/>
    <cellStyle name="LS Input Lookup Label 2 3 14" xfId="11744" xr:uid="{00000000-0005-0000-0000-00007A560000}"/>
    <cellStyle name="LS Input Lookup Label 2 3 15" xfId="11745" xr:uid="{00000000-0005-0000-0000-00007B560000}"/>
    <cellStyle name="LS Input Lookup Label 2 3 2" xfId="11746" xr:uid="{00000000-0005-0000-0000-00007C560000}"/>
    <cellStyle name="LS Input Lookup Label 2 3 2 10" xfId="11747" xr:uid="{00000000-0005-0000-0000-00007D560000}"/>
    <cellStyle name="LS Input Lookup Label 2 3 2 11" xfId="11748" xr:uid="{00000000-0005-0000-0000-00007E560000}"/>
    <cellStyle name="LS Input Lookup Label 2 3 2 12" xfId="11749" xr:uid="{00000000-0005-0000-0000-00007F560000}"/>
    <cellStyle name="LS Input Lookup Label 2 3 2 13" xfId="11750" xr:uid="{00000000-0005-0000-0000-000080560000}"/>
    <cellStyle name="LS Input Lookup Label 2 3 2 14" xfId="11751" xr:uid="{00000000-0005-0000-0000-000081560000}"/>
    <cellStyle name="LS Input Lookup Label 2 3 2 2" xfId="11752" xr:uid="{00000000-0005-0000-0000-000082560000}"/>
    <cellStyle name="LS Input Lookup Label 2 3 2 2 10" xfId="11753" xr:uid="{00000000-0005-0000-0000-000083560000}"/>
    <cellStyle name="LS Input Lookup Label 2 3 2 2 11" xfId="11754" xr:uid="{00000000-0005-0000-0000-000084560000}"/>
    <cellStyle name="LS Input Lookup Label 2 3 2 2 12" xfId="11755" xr:uid="{00000000-0005-0000-0000-000085560000}"/>
    <cellStyle name="LS Input Lookup Label 2 3 2 2 13" xfId="11756" xr:uid="{00000000-0005-0000-0000-000086560000}"/>
    <cellStyle name="LS Input Lookup Label 2 3 2 2 2" xfId="11757" xr:uid="{00000000-0005-0000-0000-000087560000}"/>
    <cellStyle name="LS Input Lookup Label 2 3 2 2 3" xfId="11758" xr:uid="{00000000-0005-0000-0000-000088560000}"/>
    <cellStyle name="LS Input Lookup Label 2 3 2 2 4" xfId="11759" xr:uid="{00000000-0005-0000-0000-000089560000}"/>
    <cellStyle name="LS Input Lookup Label 2 3 2 2 5" xfId="11760" xr:uid="{00000000-0005-0000-0000-00008A560000}"/>
    <cellStyle name="LS Input Lookup Label 2 3 2 2 6" xfId="11761" xr:uid="{00000000-0005-0000-0000-00008B560000}"/>
    <cellStyle name="LS Input Lookup Label 2 3 2 2 7" xfId="11762" xr:uid="{00000000-0005-0000-0000-00008C560000}"/>
    <cellStyle name="LS Input Lookup Label 2 3 2 2 8" xfId="11763" xr:uid="{00000000-0005-0000-0000-00008D560000}"/>
    <cellStyle name="LS Input Lookup Label 2 3 2 2 9" xfId="11764" xr:uid="{00000000-0005-0000-0000-00008E560000}"/>
    <cellStyle name="LS Input Lookup Label 2 3 2 3" xfId="11765" xr:uid="{00000000-0005-0000-0000-00008F560000}"/>
    <cellStyle name="LS Input Lookup Label 2 3 2 4" xfId="11766" xr:uid="{00000000-0005-0000-0000-000090560000}"/>
    <cellStyle name="LS Input Lookup Label 2 3 2 5" xfId="11767" xr:uid="{00000000-0005-0000-0000-000091560000}"/>
    <cellStyle name="LS Input Lookup Label 2 3 2 6" xfId="11768" xr:uid="{00000000-0005-0000-0000-000092560000}"/>
    <cellStyle name="LS Input Lookup Label 2 3 2 7" xfId="11769" xr:uid="{00000000-0005-0000-0000-000093560000}"/>
    <cellStyle name="LS Input Lookup Label 2 3 2 8" xfId="11770" xr:uid="{00000000-0005-0000-0000-000094560000}"/>
    <cellStyle name="LS Input Lookup Label 2 3 2 9" xfId="11771" xr:uid="{00000000-0005-0000-0000-000095560000}"/>
    <cellStyle name="LS Input Lookup Label 2 3 3" xfId="11772" xr:uid="{00000000-0005-0000-0000-000096560000}"/>
    <cellStyle name="LS Input Lookup Label 2 3 3 10" xfId="11773" xr:uid="{00000000-0005-0000-0000-000097560000}"/>
    <cellStyle name="LS Input Lookup Label 2 3 3 11" xfId="11774" xr:uid="{00000000-0005-0000-0000-000098560000}"/>
    <cellStyle name="LS Input Lookup Label 2 3 3 12" xfId="11775" xr:uid="{00000000-0005-0000-0000-000099560000}"/>
    <cellStyle name="LS Input Lookup Label 2 3 3 13" xfId="11776" xr:uid="{00000000-0005-0000-0000-00009A560000}"/>
    <cellStyle name="LS Input Lookup Label 2 3 3 2" xfId="11777" xr:uid="{00000000-0005-0000-0000-00009B560000}"/>
    <cellStyle name="LS Input Lookup Label 2 3 3 3" xfId="11778" xr:uid="{00000000-0005-0000-0000-00009C560000}"/>
    <cellStyle name="LS Input Lookup Label 2 3 3 4" xfId="11779" xr:uid="{00000000-0005-0000-0000-00009D560000}"/>
    <cellStyle name="LS Input Lookup Label 2 3 3 5" xfId="11780" xr:uid="{00000000-0005-0000-0000-00009E560000}"/>
    <cellStyle name="LS Input Lookup Label 2 3 3 6" xfId="11781" xr:uid="{00000000-0005-0000-0000-00009F560000}"/>
    <cellStyle name="LS Input Lookup Label 2 3 3 7" xfId="11782" xr:uid="{00000000-0005-0000-0000-0000A0560000}"/>
    <cellStyle name="LS Input Lookup Label 2 3 3 8" xfId="11783" xr:uid="{00000000-0005-0000-0000-0000A1560000}"/>
    <cellStyle name="LS Input Lookup Label 2 3 3 9" xfId="11784" xr:uid="{00000000-0005-0000-0000-0000A2560000}"/>
    <cellStyle name="LS Input Lookup Label 2 3 4" xfId="11785" xr:uid="{00000000-0005-0000-0000-0000A3560000}"/>
    <cellStyle name="LS Input Lookup Label 2 3 5" xfId="11786" xr:uid="{00000000-0005-0000-0000-0000A4560000}"/>
    <cellStyle name="LS Input Lookup Label 2 3 6" xfId="11787" xr:uid="{00000000-0005-0000-0000-0000A5560000}"/>
    <cellStyle name="LS Input Lookup Label 2 3 7" xfId="11788" xr:uid="{00000000-0005-0000-0000-0000A6560000}"/>
    <cellStyle name="LS Input Lookup Label 2 3 8" xfId="11789" xr:uid="{00000000-0005-0000-0000-0000A7560000}"/>
    <cellStyle name="LS Input Lookup Label 2 3 9" xfId="11790" xr:uid="{00000000-0005-0000-0000-0000A8560000}"/>
    <cellStyle name="LS Input Lookup Label 2 4" xfId="11791" xr:uid="{00000000-0005-0000-0000-0000A9560000}"/>
    <cellStyle name="LS Input Lookup Label 2 4 10" xfId="11792" xr:uid="{00000000-0005-0000-0000-0000AA560000}"/>
    <cellStyle name="LS Input Lookup Label 2 4 11" xfId="11793" xr:uid="{00000000-0005-0000-0000-0000AB560000}"/>
    <cellStyle name="LS Input Lookup Label 2 4 12" xfId="11794" xr:uid="{00000000-0005-0000-0000-0000AC560000}"/>
    <cellStyle name="LS Input Lookup Label 2 4 13" xfId="11795" xr:uid="{00000000-0005-0000-0000-0000AD560000}"/>
    <cellStyle name="LS Input Lookup Label 2 4 14" xfId="11796" xr:uid="{00000000-0005-0000-0000-0000AE560000}"/>
    <cellStyle name="LS Input Lookup Label 2 4 15" xfId="11797" xr:uid="{00000000-0005-0000-0000-0000AF560000}"/>
    <cellStyle name="LS Input Lookup Label 2 4 2" xfId="11798" xr:uid="{00000000-0005-0000-0000-0000B0560000}"/>
    <cellStyle name="LS Input Lookup Label 2 4 2 10" xfId="11799" xr:uid="{00000000-0005-0000-0000-0000B1560000}"/>
    <cellStyle name="LS Input Lookup Label 2 4 2 11" xfId="11800" xr:uid="{00000000-0005-0000-0000-0000B2560000}"/>
    <cellStyle name="LS Input Lookup Label 2 4 2 12" xfId="11801" xr:uid="{00000000-0005-0000-0000-0000B3560000}"/>
    <cellStyle name="LS Input Lookup Label 2 4 2 13" xfId="11802" xr:uid="{00000000-0005-0000-0000-0000B4560000}"/>
    <cellStyle name="LS Input Lookup Label 2 4 2 14" xfId="11803" xr:uid="{00000000-0005-0000-0000-0000B5560000}"/>
    <cellStyle name="LS Input Lookup Label 2 4 2 2" xfId="11804" xr:uid="{00000000-0005-0000-0000-0000B6560000}"/>
    <cellStyle name="LS Input Lookup Label 2 4 2 2 10" xfId="11805" xr:uid="{00000000-0005-0000-0000-0000B7560000}"/>
    <cellStyle name="LS Input Lookup Label 2 4 2 2 11" xfId="11806" xr:uid="{00000000-0005-0000-0000-0000B8560000}"/>
    <cellStyle name="LS Input Lookup Label 2 4 2 2 12" xfId="11807" xr:uid="{00000000-0005-0000-0000-0000B9560000}"/>
    <cellStyle name="LS Input Lookup Label 2 4 2 2 13" xfId="11808" xr:uid="{00000000-0005-0000-0000-0000BA560000}"/>
    <cellStyle name="LS Input Lookup Label 2 4 2 2 2" xfId="11809" xr:uid="{00000000-0005-0000-0000-0000BB560000}"/>
    <cellStyle name="LS Input Lookup Label 2 4 2 2 3" xfId="11810" xr:uid="{00000000-0005-0000-0000-0000BC560000}"/>
    <cellStyle name="LS Input Lookup Label 2 4 2 2 4" xfId="11811" xr:uid="{00000000-0005-0000-0000-0000BD560000}"/>
    <cellStyle name="LS Input Lookup Label 2 4 2 2 5" xfId="11812" xr:uid="{00000000-0005-0000-0000-0000BE560000}"/>
    <cellStyle name="LS Input Lookup Label 2 4 2 2 6" xfId="11813" xr:uid="{00000000-0005-0000-0000-0000BF560000}"/>
    <cellStyle name="LS Input Lookup Label 2 4 2 2 7" xfId="11814" xr:uid="{00000000-0005-0000-0000-0000C0560000}"/>
    <cellStyle name="LS Input Lookup Label 2 4 2 2 8" xfId="11815" xr:uid="{00000000-0005-0000-0000-0000C1560000}"/>
    <cellStyle name="LS Input Lookup Label 2 4 2 2 9" xfId="11816" xr:uid="{00000000-0005-0000-0000-0000C2560000}"/>
    <cellStyle name="LS Input Lookup Label 2 4 2 3" xfId="11817" xr:uid="{00000000-0005-0000-0000-0000C3560000}"/>
    <cellStyle name="LS Input Lookup Label 2 4 2 4" xfId="11818" xr:uid="{00000000-0005-0000-0000-0000C4560000}"/>
    <cellStyle name="LS Input Lookup Label 2 4 2 5" xfId="11819" xr:uid="{00000000-0005-0000-0000-0000C5560000}"/>
    <cellStyle name="LS Input Lookup Label 2 4 2 6" xfId="11820" xr:uid="{00000000-0005-0000-0000-0000C6560000}"/>
    <cellStyle name="LS Input Lookup Label 2 4 2 7" xfId="11821" xr:uid="{00000000-0005-0000-0000-0000C7560000}"/>
    <cellStyle name="LS Input Lookup Label 2 4 2 8" xfId="11822" xr:uid="{00000000-0005-0000-0000-0000C8560000}"/>
    <cellStyle name="LS Input Lookup Label 2 4 2 9" xfId="11823" xr:uid="{00000000-0005-0000-0000-0000C9560000}"/>
    <cellStyle name="LS Input Lookup Label 2 4 3" xfId="11824" xr:uid="{00000000-0005-0000-0000-0000CA560000}"/>
    <cellStyle name="LS Input Lookup Label 2 4 3 10" xfId="11825" xr:uid="{00000000-0005-0000-0000-0000CB560000}"/>
    <cellStyle name="LS Input Lookup Label 2 4 3 11" xfId="11826" xr:uid="{00000000-0005-0000-0000-0000CC560000}"/>
    <cellStyle name="LS Input Lookup Label 2 4 3 12" xfId="11827" xr:uid="{00000000-0005-0000-0000-0000CD560000}"/>
    <cellStyle name="LS Input Lookup Label 2 4 3 13" xfId="11828" xr:uid="{00000000-0005-0000-0000-0000CE560000}"/>
    <cellStyle name="LS Input Lookup Label 2 4 3 2" xfId="11829" xr:uid="{00000000-0005-0000-0000-0000CF560000}"/>
    <cellStyle name="LS Input Lookup Label 2 4 3 3" xfId="11830" xr:uid="{00000000-0005-0000-0000-0000D0560000}"/>
    <cellStyle name="LS Input Lookup Label 2 4 3 4" xfId="11831" xr:uid="{00000000-0005-0000-0000-0000D1560000}"/>
    <cellStyle name="LS Input Lookup Label 2 4 3 5" xfId="11832" xr:uid="{00000000-0005-0000-0000-0000D2560000}"/>
    <cellStyle name="LS Input Lookup Label 2 4 3 6" xfId="11833" xr:uid="{00000000-0005-0000-0000-0000D3560000}"/>
    <cellStyle name="LS Input Lookup Label 2 4 3 7" xfId="11834" xr:uid="{00000000-0005-0000-0000-0000D4560000}"/>
    <cellStyle name="LS Input Lookup Label 2 4 3 8" xfId="11835" xr:uid="{00000000-0005-0000-0000-0000D5560000}"/>
    <cellStyle name="LS Input Lookup Label 2 4 3 9" xfId="11836" xr:uid="{00000000-0005-0000-0000-0000D6560000}"/>
    <cellStyle name="LS Input Lookup Label 2 4 4" xfId="11837" xr:uid="{00000000-0005-0000-0000-0000D7560000}"/>
    <cellStyle name="LS Input Lookup Label 2 4 5" xfId="11838" xr:uid="{00000000-0005-0000-0000-0000D8560000}"/>
    <cellStyle name="LS Input Lookup Label 2 4 6" xfId="11839" xr:uid="{00000000-0005-0000-0000-0000D9560000}"/>
    <cellStyle name="LS Input Lookup Label 2 4 7" xfId="11840" xr:uid="{00000000-0005-0000-0000-0000DA560000}"/>
    <cellStyle name="LS Input Lookup Label 2 4 8" xfId="11841" xr:uid="{00000000-0005-0000-0000-0000DB560000}"/>
    <cellStyle name="LS Input Lookup Label 2 4 9" xfId="11842" xr:uid="{00000000-0005-0000-0000-0000DC560000}"/>
    <cellStyle name="LS Input Lookup Label 2 5" xfId="11843" xr:uid="{00000000-0005-0000-0000-0000DD560000}"/>
    <cellStyle name="LS Input Lookup Label 2 5 10" xfId="11844" xr:uid="{00000000-0005-0000-0000-0000DE560000}"/>
    <cellStyle name="LS Input Lookup Label 2 5 11" xfId="11845" xr:uid="{00000000-0005-0000-0000-0000DF560000}"/>
    <cellStyle name="LS Input Lookup Label 2 5 12" xfId="11846" xr:uid="{00000000-0005-0000-0000-0000E0560000}"/>
    <cellStyle name="LS Input Lookup Label 2 5 13" xfId="11847" xr:uid="{00000000-0005-0000-0000-0000E1560000}"/>
    <cellStyle name="LS Input Lookup Label 2 5 14" xfId="11848" xr:uid="{00000000-0005-0000-0000-0000E2560000}"/>
    <cellStyle name="LS Input Lookup Label 2 5 15" xfId="11849" xr:uid="{00000000-0005-0000-0000-0000E3560000}"/>
    <cellStyle name="LS Input Lookup Label 2 5 2" xfId="11850" xr:uid="{00000000-0005-0000-0000-0000E4560000}"/>
    <cellStyle name="LS Input Lookup Label 2 5 2 10" xfId="11851" xr:uid="{00000000-0005-0000-0000-0000E5560000}"/>
    <cellStyle name="LS Input Lookup Label 2 5 2 11" xfId="11852" xr:uid="{00000000-0005-0000-0000-0000E6560000}"/>
    <cellStyle name="LS Input Lookup Label 2 5 2 12" xfId="11853" xr:uid="{00000000-0005-0000-0000-0000E7560000}"/>
    <cellStyle name="LS Input Lookup Label 2 5 2 13" xfId="11854" xr:uid="{00000000-0005-0000-0000-0000E8560000}"/>
    <cellStyle name="LS Input Lookup Label 2 5 2 14" xfId="11855" xr:uid="{00000000-0005-0000-0000-0000E9560000}"/>
    <cellStyle name="LS Input Lookup Label 2 5 2 2" xfId="11856" xr:uid="{00000000-0005-0000-0000-0000EA560000}"/>
    <cellStyle name="LS Input Lookup Label 2 5 2 2 10" xfId="11857" xr:uid="{00000000-0005-0000-0000-0000EB560000}"/>
    <cellStyle name="LS Input Lookup Label 2 5 2 2 11" xfId="11858" xr:uid="{00000000-0005-0000-0000-0000EC560000}"/>
    <cellStyle name="LS Input Lookup Label 2 5 2 2 12" xfId="11859" xr:uid="{00000000-0005-0000-0000-0000ED560000}"/>
    <cellStyle name="LS Input Lookup Label 2 5 2 2 13" xfId="11860" xr:uid="{00000000-0005-0000-0000-0000EE560000}"/>
    <cellStyle name="LS Input Lookup Label 2 5 2 2 2" xfId="11861" xr:uid="{00000000-0005-0000-0000-0000EF560000}"/>
    <cellStyle name="LS Input Lookup Label 2 5 2 2 3" xfId="11862" xr:uid="{00000000-0005-0000-0000-0000F0560000}"/>
    <cellStyle name="LS Input Lookup Label 2 5 2 2 4" xfId="11863" xr:uid="{00000000-0005-0000-0000-0000F1560000}"/>
    <cellStyle name="LS Input Lookup Label 2 5 2 2 5" xfId="11864" xr:uid="{00000000-0005-0000-0000-0000F2560000}"/>
    <cellStyle name="LS Input Lookup Label 2 5 2 2 6" xfId="11865" xr:uid="{00000000-0005-0000-0000-0000F3560000}"/>
    <cellStyle name="LS Input Lookup Label 2 5 2 2 7" xfId="11866" xr:uid="{00000000-0005-0000-0000-0000F4560000}"/>
    <cellStyle name="LS Input Lookup Label 2 5 2 2 8" xfId="11867" xr:uid="{00000000-0005-0000-0000-0000F5560000}"/>
    <cellStyle name="LS Input Lookup Label 2 5 2 2 9" xfId="11868" xr:uid="{00000000-0005-0000-0000-0000F6560000}"/>
    <cellStyle name="LS Input Lookup Label 2 5 2 3" xfId="11869" xr:uid="{00000000-0005-0000-0000-0000F7560000}"/>
    <cellStyle name="LS Input Lookup Label 2 5 2 4" xfId="11870" xr:uid="{00000000-0005-0000-0000-0000F8560000}"/>
    <cellStyle name="LS Input Lookup Label 2 5 2 5" xfId="11871" xr:uid="{00000000-0005-0000-0000-0000F9560000}"/>
    <cellStyle name="LS Input Lookup Label 2 5 2 6" xfId="11872" xr:uid="{00000000-0005-0000-0000-0000FA560000}"/>
    <cellStyle name="LS Input Lookup Label 2 5 2 7" xfId="11873" xr:uid="{00000000-0005-0000-0000-0000FB560000}"/>
    <cellStyle name="LS Input Lookup Label 2 5 2 8" xfId="11874" xr:uid="{00000000-0005-0000-0000-0000FC560000}"/>
    <cellStyle name="LS Input Lookup Label 2 5 2 9" xfId="11875" xr:uid="{00000000-0005-0000-0000-0000FD560000}"/>
    <cellStyle name="LS Input Lookup Label 2 5 3" xfId="11876" xr:uid="{00000000-0005-0000-0000-0000FE560000}"/>
    <cellStyle name="LS Input Lookup Label 2 5 3 10" xfId="11877" xr:uid="{00000000-0005-0000-0000-0000FF560000}"/>
    <cellStyle name="LS Input Lookup Label 2 5 3 11" xfId="11878" xr:uid="{00000000-0005-0000-0000-000000570000}"/>
    <cellStyle name="LS Input Lookup Label 2 5 3 12" xfId="11879" xr:uid="{00000000-0005-0000-0000-000001570000}"/>
    <cellStyle name="LS Input Lookup Label 2 5 3 13" xfId="11880" xr:uid="{00000000-0005-0000-0000-000002570000}"/>
    <cellStyle name="LS Input Lookup Label 2 5 3 2" xfId="11881" xr:uid="{00000000-0005-0000-0000-000003570000}"/>
    <cellStyle name="LS Input Lookup Label 2 5 3 3" xfId="11882" xr:uid="{00000000-0005-0000-0000-000004570000}"/>
    <cellStyle name="LS Input Lookup Label 2 5 3 4" xfId="11883" xr:uid="{00000000-0005-0000-0000-000005570000}"/>
    <cellStyle name="LS Input Lookup Label 2 5 3 5" xfId="11884" xr:uid="{00000000-0005-0000-0000-000006570000}"/>
    <cellStyle name="LS Input Lookup Label 2 5 3 6" xfId="11885" xr:uid="{00000000-0005-0000-0000-000007570000}"/>
    <cellStyle name="LS Input Lookup Label 2 5 3 7" xfId="11886" xr:uid="{00000000-0005-0000-0000-000008570000}"/>
    <cellStyle name="LS Input Lookup Label 2 5 3 8" xfId="11887" xr:uid="{00000000-0005-0000-0000-000009570000}"/>
    <cellStyle name="LS Input Lookup Label 2 5 3 9" xfId="11888" xr:uid="{00000000-0005-0000-0000-00000A570000}"/>
    <cellStyle name="LS Input Lookup Label 2 5 4" xfId="11889" xr:uid="{00000000-0005-0000-0000-00000B570000}"/>
    <cellStyle name="LS Input Lookup Label 2 5 5" xfId="11890" xr:uid="{00000000-0005-0000-0000-00000C570000}"/>
    <cellStyle name="LS Input Lookup Label 2 5 6" xfId="11891" xr:uid="{00000000-0005-0000-0000-00000D570000}"/>
    <cellStyle name="LS Input Lookup Label 2 5 7" xfId="11892" xr:uid="{00000000-0005-0000-0000-00000E570000}"/>
    <cellStyle name="LS Input Lookup Label 2 5 8" xfId="11893" xr:uid="{00000000-0005-0000-0000-00000F570000}"/>
    <cellStyle name="LS Input Lookup Label 2 5 9" xfId="11894" xr:uid="{00000000-0005-0000-0000-000010570000}"/>
    <cellStyle name="LS Input Lookup Label 2 6" xfId="11895" xr:uid="{00000000-0005-0000-0000-000011570000}"/>
    <cellStyle name="LS Input Lookup Label 2 6 10" xfId="11896" xr:uid="{00000000-0005-0000-0000-000012570000}"/>
    <cellStyle name="LS Input Lookup Label 2 6 11" xfId="11897" xr:uid="{00000000-0005-0000-0000-000013570000}"/>
    <cellStyle name="LS Input Lookup Label 2 6 12" xfId="11898" xr:uid="{00000000-0005-0000-0000-000014570000}"/>
    <cellStyle name="LS Input Lookup Label 2 6 13" xfId="11899" xr:uid="{00000000-0005-0000-0000-000015570000}"/>
    <cellStyle name="LS Input Lookup Label 2 6 14" xfId="11900" xr:uid="{00000000-0005-0000-0000-000016570000}"/>
    <cellStyle name="LS Input Lookup Label 2 6 2" xfId="11901" xr:uid="{00000000-0005-0000-0000-000017570000}"/>
    <cellStyle name="LS Input Lookup Label 2 6 2 10" xfId="11902" xr:uid="{00000000-0005-0000-0000-000018570000}"/>
    <cellStyle name="LS Input Lookup Label 2 6 2 11" xfId="11903" xr:uid="{00000000-0005-0000-0000-000019570000}"/>
    <cellStyle name="LS Input Lookup Label 2 6 2 12" xfId="11904" xr:uid="{00000000-0005-0000-0000-00001A570000}"/>
    <cellStyle name="LS Input Lookup Label 2 6 2 13" xfId="11905" xr:uid="{00000000-0005-0000-0000-00001B570000}"/>
    <cellStyle name="LS Input Lookup Label 2 6 2 2" xfId="11906" xr:uid="{00000000-0005-0000-0000-00001C570000}"/>
    <cellStyle name="LS Input Lookup Label 2 6 2 3" xfId="11907" xr:uid="{00000000-0005-0000-0000-00001D570000}"/>
    <cellStyle name="LS Input Lookup Label 2 6 2 4" xfId="11908" xr:uid="{00000000-0005-0000-0000-00001E570000}"/>
    <cellStyle name="LS Input Lookup Label 2 6 2 5" xfId="11909" xr:uid="{00000000-0005-0000-0000-00001F570000}"/>
    <cellStyle name="LS Input Lookup Label 2 6 2 6" xfId="11910" xr:uid="{00000000-0005-0000-0000-000020570000}"/>
    <cellStyle name="LS Input Lookup Label 2 6 2 7" xfId="11911" xr:uid="{00000000-0005-0000-0000-000021570000}"/>
    <cellStyle name="LS Input Lookup Label 2 6 2 8" xfId="11912" xr:uid="{00000000-0005-0000-0000-000022570000}"/>
    <cellStyle name="LS Input Lookup Label 2 6 2 9" xfId="11913" xr:uid="{00000000-0005-0000-0000-000023570000}"/>
    <cellStyle name="LS Input Lookup Label 2 6 3" xfId="11914" xr:uid="{00000000-0005-0000-0000-000024570000}"/>
    <cellStyle name="LS Input Lookup Label 2 6 4" xfId="11915" xr:uid="{00000000-0005-0000-0000-000025570000}"/>
    <cellStyle name="LS Input Lookup Label 2 6 5" xfId="11916" xr:uid="{00000000-0005-0000-0000-000026570000}"/>
    <cellStyle name="LS Input Lookup Label 2 6 6" xfId="11917" xr:uid="{00000000-0005-0000-0000-000027570000}"/>
    <cellStyle name="LS Input Lookup Label 2 6 7" xfId="11918" xr:uid="{00000000-0005-0000-0000-000028570000}"/>
    <cellStyle name="LS Input Lookup Label 2 6 8" xfId="11919" xr:uid="{00000000-0005-0000-0000-000029570000}"/>
    <cellStyle name="LS Input Lookup Label 2 6 9" xfId="11920" xr:uid="{00000000-0005-0000-0000-00002A570000}"/>
    <cellStyle name="LS Input Lookup Label 2 7" xfId="11921" xr:uid="{00000000-0005-0000-0000-00002B570000}"/>
    <cellStyle name="LS Input Lookup Label 2 7 10" xfId="11922" xr:uid="{00000000-0005-0000-0000-00002C570000}"/>
    <cellStyle name="LS Input Lookup Label 2 7 11" xfId="11923" xr:uid="{00000000-0005-0000-0000-00002D570000}"/>
    <cellStyle name="LS Input Lookup Label 2 7 12" xfId="11924" xr:uid="{00000000-0005-0000-0000-00002E570000}"/>
    <cellStyle name="LS Input Lookup Label 2 7 13" xfId="11925" xr:uid="{00000000-0005-0000-0000-00002F570000}"/>
    <cellStyle name="LS Input Lookup Label 2 7 14" xfId="11926" xr:uid="{00000000-0005-0000-0000-000030570000}"/>
    <cellStyle name="LS Input Lookup Label 2 7 2" xfId="11927" xr:uid="{00000000-0005-0000-0000-000031570000}"/>
    <cellStyle name="LS Input Lookup Label 2 7 2 10" xfId="11928" xr:uid="{00000000-0005-0000-0000-000032570000}"/>
    <cellStyle name="LS Input Lookup Label 2 7 2 11" xfId="11929" xr:uid="{00000000-0005-0000-0000-000033570000}"/>
    <cellStyle name="LS Input Lookup Label 2 7 2 12" xfId="11930" xr:uid="{00000000-0005-0000-0000-000034570000}"/>
    <cellStyle name="LS Input Lookup Label 2 7 2 13" xfId="11931" xr:uid="{00000000-0005-0000-0000-000035570000}"/>
    <cellStyle name="LS Input Lookup Label 2 7 2 2" xfId="11932" xr:uid="{00000000-0005-0000-0000-000036570000}"/>
    <cellStyle name="LS Input Lookup Label 2 7 2 3" xfId="11933" xr:uid="{00000000-0005-0000-0000-000037570000}"/>
    <cellStyle name="LS Input Lookup Label 2 7 2 4" xfId="11934" xr:uid="{00000000-0005-0000-0000-000038570000}"/>
    <cellStyle name="LS Input Lookup Label 2 7 2 5" xfId="11935" xr:uid="{00000000-0005-0000-0000-000039570000}"/>
    <cellStyle name="LS Input Lookup Label 2 7 2 6" xfId="11936" xr:uid="{00000000-0005-0000-0000-00003A570000}"/>
    <cellStyle name="LS Input Lookup Label 2 7 2 7" xfId="11937" xr:uid="{00000000-0005-0000-0000-00003B570000}"/>
    <cellStyle name="LS Input Lookup Label 2 7 2 8" xfId="11938" xr:uid="{00000000-0005-0000-0000-00003C570000}"/>
    <cellStyle name="LS Input Lookup Label 2 7 2 9" xfId="11939" xr:uid="{00000000-0005-0000-0000-00003D570000}"/>
    <cellStyle name="LS Input Lookup Label 2 7 3" xfId="11940" xr:uid="{00000000-0005-0000-0000-00003E570000}"/>
    <cellStyle name="LS Input Lookup Label 2 7 4" xfId="11941" xr:uid="{00000000-0005-0000-0000-00003F570000}"/>
    <cellStyle name="LS Input Lookup Label 2 7 5" xfId="11942" xr:uid="{00000000-0005-0000-0000-000040570000}"/>
    <cellStyle name="LS Input Lookup Label 2 7 6" xfId="11943" xr:uid="{00000000-0005-0000-0000-000041570000}"/>
    <cellStyle name="LS Input Lookup Label 2 7 7" xfId="11944" xr:uid="{00000000-0005-0000-0000-000042570000}"/>
    <cellStyle name="LS Input Lookup Label 2 7 8" xfId="11945" xr:uid="{00000000-0005-0000-0000-000043570000}"/>
    <cellStyle name="LS Input Lookup Label 2 7 9" xfId="11946" xr:uid="{00000000-0005-0000-0000-000044570000}"/>
    <cellStyle name="LS Input Lookup Label 2 8" xfId="11947" xr:uid="{00000000-0005-0000-0000-000045570000}"/>
    <cellStyle name="LS Input Lookup Label 2 8 10" xfId="11948" xr:uid="{00000000-0005-0000-0000-000046570000}"/>
    <cellStyle name="LS Input Lookup Label 2 8 11" xfId="11949" xr:uid="{00000000-0005-0000-0000-000047570000}"/>
    <cellStyle name="LS Input Lookup Label 2 8 12" xfId="11950" xr:uid="{00000000-0005-0000-0000-000048570000}"/>
    <cellStyle name="LS Input Lookup Label 2 8 13" xfId="11951" xr:uid="{00000000-0005-0000-0000-000049570000}"/>
    <cellStyle name="LS Input Lookup Label 2 8 2" xfId="11952" xr:uid="{00000000-0005-0000-0000-00004A570000}"/>
    <cellStyle name="LS Input Lookup Label 2 8 3" xfId="11953" xr:uid="{00000000-0005-0000-0000-00004B570000}"/>
    <cellStyle name="LS Input Lookup Label 2 8 4" xfId="11954" xr:uid="{00000000-0005-0000-0000-00004C570000}"/>
    <cellStyle name="LS Input Lookup Label 2 8 5" xfId="11955" xr:uid="{00000000-0005-0000-0000-00004D570000}"/>
    <cellStyle name="LS Input Lookup Label 2 8 6" xfId="11956" xr:uid="{00000000-0005-0000-0000-00004E570000}"/>
    <cellStyle name="LS Input Lookup Label 2 8 7" xfId="11957" xr:uid="{00000000-0005-0000-0000-00004F570000}"/>
    <cellStyle name="LS Input Lookup Label 2 8 8" xfId="11958" xr:uid="{00000000-0005-0000-0000-000050570000}"/>
    <cellStyle name="LS Input Lookup Label 2 8 9" xfId="11959" xr:uid="{00000000-0005-0000-0000-000051570000}"/>
    <cellStyle name="LS Input Lookup Label 2 9" xfId="11960" xr:uid="{00000000-0005-0000-0000-000052570000}"/>
    <cellStyle name="LS Input Lookup Label 3" xfId="11961" xr:uid="{00000000-0005-0000-0000-000053570000}"/>
    <cellStyle name="LS Input Lookup Label 3 10" xfId="11962" xr:uid="{00000000-0005-0000-0000-000054570000}"/>
    <cellStyle name="LS Input Lookup Label 3 11" xfId="11963" xr:uid="{00000000-0005-0000-0000-000055570000}"/>
    <cellStyle name="LS Input Lookup Label 3 12" xfId="11964" xr:uid="{00000000-0005-0000-0000-000056570000}"/>
    <cellStyle name="LS Input Lookup Label 3 13" xfId="11965" xr:uid="{00000000-0005-0000-0000-000057570000}"/>
    <cellStyle name="LS Input Lookup Label 3 14" xfId="11966" xr:uid="{00000000-0005-0000-0000-000058570000}"/>
    <cellStyle name="LS Input Lookup Label 3 15" xfId="11967" xr:uid="{00000000-0005-0000-0000-000059570000}"/>
    <cellStyle name="LS Input Lookup Label 3 16" xfId="11968" xr:uid="{00000000-0005-0000-0000-00005A570000}"/>
    <cellStyle name="LS Input Lookup Label 3 17" xfId="11969" xr:uid="{00000000-0005-0000-0000-00005B570000}"/>
    <cellStyle name="LS Input Lookup Label 3 18" xfId="11970" xr:uid="{00000000-0005-0000-0000-00005C570000}"/>
    <cellStyle name="LS Input Lookup Label 3 2" xfId="11971" xr:uid="{00000000-0005-0000-0000-00005D570000}"/>
    <cellStyle name="LS Input Lookup Label 3 2 10" xfId="11972" xr:uid="{00000000-0005-0000-0000-00005E570000}"/>
    <cellStyle name="LS Input Lookup Label 3 2 11" xfId="11973" xr:uid="{00000000-0005-0000-0000-00005F570000}"/>
    <cellStyle name="LS Input Lookup Label 3 2 12" xfId="11974" xr:uid="{00000000-0005-0000-0000-000060570000}"/>
    <cellStyle name="LS Input Lookup Label 3 2 13" xfId="11975" xr:uid="{00000000-0005-0000-0000-000061570000}"/>
    <cellStyle name="LS Input Lookup Label 3 2 14" xfId="11976" xr:uid="{00000000-0005-0000-0000-000062570000}"/>
    <cellStyle name="LS Input Lookup Label 3 2 15" xfId="11977" xr:uid="{00000000-0005-0000-0000-000063570000}"/>
    <cellStyle name="LS Input Lookup Label 3 2 16" xfId="11978" xr:uid="{00000000-0005-0000-0000-000064570000}"/>
    <cellStyle name="LS Input Lookup Label 3 2 2" xfId="11979" xr:uid="{00000000-0005-0000-0000-000065570000}"/>
    <cellStyle name="LS Input Lookup Label 3 2 2 10" xfId="11980" xr:uid="{00000000-0005-0000-0000-000066570000}"/>
    <cellStyle name="LS Input Lookup Label 3 2 2 11" xfId="11981" xr:uid="{00000000-0005-0000-0000-000067570000}"/>
    <cellStyle name="LS Input Lookup Label 3 2 2 12" xfId="11982" xr:uid="{00000000-0005-0000-0000-000068570000}"/>
    <cellStyle name="LS Input Lookup Label 3 2 2 13" xfId="11983" xr:uid="{00000000-0005-0000-0000-000069570000}"/>
    <cellStyle name="LS Input Lookup Label 3 2 2 14" xfId="11984" xr:uid="{00000000-0005-0000-0000-00006A570000}"/>
    <cellStyle name="LS Input Lookup Label 3 2 2 15" xfId="11985" xr:uid="{00000000-0005-0000-0000-00006B570000}"/>
    <cellStyle name="LS Input Lookup Label 3 2 2 2" xfId="11986" xr:uid="{00000000-0005-0000-0000-00006C570000}"/>
    <cellStyle name="LS Input Lookup Label 3 2 2 2 10" xfId="11987" xr:uid="{00000000-0005-0000-0000-00006D570000}"/>
    <cellStyle name="LS Input Lookup Label 3 2 2 2 11" xfId="11988" xr:uid="{00000000-0005-0000-0000-00006E570000}"/>
    <cellStyle name="LS Input Lookup Label 3 2 2 2 12" xfId="11989" xr:uid="{00000000-0005-0000-0000-00006F570000}"/>
    <cellStyle name="LS Input Lookup Label 3 2 2 2 13" xfId="11990" xr:uid="{00000000-0005-0000-0000-000070570000}"/>
    <cellStyle name="LS Input Lookup Label 3 2 2 2 14" xfId="11991" xr:uid="{00000000-0005-0000-0000-000071570000}"/>
    <cellStyle name="LS Input Lookup Label 3 2 2 2 2" xfId="11992" xr:uid="{00000000-0005-0000-0000-000072570000}"/>
    <cellStyle name="LS Input Lookup Label 3 2 2 2 2 10" xfId="11993" xr:uid="{00000000-0005-0000-0000-000073570000}"/>
    <cellStyle name="LS Input Lookup Label 3 2 2 2 2 11" xfId="11994" xr:uid="{00000000-0005-0000-0000-000074570000}"/>
    <cellStyle name="LS Input Lookup Label 3 2 2 2 2 12" xfId="11995" xr:uid="{00000000-0005-0000-0000-000075570000}"/>
    <cellStyle name="LS Input Lookup Label 3 2 2 2 2 13" xfId="11996" xr:uid="{00000000-0005-0000-0000-000076570000}"/>
    <cellStyle name="LS Input Lookup Label 3 2 2 2 2 2" xfId="11997" xr:uid="{00000000-0005-0000-0000-000077570000}"/>
    <cellStyle name="LS Input Lookup Label 3 2 2 2 2 3" xfId="11998" xr:uid="{00000000-0005-0000-0000-000078570000}"/>
    <cellStyle name="LS Input Lookup Label 3 2 2 2 2 4" xfId="11999" xr:uid="{00000000-0005-0000-0000-000079570000}"/>
    <cellStyle name="LS Input Lookup Label 3 2 2 2 2 5" xfId="12000" xr:uid="{00000000-0005-0000-0000-00007A570000}"/>
    <cellStyle name="LS Input Lookup Label 3 2 2 2 2 6" xfId="12001" xr:uid="{00000000-0005-0000-0000-00007B570000}"/>
    <cellStyle name="LS Input Lookup Label 3 2 2 2 2 7" xfId="12002" xr:uid="{00000000-0005-0000-0000-00007C570000}"/>
    <cellStyle name="LS Input Lookup Label 3 2 2 2 2 8" xfId="12003" xr:uid="{00000000-0005-0000-0000-00007D570000}"/>
    <cellStyle name="LS Input Lookup Label 3 2 2 2 2 9" xfId="12004" xr:uid="{00000000-0005-0000-0000-00007E570000}"/>
    <cellStyle name="LS Input Lookup Label 3 2 2 2 3" xfId="12005" xr:uid="{00000000-0005-0000-0000-00007F570000}"/>
    <cellStyle name="LS Input Lookup Label 3 2 2 2 4" xfId="12006" xr:uid="{00000000-0005-0000-0000-000080570000}"/>
    <cellStyle name="LS Input Lookup Label 3 2 2 2 5" xfId="12007" xr:uid="{00000000-0005-0000-0000-000081570000}"/>
    <cellStyle name="LS Input Lookup Label 3 2 2 2 6" xfId="12008" xr:uid="{00000000-0005-0000-0000-000082570000}"/>
    <cellStyle name="LS Input Lookup Label 3 2 2 2 7" xfId="12009" xr:uid="{00000000-0005-0000-0000-000083570000}"/>
    <cellStyle name="LS Input Lookup Label 3 2 2 2 8" xfId="12010" xr:uid="{00000000-0005-0000-0000-000084570000}"/>
    <cellStyle name="LS Input Lookup Label 3 2 2 2 9" xfId="12011" xr:uid="{00000000-0005-0000-0000-000085570000}"/>
    <cellStyle name="LS Input Lookup Label 3 2 2 3" xfId="12012" xr:uid="{00000000-0005-0000-0000-000086570000}"/>
    <cellStyle name="LS Input Lookup Label 3 2 2 3 10" xfId="12013" xr:uid="{00000000-0005-0000-0000-000087570000}"/>
    <cellStyle name="LS Input Lookup Label 3 2 2 3 11" xfId="12014" xr:uid="{00000000-0005-0000-0000-000088570000}"/>
    <cellStyle name="LS Input Lookup Label 3 2 2 3 12" xfId="12015" xr:uid="{00000000-0005-0000-0000-000089570000}"/>
    <cellStyle name="LS Input Lookup Label 3 2 2 3 13" xfId="12016" xr:uid="{00000000-0005-0000-0000-00008A570000}"/>
    <cellStyle name="LS Input Lookup Label 3 2 2 3 2" xfId="12017" xr:uid="{00000000-0005-0000-0000-00008B570000}"/>
    <cellStyle name="LS Input Lookup Label 3 2 2 3 3" xfId="12018" xr:uid="{00000000-0005-0000-0000-00008C570000}"/>
    <cellStyle name="LS Input Lookup Label 3 2 2 3 4" xfId="12019" xr:uid="{00000000-0005-0000-0000-00008D570000}"/>
    <cellStyle name="LS Input Lookup Label 3 2 2 3 5" xfId="12020" xr:uid="{00000000-0005-0000-0000-00008E570000}"/>
    <cellStyle name="LS Input Lookup Label 3 2 2 3 6" xfId="12021" xr:uid="{00000000-0005-0000-0000-00008F570000}"/>
    <cellStyle name="LS Input Lookup Label 3 2 2 3 7" xfId="12022" xr:uid="{00000000-0005-0000-0000-000090570000}"/>
    <cellStyle name="LS Input Lookup Label 3 2 2 3 8" xfId="12023" xr:uid="{00000000-0005-0000-0000-000091570000}"/>
    <cellStyle name="LS Input Lookup Label 3 2 2 3 9" xfId="12024" xr:uid="{00000000-0005-0000-0000-000092570000}"/>
    <cellStyle name="LS Input Lookup Label 3 2 2 4" xfId="12025" xr:uid="{00000000-0005-0000-0000-000093570000}"/>
    <cellStyle name="LS Input Lookup Label 3 2 2 5" xfId="12026" xr:uid="{00000000-0005-0000-0000-000094570000}"/>
    <cellStyle name="LS Input Lookup Label 3 2 2 6" xfId="12027" xr:uid="{00000000-0005-0000-0000-000095570000}"/>
    <cellStyle name="LS Input Lookup Label 3 2 2 7" xfId="12028" xr:uid="{00000000-0005-0000-0000-000096570000}"/>
    <cellStyle name="LS Input Lookup Label 3 2 2 8" xfId="12029" xr:uid="{00000000-0005-0000-0000-000097570000}"/>
    <cellStyle name="LS Input Lookup Label 3 2 2 9" xfId="12030" xr:uid="{00000000-0005-0000-0000-000098570000}"/>
    <cellStyle name="LS Input Lookup Label 3 2 3" xfId="12031" xr:uid="{00000000-0005-0000-0000-000099570000}"/>
    <cellStyle name="LS Input Lookup Label 3 2 3 10" xfId="12032" xr:uid="{00000000-0005-0000-0000-00009A570000}"/>
    <cellStyle name="LS Input Lookup Label 3 2 3 11" xfId="12033" xr:uid="{00000000-0005-0000-0000-00009B570000}"/>
    <cellStyle name="LS Input Lookup Label 3 2 3 12" xfId="12034" xr:uid="{00000000-0005-0000-0000-00009C570000}"/>
    <cellStyle name="LS Input Lookup Label 3 2 3 13" xfId="12035" xr:uid="{00000000-0005-0000-0000-00009D570000}"/>
    <cellStyle name="LS Input Lookup Label 3 2 3 14" xfId="12036" xr:uid="{00000000-0005-0000-0000-00009E570000}"/>
    <cellStyle name="LS Input Lookup Label 3 2 3 2" xfId="12037" xr:uid="{00000000-0005-0000-0000-00009F570000}"/>
    <cellStyle name="LS Input Lookup Label 3 2 3 2 10" xfId="12038" xr:uid="{00000000-0005-0000-0000-0000A0570000}"/>
    <cellStyle name="LS Input Lookup Label 3 2 3 2 11" xfId="12039" xr:uid="{00000000-0005-0000-0000-0000A1570000}"/>
    <cellStyle name="LS Input Lookup Label 3 2 3 2 12" xfId="12040" xr:uid="{00000000-0005-0000-0000-0000A2570000}"/>
    <cellStyle name="LS Input Lookup Label 3 2 3 2 13" xfId="12041" xr:uid="{00000000-0005-0000-0000-0000A3570000}"/>
    <cellStyle name="LS Input Lookup Label 3 2 3 2 2" xfId="12042" xr:uid="{00000000-0005-0000-0000-0000A4570000}"/>
    <cellStyle name="LS Input Lookup Label 3 2 3 2 3" xfId="12043" xr:uid="{00000000-0005-0000-0000-0000A5570000}"/>
    <cellStyle name="LS Input Lookup Label 3 2 3 2 4" xfId="12044" xr:uid="{00000000-0005-0000-0000-0000A6570000}"/>
    <cellStyle name="LS Input Lookup Label 3 2 3 2 5" xfId="12045" xr:uid="{00000000-0005-0000-0000-0000A7570000}"/>
    <cellStyle name="LS Input Lookup Label 3 2 3 2 6" xfId="12046" xr:uid="{00000000-0005-0000-0000-0000A8570000}"/>
    <cellStyle name="LS Input Lookup Label 3 2 3 2 7" xfId="12047" xr:uid="{00000000-0005-0000-0000-0000A9570000}"/>
    <cellStyle name="LS Input Lookup Label 3 2 3 2 8" xfId="12048" xr:uid="{00000000-0005-0000-0000-0000AA570000}"/>
    <cellStyle name="LS Input Lookup Label 3 2 3 2 9" xfId="12049" xr:uid="{00000000-0005-0000-0000-0000AB570000}"/>
    <cellStyle name="LS Input Lookup Label 3 2 3 3" xfId="12050" xr:uid="{00000000-0005-0000-0000-0000AC570000}"/>
    <cellStyle name="LS Input Lookup Label 3 2 3 4" xfId="12051" xr:uid="{00000000-0005-0000-0000-0000AD570000}"/>
    <cellStyle name="LS Input Lookup Label 3 2 3 5" xfId="12052" xr:uid="{00000000-0005-0000-0000-0000AE570000}"/>
    <cellStyle name="LS Input Lookup Label 3 2 3 6" xfId="12053" xr:uid="{00000000-0005-0000-0000-0000AF570000}"/>
    <cellStyle name="LS Input Lookup Label 3 2 3 7" xfId="12054" xr:uid="{00000000-0005-0000-0000-0000B0570000}"/>
    <cellStyle name="LS Input Lookup Label 3 2 3 8" xfId="12055" xr:uid="{00000000-0005-0000-0000-0000B1570000}"/>
    <cellStyle name="LS Input Lookup Label 3 2 3 9" xfId="12056" xr:uid="{00000000-0005-0000-0000-0000B2570000}"/>
    <cellStyle name="LS Input Lookup Label 3 2 4" xfId="12057" xr:uid="{00000000-0005-0000-0000-0000B3570000}"/>
    <cellStyle name="LS Input Lookup Label 3 2 4 10" xfId="12058" xr:uid="{00000000-0005-0000-0000-0000B4570000}"/>
    <cellStyle name="LS Input Lookup Label 3 2 4 11" xfId="12059" xr:uid="{00000000-0005-0000-0000-0000B5570000}"/>
    <cellStyle name="LS Input Lookup Label 3 2 4 12" xfId="12060" xr:uid="{00000000-0005-0000-0000-0000B6570000}"/>
    <cellStyle name="LS Input Lookup Label 3 2 4 13" xfId="12061" xr:uid="{00000000-0005-0000-0000-0000B7570000}"/>
    <cellStyle name="LS Input Lookup Label 3 2 4 2" xfId="12062" xr:uid="{00000000-0005-0000-0000-0000B8570000}"/>
    <cellStyle name="LS Input Lookup Label 3 2 4 3" xfId="12063" xr:uid="{00000000-0005-0000-0000-0000B9570000}"/>
    <cellStyle name="LS Input Lookup Label 3 2 4 4" xfId="12064" xr:uid="{00000000-0005-0000-0000-0000BA570000}"/>
    <cellStyle name="LS Input Lookup Label 3 2 4 5" xfId="12065" xr:uid="{00000000-0005-0000-0000-0000BB570000}"/>
    <cellStyle name="LS Input Lookup Label 3 2 4 6" xfId="12066" xr:uid="{00000000-0005-0000-0000-0000BC570000}"/>
    <cellStyle name="LS Input Lookup Label 3 2 4 7" xfId="12067" xr:uid="{00000000-0005-0000-0000-0000BD570000}"/>
    <cellStyle name="LS Input Lookup Label 3 2 4 8" xfId="12068" xr:uid="{00000000-0005-0000-0000-0000BE570000}"/>
    <cellStyle name="LS Input Lookup Label 3 2 4 9" xfId="12069" xr:uid="{00000000-0005-0000-0000-0000BF570000}"/>
    <cellStyle name="LS Input Lookup Label 3 2 5" xfId="12070" xr:uid="{00000000-0005-0000-0000-0000C0570000}"/>
    <cellStyle name="LS Input Lookup Label 3 2 6" xfId="12071" xr:uid="{00000000-0005-0000-0000-0000C1570000}"/>
    <cellStyle name="LS Input Lookup Label 3 2 7" xfId="12072" xr:uid="{00000000-0005-0000-0000-0000C2570000}"/>
    <cellStyle name="LS Input Lookup Label 3 2 8" xfId="12073" xr:uid="{00000000-0005-0000-0000-0000C3570000}"/>
    <cellStyle name="LS Input Lookup Label 3 2 9" xfId="12074" xr:uid="{00000000-0005-0000-0000-0000C4570000}"/>
    <cellStyle name="LS Input Lookup Label 3 3" xfId="12075" xr:uid="{00000000-0005-0000-0000-0000C5570000}"/>
    <cellStyle name="LS Input Lookup Label 3 3 10" xfId="12076" xr:uid="{00000000-0005-0000-0000-0000C6570000}"/>
    <cellStyle name="LS Input Lookup Label 3 3 11" xfId="12077" xr:uid="{00000000-0005-0000-0000-0000C7570000}"/>
    <cellStyle name="LS Input Lookup Label 3 3 12" xfId="12078" xr:uid="{00000000-0005-0000-0000-0000C8570000}"/>
    <cellStyle name="LS Input Lookup Label 3 3 13" xfId="12079" xr:uid="{00000000-0005-0000-0000-0000C9570000}"/>
    <cellStyle name="LS Input Lookup Label 3 3 14" xfId="12080" xr:uid="{00000000-0005-0000-0000-0000CA570000}"/>
    <cellStyle name="LS Input Lookup Label 3 3 15" xfId="12081" xr:uid="{00000000-0005-0000-0000-0000CB570000}"/>
    <cellStyle name="LS Input Lookup Label 3 3 2" xfId="12082" xr:uid="{00000000-0005-0000-0000-0000CC570000}"/>
    <cellStyle name="LS Input Lookup Label 3 3 2 10" xfId="12083" xr:uid="{00000000-0005-0000-0000-0000CD570000}"/>
    <cellStyle name="LS Input Lookup Label 3 3 2 11" xfId="12084" xr:uid="{00000000-0005-0000-0000-0000CE570000}"/>
    <cellStyle name="LS Input Lookup Label 3 3 2 12" xfId="12085" xr:uid="{00000000-0005-0000-0000-0000CF570000}"/>
    <cellStyle name="LS Input Lookup Label 3 3 2 13" xfId="12086" xr:uid="{00000000-0005-0000-0000-0000D0570000}"/>
    <cellStyle name="LS Input Lookup Label 3 3 2 14" xfId="12087" xr:uid="{00000000-0005-0000-0000-0000D1570000}"/>
    <cellStyle name="LS Input Lookup Label 3 3 2 2" xfId="12088" xr:uid="{00000000-0005-0000-0000-0000D2570000}"/>
    <cellStyle name="LS Input Lookup Label 3 3 2 2 10" xfId="12089" xr:uid="{00000000-0005-0000-0000-0000D3570000}"/>
    <cellStyle name="LS Input Lookup Label 3 3 2 2 11" xfId="12090" xr:uid="{00000000-0005-0000-0000-0000D4570000}"/>
    <cellStyle name="LS Input Lookup Label 3 3 2 2 12" xfId="12091" xr:uid="{00000000-0005-0000-0000-0000D5570000}"/>
    <cellStyle name="LS Input Lookup Label 3 3 2 2 13" xfId="12092" xr:uid="{00000000-0005-0000-0000-0000D6570000}"/>
    <cellStyle name="LS Input Lookup Label 3 3 2 2 2" xfId="12093" xr:uid="{00000000-0005-0000-0000-0000D7570000}"/>
    <cellStyle name="LS Input Lookup Label 3 3 2 2 3" xfId="12094" xr:uid="{00000000-0005-0000-0000-0000D8570000}"/>
    <cellStyle name="LS Input Lookup Label 3 3 2 2 4" xfId="12095" xr:uid="{00000000-0005-0000-0000-0000D9570000}"/>
    <cellStyle name="LS Input Lookup Label 3 3 2 2 5" xfId="12096" xr:uid="{00000000-0005-0000-0000-0000DA570000}"/>
    <cellStyle name="LS Input Lookup Label 3 3 2 2 6" xfId="12097" xr:uid="{00000000-0005-0000-0000-0000DB570000}"/>
    <cellStyle name="LS Input Lookup Label 3 3 2 2 7" xfId="12098" xr:uid="{00000000-0005-0000-0000-0000DC570000}"/>
    <cellStyle name="LS Input Lookup Label 3 3 2 2 8" xfId="12099" xr:uid="{00000000-0005-0000-0000-0000DD570000}"/>
    <cellStyle name="LS Input Lookup Label 3 3 2 2 9" xfId="12100" xr:uid="{00000000-0005-0000-0000-0000DE570000}"/>
    <cellStyle name="LS Input Lookup Label 3 3 2 3" xfId="12101" xr:uid="{00000000-0005-0000-0000-0000DF570000}"/>
    <cellStyle name="LS Input Lookup Label 3 3 2 4" xfId="12102" xr:uid="{00000000-0005-0000-0000-0000E0570000}"/>
    <cellStyle name="LS Input Lookup Label 3 3 2 5" xfId="12103" xr:uid="{00000000-0005-0000-0000-0000E1570000}"/>
    <cellStyle name="LS Input Lookup Label 3 3 2 6" xfId="12104" xr:uid="{00000000-0005-0000-0000-0000E2570000}"/>
    <cellStyle name="LS Input Lookup Label 3 3 2 7" xfId="12105" xr:uid="{00000000-0005-0000-0000-0000E3570000}"/>
    <cellStyle name="LS Input Lookup Label 3 3 2 8" xfId="12106" xr:uid="{00000000-0005-0000-0000-0000E4570000}"/>
    <cellStyle name="LS Input Lookup Label 3 3 2 9" xfId="12107" xr:uid="{00000000-0005-0000-0000-0000E5570000}"/>
    <cellStyle name="LS Input Lookup Label 3 3 3" xfId="12108" xr:uid="{00000000-0005-0000-0000-0000E6570000}"/>
    <cellStyle name="LS Input Lookup Label 3 3 3 10" xfId="12109" xr:uid="{00000000-0005-0000-0000-0000E7570000}"/>
    <cellStyle name="LS Input Lookup Label 3 3 3 11" xfId="12110" xr:uid="{00000000-0005-0000-0000-0000E8570000}"/>
    <cellStyle name="LS Input Lookup Label 3 3 3 12" xfId="12111" xr:uid="{00000000-0005-0000-0000-0000E9570000}"/>
    <cellStyle name="LS Input Lookup Label 3 3 3 13" xfId="12112" xr:uid="{00000000-0005-0000-0000-0000EA570000}"/>
    <cellStyle name="LS Input Lookup Label 3 3 3 2" xfId="12113" xr:uid="{00000000-0005-0000-0000-0000EB570000}"/>
    <cellStyle name="LS Input Lookup Label 3 3 3 3" xfId="12114" xr:uid="{00000000-0005-0000-0000-0000EC570000}"/>
    <cellStyle name="LS Input Lookup Label 3 3 3 4" xfId="12115" xr:uid="{00000000-0005-0000-0000-0000ED570000}"/>
    <cellStyle name="LS Input Lookup Label 3 3 3 5" xfId="12116" xr:uid="{00000000-0005-0000-0000-0000EE570000}"/>
    <cellStyle name="LS Input Lookup Label 3 3 3 6" xfId="12117" xr:uid="{00000000-0005-0000-0000-0000EF570000}"/>
    <cellStyle name="LS Input Lookup Label 3 3 3 7" xfId="12118" xr:uid="{00000000-0005-0000-0000-0000F0570000}"/>
    <cellStyle name="LS Input Lookup Label 3 3 3 8" xfId="12119" xr:uid="{00000000-0005-0000-0000-0000F1570000}"/>
    <cellStyle name="LS Input Lookup Label 3 3 3 9" xfId="12120" xr:uid="{00000000-0005-0000-0000-0000F2570000}"/>
    <cellStyle name="LS Input Lookup Label 3 3 4" xfId="12121" xr:uid="{00000000-0005-0000-0000-0000F3570000}"/>
    <cellStyle name="LS Input Lookup Label 3 3 5" xfId="12122" xr:uid="{00000000-0005-0000-0000-0000F4570000}"/>
    <cellStyle name="LS Input Lookup Label 3 3 6" xfId="12123" xr:uid="{00000000-0005-0000-0000-0000F5570000}"/>
    <cellStyle name="LS Input Lookup Label 3 3 7" xfId="12124" xr:uid="{00000000-0005-0000-0000-0000F6570000}"/>
    <cellStyle name="LS Input Lookup Label 3 3 8" xfId="12125" xr:uid="{00000000-0005-0000-0000-0000F7570000}"/>
    <cellStyle name="LS Input Lookup Label 3 3 9" xfId="12126" xr:uid="{00000000-0005-0000-0000-0000F8570000}"/>
    <cellStyle name="LS Input Lookup Label 3 4" xfId="12127" xr:uid="{00000000-0005-0000-0000-0000F9570000}"/>
    <cellStyle name="LS Input Lookup Label 3 4 10" xfId="12128" xr:uid="{00000000-0005-0000-0000-0000FA570000}"/>
    <cellStyle name="LS Input Lookup Label 3 4 11" xfId="12129" xr:uid="{00000000-0005-0000-0000-0000FB570000}"/>
    <cellStyle name="LS Input Lookup Label 3 4 12" xfId="12130" xr:uid="{00000000-0005-0000-0000-0000FC570000}"/>
    <cellStyle name="LS Input Lookup Label 3 4 13" xfId="12131" xr:uid="{00000000-0005-0000-0000-0000FD570000}"/>
    <cellStyle name="LS Input Lookup Label 3 4 14" xfId="12132" xr:uid="{00000000-0005-0000-0000-0000FE570000}"/>
    <cellStyle name="LS Input Lookup Label 3 4 15" xfId="12133" xr:uid="{00000000-0005-0000-0000-0000FF570000}"/>
    <cellStyle name="LS Input Lookup Label 3 4 2" xfId="12134" xr:uid="{00000000-0005-0000-0000-000000580000}"/>
    <cellStyle name="LS Input Lookup Label 3 4 2 10" xfId="12135" xr:uid="{00000000-0005-0000-0000-000001580000}"/>
    <cellStyle name="LS Input Lookup Label 3 4 2 11" xfId="12136" xr:uid="{00000000-0005-0000-0000-000002580000}"/>
    <cellStyle name="LS Input Lookup Label 3 4 2 12" xfId="12137" xr:uid="{00000000-0005-0000-0000-000003580000}"/>
    <cellStyle name="LS Input Lookup Label 3 4 2 13" xfId="12138" xr:uid="{00000000-0005-0000-0000-000004580000}"/>
    <cellStyle name="LS Input Lookup Label 3 4 2 14" xfId="12139" xr:uid="{00000000-0005-0000-0000-000005580000}"/>
    <cellStyle name="LS Input Lookup Label 3 4 2 2" xfId="12140" xr:uid="{00000000-0005-0000-0000-000006580000}"/>
    <cellStyle name="LS Input Lookup Label 3 4 2 2 10" xfId="12141" xr:uid="{00000000-0005-0000-0000-000007580000}"/>
    <cellStyle name="LS Input Lookup Label 3 4 2 2 11" xfId="12142" xr:uid="{00000000-0005-0000-0000-000008580000}"/>
    <cellStyle name="LS Input Lookup Label 3 4 2 2 12" xfId="12143" xr:uid="{00000000-0005-0000-0000-000009580000}"/>
    <cellStyle name="LS Input Lookup Label 3 4 2 2 13" xfId="12144" xr:uid="{00000000-0005-0000-0000-00000A580000}"/>
    <cellStyle name="LS Input Lookup Label 3 4 2 2 2" xfId="12145" xr:uid="{00000000-0005-0000-0000-00000B580000}"/>
    <cellStyle name="LS Input Lookup Label 3 4 2 2 3" xfId="12146" xr:uid="{00000000-0005-0000-0000-00000C580000}"/>
    <cellStyle name="LS Input Lookup Label 3 4 2 2 4" xfId="12147" xr:uid="{00000000-0005-0000-0000-00000D580000}"/>
    <cellStyle name="LS Input Lookup Label 3 4 2 2 5" xfId="12148" xr:uid="{00000000-0005-0000-0000-00000E580000}"/>
    <cellStyle name="LS Input Lookup Label 3 4 2 2 6" xfId="12149" xr:uid="{00000000-0005-0000-0000-00000F580000}"/>
    <cellStyle name="LS Input Lookup Label 3 4 2 2 7" xfId="12150" xr:uid="{00000000-0005-0000-0000-000010580000}"/>
    <cellStyle name="LS Input Lookup Label 3 4 2 2 8" xfId="12151" xr:uid="{00000000-0005-0000-0000-000011580000}"/>
    <cellStyle name="LS Input Lookup Label 3 4 2 2 9" xfId="12152" xr:uid="{00000000-0005-0000-0000-000012580000}"/>
    <cellStyle name="LS Input Lookup Label 3 4 2 3" xfId="12153" xr:uid="{00000000-0005-0000-0000-000013580000}"/>
    <cellStyle name="LS Input Lookup Label 3 4 2 4" xfId="12154" xr:uid="{00000000-0005-0000-0000-000014580000}"/>
    <cellStyle name="LS Input Lookup Label 3 4 2 5" xfId="12155" xr:uid="{00000000-0005-0000-0000-000015580000}"/>
    <cellStyle name="LS Input Lookup Label 3 4 2 6" xfId="12156" xr:uid="{00000000-0005-0000-0000-000016580000}"/>
    <cellStyle name="LS Input Lookup Label 3 4 2 7" xfId="12157" xr:uid="{00000000-0005-0000-0000-000017580000}"/>
    <cellStyle name="LS Input Lookup Label 3 4 2 8" xfId="12158" xr:uid="{00000000-0005-0000-0000-000018580000}"/>
    <cellStyle name="LS Input Lookup Label 3 4 2 9" xfId="12159" xr:uid="{00000000-0005-0000-0000-000019580000}"/>
    <cellStyle name="LS Input Lookup Label 3 4 3" xfId="12160" xr:uid="{00000000-0005-0000-0000-00001A580000}"/>
    <cellStyle name="LS Input Lookup Label 3 4 3 10" xfId="12161" xr:uid="{00000000-0005-0000-0000-00001B580000}"/>
    <cellStyle name="LS Input Lookup Label 3 4 3 11" xfId="12162" xr:uid="{00000000-0005-0000-0000-00001C580000}"/>
    <cellStyle name="LS Input Lookup Label 3 4 3 12" xfId="12163" xr:uid="{00000000-0005-0000-0000-00001D580000}"/>
    <cellStyle name="LS Input Lookup Label 3 4 3 13" xfId="12164" xr:uid="{00000000-0005-0000-0000-00001E580000}"/>
    <cellStyle name="LS Input Lookup Label 3 4 3 2" xfId="12165" xr:uid="{00000000-0005-0000-0000-00001F580000}"/>
    <cellStyle name="LS Input Lookup Label 3 4 3 3" xfId="12166" xr:uid="{00000000-0005-0000-0000-000020580000}"/>
    <cellStyle name="LS Input Lookup Label 3 4 3 4" xfId="12167" xr:uid="{00000000-0005-0000-0000-000021580000}"/>
    <cellStyle name="LS Input Lookup Label 3 4 3 5" xfId="12168" xr:uid="{00000000-0005-0000-0000-000022580000}"/>
    <cellStyle name="LS Input Lookup Label 3 4 3 6" xfId="12169" xr:uid="{00000000-0005-0000-0000-000023580000}"/>
    <cellStyle name="LS Input Lookup Label 3 4 3 7" xfId="12170" xr:uid="{00000000-0005-0000-0000-000024580000}"/>
    <cellStyle name="LS Input Lookup Label 3 4 3 8" xfId="12171" xr:uid="{00000000-0005-0000-0000-000025580000}"/>
    <cellStyle name="LS Input Lookup Label 3 4 3 9" xfId="12172" xr:uid="{00000000-0005-0000-0000-000026580000}"/>
    <cellStyle name="LS Input Lookup Label 3 4 4" xfId="12173" xr:uid="{00000000-0005-0000-0000-000027580000}"/>
    <cellStyle name="LS Input Lookup Label 3 4 5" xfId="12174" xr:uid="{00000000-0005-0000-0000-000028580000}"/>
    <cellStyle name="LS Input Lookup Label 3 4 6" xfId="12175" xr:uid="{00000000-0005-0000-0000-000029580000}"/>
    <cellStyle name="LS Input Lookup Label 3 4 7" xfId="12176" xr:uid="{00000000-0005-0000-0000-00002A580000}"/>
    <cellStyle name="LS Input Lookup Label 3 4 8" xfId="12177" xr:uid="{00000000-0005-0000-0000-00002B580000}"/>
    <cellStyle name="LS Input Lookup Label 3 4 9" xfId="12178" xr:uid="{00000000-0005-0000-0000-00002C580000}"/>
    <cellStyle name="LS Input Lookup Label 3 5" xfId="12179" xr:uid="{00000000-0005-0000-0000-00002D580000}"/>
    <cellStyle name="LS Input Lookup Label 3 5 10" xfId="12180" xr:uid="{00000000-0005-0000-0000-00002E580000}"/>
    <cellStyle name="LS Input Lookup Label 3 5 11" xfId="12181" xr:uid="{00000000-0005-0000-0000-00002F580000}"/>
    <cellStyle name="LS Input Lookup Label 3 5 12" xfId="12182" xr:uid="{00000000-0005-0000-0000-000030580000}"/>
    <cellStyle name="LS Input Lookup Label 3 5 13" xfId="12183" xr:uid="{00000000-0005-0000-0000-000031580000}"/>
    <cellStyle name="LS Input Lookup Label 3 5 14" xfId="12184" xr:uid="{00000000-0005-0000-0000-000032580000}"/>
    <cellStyle name="LS Input Lookup Label 3 5 2" xfId="12185" xr:uid="{00000000-0005-0000-0000-000033580000}"/>
    <cellStyle name="LS Input Lookup Label 3 5 2 10" xfId="12186" xr:uid="{00000000-0005-0000-0000-000034580000}"/>
    <cellStyle name="LS Input Lookup Label 3 5 2 11" xfId="12187" xr:uid="{00000000-0005-0000-0000-000035580000}"/>
    <cellStyle name="LS Input Lookup Label 3 5 2 12" xfId="12188" xr:uid="{00000000-0005-0000-0000-000036580000}"/>
    <cellStyle name="LS Input Lookup Label 3 5 2 13" xfId="12189" xr:uid="{00000000-0005-0000-0000-000037580000}"/>
    <cellStyle name="LS Input Lookup Label 3 5 2 2" xfId="12190" xr:uid="{00000000-0005-0000-0000-000038580000}"/>
    <cellStyle name="LS Input Lookup Label 3 5 2 3" xfId="12191" xr:uid="{00000000-0005-0000-0000-000039580000}"/>
    <cellStyle name="LS Input Lookup Label 3 5 2 4" xfId="12192" xr:uid="{00000000-0005-0000-0000-00003A580000}"/>
    <cellStyle name="LS Input Lookup Label 3 5 2 5" xfId="12193" xr:uid="{00000000-0005-0000-0000-00003B580000}"/>
    <cellStyle name="LS Input Lookup Label 3 5 2 6" xfId="12194" xr:uid="{00000000-0005-0000-0000-00003C580000}"/>
    <cellStyle name="LS Input Lookup Label 3 5 2 7" xfId="12195" xr:uid="{00000000-0005-0000-0000-00003D580000}"/>
    <cellStyle name="LS Input Lookup Label 3 5 2 8" xfId="12196" xr:uid="{00000000-0005-0000-0000-00003E580000}"/>
    <cellStyle name="LS Input Lookup Label 3 5 2 9" xfId="12197" xr:uid="{00000000-0005-0000-0000-00003F580000}"/>
    <cellStyle name="LS Input Lookup Label 3 5 3" xfId="12198" xr:uid="{00000000-0005-0000-0000-000040580000}"/>
    <cellStyle name="LS Input Lookup Label 3 5 4" xfId="12199" xr:uid="{00000000-0005-0000-0000-000041580000}"/>
    <cellStyle name="LS Input Lookup Label 3 5 5" xfId="12200" xr:uid="{00000000-0005-0000-0000-000042580000}"/>
    <cellStyle name="LS Input Lookup Label 3 5 6" xfId="12201" xr:uid="{00000000-0005-0000-0000-000043580000}"/>
    <cellStyle name="LS Input Lookup Label 3 5 7" xfId="12202" xr:uid="{00000000-0005-0000-0000-000044580000}"/>
    <cellStyle name="LS Input Lookup Label 3 5 8" xfId="12203" xr:uid="{00000000-0005-0000-0000-000045580000}"/>
    <cellStyle name="LS Input Lookup Label 3 5 9" xfId="12204" xr:uid="{00000000-0005-0000-0000-000046580000}"/>
    <cellStyle name="LS Input Lookup Label 3 6" xfId="12205" xr:uid="{00000000-0005-0000-0000-000047580000}"/>
    <cellStyle name="LS Input Lookup Label 3 6 10" xfId="12206" xr:uid="{00000000-0005-0000-0000-000048580000}"/>
    <cellStyle name="LS Input Lookup Label 3 6 11" xfId="12207" xr:uid="{00000000-0005-0000-0000-000049580000}"/>
    <cellStyle name="LS Input Lookup Label 3 6 12" xfId="12208" xr:uid="{00000000-0005-0000-0000-00004A580000}"/>
    <cellStyle name="LS Input Lookup Label 3 6 13" xfId="12209" xr:uid="{00000000-0005-0000-0000-00004B580000}"/>
    <cellStyle name="LS Input Lookup Label 3 6 2" xfId="12210" xr:uid="{00000000-0005-0000-0000-00004C580000}"/>
    <cellStyle name="LS Input Lookup Label 3 6 3" xfId="12211" xr:uid="{00000000-0005-0000-0000-00004D580000}"/>
    <cellStyle name="LS Input Lookup Label 3 6 4" xfId="12212" xr:uid="{00000000-0005-0000-0000-00004E580000}"/>
    <cellStyle name="LS Input Lookup Label 3 6 5" xfId="12213" xr:uid="{00000000-0005-0000-0000-00004F580000}"/>
    <cellStyle name="LS Input Lookup Label 3 6 6" xfId="12214" xr:uid="{00000000-0005-0000-0000-000050580000}"/>
    <cellStyle name="LS Input Lookup Label 3 6 7" xfId="12215" xr:uid="{00000000-0005-0000-0000-000051580000}"/>
    <cellStyle name="LS Input Lookup Label 3 6 8" xfId="12216" xr:uid="{00000000-0005-0000-0000-000052580000}"/>
    <cellStyle name="LS Input Lookup Label 3 6 9" xfId="12217" xr:uid="{00000000-0005-0000-0000-000053580000}"/>
    <cellStyle name="LS Input Lookup Label 3 7" xfId="12218" xr:uid="{00000000-0005-0000-0000-000054580000}"/>
    <cellStyle name="LS Input Lookup Label 3 8" xfId="12219" xr:uid="{00000000-0005-0000-0000-000055580000}"/>
    <cellStyle name="LS Input Lookup Label 3 9" xfId="12220" xr:uid="{00000000-0005-0000-0000-000056580000}"/>
    <cellStyle name="LS Input Lookup Label 4" xfId="12221" xr:uid="{00000000-0005-0000-0000-000057580000}"/>
    <cellStyle name="LS Input Lookup Label 4 10" xfId="12222" xr:uid="{00000000-0005-0000-0000-000058580000}"/>
    <cellStyle name="LS Input Lookup Label 4 11" xfId="12223" xr:uid="{00000000-0005-0000-0000-000059580000}"/>
    <cellStyle name="LS Input Lookup Label 4 12" xfId="12224" xr:uid="{00000000-0005-0000-0000-00005A580000}"/>
    <cellStyle name="LS Input Lookup Label 4 13" xfId="12225" xr:uid="{00000000-0005-0000-0000-00005B580000}"/>
    <cellStyle name="LS Input Lookup Label 4 14" xfId="12226" xr:uid="{00000000-0005-0000-0000-00005C580000}"/>
    <cellStyle name="LS Input Lookup Label 4 15" xfId="12227" xr:uid="{00000000-0005-0000-0000-00005D580000}"/>
    <cellStyle name="LS Input Lookup Label 4 2" xfId="12228" xr:uid="{00000000-0005-0000-0000-00005E580000}"/>
    <cellStyle name="LS Input Lookup Label 4 2 10" xfId="12229" xr:uid="{00000000-0005-0000-0000-00005F580000}"/>
    <cellStyle name="LS Input Lookup Label 4 2 11" xfId="12230" xr:uid="{00000000-0005-0000-0000-000060580000}"/>
    <cellStyle name="LS Input Lookup Label 4 2 12" xfId="12231" xr:uid="{00000000-0005-0000-0000-000061580000}"/>
    <cellStyle name="LS Input Lookup Label 4 2 13" xfId="12232" xr:uid="{00000000-0005-0000-0000-000062580000}"/>
    <cellStyle name="LS Input Lookup Label 4 2 14" xfId="12233" xr:uid="{00000000-0005-0000-0000-000063580000}"/>
    <cellStyle name="LS Input Lookup Label 4 2 2" xfId="12234" xr:uid="{00000000-0005-0000-0000-000064580000}"/>
    <cellStyle name="LS Input Lookup Label 4 2 2 10" xfId="12235" xr:uid="{00000000-0005-0000-0000-000065580000}"/>
    <cellStyle name="LS Input Lookup Label 4 2 2 11" xfId="12236" xr:uid="{00000000-0005-0000-0000-000066580000}"/>
    <cellStyle name="LS Input Lookup Label 4 2 2 12" xfId="12237" xr:uid="{00000000-0005-0000-0000-000067580000}"/>
    <cellStyle name="LS Input Lookup Label 4 2 2 13" xfId="12238" xr:uid="{00000000-0005-0000-0000-000068580000}"/>
    <cellStyle name="LS Input Lookup Label 4 2 2 2" xfId="12239" xr:uid="{00000000-0005-0000-0000-000069580000}"/>
    <cellStyle name="LS Input Lookup Label 4 2 2 3" xfId="12240" xr:uid="{00000000-0005-0000-0000-00006A580000}"/>
    <cellStyle name="LS Input Lookup Label 4 2 2 4" xfId="12241" xr:uid="{00000000-0005-0000-0000-00006B580000}"/>
    <cellStyle name="LS Input Lookup Label 4 2 2 5" xfId="12242" xr:uid="{00000000-0005-0000-0000-00006C580000}"/>
    <cellStyle name="LS Input Lookup Label 4 2 2 6" xfId="12243" xr:uid="{00000000-0005-0000-0000-00006D580000}"/>
    <cellStyle name="LS Input Lookup Label 4 2 2 7" xfId="12244" xr:uid="{00000000-0005-0000-0000-00006E580000}"/>
    <cellStyle name="LS Input Lookup Label 4 2 2 8" xfId="12245" xr:uid="{00000000-0005-0000-0000-00006F580000}"/>
    <cellStyle name="LS Input Lookup Label 4 2 2 9" xfId="12246" xr:uid="{00000000-0005-0000-0000-000070580000}"/>
    <cellStyle name="LS Input Lookup Label 4 2 3" xfId="12247" xr:uid="{00000000-0005-0000-0000-000071580000}"/>
    <cellStyle name="LS Input Lookup Label 4 2 4" xfId="12248" xr:uid="{00000000-0005-0000-0000-000072580000}"/>
    <cellStyle name="LS Input Lookup Label 4 2 5" xfId="12249" xr:uid="{00000000-0005-0000-0000-000073580000}"/>
    <cellStyle name="LS Input Lookup Label 4 2 6" xfId="12250" xr:uid="{00000000-0005-0000-0000-000074580000}"/>
    <cellStyle name="LS Input Lookup Label 4 2 7" xfId="12251" xr:uid="{00000000-0005-0000-0000-000075580000}"/>
    <cellStyle name="LS Input Lookup Label 4 2 8" xfId="12252" xr:uid="{00000000-0005-0000-0000-000076580000}"/>
    <cellStyle name="LS Input Lookup Label 4 2 9" xfId="12253" xr:uid="{00000000-0005-0000-0000-000077580000}"/>
    <cellStyle name="LS Input Lookup Label 4 3" xfId="12254" xr:uid="{00000000-0005-0000-0000-000078580000}"/>
    <cellStyle name="LS Input Lookup Label 4 3 10" xfId="12255" xr:uid="{00000000-0005-0000-0000-000079580000}"/>
    <cellStyle name="LS Input Lookup Label 4 3 11" xfId="12256" xr:uid="{00000000-0005-0000-0000-00007A580000}"/>
    <cellStyle name="LS Input Lookup Label 4 3 12" xfId="12257" xr:uid="{00000000-0005-0000-0000-00007B580000}"/>
    <cellStyle name="LS Input Lookup Label 4 3 13" xfId="12258" xr:uid="{00000000-0005-0000-0000-00007C580000}"/>
    <cellStyle name="LS Input Lookup Label 4 3 2" xfId="12259" xr:uid="{00000000-0005-0000-0000-00007D580000}"/>
    <cellStyle name="LS Input Lookup Label 4 3 3" xfId="12260" xr:uid="{00000000-0005-0000-0000-00007E580000}"/>
    <cellStyle name="LS Input Lookup Label 4 3 4" xfId="12261" xr:uid="{00000000-0005-0000-0000-00007F580000}"/>
    <cellStyle name="LS Input Lookup Label 4 3 5" xfId="12262" xr:uid="{00000000-0005-0000-0000-000080580000}"/>
    <cellStyle name="LS Input Lookup Label 4 3 6" xfId="12263" xr:uid="{00000000-0005-0000-0000-000081580000}"/>
    <cellStyle name="LS Input Lookup Label 4 3 7" xfId="12264" xr:uid="{00000000-0005-0000-0000-000082580000}"/>
    <cellStyle name="LS Input Lookup Label 4 3 8" xfId="12265" xr:uid="{00000000-0005-0000-0000-000083580000}"/>
    <cellStyle name="LS Input Lookup Label 4 3 9" xfId="12266" xr:uid="{00000000-0005-0000-0000-000084580000}"/>
    <cellStyle name="LS Input Lookup Label 4 4" xfId="12267" xr:uid="{00000000-0005-0000-0000-000085580000}"/>
    <cellStyle name="LS Input Lookup Label 4 5" xfId="12268" xr:uid="{00000000-0005-0000-0000-000086580000}"/>
    <cellStyle name="LS Input Lookup Label 4 6" xfId="12269" xr:uid="{00000000-0005-0000-0000-000087580000}"/>
    <cellStyle name="LS Input Lookup Label 4 7" xfId="12270" xr:uid="{00000000-0005-0000-0000-000088580000}"/>
    <cellStyle name="LS Input Lookup Label 4 8" xfId="12271" xr:uid="{00000000-0005-0000-0000-000089580000}"/>
    <cellStyle name="LS Input Lookup Label 4 9" xfId="12272" xr:uid="{00000000-0005-0000-0000-00008A580000}"/>
    <cellStyle name="LS Input Lookup Label 5" xfId="12273" xr:uid="{00000000-0005-0000-0000-00008B580000}"/>
    <cellStyle name="LS Input Lookup Label 5 10" xfId="12274" xr:uid="{00000000-0005-0000-0000-00008C580000}"/>
    <cellStyle name="LS Input Lookup Label 5 11" xfId="12275" xr:uid="{00000000-0005-0000-0000-00008D580000}"/>
    <cellStyle name="LS Input Lookup Label 5 12" xfId="12276" xr:uid="{00000000-0005-0000-0000-00008E580000}"/>
    <cellStyle name="LS Input Lookup Label 5 13" xfId="12277" xr:uid="{00000000-0005-0000-0000-00008F580000}"/>
    <cellStyle name="LS Input Lookup Label 5 14" xfId="12278" xr:uid="{00000000-0005-0000-0000-000090580000}"/>
    <cellStyle name="LS Input Lookup Label 5 15" xfId="12279" xr:uid="{00000000-0005-0000-0000-000091580000}"/>
    <cellStyle name="LS Input Lookup Label 5 2" xfId="12280" xr:uid="{00000000-0005-0000-0000-000092580000}"/>
    <cellStyle name="LS Input Lookup Label 5 2 10" xfId="12281" xr:uid="{00000000-0005-0000-0000-000093580000}"/>
    <cellStyle name="LS Input Lookup Label 5 2 11" xfId="12282" xr:uid="{00000000-0005-0000-0000-000094580000}"/>
    <cellStyle name="LS Input Lookup Label 5 2 12" xfId="12283" xr:uid="{00000000-0005-0000-0000-000095580000}"/>
    <cellStyle name="LS Input Lookup Label 5 2 13" xfId="12284" xr:uid="{00000000-0005-0000-0000-000096580000}"/>
    <cellStyle name="LS Input Lookup Label 5 2 14" xfId="12285" xr:uid="{00000000-0005-0000-0000-000097580000}"/>
    <cellStyle name="LS Input Lookup Label 5 2 2" xfId="12286" xr:uid="{00000000-0005-0000-0000-000098580000}"/>
    <cellStyle name="LS Input Lookup Label 5 2 2 10" xfId="12287" xr:uid="{00000000-0005-0000-0000-000099580000}"/>
    <cellStyle name="LS Input Lookup Label 5 2 2 11" xfId="12288" xr:uid="{00000000-0005-0000-0000-00009A580000}"/>
    <cellStyle name="LS Input Lookup Label 5 2 2 12" xfId="12289" xr:uid="{00000000-0005-0000-0000-00009B580000}"/>
    <cellStyle name="LS Input Lookup Label 5 2 2 13" xfId="12290" xr:uid="{00000000-0005-0000-0000-00009C580000}"/>
    <cellStyle name="LS Input Lookup Label 5 2 2 2" xfId="12291" xr:uid="{00000000-0005-0000-0000-00009D580000}"/>
    <cellStyle name="LS Input Lookup Label 5 2 2 3" xfId="12292" xr:uid="{00000000-0005-0000-0000-00009E580000}"/>
    <cellStyle name="LS Input Lookup Label 5 2 2 4" xfId="12293" xr:uid="{00000000-0005-0000-0000-00009F580000}"/>
    <cellStyle name="LS Input Lookup Label 5 2 2 5" xfId="12294" xr:uid="{00000000-0005-0000-0000-0000A0580000}"/>
    <cellStyle name="LS Input Lookup Label 5 2 2 6" xfId="12295" xr:uid="{00000000-0005-0000-0000-0000A1580000}"/>
    <cellStyle name="LS Input Lookup Label 5 2 2 7" xfId="12296" xr:uid="{00000000-0005-0000-0000-0000A2580000}"/>
    <cellStyle name="LS Input Lookup Label 5 2 2 8" xfId="12297" xr:uid="{00000000-0005-0000-0000-0000A3580000}"/>
    <cellStyle name="LS Input Lookup Label 5 2 2 9" xfId="12298" xr:uid="{00000000-0005-0000-0000-0000A4580000}"/>
    <cellStyle name="LS Input Lookup Label 5 2 3" xfId="12299" xr:uid="{00000000-0005-0000-0000-0000A5580000}"/>
    <cellStyle name="LS Input Lookup Label 5 2 4" xfId="12300" xr:uid="{00000000-0005-0000-0000-0000A6580000}"/>
    <cellStyle name="LS Input Lookup Label 5 2 5" xfId="12301" xr:uid="{00000000-0005-0000-0000-0000A7580000}"/>
    <cellStyle name="LS Input Lookup Label 5 2 6" xfId="12302" xr:uid="{00000000-0005-0000-0000-0000A8580000}"/>
    <cellStyle name="LS Input Lookup Label 5 2 7" xfId="12303" xr:uid="{00000000-0005-0000-0000-0000A9580000}"/>
    <cellStyle name="LS Input Lookup Label 5 2 8" xfId="12304" xr:uid="{00000000-0005-0000-0000-0000AA580000}"/>
    <cellStyle name="LS Input Lookup Label 5 2 9" xfId="12305" xr:uid="{00000000-0005-0000-0000-0000AB580000}"/>
    <cellStyle name="LS Input Lookup Label 5 3" xfId="12306" xr:uid="{00000000-0005-0000-0000-0000AC580000}"/>
    <cellStyle name="LS Input Lookup Label 5 3 10" xfId="12307" xr:uid="{00000000-0005-0000-0000-0000AD580000}"/>
    <cellStyle name="LS Input Lookup Label 5 3 11" xfId="12308" xr:uid="{00000000-0005-0000-0000-0000AE580000}"/>
    <cellStyle name="LS Input Lookup Label 5 3 12" xfId="12309" xr:uid="{00000000-0005-0000-0000-0000AF580000}"/>
    <cellStyle name="LS Input Lookup Label 5 3 13" xfId="12310" xr:uid="{00000000-0005-0000-0000-0000B0580000}"/>
    <cellStyle name="LS Input Lookup Label 5 3 2" xfId="12311" xr:uid="{00000000-0005-0000-0000-0000B1580000}"/>
    <cellStyle name="LS Input Lookup Label 5 3 3" xfId="12312" xr:uid="{00000000-0005-0000-0000-0000B2580000}"/>
    <cellStyle name="LS Input Lookup Label 5 3 4" xfId="12313" xr:uid="{00000000-0005-0000-0000-0000B3580000}"/>
    <cellStyle name="LS Input Lookup Label 5 3 5" xfId="12314" xr:uid="{00000000-0005-0000-0000-0000B4580000}"/>
    <cellStyle name="LS Input Lookup Label 5 3 6" xfId="12315" xr:uid="{00000000-0005-0000-0000-0000B5580000}"/>
    <cellStyle name="LS Input Lookup Label 5 3 7" xfId="12316" xr:uid="{00000000-0005-0000-0000-0000B6580000}"/>
    <cellStyle name="LS Input Lookup Label 5 3 8" xfId="12317" xr:uid="{00000000-0005-0000-0000-0000B7580000}"/>
    <cellStyle name="LS Input Lookup Label 5 3 9" xfId="12318" xr:uid="{00000000-0005-0000-0000-0000B8580000}"/>
    <cellStyle name="LS Input Lookup Label 5 4" xfId="12319" xr:uid="{00000000-0005-0000-0000-0000B9580000}"/>
    <cellStyle name="LS Input Lookup Label 5 5" xfId="12320" xr:uid="{00000000-0005-0000-0000-0000BA580000}"/>
    <cellStyle name="LS Input Lookup Label 5 6" xfId="12321" xr:uid="{00000000-0005-0000-0000-0000BB580000}"/>
    <cellStyle name="LS Input Lookup Label 5 7" xfId="12322" xr:uid="{00000000-0005-0000-0000-0000BC580000}"/>
    <cellStyle name="LS Input Lookup Label 5 8" xfId="12323" xr:uid="{00000000-0005-0000-0000-0000BD580000}"/>
    <cellStyle name="LS Input Lookup Label 5 9" xfId="12324" xr:uid="{00000000-0005-0000-0000-0000BE580000}"/>
    <cellStyle name="LS Input Lookup Label 6" xfId="12325" xr:uid="{00000000-0005-0000-0000-0000BF580000}"/>
    <cellStyle name="LS Input Lookup Label 6 10" xfId="12326" xr:uid="{00000000-0005-0000-0000-0000C0580000}"/>
    <cellStyle name="LS Input Lookup Label 6 11" xfId="12327" xr:uid="{00000000-0005-0000-0000-0000C1580000}"/>
    <cellStyle name="LS Input Lookup Label 6 12" xfId="12328" xr:uid="{00000000-0005-0000-0000-0000C2580000}"/>
    <cellStyle name="LS Input Lookup Label 6 13" xfId="12329" xr:uid="{00000000-0005-0000-0000-0000C3580000}"/>
    <cellStyle name="LS Input Lookup Label 6 14" xfId="12330" xr:uid="{00000000-0005-0000-0000-0000C4580000}"/>
    <cellStyle name="LS Input Lookup Label 6 15" xfId="12331" xr:uid="{00000000-0005-0000-0000-0000C5580000}"/>
    <cellStyle name="LS Input Lookup Label 6 2" xfId="12332" xr:uid="{00000000-0005-0000-0000-0000C6580000}"/>
    <cellStyle name="LS Input Lookup Label 6 2 10" xfId="12333" xr:uid="{00000000-0005-0000-0000-0000C7580000}"/>
    <cellStyle name="LS Input Lookup Label 6 2 11" xfId="12334" xr:uid="{00000000-0005-0000-0000-0000C8580000}"/>
    <cellStyle name="LS Input Lookup Label 6 2 12" xfId="12335" xr:uid="{00000000-0005-0000-0000-0000C9580000}"/>
    <cellStyle name="LS Input Lookup Label 6 2 13" xfId="12336" xr:uid="{00000000-0005-0000-0000-0000CA580000}"/>
    <cellStyle name="LS Input Lookup Label 6 2 14" xfId="12337" xr:uid="{00000000-0005-0000-0000-0000CB580000}"/>
    <cellStyle name="LS Input Lookup Label 6 2 2" xfId="12338" xr:uid="{00000000-0005-0000-0000-0000CC580000}"/>
    <cellStyle name="LS Input Lookup Label 6 2 2 10" xfId="12339" xr:uid="{00000000-0005-0000-0000-0000CD580000}"/>
    <cellStyle name="LS Input Lookup Label 6 2 2 11" xfId="12340" xr:uid="{00000000-0005-0000-0000-0000CE580000}"/>
    <cellStyle name="LS Input Lookup Label 6 2 2 12" xfId="12341" xr:uid="{00000000-0005-0000-0000-0000CF580000}"/>
    <cellStyle name="LS Input Lookup Label 6 2 2 13" xfId="12342" xr:uid="{00000000-0005-0000-0000-0000D0580000}"/>
    <cellStyle name="LS Input Lookup Label 6 2 2 2" xfId="12343" xr:uid="{00000000-0005-0000-0000-0000D1580000}"/>
    <cellStyle name="LS Input Lookup Label 6 2 2 3" xfId="12344" xr:uid="{00000000-0005-0000-0000-0000D2580000}"/>
    <cellStyle name="LS Input Lookup Label 6 2 2 4" xfId="12345" xr:uid="{00000000-0005-0000-0000-0000D3580000}"/>
    <cellStyle name="LS Input Lookup Label 6 2 2 5" xfId="12346" xr:uid="{00000000-0005-0000-0000-0000D4580000}"/>
    <cellStyle name="LS Input Lookup Label 6 2 2 6" xfId="12347" xr:uid="{00000000-0005-0000-0000-0000D5580000}"/>
    <cellStyle name="LS Input Lookup Label 6 2 2 7" xfId="12348" xr:uid="{00000000-0005-0000-0000-0000D6580000}"/>
    <cellStyle name="LS Input Lookup Label 6 2 2 8" xfId="12349" xr:uid="{00000000-0005-0000-0000-0000D7580000}"/>
    <cellStyle name="LS Input Lookup Label 6 2 2 9" xfId="12350" xr:uid="{00000000-0005-0000-0000-0000D8580000}"/>
    <cellStyle name="LS Input Lookup Label 6 2 3" xfId="12351" xr:uid="{00000000-0005-0000-0000-0000D9580000}"/>
    <cellStyle name="LS Input Lookup Label 6 2 4" xfId="12352" xr:uid="{00000000-0005-0000-0000-0000DA580000}"/>
    <cellStyle name="LS Input Lookup Label 6 2 5" xfId="12353" xr:uid="{00000000-0005-0000-0000-0000DB580000}"/>
    <cellStyle name="LS Input Lookup Label 6 2 6" xfId="12354" xr:uid="{00000000-0005-0000-0000-0000DC580000}"/>
    <cellStyle name="LS Input Lookup Label 6 2 7" xfId="12355" xr:uid="{00000000-0005-0000-0000-0000DD580000}"/>
    <cellStyle name="LS Input Lookup Label 6 2 8" xfId="12356" xr:uid="{00000000-0005-0000-0000-0000DE580000}"/>
    <cellStyle name="LS Input Lookup Label 6 2 9" xfId="12357" xr:uid="{00000000-0005-0000-0000-0000DF580000}"/>
    <cellStyle name="LS Input Lookup Label 6 3" xfId="12358" xr:uid="{00000000-0005-0000-0000-0000E0580000}"/>
    <cellStyle name="LS Input Lookup Label 6 3 10" xfId="12359" xr:uid="{00000000-0005-0000-0000-0000E1580000}"/>
    <cellStyle name="LS Input Lookup Label 6 3 11" xfId="12360" xr:uid="{00000000-0005-0000-0000-0000E2580000}"/>
    <cellStyle name="LS Input Lookup Label 6 3 12" xfId="12361" xr:uid="{00000000-0005-0000-0000-0000E3580000}"/>
    <cellStyle name="LS Input Lookup Label 6 3 13" xfId="12362" xr:uid="{00000000-0005-0000-0000-0000E4580000}"/>
    <cellStyle name="LS Input Lookup Label 6 3 2" xfId="12363" xr:uid="{00000000-0005-0000-0000-0000E5580000}"/>
    <cellStyle name="LS Input Lookup Label 6 3 3" xfId="12364" xr:uid="{00000000-0005-0000-0000-0000E6580000}"/>
    <cellStyle name="LS Input Lookup Label 6 3 4" xfId="12365" xr:uid="{00000000-0005-0000-0000-0000E7580000}"/>
    <cellStyle name="LS Input Lookup Label 6 3 5" xfId="12366" xr:uid="{00000000-0005-0000-0000-0000E8580000}"/>
    <cellStyle name="LS Input Lookup Label 6 3 6" xfId="12367" xr:uid="{00000000-0005-0000-0000-0000E9580000}"/>
    <cellStyle name="LS Input Lookup Label 6 3 7" xfId="12368" xr:uid="{00000000-0005-0000-0000-0000EA580000}"/>
    <cellStyle name="LS Input Lookup Label 6 3 8" xfId="12369" xr:uid="{00000000-0005-0000-0000-0000EB580000}"/>
    <cellStyle name="LS Input Lookup Label 6 3 9" xfId="12370" xr:uid="{00000000-0005-0000-0000-0000EC580000}"/>
    <cellStyle name="LS Input Lookup Label 6 4" xfId="12371" xr:uid="{00000000-0005-0000-0000-0000ED580000}"/>
    <cellStyle name="LS Input Lookup Label 6 5" xfId="12372" xr:uid="{00000000-0005-0000-0000-0000EE580000}"/>
    <cellStyle name="LS Input Lookup Label 6 6" xfId="12373" xr:uid="{00000000-0005-0000-0000-0000EF580000}"/>
    <cellStyle name="LS Input Lookup Label 6 7" xfId="12374" xr:uid="{00000000-0005-0000-0000-0000F0580000}"/>
    <cellStyle name="LS Input Lookup Label 6 8" xfId="12375" xr:uid="{00000000-0005-0000-0000-0000F1580000}"/>
    <cellStyle name="LS Input Lookup Label 6 9" xfId="12376" xr:uid="{00000000-0005-0000-0000-0000F2580000}"/>
    <cellStyle name="LS Input Lookup Label 7" xfId="12377" xr:uid="{00000000-0005-0000-0000-0000F3580000}"/>
    <cellStyle name="LS Input Lookup Label 7 10" xfId="12378" xr:uid="{00000000-0005-0000-0000-0000F4580000}"/>
    <cellStyle name="LS Input Lookup Label 7 11" xfId="12379" xr:uid="{00000000-0005-0000-0000-0000F5580000}"/>
    <cellStyle name="LS Input Lookup Label 7 12" xfId="12380" xr:uid="{00000000-0005-0000-0000-0000F6580000}"/>
    <cellStyle name="LS Input Lookup Label 7 13" xfId="12381" xr:uid="{00000000-0005-0000-0000-0000F7580000}"/>
    <cellStyle name="LS Input Lookup Label 7 14" xfId="12382" xr:uid="{00000000-0005-0000-0000-0000F8580000}"/>
    <cellStyle name="LS Input Lookup Label 7 15" xfId="12383" xr:uid="{00000000-0005-0000-0000-0000F9580000}"/>
    <cellStyle name="LS Input Lookup Label 7 2" xfId="12384" xr:uid="{00000000-0005-0000-0000-0000FA580000}"/>
    <cellStyle name="LS Input Lookup Label 7 2 10" xfId="12385" xr:uid="{00000000-0005-0000-0000-0000FB580000}"/>
    <cellStyle name="LS Input Lookup Label 7 2 11" xfId="12386" xr:uid="{00000000-0005-0000-0000-0000FC580000}"/>
    <cellStyle name="LS Input Lookup Label 7 2 12" xfId="12387" xr:uid="{00000000-0005-0000-0000-0000FD580000}"/>
    <cellStyle name="LS Input Lookup Label 7 2 13" xfId="12388" xr:uid="{00000000-0005-0000-0000-0000FE580000}"/>
    <cellStyle name="LS Input Lookup Label 7 2 14" xfId="12389" xr:uid="{00000000-0005-0000-0000-0000FF580000}"/>
    <cellStyle name="LS Input Lookup Label 7 2 2" xfId="12390" xr:uid="{00000000-0005-0000-0000-000000590000}"/>
    <cellStyle name="LS Input Lookup Label 7 2 2 10" xfId="12391" xr:uid="{00000000-0005-0000-0000-000001590000}"/>
    <cellStyle name="LS Input Lookup Label 7 2 2 11" xfId="12392" xr:uid="{00000000-0005-0000-0000-000002590000}"/>
    <cellStyle name="LS Input Lookup Label 7 2 2 12" xfId="12393" xr:uid="{00000000-0005-0000-0000-000003590000}"/>
    <cellStyle name="LS Input Lookup Label 7 2 2 13" xfId="12394" xr:uid="{00000000-0005-0000-0000-000004590000}"/>
    <cellStyle name="LS Input Lookup Label 7 2 2 2" xfId="12395" xr:uid="{00000000-0005-0000-0000-000005590000}"/>
    <cellStyle name="LS Input Lookup Label 7 2 2 3" xfId="12396" xr:uid="{00000000-0005-0000-0000-000006590000}"/>
    <cellStyle name="LS Input Lookup Label 7 2 2 4" xfId="12397" xr:uid="{00000000-0005-0000-0000-000007590000}"/>
    <cellStyle name="LS Input Lookup Label 7 2 2 5" xfId="12398" xr:uid="{00000000-0005-0000-0000-000008590000}"/>
    <cellStyle name="LS Input Lookup Label 7 2 2 6" xfId="12399" xr:uid="{00000000-0005-0000-0000-000009590000}"/>
    <cellStyle name="LS Input Lookup Label 7 2 2 7" xfId="12400" xr:uid="{00000000-0005-0000-0000-00000A590000}"/>
    <cellStyle name="LS Input Lookup Label 7 2 2 8" xfId="12401" xr:uid="{00000000-0005-0000-0000-00000B590000}"/>
    <cellStyle name="LS Input Lookup Label 7 2 2 9" xfId="12402" xr:uid="{00000000-0005-0000-0000-00000C590000}"/>
    <cellStyle name="LS Input Lookup Label 7 2 3" xfId="12403" xr:uid="{00000000-0005-0000-0000-00000D590000}"/>
    <cellStyle name="LS Input Lookup Label 7 2 4" xfId="12404" xr:uid="{00000000-0005-0000-0000-00000E590000}"/>
    <cellStyle name="LS Input Lookup Label 7 2 5" xfId="12405" xr:uid="{00000000-0005-0000-0000-00000F590000}"/>
    <cellStyle name="LS Input Lookup Label 7 2 6" xfId="12406" xr:uid="{00000000-0005-0000-0000-000010590000}"/>
    <cellStyle name="LS Input Lookup Label 7 2 7" xfId="12407" xr:uid="{00000000-0005-0000-0000-000011590000}"/>
    <cellStyle name="LS Input Lookup Label 7 2 8" xfId="12408" xr:uid="{00000000-0005-0000-0000-000012590000}"/>
    <cellStyle name="LS Input Lookup Label 7 2 9" xfId="12409" xr:uid="{00000000-0005-0000-0000-000013590000}"/>
    <cellStyle name="LS Input Lookup Label 7 3" xfId="12410" xr:uid="{00000000-0005-0000-0000-000014590000}"/>
    <cellStyle name="LS Input Lookup Label 7 3 10" xfId="12411" xr:uid="{00000000-0005-0000-0000-000015590000}"/>
    <cellStyle name="LS Input Lookup Label 7 3 11" xfId="12412" xr:uid="{00000000-0005-0000-0000-000016590000}"/>
    <cellStyle name="LS Input Lookup Label 7 3 12" xfId="12413" xr:uid="{00000000-0005-0000-0000-000017590000}"/>
    <cellStyle name="LS Input Lookup Label 7 3 13" xfId="12414" xr:uid="{00000000-0005-0000-0000-000018590000}"/>
    <cellStyle name="LS Input Lookup Label 7 3 2" xfId="12415" xr:uid="{00000000-0005-0000-0000-000019590000}"/>
    <cellStyle name="LS Input Lookup Label 7 3 3" xfId="12416" xr:uid="{00000000-0005-0000-0000-00001A590000}"/>
    <cellStyle name="LS Input Lookup Label 7 3 4" xfId="12417" xr:uid="{00000000-0005-0000-0000-00001B590000}"/>
    <cellStyle name="LS Input Lookup Label 7 3 5" xfId="12418" xr:uid="{00000000-0005-0000-0000-00001C590000}"/>
    <cellStyle name="LS Input Lookup Label 7 3 6" xfId="12419" xr:uid="{00000000-0005-0000-0000-00001D590000}"/>
    <cellStyle name="LS Input Lookup Label 7 3 7" xfId="12420" xr:uid="{00000000-0005-0000-0000-00001E590000}"/>
    <cellStyle name="LS Input Lookup Label 7 3 8" xfId="12421" xr:uid="{00000000-0005-0000-0000-00001F590000}"/>
    <cellStyle name="LS Input Lookup Label 7 3 9" xfId="12422" xr:uid="{00000000-0005-0000-0000-000020590000}"/>
    <cellStyle name="LS Input Lookup Label 7 4" xfId="12423" xr:uid="{00000000-0005-0000-0000-000021590000}"/>
    <cellStyle name="LS Input Lookup Label 7 5" xfId="12424" xr:uid="{00000000-0005-0000-0000-000022590000}"/>
    <cellStyle name="LS Input Lookup Label 7 6" xfId="12425" xr:uid="{00000000-0005-0000-0000-000023590000}"/>
    <cellStyle name="LS Input Lookup Label 7 7" xfId="12426" xr:uid="{00000000-0005-0000-0000-000024590000}"/>
    <cellStyle name="LS Input Lookup Label 7 8" xfId="12427" xr:uid="{00000000-0005-0000-0000-000025590000}"/>
    <cellStyle name="LS Input Lookup Label 7 9" xfId="12428" xr:uid="{00000000-0005-0000-0000-000026590000}"/>
    <cellStyle name="LS Input Lookup Label 8" xfId="12429" xr:uid="{00000000-0005-0000-0000-000027590000}"/>
    <cellStyle name="LS Input Lookup Label 8 10" xfId="12430" xr:uid="{00000000-0005-0000-0000-000028590000}"/>
    <cellStyle name="LS Input Lookup Label 8 11" xfId="12431" xr:uid="{00000000-0005-0000-0000-000029590000}"/>
    <cellStyle name="LS Input Lookup Label 8 12" xfId="12432" xr:uid="{00000000-0005-0000-0000-00002A590000}"/>
    <cellStyle name="LS Input Lookup Label 8 13" xfId="12433" xr:uid="{00000000-0005-0000-0000-00002B590000}"/>
    <cellStyle name="LS Input Lookup Label 8 14" xfId="12434" xr:uid="{00000000-0005-0000-0000-00002C590000}"/>
    <cellStyle name="LS Input Lookup Label 8 15" xfId="12435" xr:uid="{00000000-0005-0000-0000-00002D590000}"/>
    <cellStyle name="LS Input Lookup Label 8 2" xfId="12436" xr:uid="{00000000-0005-0000-0000-00002E590000}"/>
    <cellStyle name="LS Input Lookup Label 8 2 10" xfId="12437" xr:uid="{00000000-0005-0000-0000-00002F590000}"/>
    <cellStyle name="LS Input Lookup Label 8 2 11" xfId="12438" xr:uid="{00000000-0005-0000-0000-000030590000}"/>
    <cellStyle name="LS Input Lookup Label 8 2 12" xfId="12439" xr:uid="{00000000-0005-0000-0000-000031590000}"/>
    <cellStyle name="LS Input Lookup Label 8 2 13" xfId="12440" xr:uid="{00000000-0005-0000-0000-000032590000}"/>
    <cellStyle name="LS Input Lookup Label 8 2 14" xfId="12441" xr:uid="{00000000-0005-0000-0000-000033590000}"/>
    <cellStyle name="LS Input Lookup Label 8 2 2" xfId="12442" xr:uid="{00000000-0005-0000-0000-000034590000}"/>
    <cellStyle name="LS Input Lookup Label 8 2 2 10" xfId="12443" xr:uid="{00000000-0005-0000-0000-000035590000}"/>
    <cellStyle name="LS Input Lookup Label 8 2 2 11" xfId="12444" xr:uid="{00000000-0005-0000-0000-000036590000}"/>
    <cellStyle name="LS Input Lookup Label 8 2 2 12" xfId="12445" xr:uid="{00000000-0005-0000-0000-000037590000}"/>
    <cellStyle name="LS Input Lookup Label 8 2 2 13" xfId="12446" xr:uid="{00000000-0005-0000-0000-000038590000}"/>
    <cellStyle name="LS Input Lookup Label 8 2 2 2" xfId="12447" xr:uid="{00000000-0005-0000-0000-000039590000}"/>
    <cellStyle name="LS Input Lookup Label 8 2 2 3" xfId="12448" xr:uid="{00000000-0005-0000-0000-00003A590000}"/>
    <cellStyle name="LS Input Lookup Label 8 2 2 4" xfId="12449" xr:uid="{00000000-0005-0000-0000-00003B590000}"/>
    <cellStyle name="LS Input Lookup Label 8 2 2 5" xfId="12450" xr:uid="{00000000-0005-0000-0000-00003C590000}"/>
    <cellStyle name="LS Input Lookup Label 8 2 2 6" xfId="12451" xr:uid="{00000000-0005-0000-0000-00003D590000}"/>
    <cellStyle name="LS Input Lookup Label 8 2 2 7" xfId="12452" xr:uid="{00000000-0005-0000-0000-00003E590000}"/>
    <cellStyle name="LS Input Lookup Label 8 2 2 8" xfId="12453" xr:uid="{00000000-0005-0000-0000-00003F590000}"/>
    <cellStyle name="LS Input Lookup Label 8 2 2 9" xfId="12454" xr:uid="{00000000-0005-0000-0000-000040590000}"/>
    <cellStyle name="LS Input Lookup Label 8 2 3" xfId="12455" xr:uid="{00000000-0005-0000-0000-000041590000}"/>
    <cellStyle name="LS Input Lookup Label 8 2 4" xfId="12456" xr:uid="{00000000-0005-0000-0000-000042590000}"/>
    <cellStyle name="LS Input Lookup Label 8 2 5" xfId="12457" xr:uid="{00000000-0005-0000-0000-000043590000}"/>
    <cellStyle name="LS Input Lookup Label 8 2 6" xfId="12458" xr:uid="{00000000-0005-0000-0000-000044590000}"/>
    <cellStyle name="LS Input Lookup Label 8 2 7" xfId="12459" xr:uid="{00000000-0005-0000-0000-000045590000}"/>
    <cellStyle name="LS Input Lookup Label 8 2 8" xfId="12460" xr:uid="{00000000-0005-0000-0000-000046590000}"/>
    <cellStyle name="LS Input Lookup Label 8 2 9" xfId="12461" xr:uid="{00000000-0005-0000-0000-000047590000}"/>
    <cellStyle name="LS Input Lookup Label 8 3" xfId="12462" xr:uid="{00000000-0005-0000-0000-000048590000}"/>
    <cellStyle name="LS Input Lookup Label 8 3 10" xfId="12463" xr:uid="{00000000-0005-0000-0000-000049590000}"/>
    <cellStyle name="LS Input Lookup Label 8 3 11" xfId="12464" xr:uid="{00000000-0005-0000-0000-00004A590000}"/>
    <cellStyle name="LS Input Lookup Label 8 3 12" xfId="12465" xr:uid="{00000000-0005-0000-0000-00004B590000}"/>
    <cellStyle name="LS Input Lookup Label 8 3 13" xfId="12466" xr:uid="{00000000-0005-0000-0000-00004C590000}"/>
    <cellStyle name="LS Input Lookup Label 8 3 2" xfId="12467" xr:uid="{00000000-0005-0000-0000-00004D590000}"/>
    <cellStyle name="LS Input Lookup Label 8 3 3" xfId="12468" xr:uid="{00000000-0005-0000-0000-00004E590000}"/>
    <cellStyle name="LS Input Lookup Label 8 3 4" xfId="12469" xr:uid="{00000000-0005-0000-0000-00004F590000}"/>
    <cellStyle name="LS Input Lookup Label 8 3 5" xfId="12470" xr:uid="{00000000-0005-0000-0000-000050590000}"/>
    <cellStyle name="LS Input Lookup Label 8 3 6" xfId="12471" xr:uid="{00000000-0005-0000-0000-000051590000}"/>
    <cellStyle name="LS Input Lookup Label 8 3 7" xfId="12472" xr:uid="{00000000-0005-0000-0000-000052590000}"/>
    <cellStyle name="LS Input Lookup Label 8 3 8" xfId="12473" xr:uid="{00000000-0005-0000-0000-000053590000}"/>
    <cellStyle name="LS Input Lookup Label 8 3 9" xfId="12474" xr:uid="{00000000-0005-0000-0000-000054590000}"/>
    <cellStyle name="LS Input Lookup Label 8 4" xfId="12475" xr:uid="{00000000-0005-0000-0000-000055590000}"/>
    <cellStyle name="LS Input Lookup Label 8 5" xfId="12476" xr:uid="{00000000-0005-0000-0000-000056590000}"/>
    <cellStyle name="LS Input Lookup Label 8 6" xfId="12477" xr:uid="{00000000-0005-0000-0000-000057590000}"/>
    <cellStyle name="LS Input Lookup Label 8 7" xfId="12478" xr:uid="{00000000-0005-0000-0000-000058590000}"/>
    <cellStyle name="LS Input Lookup Label 8 8" xfId="12479" xr:uid="{00000000-0005-0000-0000-000059590000}"/>
    <cellStyle name="LS Input Lookup Label 8 9" xfId="12480" xr:uid="{00000000-0005-0000-0000-00005A590000}"/>
    <cellStyle name="LS Input Lookup Label 9" xfId="12481" xr:uid="{00000000-0005-0000-0000-00005B590000}"/>
    <cellStyle name="LS Input Lookup Label 9 10" xfId="12482" xr:uid="{00000000-0005-0000-0000-00005C590000}"/>
    <cellStyle name="LS Input Lookup Label 9 11" xfId="12483" xr:uid="{00000000-0005-0000-0000-00005D590000}"/>
    <cellStyle name="LS Input Lookup Label 9 12" xfId="12484" xr:uid="{00000000-0005-0000-0000-00005E590000}"/>
    <cellStyle name="LS Input Lookup Label 9 13" xfId="12485" xr:uid="{00000000-0005-0000-0000-00005F590000}"/>
    <cellStyle name="LS Input Lookup Label 9 14" xfId="12486" xr:uid="{00000000-0005-0000-0000-000060590000}"/>
    <cellStyle name="LS Input Lookup Label 9 15" xfId="12487" xr:uid="{00000000-0005-0000-0000-000061590000}"/>
    <cellStyle name="LS Input Lookup Label 9 2" xfId="12488" xr:uid="{00000000-0005-0000-0000-000062590000}"/>
    <cellStyle name="LS Input Lookup Label 9 2 10" xfId="12489" xr:uid="{00000000-0005-0000-0000-000063590000}"/>
    <cellStyle name="LS Input Lookup Label 9 2 11" xfId="12490" xr:uid="{00000000-0005-0000-0000-000064590000}"/>
    <cellStyle name="LS Input Lookup Label 9 2 12" xfId="12491" xr:uid="{00000000-0005-0000-0000-000065590000}"/>
    <cellStyle name="LS Input Lookup Label 9 2 13" xfId="12492" xr:uid="{00000000-0005-0000-0000-000066590000}"/>
    <cellStyle name="LS Input Lookup Label 9 2 14" xfId="12493" xr:uid="{00000000-0005-0000-0000-000067590000}"/>
    <cellStyle name="LS Input Lookup Label 9 2 2" xfId="12494" xr:uid="{00000000-0005-0000-0000-000068590000}"/>
    <cellStyle name="LS Input Lookup Label 9 2 2 10" xfId="12495" xr:uid="{00000000-0005-0000-0000-000069590000}"/>
    <cellStyle name="LS Input Lookup Label 9 2 2 11" xfId="12496" xr:uid="{00000000-0005-0000-0000-00006A590000}"/>
    <cellStyle name="LS Input Lookup Label 9 2 2 12" xfId="12497" xr:uid="{00000000-0005-0000-0000-00006B590000}"/>
    <cellStyle name="LS Input Lookup Label 9 2 2 13" xfId="12498" xr:uid="{00000000-0005-0000-0000-00006C590000}"/>
    <cellStyle name="LS Input Lookup Label 9 2 2 2" xfId="12499" xr:uid="{00000000-0005-0000-0000-00006D590000}"/>
    <cellStyle name="LS Input Lookup Label 9 2 2 3" xfId="12500" xr:uid="{00000000-0005-0000-0000-00006E590000}"/>
    <cellStyle name="LS Input Lookup Label 9 2 2 4" xfId="12501" xr:uid="{00000000-0005-0000-0000-00006F590000}"/>
    <cellStyle name="LS Input Lookup Label 9 2 2 5" xfId="12502" xr:uid="{00000000-0005-0000-0000-000070590000}"/>
    <cellStyle name="LS Input Lookup Label 9 2 2 6" xfId="12503" xr:uid="{00000000-0005-0000-0000-000071590000}"/>
    <cellStyle name="LS Input Lookup Label 9 2 2 7" xfId="12504" xr:uid="{00000000-0005-0000-0000-000072590000}"/>
    <cellStyle name="LS Input Lookup Label 9 2 2 8" xfId="12505" xr:uid="{00000000-0005-0000-0000-000073590000}"/>
    <cellStyle name="LS Input Lookup Label 9 2 2 9" xfId="12506" xr:uid="{00000000-0005-0000-0000-000074590000}"/>
    <cellStyle name="LS Input Lookup Label 9 2 3" xfId="12507" xr:uid="{00000000-0005-0000-0000-000075590000}"/>
    <cellStyle name="LS Input Lookup Label 9 2 4" xfId="12508" xr:uid="{00000000-0005-0000-0000-000076590000}"/>
    <cellStyle name="LS Input Lookup Label 9 2 5" xfId="12509" xr:uid="{00000000-0005-0000-0000-000077590000}"/>
    <cellStyle name="LS Input Lookup Label 9 2 6" xfId="12510" xr:uid="{00000000-0005-0000-0000-000078590000}"/>
    <cellStyle name="LS Input Lookup Label 9 2 7" xfId="12511" xr:uid="{00000000-0005-0000-0000-000079590000}"/>
    <cellStyle name="LS Input Lookup Label 9 2 8" xfId="12512" xr:uid="{00000000-0005-0000-0000-00007A590000}"/>
    <cellStyle name="LS Input Lookup Label 9 2 9" xfId="12513" xr:uid="{00000000-0005-0000-0000-00007B590000}"/>
    <cellStyle name="LS Input Lookup Label 9 3" xfId="12514" xr:uid="{00000000-0005-0000-0000-00007C590000}"/>
    <cellStyle name="LS Input Lookup Label 9 3 10" xfId="12515" xr:uid="{00000000-0005-0000-0000-00007D590000}"/>
    <cellStyle name="LS Input Lookup Label 9 3 11" xfId="12516" xr:uid="{00000000-0005-0000-0000-00007E590000}"/>
    <cellStyle name="LS Input Lookup Label 9 3 12" xfId="12517" xr:uid="{00000000-0005-0000-0000-00007F590000}"/>
    <cellStyle name="LS Input Lookup Label 9 3 13" xfId="12518" xr:uid="{00000000-0005-0000-0000-000080590000}"/>
    <cellStyle name="LS Input Lookup Label 9 3 2" xfId="12519" xr:uid="{00000000-0005-0000-0000-000081590000}"/>
    <cellStyle name="LS Input Lookup Label 9 3 3" xfId="12520" xr:uid="{00000000-0005-0000-0000-000082590000}"/>
    <cellStyle name="LS Input Lookup Label 9 3 4" xfId="12521" xr:uid="{00000000-0005-0000-0000-000083590000}"/>
    <cellStyle name="LS Input Lookup Label 9 3 5" xfId="12522" xr:uid="{00000000-0005-0000-0000-000084590000}"/>
    <cellStyle name="LS Input Lookup Label 9 3 6" xfId="12523" xr:uid="{00000000-0005-0000-0000-000085590000}"/>
    <cellStyle name="LS Input Lookup Label 9 3 7" xfId="12524" xr:uid="{00000000-0005-0000-0000-000086590000}"/>
    <cellStyle name="LS Input Lookup Label 9 3 8" xfId="12525" xr:uid="{00000000-0005-0000-0000-000087590000}"/>
    <cellStyle name="LS Input Lookup Label 9 3 9" xfId="12526" xr:uid="{00000000-0005-0000-0000-000088590000}"/>
    <cellStyle name="LS Input Lookup Label 9 4" xfId="12527" xr:uid="{00000000-0005-0000-0000-000089590000}"/>
    <cellStyle name="LS Input Lookup Label 9 5" xfId="12528" xr:uid="{00000000-0005-0000-0000-00008A590000}"/>
    <cellStyle name="LS Input Lookup Label 9 6" xfId="12529" xr:uid="{00000000-0005-0000-0000-00008B590000}"/>
    <cellStyle name="LS Input Lookup Label 9 7" xfId="12530" xr:uid="{00000000-0005-0000-0000-00008C590000}"/>
    <cellStyle name="LS Input Lookup Label 9 8" xfId="12531" xr:uid="{00000000-0005-0000-0000-00008D590000}"/>
    <cellStyle name="LS Input Lookup Label 9 9" xfId="12532" xr:uid="{00000000-0005-0000-0000-00008E590000}"/>
    <cellStyle name="LS Input Table Heading" xfId="12533" xr:uid="{00000000-0005-0000-0000-00008F590000}"/>
    <cellStyle name="LS Input Table Heading 10" xfId="12534" xr:uid="{00000000-0005-0000-0000-000090590000}"/>
    <cellStyle name="LS Input Table Heading 10 10" xfId="12535" xr:uid="{00000000-0005-0000-0000-000091590000}"/>
    <cellStyle name="LS Input Table Heading 10 11" xfId="12536" xr:uid="{00000000-0005-0000-0000-000092590000}"/>
    <cellStyle name="LS Input Table Heading 10 12" xfId="12537" xr:uid="{00000000-0005-0000-0000-000093590000}"/>
    <cellStyle name="LS Input Table Heading 10 13" xfId="12538" xr:uid="{00000000-0005-0000-0000-000094590000}"/>
    <cellStyle name="LS Input Table Heading 10 14" xfId="12539" xr:uid="{00000000-0005-0000-0000-000095590000}"/>
    <cellStyle name="LS Input Table Heading 10 2" xfId="12540" xr:uid="{00000000-0005-0000-0000-000096590000}"/>
    <cellStyle name="LS Input Table Heading 10 2 10" xfId="12541" xr:uid="{00000000-0005-0000-0000-000097590000}"/>
    <cellStyle name="LS Input Table Heading 10 2 11" xfId="12542" xr:uid="{00000000-0005-0000-0000-000098590000}"/>
    <cellStyle name="LS Input Table Heading 10 2 12" xfId="12543" xr:uid="{00000000-0005-0000-0000-000099590000}"/>
    <cellStyle name="LS Input Table Heading 10 2 13" xfId="12544" xr:uid="{00000000-0005-0000-0000-00009A590000}"/>
    <cellStyle name="LS Input Table Heading 10 2 2" xfId="12545" xr:uid="{00000000-0005-0000-0000-00009B590000}"/>
    <cellStyle name="LS Input Table Heading 10 2 3" xfId="12546" xr:uid="{00000000-0005-0000-0000-00009C590000}"/>
    <cellStyle name="LS Input Table Heading 10 2 4" xfId="12547" xr:uid="{00000000-0005-0000-0000-00009D590000}"/>
    <cellStyle name="LS Input Table Heading 10 2 5" xfId="12548" xr:uid="{00000000-0005-0000-0000-00009E590000}"/>
    <cellStyle name="LS Input Table Heading 10 2 6" xfId="12549" xr:uid="{00000000-0005-0000-0000-00009F590000}"/>
    <cellStyle name="LS Input Table Heading 10 2 7" xfId="12550" xr:uid="{00000000-0005-0000-0000-0000A0590000}"/>
    <cellStyle name="LS Input Table Heading 10 2 8" xfId="12551" xr:uid="{00000000-0005-0000-0000-0000A1590000}"/>
    <cellStyle name="LS Input Table Heading 10 2 9" xfId="12552" xr:uid="{00000000-0005-0000-0000-0000A2590000}"/>
    <cellStyle name="LS Input Table Heading 10 3" xfId="12553" xr:uid="{00000000-0005-0000-0000-0000A3590000}"/>
    <cellStyle name="LS Input Table Heading 10 4" xfId="12554" xr:uid="{00000000-0005-0000-0000-0000A4590000}"/>
    <cellStyle name="LS Input Table Heading 10 5" xfId="12555" xr:uid="{00000000-0005-0000-0000-0000A5590000}"/>
    <cellStyle name="LS Input Table Heading 10 6" xfId="12556" xr:uid="{00000000-0005-0000-0000-0000A6590000}"/>
    <cellStyle name="LS Input Table Heading 10 7" xfId="12557" xr:uid="{00000000-0005-0000-0000-0000A7590000}"/>
    <cellStyle name="LS Input Table Heading 10 8" xfId="12558" xr:uid="{00000000-0005-0000-0000-0000A8590000}"/>
    <cellStyle name="LS Input Table Heading 10 9" xfId="12559" xr:uid="{00000000-0005-0000-0000-0000A9590000}"/>
    <cellStyle name="LS Input Table Heading 11" xfId="12560" xr:uid="{00000000-0005-0000-0000-0000AA590000}"/>
    <cellStyle name="LS Input Table Heading 11 10" xfId="12561" xr:uid="{00000000-0005-0000-0000-0000AB590000}"/>
    <cellStyle name="LS Input Table Heading 11 11" xfId="12562" xr:uid="{00000000-0005-0000-0000-0000AC590000}"/>
    <cellStyle name="LS Input Table Heading 11 12" xfId="12563" xr:uid="{00000000-0005-0000-0000-0000AD590000}"/>
    <cellStyle name="LS Input Table Heading 11 13" xfId="12564" xr:uid="{00000000-0005-0000-0000-0000AE590000}"/>
    <cellStyle name="LS Input Table Heading 11 14" xfId="12565" xr:uid="{00000000-0005-0000-0000-0000AF590000}"/>
    <cellStyle name="LS Input Table Heading 11 2" xfId="12566" xr:uid="{00000000-0005-0000-0000-0000B0590000}"/>
    <cellStyle name="LS Input Table Heading 11 2 10" xfId="12567" xr:uid="{00000000-0005-0000-0000-0000B1590000}"/>
    <cellStyle name="LS Input Table Heading 11 2 11" xfId="12568" xr:uid="{00000000-0005-0000-0000-0000B2590000}"/>
    <cellStyle name="LS Input Table Heading 11 2 12" xfId="12569" xr:uid="{00000000-0005-0000-0000-0000B3590000}"/>
    <cellStyle name="LS Input Table Heading 11 2 13" xfId="12570" xr:uid="{00000000-0005-0000-0000-0000B4590000}"/>
    <cellStyle name="LS Input Table Heading 11 2 2" xfId="12571" xr:uid="{00000000-0005-0000-0000-0000B5590000}"/>
    <cellStyle name="LS Input Table Heading 11 2 3" xfId="12572" xr:uid="{00000000-0005-0000-0000-0000B6590000}"/>
    <cellStyle name="LS Input Table Heading 11 2 4" xfId="12573" xr:uid="{00000000-0005-0000-0000-0000B7590000}"/>
    <cellStyle name="LS Input Table Heading 11 2 5" xfId="12574" xr:uid="{00000000-0005-0000-0000-0000B8590000}"/>
    <cellStyle name="LS Input Table Heading 11 2 6" xfId="12575" xr:uid="{00000000-0005-0000-0000-0000B9590000}"/>
    <cellStyle name="LS Input Table Heading 11 2 7" xfId="12576" xr:uid="{00000000-0005-0000-0000-0000BA590000}"/>
    <cellStyle name="LS Input Table Heading 11 2 8" xfId="12577" xr:uid="{00000000-0005-0000-0000-0000BB590000}"/>
    <cellStyle name="LS Input Table Heading 11 2 9" xfId="12578" xr:uid="{00000000-0005-0000-0000-0000BC590000}"/>
    <cellStyle name="LS Input Table Heading 11 3" xfId="12579" xr:uid="{00000000-0005-0000-0000-0000BD590000}"/>
    <cellStyle name="LS Input Table Heading 11 4" xfId="12580" xr:uid="{00000000-0005-0000-0000-0000BE590000}"/>
    <cellStyle name="LS Input Table Heading 11 5" xfId="12581" xr:uid="{00000000-0005-0000-0000-0000BF590000}"/>
    <cellStyle name="LS Input Table Heading 11 6" xfId="12582" xr:uid="{00000000-0005-0000-0000-0000C0590000}"/>
    <cellStyle name="LS Input Table Heading 11 7" xfId="12583" xr:uid="{00000000-0005-0000-0000-0000C1590000}"/>
    <cellStyle name="LS Input Table Heading 11 8" xfId="12584" xr:uid="{00000000-0005-0000-0000-0000C2590000}"/>
    <cellStyle name="LS Input Table Heading 11 9" xfId="12585" xr:uid="{00000000-0005-0000-0000-0000C3590000}"/>
    <cellStyle name="LS Input Table Heading 12" xfId="12586" xr:uid="{00000000-0005-0000-0000-0000C4590000}"/>
    <cellStyle name="LS Input Table Heading 12 10" xfId="12587" xr:uid="{00000000-0005-0000-0000-0000C5590000}"/>
    <cellStyle name="LS Input Table Heading 12 11" xfId="12588" xr:uid="{00000000-0005-0000-0000-0000C6590000}"/>
    <cellStyle name="LS Input Table Heading 12 12" xfId="12589" xr:uid="{00000000-0005-0000-0000-0000C7590000}"/>
    <cellStyle name="LS Input Table Heading 12 13" xfId="12590" xr:uid="{00000000-0005-0000-0000-0000C8590000}"/>
    <cellStyle name="LS Input Table Heading 12 2" xfId="12591" xr:uid="{00000000-0005-0000-0000-0000C9590000}"/>
    <cellStyle name="LS Input Table Heading 12 3" xfId="12592" xr:uid="{00000000-0005-0000-0000-0000CA590000}"/>
    <cellStyle name="LS Input Table Heading 12 4" xfId="12593" xr:uid="{00000000-0005-0000-0000-0000CB590000}"/>
    <cellStyle name="LS Input Table Heading 12 5" xfId="12594" xr:uid="{00000000-0005-0000-0000-0000CC590000}"/>
    <cellStyle name="LS Input Table Heading 12 6" xfId="12595" xr:uid="{00000000-0005-0000-0000-0000CD590000}"/>
    <cellStyle name="LS Input Table Heading 12 7" xfId="12596" xr:uid="{00000000-0005-0000-0000-0000CE590000}"/>
    <cellStyle name="LS Input Table Heading 12 8" xfId="12597" xr:uid="{00000000-0005-0000-0000-0000CF590000}"/>
    <cellStyle name="LS Input Table Heading 12 9" xfId="12598" xr:uid="{00000000-0005-0000-0000-0000D0590000}"/>
    <cellStyle name="LS Input Table Heading 13" xfId="12599" xr:uid="{00000000-0005-0000-0000-0000D1590000}"/>
    <cellStyle name="LS Input Table Heading 2" xfId="12600" xr:uid="{00000000-0005-0000-0000-0000D2590000}"/>
    <cellStyle name="LS Input Table Heading 2 10" xfId="12601" xr:uid="{00000000-0005-0000-0000-0000D3590000}"/>
    <cellStyle name="LS Input Table Heading 2 11" xfId="12602" xr:uid="{00000000-0005-0000-0000-0000D4590000}"/>
    <cellStyle name="LS Input Table Heading 2 12" xfId="12603" xr:uid="{00000000-0005-0000-0000-0000D5590000}"/>
    <cellStyle name="LS Input Table Heading 2 13" xfId="12604" xr:uid="{00000000-0005-0000-0000-0000D6590000}"/>
    <cellStyle name="LS Input Table Heading 2 14" xfId="12605" xr:uid="{00000000-0005-0000-0000-0000D7590000}"/>
    <cellStyle name="LS Input Table Heading 2 15" xfId="12606" xr:uid="{00000000-0005-0000-0000-0000D8590000}"/>
    <cellStyle name="LS Input Table Heading 2 16" xfId="12607" xr:uid="{00000000-0005-0000-0000-0000D9590000}"/>
    <cellStyle name="LS Input Table Heading 2 17" xfId="12608" xr:uid="{00000000-0005-0000-0000-0000DA590000}"/>
    <cellStyle name="LS Input Table Heading 2 18" xfId="12609" xr:uid="{00000000-0005-0000-0000-0000DB590000}"/>
    <cellStyle name="LS Input Table Heading 2 19" xfId="12610" xr:uid="{00000000-0005-0000-0000-0000DC590000}"/>
    <cellStyle name="LS Input Table Heading 2 2" xfId="12611" xr:uid="{00000000-0005-0000-0000-0000DD590000}"/>
    <cellStyle name="LS Input Table Heading 2 2 10" xfId="12612" xr:uid="{00000000-0005-0000-0000-0000DE590000}"/>
    <cellStyle name="LS Input Table Heading 2 2 11" xfId="12613" xr:uid="{00000000-0005-0000-0000-0000DF590000}"/>
    <cellStyle name="LS Input Table Heading 2 2 12" xfId="12614" xr:uid="{00000000-0005-0000-0000-0000E0590000}"/>
    <cellStyle name="LS Input Table Heading 2 2 13" xfId="12615" xr:uid="{00000000-0005-0000-0000-0000E1590000}"/>
    <cellStyle name="LS Input Table Heading 2 2 14" xfId="12616" xr:uid="{00000000-0005-0000-0000-0000E2590000}"/>
    <cellStyle name="LS Input Table Heading 2 2 15" xfId="12617" xr:uid="{00000000-0005-0000-0000-0000E3590000}"/>
    <cellStyle name="LS Input Table Heading 2 2 16" xfId="12618" xr:uid="{00000000-0005-0000-0000-0000E4590000}"/>
    <cellStyle name="LS Input Table Heading 2 2 2" xfId="12619" xr:uid="{00000000-0005-0000-0000-0000E5590000}"/>
    <cellStyle name="LS Input Table Heading 2 2 2 10" xfId="12620" xr:uid="{00000000-0005-0000-0000-0000E6590000}"/>
    <cellStyle name="LS Input Table Heading 2 2 2 11" xfId="12621" xr:uid="{00000000-0005-0000-0000-0000E7590000}"/>
    <cellStyle name="LS Input Table Heading 2 2 2 12" xfId="12622" xr:uid="{00000000-0005-0000-0000-0000E8590000}"/>
    <cellStyle name="LS Input Table Heading 2 2 2 13" xfId="12623" xr:uid="{00000000-0005-0000-0000-0000E9590000}"/>
    <cellStyle name="LS Input Table Heading 2 2 2 14" xfId="12624" xr:uid="{00000000-0005-0000-0000-0000EA590000}"/>
    <cellStyle name="LS Input Table Heading 2 2 2 15" xfId="12625" xr:uid="{00000000-0005-0000-0000-0000EB590000}"/>
    <cellStyle name="LS Input Table Heading 2 2 2 2" xfId="12626" xr:uid="{00000000-0005-0000-0000-0000EC590000}"/>
    <cellStyle name="LS Input Table Heading 2 2 2 2 10" xfId="12627" xr:uid="{00000000-0005-0000-0000-0000ED590000}"/>
    <cellStyle name="LS Input Table Heading 2 2 2 2 11" xfId="12628" xr:uid="{00000000-0005-0000-0000-0000EE590000}"/>
    <cellStyle name="LS Input Table Heading 2 2 2 2 12" xfId="12629" xr:uid="{00000000-0005-0000-0000-0000EF590000}"/>
    <cellStyle name="LS Input Table Heading 2 2 2 2 13" xfId="12630" xr:uid="{00000000-0005-0000-0000-0000F0590000}"/>
    <cellStyle name="LS Input Table Heading 2 2 2 2 14" xfId="12631" xr:uid="{00000000-0005-0000-0000-0000F1590000}"/>
    <cellStyle name="LS Input Table Heading 2 2 2 2 2" xfId="12632" xr:uid="{00000000-0005-0000-0000-0000F2590000}"/>
    <cellStyle name="LS Input Table Heading 2 2 2 2 2 10" xfId="12633" xr:uid="{00000000-0005-0000-0000-0000F3590000}"/>
    <cellStyle name="LS Input Table Heading 2 2 2 2 2 11" xfId="12634" xr:uid="{00000000-0005-0000-0000-0000F4590000}"/>
    <cellStyle name="LS Input Table Heading 2 2 2 2 2 12" xfId="12635" xr:uid="{00000000-0005-0000-0000-0000F5590000}"/>
    <cellStyle name="LS Input Table Heading 2 2 2 2 2 13" xfId="12636" xr:uid="{00000000-0005-0000-0000-0000F6590000}"/>
    <cellStyle name="LS Input Table Heading 2 2 2 2 2 2" xfId="12637" xr:uid="{00000000-0005-0000-0000-0000F7590000}"/>
    <cellStyle name="LS Input Table Heading 2 2 2 2 2 3" xfId="12638" xr:uid="{00000000-0005-0000-0000-0000F8590000}"/>
    <cellStyle name="LS Input Table Heading 2 2 2 2 2 4" xfId="12639" xr:uid="{00000000-0005-0000-0000-0000F9590000}"/>
    <cellStyle name="LS Input Table Heading 2 2 2 2 2 5" xfId="12640" xr:uid="{00000000-0005-0000-0000-0000FA590000}"/>
    <cellStyle name="LS Input Table Heading 2 2 2 2 2 6" xfId="12641" xr:uid="{00000000-0005-0000-0000-0000FB590000}"/>
    <cellStyle name="LS Input Table Heading 2 2 2 2 2 7" xfId="12642" xr:uid="{00000000-0005-0000-0000-0000FC590000}"/>
    <cellStyle name="LS Input Table Heading 2 2 2 2 2 8" xfId="12643" xr:uid="{00000000-0005-0000-0000-0000FD590000}"/>
    <cellStyle name="LS Input Table Heading 2 2 2 2 2 9" xfId="12644" xr:uid="{00000000-0005-0000-0000-0000FE590000}"/>
    <cellStyle name="LS Input Table Heading 2 2 2 2 3" xfId="12645" xr:uid="{00000000-0005-0000-0000-0000FF590000}"/>
    <cellStyle name="LS Input Table Heading 2 2 2 2 4" xfId="12646" xr:uid="{00000000-0005-0000-0000-0000005A0000}"/>
    <cellStyle name="LS Input Table Heading 2 2 2 2 5" xfId="12647" xr:uid="{00000000-0005-0000-0000-0000015A0000}"/>
    <cellStyle name="LS Input Table Heading 2 2 2 2 6" xfId="12648" xr:uid="{00000000-0005-0000-0000-0000025A0000}"/>
    <cellStyle name="LS Input Table Heading 2 2 2 2 7" xfId="12649" xr:uid="{00000000-0005-0000-0000-0000035A0000}"/>
    <cellStyle name="LS Input Table Heading 2 2 2 2 8" xfId="12650" xr:uid="{00000000-0005-0000-0000-0000045A0000}"/>
    <cellStyle name="LS Input Table Heading 2 2 2 2 9" xfId="12651" xr:uid="{00000000-0005-0000-0000-0000055A0000}"/>
    <cellStyle name="LS Input Table Heading 2 2 2 3" xfId="12652" xr:uid="{00000000-0005-0000-0000-0000065A0000}"/>
    <cellStyle name="LS Input Table Heading 2 2 2 3 10" xfId="12653" xr:uid="{00000000-0005-0000-0000-0000075A0000}"/>
    <cellStyle name="LS Input Table Heading 2 2 2 3 11" xfId="12654" xr:uid="{00000000-0005-0000-0000-0000085A0000}"/>
    <cellStyle name="LS Input Table Heading 2 2 2 3 12" xfId="12655" xr:uid="{00000000-0005-0000-0000-0000095A0000}"/>
    <cellStyle name="LS Input Table Heading 2 2 2 3 13" xfId="12656" xr:uid="{00000000-0005-0000-0000-00000A5A0000}"/>
    <cellStyle name="LS Input Table Heading 2 2 2 3 2" xfId="12657" xr:uid="{00000000-0005-0000-0000-00000B5A0000}"/>
    <cellStyle name="LS Input Table Heading 2 2 2 3 3" xfId="12658" xr:uid="{00000000-0005-0000-0000-00000C5A0000}"/>
    <cellStyle name="LS Input Table Heading 2 2 2 3 4" xfId="12659" xr:uid="{00000000-0005-0000-0000-00000D5A0000}"/>
    <cellStyle name="LS Input Table Heading 2 2 2 3 5" xfId="12660" xr:uid="{00000000-0005-0000-0000-00000E5A0000}"/>
    <cellStyle name="LS Input Table Heading 2 2 2 3 6" xfId="12661" xr:uid="{00000000-0005-0000-0000-00000F5A0000}"/>
    <cellStyle name="LS Input Table Heading 2 2 2 3 7" xfId="12662" xr:uid="{00000000-0005-0000-0000-0000105A0000}"/>
    <cellStyle name="LS Input Table Heading 2 2 2 3 8" xfId="12663" xr:uid="{00000000-0005-0000-0000-0000115A0000}"/>
    <cellStyle name="LS Input Table Heading 2 2 2 3 9" xfId="12664" xr:uid="{00000000-0005-0000-0000-0000125A0000}"/>
    <cellStyle name="LS Input Table Heading 2 2 2 4" xfId="12665" xr:uid="{00000000-0005-0000-0000-0000135A0000}"/>
    <cellStyle name="LS Input Table Heading 2 2 2 5" xfId="12666" xr:uid="{00000000-0005-0000-0000-0000145A0000}"/>
    <cellStyle name="LS Input Table Heading 2 2 2 6" xfId="12667" xr:uid="{00000000-0005-0000-0000-0000155A0000}"/>
    <cellStyle name="LS Input Table Heading 2 2 2 7" xfId="12668" xr:uid="{00000000-0005-0000-0000-0000165A0000}"/>
    <cellStyle name="LS Input Table Heading 2 2 2 8" xfId="12669" xr:uid="{00000000-0005-0000-0000-0000175A0000}"/>
    <cellStyle name="LS Input Table Heading 2 2 2 9" xfId="12670" xr:uid="{00000000-0005-0000-0000-0000185A0000}"/>
    <cellStyle name="LS Input Table Heading 2 2 3" xfId="12671" xr:uid="{00000000-0005-0000-0000-0000195A0000}"/>
    <cellStyle name="LS Input Table Heading 2 2 3 10" xfId="12672" xr:uid="{00000000-0005-0000-0000-00001A5A0000}"/>
    <cellStyle name="LS Input Table Heading 2 2 3 11" xfId="12673" xr:uid="{00000000-0005-0000-0000-00001B5A0000}"/>
    <cellStyle name="LS Input Table Heading 2 2 3 12" xfId="12674" xr:uid="{00000000-0005-0000-0000-00001C5A0000}"/>
    <cellStyle name="LS Input Table Heading 2 2 3 13" xfId="12675" xr:uid="{00000000-0005-0000-0000-00001D5A0000}"/>
    <cellStyle name="LS Input Table Heading 2 2 3 14" xfId="12676" xr:uid="{00000000-0005-0000-0000-00001E5A0000}"/>
    <cellStyle name="LS Input Table Heading 2 2 3 2" xfId="12677" xr:uid="{00000000-0005-0000-0000-00001F5A0000}"/>
    <cellStyle name="LS Input Table Heading 2 2 3 2 10" xfId="12678" xr:uid="{00000000-0005-0000-0000-0000205A0000}"/>
    <cellStyle name="LS Input Table Heading 2 2 3 2 11" xfId="12679" xr:uid="{00000000-0005-0000-0000-0000215A0000}"/>
    <cellStyle name="LS Input Table Heading 2 2 3 2 12" xfId="12680" xr:uid="{00000000-0005-0000-0000-0000225A0000}"/>
    <cellStyle name="LS Input Table Heading 2 2 3 2 13" xfId="12681" xr:uid="{00000000-0005-0000-0000-0000235A0000}"/>
    <cellStyle name="LS Input Table Heading 2 2 3 2 2" xfId="12682" xr:uid="{00000000-0005-0000-0000-0000245A0000}"/>
    <cellStyle name="LS Input Table Heading 2 2 3 2 3" xfId="12683" xr:uid="{00000000-0005-0000-0000-0000255A0000}"/>
    <cellStyle name="LS Input Table Heading 2 2 3 2 4" xfId="12684" xr:uid="{00000000-0005-0000-0000-0000265A0000}"/>
    <cellStyle name="LS Input Table Heading 2 2 3 2 5" xfId="12685" xr:uid="{00000000-0005-0000-0000-0000275A0000}"/>
    <cellStyle name="LS Input Table Heading 2 2 3 2 6" xfId="12686" xr:uid="{00000000-0005-0000-0000-0000285A0000}"/>
    <cellStyle name="LS Input Table Heading 2 2 3 2 7" xfId="12687" xr:uid="{00000000-0005-0000-0000-0000295A0000}"/>
    <cellStyle name="LS Input Table Heading 2 2 3 2 8" xfId="12688" xr:uid="{00000000-0005-0000-0000-00002A5A0000}"/>
    <cellStyle name="LS Input Table Heading 2 2 3 2 9" xfId="12689" xr:uid="{00000000-0005-0000-0000-00002B5A0000}"/>
    <cellStyle name="LS Input Table Heading 2 2 3 3" xfId="12690" xr:uid="{00000000-0005-0000-0000-00002C5A0000}"/>
    <cellStyle name="LS Input Table Heading 2 2 3 4" xfId="12691" xr:uid="{00000000-0005-0000-0000-00002D5A0000}"/>
    <cellStyle name="LS Input Table Heading 2 2 3 5" xfId="12692" xr:uid="{00000000-0005-0000-0000-00002E5A0000}"/>
    <cellStyle name="LS Input Table Heading 2 2 3 6" xfId="12693" xr:uid="{00000000-0005-0000-0000-00002F5A0000}"/>
    <cellStyle name="LS Input Table Heading 2 2 3 7" xfId="12694" xr:uid="{00000000-0005-0000-0000-0000305A0000}"/>
    <cellStyle name="LS Input Table Heading 2 2 3 8" xfId="12695" xr:uid="{00000000-0005-0000-0000-0000315A0000}"/>
    <cellStyle name="LS Input Table Heading 2 2 3 9" xfId="12696" xr:uid="{00000000-0005-0000-0000-0000325A0000}"/>
    <cellStyle name="LS Input Table Heading 2 2 4" xfId="12697" xr:uid="{00000000-0005-0000-0000-0000335A0000}"/>
    <cellStyle name="LS Input Table Heading 2 2 4 10" xfId="12698" xr:uid="{00000000-0005-0000-0000-0000345A0000}"/>
    <cellStyle name="LS Input Table Heading 2 2 4 11" xfId="12699" xr:uid="{00000000-0005-0000-0000-0000355A0000}"/>
    <cellStyle name="LS Input Table Heading 2 2 4 12" xfId="12700" xr:uid="{00000000-0005-0000-0000-0000365A0000}"/>
    <cellStyle name="LS Input Table Heading 2 2 4 13" xfId="12701" xr:uid="{00000000-0005-0000-0000-0000375A0000}"/>
    <cellStyle name="LS Input Table Heading 2 2 4 2" xfId="12702" xr:uid="{00000000-0005-0000-0000-0000385A0000}"/>
    <cellStyle name="LS Input Table Heading 2 2 4 3" xfId="12703" xr:uid="{00000000-0005-0000-0000-0000395A0000}"/>
    <cellStyle name="LS Input Table Heading 2 2 4 4" xfId="12704" xr:uid="{00000000-0005-0000-0000-00003A5A0000}"/>
    <cellStyle name="LS Input Table Heading 2 2 4 5" xfId="12705" xr:uid="{00000000-0005-0000-0000-00003B5A0000}"/>
    <cellStyle name="LS Input Table Heading 2 2 4 6" xfId="12706" xr:uid="{00000000-0005-0000-0000-00003C5A0000}"/>
    <cellStyle name="LS Input Table Heading 2 2 4 7" xfId="12707" xr:uid="{00000000-0005-0000-0000-00003D5A0000}"/>
    <cellStyle name="LS Input Table Heading 2 2 4 8" xfId="12708" xr:uid="{00000000-0005-0000-0000-00003E5A0000}"/>
    <cellStyle name="LS Input Table Heading 2 2 4 9" xfId="12709" xr:uid="{00000000-0005-0000-0000-00003F5A0000}"/>
    <cellStyle name="LS Input Table Heading 2 2 5" xfId="12710" xr:uid="{00000000-0005-0000-0000-0000405A0000}"/>
    <cellStyle name="LS Input Table Heading 2 2 6" xfId="12711" xr:uid="{00000000-0005-0000-0000-0000415A0000}"/>
    <cellStyle name="LS Input Table Heading 2 2 7" xfId="12712" xr:uid="{00000000-0005-0000-0000-0000425A0000}"/>
    <cellStyle name="LS Input Table Heading 2 2 8" xfId="12713" xr:uid="{00000000-0005-0000-0000-0000435A0000}"/>
    <cellStyle name="LS Input Table Heading 2 2 9" xfId="12714" xr:uid="{00000000-0005-0000-0000-0000445A0000}"/>
    <cellStyle name="LS Input Table Heading 2 20" xfId="12715" xr:uid="{00000000-0005-0000-0000-0000455A0000}"/>
    <cellStyle name="LS Input Table Heading 2 3" xfId="12716" xr:uid="{00000000-0005-0000-0000-0000465A0000}"/>
    <cellStyle name="LS Input Table Heading 2 3 10" xfId="12717" xr:uid="{00000000-0005-0000-0000-0000475A0000}"/>
    <cellStyle name="LS Input Table Heading 2 3 11" xfId="12718" xr:uid="{00000000-0005-0000-0000-0000485A0000}"/>
    <cellStyle name="LS Input Table Heading 2 3 12" xfId="12719" xr:uid="{00000000-0005-0000-0000-0000495A0000}"/>
    <cellStyle name="LS Input Table Heading 2 3 13" xfId="12720" xr:uid="{00000000-0005-0000-0000-00004A5A0000}"/>
    <cellStyle name="LS Input Table Heading 2 3 14" xfId="12721" xr:uid="{00000000-0005-0000-0000-00004B5A0000}"/>
    <cellStyle name="LS Input Table Heading 2 3 15" xfId="12722" xr:uid="{00000000-0005-0000-0000-00004C5A0000}"/>
    <cellStyle name="LS Input Table Heading 2 3 2" xfId="12723" xr:uid="{00000000-0005-0000-0000-00004D5A0000}"/>
    <cellStyle name="LS Input Table Heading 2 3 2 10" xfId="12724" xr:uid="{00000000-0005-0000-0000-00004E5A0000}"/>
    <cellStyle name="LS Input Table Heading 2 3 2 11" xfId="12725" xr:uid="{00000000-0005-0000-0000-00004F5A0000}"/>
    <cellStyle name="LS Input Table Heading 2 3 2 12" xfId="12726" xr:uid="{00000000-0005-0000-0000-0000505A0000}"/>
    <cellStyle name="LS Input Table Heading 2 3 2 13" xfId="12727" xr:uid="{00000000-0005-0000-0000-0000515A0000}"/>
    <cellStyle name="LS Input Table Heading 2 3 2 14" xfId="12728" xr:uid="{00000000-0005-0000-0000-0000525A0000}"/>
    <cellStyle name="LS Input Table Heading 2 3 2 2" xfId="12729" xr:uid="{00000000-0005-0000-0000-0000535A0000}"/>
    <cellStyle name="LS Input Table Heading 2 3 2 2 10" xfId="12730" xr:uid="{00000000-0005-0000-0000-0000545A0000}"/>
    <cellStyle name="LS Input Table Heading 2 3 2 2 11" xfId="12731" xr:uid="{00000000-0005-0000-0000-0000555A0000}"/>
    <cellStyle name="LS Input Table Heading 2 3 2 2 12" xfId="12732" xr:uid="{00000000-0005-0000-0000-0000565A0000}"/>
    <cellStyle name="LS Input Table Heading 2 3 2 2 13" xfId="12733" xr:uid="{00000000-0005-0000-0000-0000575A0000}"/>
    <cellStyle name="LS Input Table Heading 2 3 2 2 2" xfId="12734" xr:uid="{00000000-0005-0000-0000-0000585A0000}"/>
    <cellStyle name="LS Input Table Heading 2 3 2 2 3" xfId="12735" xr:uid="{00000000-0005-0000-0000-0000595A0000}"/>
    <cellStyle name="LS Input Table Heading 2 3 2 2 4" xfId="12736" xr:uid="{00000000-0005-0000-0000-00005A5A0000}"/>
    <cellStyle name="LS Input Table Heading 2 3 2 2 5" xfId="12737" xr:uid="{00000000-0005-0000-0000-00005B5A0000}"/>
    <cellStyle name="LS Input Table Heading 2 3 2 2 6" xfId="12738" xr:uid="{00000000-0005-0000-0000-00005C5A0000}"/>
    <cellStyle name="LS Input Table Heading 2 3 2 2 7" xfId="12739" xr:uid="{00000000-0005-0000-0000-00005D5A0000}"/>
    <cellStyle name="LS Input Table Heading 2 3 2 2 8" xfId="12740" xr:uid="{00000000-0005-0000-0000-00005E5A0000}"/>
    <cellStyle name="LS Input Table Heading 2 3 2 2 9" xfId="12741" xr:uid="{00000000-0005-0000-0000-00005F5A0000}"/>
    <cellStyle name="LS Input Table Heading 2 3 2 3" xfId="12742" xr:uid="{00000000-0005-0000-0000-0000605A0000}"/>
    <cellStyle name="LS Input Table Heading 2 3 2 4" xfId="12743" xr:uid="{00000000-0005-0000-0000-0000615A0000}"/>
    <cellStyle name="LS Input Table Heading 2 3 2 5" xfId="12744" xr:uid="{00000000-0005-0000-0000-0000625A0000}"/>
    <cellStyle name="LS Input Table Heading 2 3 2 6" xfId="12745" xr:uid="{00000000-0005-0000-0000-0000635A0000}"/>
    <cellStyle name="LS Input Table Heading 2 3 2 7" xfId="12746" xr:uid="{00000000-0005-0000-0000-0000645A0000}"/>
    <cellStyle name="LS Input Table Heading 2 3 2 8" xfId="12747" xr:uid="{00000000-0005-0000-0000-0000655A0000}"/>
    <cellStyle name="LS Input Table Heading 2 3 2 9" xfId="12748" xr:uid="{00000000-0005-0000-0000-0000665A0000}"/>
    <cellStyle name="LS Input Table Heading 2 3 3" xfId="12749" xr:uid="{00000000-0005-0000-0000-0000675A0000}"/>
    <cellStyle name="LS Input Table Heading 2 3 3 10" xfId="12750" xr:uid="{00000000-0005-0000-0000-0000685A0000}"/>
    <cellStyle name="LS Input Table Heading 2 3 3 11" xfId="12751" xr:uid="{00000000-0005-0000-0000-0000695A0000}"/>
    <cellStyle name="LS Input Table Heading 2 3 3 12" xfId="12752" xr:uid="{00000000-0005-0000-0000-00006A5A0000}"/>
    <cellStyle name="LS Input Table Heading 2 3 3 13" xfId="12753" xr:uid="{00000000-0005-0000-0000-00006B5A0000}"/>
    <cellStyle name="LS Input Table Heading 2 3 3 2" xfId="12754" xr:uid="{00000000-0005-0000-0000-00006C5A0000}"/>
    <cellStyle name="LS Input Table Heading 2 3 3 3" xfId="12755" xr:uid="{00000000-0005-0000-0000-00006D5A0000}"/>
    <cellStyle name="LS Input Table Heading 2 3 3 4" xfId="12756" xr:uid="{00000000-0005-0000-0000-00006E5A0000}"/>
    <cellStyle name="LS Input Table Heading 2 3 3 5" xfId="12757" xr:uid="{00000000-0005-0000-0000-00006F5A0000}"/>
    <cellStyle name="LS Input Table Heading 2 3 3 6" xfId="12758" xr:uid="{00000000-0005-0000-0000-0000705A0000}"/>
    <cellStyle name="LS Input Table Heading 2 3 3 7" xfId="12759" xr:uid="{00000000-0005-0000-0000-0000715A0000}"/>
    <cellStyle name="LS Input Table Heading 2 3 3 8" xfId="12760" xr:uid="{00000000-0005-0000-0000-0000725A0000}"/>
    <cellStyle name="LS Input Table Heading 2 3 3 9" xfId="12761" xr:uid="{00000000-0005-0000-0000-0000735A0000}"/>
    <cellStyle name="LS Input Table Heading 2 3 4" xfId="12762" xr:uid="{00000000-0005-0000-0000-0000745A0000}"/>
    <cellStyle name="LS Input Table Heading 2 3 5" xfId="12763" xr:uid="{00000000-0005-0000-0000-0000755A0000}"/>
    <cellStyle name="LS Input Table Heading 2 3 6" xfId="12764" xr:uid="{00000000-0005-0000-0000-0000765A0000}"/>
    <cellStyle name="LS Input Table Heading 2 3 7" xfId="12765" xr:uid="{00000000-0005-0000-0000-0000775A0000}"/>
    <cellStyle name="LS Input Table Heading 2 3 8" xfId="12766" xr:uid="{00000000-0005-0000-0000-0000785A0000}"/>
    <cellStyle name="LS Input Table Heading 2 3 9" xfId="12767" xr:uid="{00000000-0005-0000-0000-0000795A0000}"/>
    <cellStyle name="LS Input Table Heading 2 4" xfId="12768" xr:uid="{00000000-0005-0000-0000-00007A5A0000}"/>
    <cellStyle name="LS Input Table Heading 2 4 10" xfId="12769" xr:uid="{00000000-0005-0000-0000-00007B5A0000}"/>
    <cellStyle name="LS Input Table Heading 2 4 11" xfId="12770" xr:uid="{00000000-0005-0000-0000-00007C5A0000}"/>
    <cellStyle name="LS Input Table Heading 2 4 12" xfId="12771" xr:uid="{00000000-0005-0000-0000-00007D5A0000}"/>
    <cellStyle name="LS Input Table Heading 2 4 13" xfId="12772" xr:uid="{00000000-0005-0000-0000-00007E5A0000}"/>
    <cellStyle name="LS Input Table Heading 2 4 14" xfId="12773" xr:uid="{00000000-0005-0000-0000-00007F5A0000}"/>
    <cellStyle name="LS Input Table Heading 2 4 15" xfId="12774" xr:uid="{00000000-0005-0000-0000-0000805A0000}"/>
    <cellStyle name="LS Input Table Heading 2 4 2" xfId="12775" xr:uid="{00000000-0005-0000-0000-0000815A0000}"/>
    <cellStyle name="LS Input Table Heading 2 4 2 10" xfId="12776" xr:uid="{00000000-0005-0000-0000-0000825A0000}"/>
    <cellStyle name="LS Input Table Heading 2 4 2 11" xfId="12777" xr:uid="{00000000-0005-0000-0000-0000835A0000}"/>
    <cellStyle name="LS Input Table Heading 2 4 2 12" xfId="12778" xr:uid="{00000000-0005-0000-0000-0000845A0000}"/>
    <cellStyle name="LS Input Table Heading 2 4 2 13" xfId="12779" xr:uid="{00000000-0005-0000-0000-0000855A0000}"/>
    <cellStyle name="LS Input Table Heading 2 4 2 14" xfId="12780" xr:uid="{00000000-0005-0000-0000-0000865A0000}"/>
    <cellStyle name="LS Input Table Heading 2 4 2 2" xfId="12781" xr:uid="{00000000-0005-0000-0000-0000875A0000}"/>
    <cellStyle name="LS Input Table Heading 2 4 2 2 10" xfId="12782" xr:uid="{00000000-0005-0000-0000-0000885A0000}"/>
    <cellStyle name="LS Input Table Heading 2 4 2 2 11" xfId="12783" xr:uid="{00000000-0005-0000-0000-0000895A0000}"/>
    <cellStyle name="LS Input Table Heading 2 4 2 2 12" xfId="12784" xr:uid="{00000000-0005-0000-0000-00008A5A0000}"/>
    <cellStyle name="LS Input Table Heading 2 4 2 2 13" xfId="12785" xr:uid="{00000000-0005-0000-0000-00008B5A0000}"/>
    <cellStyle name="LS Input Table Heading 2 4 2 2 2" xfId="12786" xr:uid="{00000000-0005-0000-0000-00008C5A0000}"/>
    <cellStyle name="LS Input Table Heading 2 4 2 2 3" xfId="12787" xr:uid="{00000000-0005-0000-0000-00008D5A0000}"/>
    <cellStyle name="LS Input Table Heading 2 4 2 2 4" xfId="12788" xr:uid="{00000000-0005-0000-0000-00008E5A0000}"/>
    <cellStyle name="LS Input Table Heading 2 4 2 2 5" xfId="12789" xr:uid="{00000000-0005-0000-0000-00008F5A0000}"/>
    <cellStyle name="LS Input Table Heading 2 4 2 2 6" xfId="12790" xr:uid="{00000000-0005-0000-0000-0000905A0000}"/>
    <cellStyle name="LS Input Table Heading 2 4 2 2 7" xfId="12791" xr:uid="{00000000-0005-0000-0000-0000915A0000}"/>
    <cellStyle name="LS Input Table Heading 2 4 2 2 8" xfId="12792" xr:uid="{00000000-0005-0000-0000-0000925A0000}"/>
    <cellStyle name="LS Input Table Heading 2 4 2 2 9" xfId="12793" xr:uid="{00000000-0005-0000-0000-0000935A0000}"/>
    <cellStyle name="LS Input Table Heading 2 4 2 3" xfId="12794" xr:uid="{00000000-0005-0000-0000-0000945A0000}"/>
    <cellStyle name="LS Input Table Heading 2 4 2 4" xfId="12795" xr:uid="{00000000-0005-0000-0000-0000955A0000}"/>
    <cellStyle name="LS Input Table Heading 2 4 2 5" xfId="12796" xr:uid="{00000000-0005-0000-0000-0000965A0000}"/>
    <cellStyle name="LS Input Table Heading 2 4 2 6" xfId="12797" xr:uid="{00000000-0005-0000-0000-0000975A0000}"/>
    <cellStyle name="LS Input Table Heading 2 4 2 7" xfId="12798" xr:uid="{00000000-0005-0000-0000-0000985A0000}"/>
    <cellStyle name="LS Input Table Heading 2 4 2 8" xfId="12799" xr:uid="{00000000-0005-0000-0000-0000995A0000}"/>
    <cellStyle name="LS Input Table Heading 2 4 2 9" xfId="12800" xr:uid="{00000000-0005-0000-0000-00009A5A0000}"/>
    <cellStyle name="LS Input Table Heading 2 4 3" xfId="12801" xr:uid="{00000000-0005-0000-0000-00009B5A0000}"/>
    <cellStyle name="LS Input Table Heading 2 4 3 10" xfId="12802" xr:uid="{00000000-0005-0000-0000-00009C5A0000}"/>
    <cellStyle name="LS Input Table Heading 2 4 3 11" xfId="12803" xr:uid="{00000000-0005-0000-0000-00009D5A0000}"/>
    <cellStyle name="LS Input Table Heading 2 4 3 12" xfId="12804" xr:uid="{00000000-0005-0000-0000-00009E5A0000}"/>
    <cellStyle name="LS Input Table Heading 2 4 3 13" xfId="12805" xr:uid="{00000000-0005-0000-0000-00009F5A0000}"/>
    <cellStyle name="LS Input Table Heading 2 4 3 2" xfId="12806" xr:uid="{00000000-0005-0000-0000-0000A05A0000}"/>
    <cellStyle name="LS Input Table Heading 2 4 3 3" xfId="12807" xr:uid="{00000000-0005-0000-0000-0000A15A0000}"/>
    <cellStyle name="LS Input Table Heading 2 4 3 4" xfId="12808" xr:uid="{00000000-0005-0000-0000-0000A25A0000}"/>
    <cellStyle name="LS Input Table Heading 2 4 3 5" xfId="12809" xr:uid="{00000000-0005-0000-0000-0000A35A0000}"/>
    <cellStyle name="LS Input Table Heading 2 4 3 6" xfId="12810" xr:uid="{00000000-0005-0000-0000-0000A45A0000}"/>
    <cellStyle name="LS Input Table Heading 2 4 3 7" xfId="12811" xr:uid="{00000000-0005-0000-0000-0000A55A0000}"/>
    <cellStyle name="LS Input Table Heading 2 4 3 8" xfId="12812" xr:uid="{00000000-0005-0000-0000-0000A65A0000}"/>
    <cellStyle name="LS Input Table Heading 2 4 3 9" xfId="12813" xr:uid="{00000000-0005-0000-0000-0000A75A0000}"/>
    <cellStyle name="LS Input Table Heading 2 4 4" xfId="12814" xr:uid="{00000000-0005-0000-0000-0000A85A0000}"/>
    <cellStyle name="LS Input Table Heading 2 4 5" xfId="12815" xr:uid="{00000000-0005-0000-0000-0000A95A0000}"/>
    <cellStyle name="LS Input Table Heading 2 4 6" xfId="12816" xr:uid="{00000000-0005-0000-0000-0000AA5A0000}"/>
    <cellStyle name="LS Input Table Heading 2 4 7" xfId="12817" xr:uid="{00000000-0005-0000-0000-0000AB5A0000}"/>
    <cellStyle name="LS Input Table Heading 2 4 8" xfId="12818" xr:uid="{00000000-0005-0000-0000-0000AC5A0000}"/>
    <cellStyle name="LS Input Table Heading 2 4 9" xfId="12819" xr:uid="{00000000-0005-0000-0000-0000AD5A0000}"/>
    <cellStyle name="LS Input Table Heading 2 5" xfId="12820" xr:uid="{00000000-0005-0000-0000-0000AE5A0000}"/>
    <cellStyle name="LS Input Table Heading 2 5 10" xfId="12821" xr:uid="{00000000-0005-0000-0000-0000AF5A0000}"/>
    <cellStyle name="LS Input Table Heading 2 5 11" xfId="12822" xr:uid="{00000000-0005-0000-0000-0000B05A0000}"/>
    <cellStyle name="LS Input Table Heading 2 5 12" xfId="12823" xr:uid="{00000000-0005-0000-0000-0000B15A0000}"/>
    <cellStyle name="LS Input Table Heading 2 5 13" xfId="12824" xr:uid="{00000000-0005-0000-0000-0000B25A0000}"/>
    <cellStyle name="LS Input Table Heading 2 5 14" xfId="12825" xr:uid="{00000000-0005-0000-0000-0000B35A0000}"/>
    <cellStyle name="LS Input Table Heading 2 5 15" xfId="12826" xr:uid="{00000000-0005-0000-0000-0000B45A0000}"/>
    <cellStyle name="LS Input Table Heading 2 5 2" xfId="12827" xr:uid="{00000000-0005-0000-0000-0000B55A0000}"/>
    <cellStyle name="LS Input Table Heading 2 5 2 10" xfId="12828" xr:uid="{00000000-0005-0000-0000-0000B65A0000}"/>
    <cellStyle name="LS Input Table Heading 2 5 2 11" xfId="12829" xr:uid="{00000000-0005-0000-0000-0000B75A0000}"/>
    <cellStyle name="LS Input Table Heading 2 5 2 12" xfId="12830" xr:uid="{00000000-0005-0000-0000-0000B85A0000}"/>
    <cellStyle name="LS Input Table Heading 2 5 2 13" xfId="12831" xr:uid="{00000000-0005-0000-0000-0000B95A0000}"/>
    <cellStyle name="LS Input Table Heading 2 5 2 14" xfId="12832" xr:uid="{00000000-0005-0000-0000-0000BA5A0000}"/>
    <cellStyle name="LS Input Table Heading 2 5 2 2" xfId="12833" xr:uid="{00000000-0005-0000-0000-0000BB5A0000}"/>
    <cellStyle name="LS Input Table Heading 2 5 2 2 10" xfId="12834" xr:uid="{00000000-0005-0000-0000-0000BC5A0000}"/>
    <cellStyle name="LS Input Table Heading 2 5 2 2 11" xfId="12835" xr:uid="{00000000-0005-0000-0000-0000BD5A0000}"/>
    <cellStyle name="LS Input Table Heading 2 5 2 2 12" xfId="12836" xr:uid="{00000000-0005-0000-0000-0000BE5A0000}"/>
    <cellStyle name="LS Input Table Heading 2 5 2 2 13" xfId="12837" xr:uid="{00000000-0005-0000-0000-0000BF5A0000}"/>
    <cellStyle name="LS Input Table Heading 2 5 2 2 2" xfId="12838" xr:uid="{00000000-0005-0000-0000-0000C05A0000}"/>
    <cellStyle name="LS Input Table Heading 2 5 2 2 3" xfId="12839" xr:uid="{00000000-0005-0000-0000-0000C15A0000}"/>
    <cellStyle name="LS Input Table Heading 2 5 2 2 4" xfId="12840" xr:uid="{00000000-0005-0000-0000-0000C25A0000}"/>
    <cellStyle name="LS Input Table Heading 2 5 2 2 5" xfId="12841" xr:uid="{00000000-0005-0000-0000-0000C35A0000}"/>
    <cellStyle name="LS Input Table Heading 2 5 2 2 6" xfId="12842" xr:uid="{00000000-0005-0000-0000-0000C45A0000}"/>
    <cellStyle name="LS Input Table Heading 2 5 2 2 7" xfId="12843" xr:uid="{00000000-0005-0000-0000-0000C55A0000}"/>
    <cellStyle name="LS Input Table Heading 2 5 2 2 8" xfId="12844" xr:uid="{00000000-0005-0000-0000-0000C65A0000}"/>
    <cellStyle name="LS Input Table Heading 2 5 2 2 9" xfId="12845" xr:uid="{00000000-0005-0000-0000-0000C75A0000}"/>
    <cellStyle name="LS Input Table Heading 2 5 2 3" xfId="12846" xr:uid="{00000000-0005-0000-0000-0000C85A0000}"/>
    <cellStyle name="LS Input Table Heading 2 5 2 4" xfId="12847" xr:uid="{00000000-0005-0000-0000-0000C95A0000}"/>
    <cellStyle name="LS Input Table Heading 2 5 2 5" xfId="12848" xr:uid="{00000000-0005-0000-0000-0000CA5A0000}"/>
    <cellStyle name="LS Input Table Heading 2 5 2 6" xfId="12849" xr:uid="{00000000-0005-0000-0000-0000CB5A0000}"/>
    <cellStyle name="LS Input Table Heading 2 5 2 7" xfId="12850" xr:uid="{00000000-0005-0000-0000-0000CC5A0000}"/>
    <cellStyle name="LS Input Table Heading 2 5 2 8" xfId="12851" xr:uid="{00000000-0005-0000-0000-0000CD5A0000}"/>
    <cellStyle name="LS Input Table Heading 2 5 2 9" xfId="12852" xr:uid="{00000000-0005-0000-0000-0000CE5A0000}"/>
    <cellStyle name="LS Input Table Heading 2 5 3" xfId="12853" xr:uid="{00000000-0005-0000-0000-0000CF5A0000}"/>
    <cellStyle name="LS Input Table Heading 2 5 3 10" xfId="12854" xr:uid="{00000000-0005-0000-0000-0000D05A0000}"/>
    <cellStyle name="LS Input Table Heading 2 5 3 11" xfId="12855" xr:uid="{00000000-0005-0000-0000-0000D15A0000}"/>
    <cellStyle name="LS Input Table Heading 2 5 3 12" xfId="12856" xr:uid="{00000000-0005-0000-0000-0000D25A0000}"/>
    <cellStyle name="LS Input Table Heading 2 5 3 13" xfId="12857" xr:uid="{00000000-0005-0000-0000-0000D35A0000}"/>
    <cellStyle name="LS Input Table Heading 2 5 3 2" xfId="12858" xr:uid="{00000000-0005-0000-0000-0000D45A0000}"/>
    <cellStyle name="LS Input Table Heading 2 5 3 3" xfId="12859" xr:uid="{00000000-0005-0000-0000-0000D55A0000}"/>
    <cellStyle name="LS Input Table Heading 2 5 3 4" xfId="12860" xr:uid="{00000000-0005-0000-0000-0000D65A0000}"/>
    <cellStyle name="LS Input Table Heading 2 5 3 5" xfId="12861" xr:uid="{00000000-0005-0000-0000-0000D75A0000}"/>
    <cellStyle name="LS Input Table Heading 2 5 3 6" xfId="12862" xr:uid="{00000000-0005-0000-0000-0000D85A0000}"/>
    <cellStyle name="LS Input Table Heading 2 5 3 7" xfId="12863" xr:uid="{00000000-0005-0000-0000-0000D95A0000}"/>
    <cellStyle name="LS Input Table Heading 2 5 3 8" xfId="12864" xr:uid="{00000000-0005-0000-0000-0000DA5A0000}"/>
    <cellStyle name="LS Input Table Heading 2 5 3 9" xfId="12865" xr:uid="{00000000-0005-0000-0000-0000DB5A0000}"/>
    <cellStyle name="LS Input Table Heading 2 5 4" xfId="12866" xr:uid="{00000000-0005-0000-0000-0000DC5A0000}"/>
    <cellStyle name="LS Input Table Heading 2 5 5" xfId="12867" xr:uid="{00000000-0005-0000-0000-0000DD5A0000}"/>
    <cellStyle name="LS Input Table Heading 2 5 6" xfId="12868" xr:uid="{00000000-0005-0000-0000-0000DE5A0000}"/>
    <cellStyle name="LS Input Table Heading 2 5 7" xfId="12869" xr:uid="{00000000-0005-0000-0000-0000DF5A0000}"/>
    <cellStyle name="LS Input Table Heading 2 5 8" xfId="12870" xr:uid="{00000000-0005-0000-0000-0000E05A0000}"/>
    <cellStyle name="LS Input Table Heading 2 5 9" xfId="12871" xr:uid="{00000000-0005-0000-0000-0000E15A0000}"/>
    <cellStyle name="LS Input Table Heading 2 6" xfId="12872" xr:uid="{00000000-0005-0000-0000-0000E25A0000}"/>
    <cellStyle name="LS Input Table Heading 2 6 10" xfId="12873" xr:uid="{00000000-0005-0000-0000-0000E35A0000}"/>
    <cellStyle name="LS Input Table Heading 2 6 11" xfId="12874" xr:uid="{00000000-0005-0000-0000-0000E45A0000}"/>
    <cellStyle name="LS Input Table Heading 2 6 12" xfId="12875" xr:uid="{00000000-0005-0000-0000-0000E55A0000}"/>
    <cellStyle name="LS Input Table Heading 2 6 13" xfId="12876" xr:uid="{00000000-0005-0000-0000-0000E65A0000}"/>
    <cellStyle name="LS Input Table Heading 2 6 14" xfId="12877" xr:uid="{00000000-0005-0000-0000-0000E75A0000}"/>
    <cellStyle name="LS Input Table Heading 2 6 2" xfId="12878" xr:uid="{00000000-0005-0000-0000-0000E85A0000}"/>
    <cellStyle name="LS Input Table Heading 2 6 2 10" xfId="12879" xr:uid="{00000000-0005-0000-0000-0000E95A0000}"/>
    <cellStyle name="LS Input Table Heading 2 6 2 11" xfId="12880" xr:uid="{00000000-0005-0000-0000-0000EA5A0000}"/>
    <cellStyle name="LS Input Table Heading 2 6 2 12" xfId="12881" xr:uid="{00000000-0005-0000-0000-0000EB5A0000}"/>
    <cellStyle name="LS Input Table Heading 2 6 2 13" xfId="12882" xr:uid="{00000000-0005-0000-0000-0000EC5A0000}"/>
    <cellStyle name="LS Input Table Heading 2 6 2 2" xfId="12883" xr:uid="{00000000-0005-0000-0000-0000ED5A0000}"/>
    <cellStyle name="LS Input Table Heading 2 6 2 3" xfId="12884" xr:uid="{00000000-0005-0000-0000-0000EE5A0000}"/>
    <cellStyle name="LS Input Table Heading 2 6 2 4" xfId="12885" xr:uid="{00000000-0005-0000-0000-0000EF5A0000}"/>
    <cellStyle name="LS Input Table Heading 2 6 2 5" xfId="12886" xr:uid="{00000000-0005-0000-0000-0000F05A0000}"/>
    <cellStyle name="LS Input Table Heading 2 6 2 6" xfId="12887" xr:uid="{00000000-0005-0000-0000-0000F15A0000}"/>
    <cellStyle name="LS Input Table Heading 2 6 2 7" xfId="12888" xr:uid="{00000000-0005-0000-0000-0000F25A0000}"/>
    <cellStyle name="LS Input Table Heading 2 6 2 8" xfId="12889" xr:uid="{00000000-0005-0000-0000-0000F35A0000}"/>
    <cellStyle name="LS Input Table Heading 2 6 2 9" xfId="12890" xr:uid="{00000000-0005-0000-0000-0000F45A0000}"/>
    <cellStyle name="LS Input Table Heading 2 6 3" xfId="12891" xr:uid="{00000000-0005-0000-0000-0000F55A0000}"/>
    <cellStyle name="LS Input Table Heading 2 6 4" xfId="12892" xr:uid="{00000000-0005-0000-0000-0000F65A0000}"/>
    <cellStyle name="LS Input Table Heading 2 6 5" xfId="12893" xr:uid="{00000000-0005-0000-0000-0000F75A0000}"/>
    <cellStyle name="LS Input Table Heading 2 6 6" xfId="12894" xr:uid="{00000000-0005-0000-0000-0000F85A0000}"/>
    <cellStyle name="LS Input Table Heading 2 6 7" xfId="12895" xr:uid="{00000000-0005-0000-0000-0000F95A0000}"/>
    <cellStyle name="LS Input Table Heading 2 6 8" xfId="12896" xr:uid="{00000000-0005-0000-0000-0000FA5A0000}"/>
    <cellStyle name="LS Input Table Heading 2 6 9" xfId="12897" xr:uid="{00000000-0005-0000-0000-0000FB5A0000}"/>
    <cellStyle name="LS Input Table Heading 2 7" xfId="12898" xr:uid="{00000000-0005-0000-0000-0000FC5A0000}"/>
    <cellStyle name="LS Input Table Heading 2 7 10" xfId="12899" xr:uid="{00000000-0005-0000-0000-0000FD5A0000}"/>
    <cellStyle name="LS Input Table Heading 2 7 11" xfId="12900" xr:uid="{00000000-0005-0000-0000-0000FE5A0000}"/>
    <cellStyle name="LS Input Table Heading 2 7 12" xfId="12901" xr:uid="{00000000-0005-0000-0000-0000FF5A0000}"/>
    <cellStyle name="LS Input Table Heading 2 7 13" xfId="12902" xr:uid="{00000000-0005-0000-0000-0000005B0000}"/>
    <cellStyle name="LS Input Table Heading 2 7 14" xfId="12903" xr:uid="{00000000-0005-0000-0000-0000015B0000}"/>
    <cellStyle name="LS Input Table Heading 2 7 2" xfId="12904" xr:uid="{00000000-0005-0000-0000-0000025B0000}"/>
    <cellStyle name="LS Input Table Heading 2 7 2 10" xfId="12905" xr:uid="{00000000-0005-0000-0000-0000035B0000}"/>
    <cellStyle name="LS Input Table Heading 2 7 2 11" xfId="12906" xr:uid="{00000000-0005-0000-0000-0000045B0000}"/>
    <cellStyle name="LS Input Table Heading 2 7 2 12" xfId="12907" xr:uid="{00000000-0005-0000-0000-0000055B0000}"/>
    <cellStyle name="LS Input Table Heading 2 7 2 13" xfId="12908" xr:uid="{00000000-0005-0000-0000-0000065B0000}"/>
    <cellStyle name="LS Input Table Heading 2 7 2 2" xfId="12909" xr:uid="{00000000-0005-0000-0000-0000075B0000}"/>
    <cellStyle name="LS Input Table Heading 2 7 2 3" xfId="12910" xr:uid="{00000000-0005-0000-0000-0000085B0000}"/>
    <cellStyle name="LS Input Table Heading 2 7 2 4" xfId="12911" xr:uid="{00000000-0005-0000-0000-0000095B0000}"/>
    <cellStyle name="LS Input Table Heading 2 7 2 5" xfId="12912" xr:uid="{00000000-0005-0000-0000-00000A5B0000}"/>
    <cellStyle name="LS Input Table Heading 2 7 2 6" xfId="12913" xr:uid="{00000000-0005-0000-0000-00000B5B0000}"/>
    <cellStyle name="LS Input Table Heading 2 7 2 7" xfId="12914" xr:uid="{00000000-0005-0000-0000-00000C5B0000}"/>
    <cellStyle name="LS Input Table Heading 2 7 2 8" xfId="12915" xr:uid="{00000000-0005-0000-0000-00000D5B0000}"/>
    <cellStyle name="LS Input Table Heading 2 7 2 9" xfId="12916" xr:uid="{00000000-0005-0000-0000-00000E5B0000}"/>
    <cellStyle name="LS Input Table Heading 2 7 3" xfId="12917" xr:uid="{00000000-0005-0000-0000-00000F5B0000}"/>
    <cellStyle name="LS Input Table Heading 2 7 4" xfId="12918" xr:uid="{00000000-0005-0000-0000-0000105B0000}"/>
    <cellStyle name="LS Input Table Heading 2 7 5" xfId="12919" xr:uid="{00000000-0005-0000-0000-0000115B0000}"/>
    <cellStyle name="LS Input Table Heading 2 7 6" xfId="12920" xr:uid="{00000000-0005-0000-0000-0000125B0000}"/>
    <cellStyle name="LS Input Table Heading 2 7 7" xfId="12921" xr:uid="{00000000-0005-0000-0000-0000135B0000}"/>
    <cellStyle name="LS Input Table Heading 2 7 8" xfId="12922" xr:uid="{00000000-0005-0000-0000-0000145B0000}"/>
    <cellStyle name="LS Input Table Heading 2 7 9" xfId="12923" xr:uid="{00000000-0005-0000-0000-0000155B0000}"/>
    <cellStyle name="LS Input Table Heading 2 8" xfId="12924" xr:uid="{00000000-0005-0000-0000-0000165B0000}"/>
    <cellStyle name="LS Input Table Heading 2 8 10" xfId="12925" xr:uid="{00000000-0005-0000-0000-0000175B0000}"/>
    <cellStyle name="LS Input Table Heading 2 8 11" xfId="12926" xr:uid="{00000000-0005-0000-0000-0000185B0000}"/>
    <cellStyle name="LS Input Table Heading 2 8 12" xfId="12927" xr:uid="{00000000-0005-0000-0000-0000195B0000}"/>
    <cellStyle name="LS Input Table Heading 2 8 13" xfId="12928" xr:uid="{00000000-0005-0000-0000-00001A5B0000}"/>
    <cellStyle name="LS Input Table Heading 2 8 2" xfId="12929" xr:uid="{00000000-0005-0000-0000-00001B5B0000}"/>
    <cellStyle name="LS Input Table Heading 2 8 3" xfId="12930" xr:uid="{00000000-0005-0000-0000-00001C5B0000}"/>
    <cellStyle name="LS Input Table Heading 2 8 4" xfId="12931" xr:uid="{00000000-0005-0000-0000-00001D5B0000}"/>
    <cellStyle name="LS Input Table Heading 2 8 5" xfId="12932" xr:uid="{00000000-0005-0000-0000-00001E5B0000}"/>
    <cellStyle name="LS Input Table Heading 2 8 6" xfId="12933" xr:uid="{00000000-0005-0000-0000-00001F5B0000}"/>
    <cellStyle name="LS Input Table Heading 2 8 7" xfId="12934" xr:uid="{00000000-0005-0000-0000-0000205B0000}"/>
    <cellStyle name="LS Input Table Heading 2 8 8" xfId="12935" xr:uid="{00000000-0005-0000-0000-0000215B0000}"/>
    <cellStyle name="LS Input Table Heading 2 8 9" xfId="12936" xr:uid="{00000000-0005-0000-0000-0000225B0000}"/>
    <cellStyle name="LS Input Table Heading 2 9" xfId="12937" xr:uid="{00000000-0005-0000-0000-0000235B0000}"/>
    <cellStyle name="LS Input Table Heading 3" xfId="12938" xr:uid="{00000000-0005-0000-0000-0000245B0000}"/>
    <cellStyle name="LS Input Table Heading 3 10" xfId="12939" xr:uid="{00000000-0005-0000-0000-0000255B0000}"/>
    <cellStyle name="LS Input Table Heading 3 11" xfId="12940" xr:uid="{00000000-0005-0000-0000-0000265B0000}"/>
    <cellStyle name="LS Input Table Heading 3 12" xfId="12941" xr:uid="{00000000-0005-0000-0000-0000275B0000}"/>
    <cellStyle name="LS Input Table Heading 3 13" xfId="12942" xr:uid="{00000000-0005-0000-0000-0000285B0000}"/>
    <cellStyle name="LS Input Table Heading 3 14" xfId="12943" xr:uid="{00000000-0005-0000-0000-0000295B0000}"/>
    <cellStyle name="LS Input Table Heading 3 15" xfId="12944" xr:uid="{00000000-0005-0000-0000-00002A5B0000}"/>
    <cellStyle name="LS Input Table Heading 3 16" xfId="12945" xr:uid="{00000000-0005-0000-0000-00002B5B0000}"/>
    <cellStyle name="LS Input Table Heading 3 17" xfId="12946" xr:uid="{00000000-0005-0000-0000-00002C5B0000}"/>
    <cellStyle name="LS Input Table Heading 3 18" xfId="12947" xr:uid="{00000000-0005-0000-0000-00002D5B0000}"/>
    <cellStyle name="LS Input Table Heading 3 2" xfId="12948" xr:uid="{00000000-0005-0000-0000-00002E5B0000}"/>
    <cellStyle name="LS Input Table Heading 3 2 10" xfId="12949" xr:uid="{00000000-0005-0000-0000-00002F5B0000}"/>
    <cellStyle name="LS Input Table Heading 3 2 11" xfId="12950" xr:uid="{00000000-0005-0000-0000-0000305B0000}"/>
    <cellStyle name="LS Input Table Heading 3 2 12" xfId="12951" xr:uid="{00000000-0005-0000-0000-0000315B0000}"/>
    <cellStyle name="LS Input Table Heading 3 2 13" xfId="12952" xr:uid="{00000000-0005-0000-0000-0000325B0000}"/>
    <cellStyle name="LS Input Table Heading 3 2 14" xfId="12953" xr:uid="{00000000-0005-0000-0000-0000335B0000}"/>
    <cellStyle name="LS Input Table Heading 3 2 15" xfId="12954" xr:uid="{00000000-0005-0000-0000-0000345B0000}"/>
    <cellStyle name="LS Input Table Heading 3 2 16" xfId="12955" xr:uid="{00000000-0005-0000-0000-0000355B0000}"/>
    <cellStyle name="LS Input Table Heading 3 2 2" xfId="12956" xr:uid="{00000000-0005-0000-0000-0000365B0000}"/>
    <cellStyle name="LS Input Table Heading 3 2 2 10" xfId="12957" xr:uid="{00000000-0005-0000-0000-0000375B0000}"/>
    <cellStyle name="LS Input Table Heading 3 2 2 11" xfId="12958" xr:uid="{00000000-0005-0000-0000-0000385B0000}"/>
    <cellStyle name="LS Input Table Heading 3 2 2 12" xfId="12959" xr:uid="{00000000-0005-0000-0000-0000395B0000}"/>
    <cellStyle name="LS Input Table Heading 3 2 2 13" xfId="12960" xr:uid="{00000000-0005-0000-0000-00003A5B0000}"/>
    <cellStyle name="LS Input Table Heading 3 2 2 14" xfId="12961" xr:uid="{00000000-0005-0000-0000-00003B5B0000}"/>
    <cellStyle name="LS Input Table Heading 3 2 2 15" xfId="12962" xr:uid="{00000000-0005-0000-0000-00003C5B0000}"/>
    <cellStyle name="LS Input Table Heading 3 2 2 2" xfId="12963" xr:uid="{00000000-0005-0000-0000-00003D5B0000}"/>
    <cellStyle name="LS Input Table Heading 3 2 2 2 10" xfId="12964" xr:uid="{00000000-0005-0000-0000-00003E5B0000}"/>
    <cellStyle name="LS Input Table Heading 3 2 2 2 11" xfId="12965" xr:uid="{00000000-0005-0000-0000-00003F5B0000}"/>
    <cellStyle name="LS Input Table Heading 3 2 2 2 12" xfId="12966" xr:uid="{00000000-0005-0000-0000-0000405B0000}"/>
    <cellStyle name="LS Input Table Heading 3 2 2 2 13" xfId="12967" xr:uid="{00000000-0005-0000-0000-0000415B0000}"/>
    <cellStyle name="LS Input Table Heading 3 2 2 2 14" xfId="12968" xr:uid="{00000000-0005-0000-0000-0000425B0000}"/>
    <cellStyle name="LS Input Table Heading 3 2 2 2 2" xfId="12969" xr:uid="{00000000-0005-0000-0000-0000435B0000}"/>
    <cellStyle name="LS Input Table Heading 3 2 2 2 2 10" xfId="12970" xr:uid="{00000000-0005-0000-0000-0000445B0000}"/>
    <cellStyle name="LS Input Table Heading 3 2 2 2 2 11" xfId="12971" xr:uid="{00000000-0005-0000-0000-0000455B0000}"/>
    <cellStyle name="LS Input Table Heading 3 2 2 2 2 12" xfId="12972" xr:uid="{00000000-0005-0000-0000-0000465B0000}"/>
    <cellStyle name="LS Input Table Heading 3 2 2 2 2 13" xfId="12973" xr:uid="{00000000-0005-0000-0000-0000475B0000}"/>
    <cellStyle name="LS Input Table Heading 3 2 2 2 2 2" xfId="12974" xr:uid="{00000000-0005-0000-0000-0000485B0000}"/>
    <cellStyle name="LS Input Table Heading 3 2 2 2 2 3" xfId="12975" xr:uid="{00000000-0005-0000-0000-0000495B0000}"/>
    <cellStyle name="LS Input Table Heading 3 2 2 2 2 4" xfId="12976" xr:uid="{00000000-0005-0000-0000-00004A5B0000}"/>
    <cellStyle name="LS Input Table Heading 3 2 2 2 2 5" xfId="12977" xr:uid="{00000000-0005-0000-0000-00004B5B0000}"/>
    <cellStyle name="LS Input Table Heading 3 2 2 2 2 6" xfId="12978" xr:uid="{00000000-0005-0000-0000-00004C5B0000}"/>
    <cellStyle name="LS Input Table Heading 3 2 2 2 2 7" xfId="12979" xr:uid="{00000000-0005-0000-0000-00004D5B0000}"/>
    <cellStyle name="LS Input Table Heading 3 2 2 2 2 8" xfId="12980" xr:uid="{00000000-0005-0000-0000-00004E5B0000}"/>
    <cellStyle name="LS Input Table Heading 3 2 2 2 2 9" xfId="12981" xr:uid="{00000000-0005-0000-0000-00004F5B0000}"/>
    <cellStyle name="LS Input Table Heading 3 2 2 2 3" xfId="12982" xr:uid="{00000000-0005-0000-0000-0000505B0000}"/>
    <cellStyle name="LS Input Table Heading 3 2 2 2 4" xfId="12983" xr:uid="{00000000-0005-0000-0000-0000515B0000}"/>
    <cellStyle name="LS Input Table Heading 3 2 2 2 5" xfId="12984" xr:uid="{00000000-0005-0000-0000-0000525B0000}"/>
    <cellStyle name="LS Input Table Heading 3 2 2 2 6" xfId="12985" xr:uid="{00000000-0005-0000-0000-0000535B0000}"/>
    <cellStyle name="LS Input Table Heading 3 2 2 2 7" xfId="12986" xr:uid="{00000000-0005-0000-0000-0000545B0000}"/>
    <cellStyle name="LS Input Table Heading 3 2 2 2 8" xfId="12987" xr:uid="{00000000-0005-0000-0000-0000555B0000}"/>
    <cellStyle name="LS Input Table Heading 3 2 2 2 9" xfId="12988" xr:uid="{00000000-0005-0000-0000-0000565B0000}"/>
    <cellStyle name="LS Input Table Heading 3 2 2 3" xfId="12989" xr:uid="{00000000-0005-0000-0000-0000575B0000}"/>
    <cellStyle name="LS Input Table Heading 3 2 2 3 10" xfId="12990" xr:uid="{00000000-0005-0000-0000-0000585B0000}"/>
    <cellStyle name="LS Input Table Heading 3 2 2 3 11" xfId="12991" xr:uid="{00000000-0005-0000-0000-0000595B0000}"/>
    <cellStyle name="LS Input Table Heading 3 2 2 3 12" xfId="12992" xr:uid="{00000000-0005-0000-0000-00005A5B0000}"/>
    <cellStyle name="LS Input Table Heading 3 2 2 3 13" xfId="12993" xr:uid="{00000000-0005-0000-0000-00005B5B0000}"/>
    <cellStyle name="LS Input Table Heading 3 2 2 3 2" xfId="12994" xr:uid="{00000000-0005-0000-0000-00005C5B0000}"/>
    <cellStyle name="LS Input Table Heading 3 2 2 3 3" xfId="12995" xr:uid="{00000000-0005-0000-0000-00005D5B0000}"/>
    <cellStyle name="LS Input Table Heading 3 2 2 3 4" xfId="12996" xr:uid="{00000000-0005-0000-0000-00005E5B0000}"/>
    <cellStyle name="LS Input Table Heading 3 2 2 3 5" xfId="12997" xr:uid="{00000000-0005-0000-0000-00005F5B0000}"/>
    <cellStyle name="LS Input Table Heading 3 2 2 3 6" xfId="12998" xr:uid="{00000000-0005-0000-0000-0000605B0000}"/>
    <cellStyle name="LS Input Table Heading 3 2 2 3 7" xfId="12999" xr:uid="{00000000-0005-0000-0000-0000615B0000}"/>
    <cellStyle name="LS Input Table Heading 3 2 2 3 8" xfId="13000" xr:uid="{00000000-0005-0000-0000-0000625B0000}"/>
    <cellStyle name="LS Input Table Heading 3 2 2 3 9" xfId="13001" xr:uid="{00000000-0005-0000-0000-0000635B0000}"/>
    <cellStyle name="LS Input Table Heading 3 2 2 4" xfId="13002" xr:uid="{00000000-0005-0000-0000-0000645B0000}"/>
    <cellStyle name="LS Input Table Heading 3 2 2 5" xfId="13003" xr:uid="{00000000-0005-0000-0000-0000655B0000}"/>
    <cellStyle name="LS Input Table Heading 3 2 2 6" xfId="13004" xr:uid="{00000000-0005-0000-0000-0000665B0000}"/>
    <cellStyle name="LS Input Table Heading 3 2 2 7" xfId="13005" xr:uid="{00000000-0005-0000-0000-0000675B0000}"/>
    <cellStyle name="LS Input Table Heading 3 2 2 8" xfId="13006" xr:uid="{00000000-0005-0000-0000-0000685B0000}"/>
    <cellStyle name="LS Input Table Heading 3 2 2 9" xfId="13007" xr:uid="{00000000-0005-0000-0000-0000695B0000}"/>
    <cellStyle name="LS Input Table Heading 3 2 3" xfId="13008" xr:uid="{00000000-0005-0000-0000-00006A5B0000}"/>
    <cellStyle name="LS Input Table Heading 3 2 3 10" xfId="13009" xr:uid="{00000000-0005-0000-0000-00006B5B0000}"/>
    <cellStyle name="LS Input Table Heading 3 2 3 11" xfId="13010" xr:uid="{00000000-0005-0000-0000-00006C5B0000}"/>
    <cellStyle name="LS Input Table Heading 3 2 3 12" xfId="13011" xr:uid="{00000000-0005-0000-0000-00006D5B0000}"/>
    <cellStyle name="LS Input Table Heading 3 2 3 13" xfId="13012" xr:uid="{00000000-0005-0000-0000-00006E5B0000}"/>
    <cellStyle name="LS Input Table Heading 3 2 3 14" xfId="13013" xr:uid="{00000000-0005-0000-0000-00006F5B0000}"/>
    <cellStyle name="LS Input Table Heading 3 2 3 2" xfId="13014" xr:uid="{00000000-0005-0000-0000-0000705B0000}"/>
    <cellStyle name="LS Input Table Heading 3 2 3 2 10" xfId="13015" xr:uid="{00000000-0005-0000-0000-0000715B0000}"/>
    <cellStyle name="LS Input Table Heading 3 2 3 2 11" xfId="13016" xr:uid="{00000000-0005-0000-0000-0000725B0000}"/>
    <cellStyle name="LS Input Table Heading 3 2 3 2 12" xfId="13017" xr:uid="{00000000-0005-0000-0000-0000735B0000}"/>
    <cellStyle name="LS Input Table Heading 3 2 3 2 13" xfId="13018" xr:uid="{00000000-0005-0000-0000-0000745B0000}"/>
    <cellStyle name="LS Input Table Heading 3 2 3 2 2" xfId="13019" xr:uid="{00000000-0005-0000-0000-0000755B0000}"/>
    <cellStyle name="LS Input Table Heading 3 2 3 2 3" xfId="13020" xr:uid="{00000000-0005-0000-0000-0000765B0000}"/>
    <cellStyle name="LS Input Table Heading 3 2 3 2 4" xfId="13021" xr:uid="{00000000-0005-0000-0000-0000775B0000}"/>
    <cellStyle name="LS Input Table Heading 3 2 3 2 5" xfId="13022" xr:uid="{00000000-0005-0000-0000-0000785B0000}"/>
    <cellStyle name="LS Input Table Heading 3 2 3 2 6" xfId="13023" xr:uid="{00000000-0005-0000-0000-0000795B0000}"/>
    <cellStyle name="LS Input Table Heading 3 2 3 2 7" xfId="13024" xr:uid="{00000000-0005-0000-0000-00007A5B0000}"/>
    <cellStyle name="LS Input Table Heading 3 2 3 2 8" xfId="13025" xr:uid="{00000000-0005-0000-0000-00007B5B0000}"/>
    <cellStyle name="LS Input Table Heading 3 2 3 2 9" xfId="13026" xr:uid="{00000000-0005-0000-0000-00007C5B0000}"/>
    <cellStyle name="LS Input Table Heading 3 2 3 3" xfId="13027" xr:uid="{00000000-0005-0000-0000-00007D5B0000}"/>
    <cellStyle name="LS Input Table Heading 3 2 3 4" xfId="13028" xr:uid="{00000000-0005-0000-0000-00007E5B0000}"/>
    <cellStyle name="LS Input Table Heading 3 2 3 5" xfId="13029" xr:uid="{00000000-0005-0000-0000-00007F5B0000}"/>
    <cellStyle name="LS Input Table Heading 3 2 3 6" xfId="13030" xr:uid="{00000000-0005-0000-0000-0000805B0000}"/>
    <cellStyle name="LS Input Table Heading 3 2 3 7" xfId="13031" xr:uid="{00000000-0005-0000-0000-0000815B0000}"/>
    <cellStyle name="LS Input Table Heading 3 2 3 8" xfId="13032" xr:uid="{00000000-0005-0000-0000-0000825B0000}"/>
    <cellStyle name="LS Input Table Heading 3 2 3 9" xfId="13033" xr:uid="{00000000-0005-0000-0000-0000835B0000}"/>
    <cellStyle name="LS Input Table Heading 3 2 4" xfId="13034" xr:uid="{00000000-0005-0000-0000-0000845B0000}"/>
    <cellStyle name="LS Input Table Heading 3 2 4 10" xfId="13035" xr:uid="{00000000-0005-0000-0000-0000855B0000}"/>
    <cellStyle name="LS Input Table Heading 3 2 4 11" xfId="13036" xr:uid="{00000000-0005-0000-0000-0000865B0000}"/>
    <cellStyle name="LS Input Table Heading 3 2 4 12" xfId="13037" xr:uid="{00000000-0005-0000-0000-0000875B0000}"/>
    <cellStyle name="LS Input Table Heading 3 2 4 13" xfId="13038" xr:uid="{00000000-0005-0000-0000-0000885B0000}"/>
    <cellStyle name="LS Input Table Heading 3 2 4 2" xfId="13039" xr:uid="{00000000-0005-0000-0000-0000895B0000}"/>
    <cellStyle name="LS Input Table Heading 3 2 4 3" xfId="13040" xr:uid="{00000000-0005-0000-0000-00008A5B0000}"/>
    <cellStyle name="LS Input Table Heading 3 2 4 4" xfId="13041" xr:uid="{00000000-0005-0000-0000-00008B5B0000}"/>
    <cellStyle name="LS Input Table Heading 3 2 4 5" xfId="13042" xr:uid="{00000000-0005-0000-0000-00008C5B0000}"/>
    <cellStyle name="LS Input Table Heading 3 2 4 6" xfId="13043" xr:uid="{00000000-0005-0000-0000-00008D5B0000}"/>
    <cellStyle name="LS Input Table Heading 3 2 4 7" xfId="13044" xr:uid="{00000000-0005-0000-0000-00008E5B0000}"/>
    <cellStyle name="LS Input Table Heading 3 2 4 8" xfId="13045" xr:uid="{00000000-0005-0000-0000-00008F5B0000}"/>
    <cellStyle name="LS Input Table Heading 3 2 4 9" xfId="13046" xr:uid="{00000000-0005-0000-0000-0000905B0000}"/>
    <cellStyle name="LS Input Table Heading 3 2 5" xfId="13047" xr:uid="{00000000-0005-0000-0000-0000915B0000}"/>
    <cellStyle name="LS Input Table Heading 3 2 6" xfId="13048" xr:uid="{00000000-0005-0000-0000-0000925B0000}"/>
    <cellStyle name="LS Input Table Heading 3 2 7" xfId="13049" xr:uid="{00000000-0005-0000-0000-0000935B0000}"/>
    <cellStyle name="LS Input Table Heading 3 2 8" xfId="13050" xr:uid="{00000000-0005-0000-0000-0000945B0000}"/>
    <cellStyle name="LS Input Table Heading 3 2 9" xfId="13051" xr:uid="{00000000-0005-0000-0000-0000955B0000}"/>
    <cellStyle name="LS Input Table Heading 3 3" xfId="13052" xr:uid="{00000000-0005-0000-0000-0000965B0000}"/>
    <cellStyle name="LS Input Table Heading 3 3 10" xfId="13053" xr:uid="{00000000-0005-0000-0000-0000975B0000}"/>
    <cellStyle name="LS Input Table Heading 3 3 11" xfId="13054" xr:uid="{00000000-0005-0000-0000-0000985B0000}"/>
    <cellStyle name="LS Input Table Heading 3 3 12" xfId="13055" xr:uid="{00000000-0005-0000-0000-0000995B0000}"/>
    <cellStyle name="LS Input Table Heading 3 3 13" xfId="13056" xr:uid="{00000000-0005-0000-0000-00009A5B0000}"/>
    <cellStyle name="LS Input Table Heading 3 3 14" xfId="13057" xr:uid="{00000000-0005-0000-0000-00009B5B0000}"/>
    <cellStyle name="LS Input Table Heading 3 3 15" xfId="13058" xr:uid="{00000000-0005-0000-0000-00009C5B0000}"/>
    <cellStyle name="LS Input Table Heading 3 3 2" xfId="13059" xr:uid="{00000000-0005-0000-0000-00009D5B0000}"/>
    <cellStyle name="LS Input Table Heading 3 3 2 10" xfId="13060" xr:uid="{00000000-0005-0000-0000-00009E5B0000}"/>
    <cellStyle name="LS Input Table Heading 3 3 2 11" xfId="13061" xr:uid="{00000000-0005-0000-0000-00009F5B0000}"/>
    <cellStyle name="LS Input Table Heading 3 3 2 12" xfId="13062" xr:uid="{00000000-0005-0000-0000-0000A05B0000}"/>
    <cellStyle name="LS Input Table Heading 3 3 2 13" xfId="13063" xr:uid="{00000000-0005-0000-0000-0000A15B0000}"/>
    <cellStyle name="LS Input Table Heading 3 3 2 14" xfId="13064" xr:uid="{00000000-0005-0000-0000-0000A25B0000}"/>
    <cellStyle name="LS Input Table Heading 3 3 2 2" xfId="13065" xr:uid="{00000000-0005-0000-0000-0000A35B0000}"/>
    <cellStyle name="LS Input Table Heading 3 3 2 2 10" xfId="13066" xr:uid="{00000000-0005-0000-0000-0000A45B0000}"/>
    <cellStyle name="LS Input Table Heading 3 3 2 2 11" xfId="13067" xr:uid="{00000000-0005-0000-0000-0000A55B0000}"/>
    <cellStyle name="LS Input Table Heading 3 3 2 2 12" xfId="13068" xr:uid="{00000000-0005-0000-0000-0000A65B0000}"/>
    <cellStyle name="LS Input Table Heading 3 3 2 2 13" xfId="13069" xr:uid="{00000000-0005-0000-0000-0000A75B0000}"/>
    <cellStyle name="LS Input Table Heading 3 3 2 2 2" xfId="13070" xr:uid="{00000000-0005-0000-0000-0000A85B0000}"/>
    <cellStyle name="LS Input Table Heading 3 3 2 2 3" xfId="13071" xr:uid="{00000000-0005-0000-0000-0000A95B0000}"/>
    <cellStyle name="LS Input Table Heading 3 3 2 2 4" xfId="13072" xr:uid="{00000000-0005-0000-0000-0000AA5B0000}"/>
    <cellStyle name="LS Input Table Heading 3 3 2 2 5" xfId="13073" xr:uid="{00000000-0005-0000-0000-0000AB5B0000}"/>
    <cellStyle name="LS Input Table Heading 3 3 2 2 6" xfId="13074" xr:uid="{00000000-0005-0000-0000-0000AC5B0000}"/>
    <cellStyle name="LS Input Table Heading 3 3 2 2 7" xfId="13075" xr:uid="{00000000-0005-0000-0000-0000AD5B0000}"/>
    <cellStyle name="LS Input Table Heading 3 3 2 2 8" xfId="13076" xr:uid="{00000000-0005-0000-0000-0000AE5B0000}"/>
    <cellStyle name="LS Input Table Heading 3 3 2 2 9" xfId="13077" xr:uid="{00000000-0005-0000-0000-0000AF5B0000}"/>
    <cellStyle name="LS Input Table Heading 3 3 2 3" xfId="13078" xr:uid="{00000000-0005-0000-0000-0000B05B0000}"/>
    <cellStyle name="LS Input Table Heading 3 3 2 4" xfId="13079" xr:uid="{00000000-0005-0000-0000-0000B15B0000}"/>
    <cellStyle name="LS Input Table Heading 3 3 2 5" xfId="13080" xr:uid="{00000000-0005-0000-0000-0000B25B0000}"/>
    <cellStyle name="LS Input Table Heading 3 3 2 6" xfId="13081" xr:uid="{00000000-0005-0000-0000-0000B35B0000}"/>
    <cellStyle name="LS Input Table Heading 3 3 2 7" xfId="13082" xr:uid="{00000000-0005-0000-0000-0000B45B0000}"/>
    <cellStyle name="LS Input Table Heading 3 3 2 8" xfId="13083" xr:uid="{00000000-0005-0000-0000-0000B55B0000}"/>
    <cellStyle name="LS Input Table Heading 3 3 2 9" xfId="13084" xr:uid="{00000000-0005-0000-0000-0000B65B0000}"/>
    <cellStyle name="LS Input Table Heading 3 3 3" xfId="13085" xr:uid="{00000000-0005-0000-0000-0000B75B0000}"/>
    <cellStyle name="LS Input Table Heading 3 3 3 10" xfId="13086" xr:uid="{00000000-0005-0000-0000-0000B85B0000}"/>
    <cellStyle name="LS Input Table Heading 3 3 3 11" xfId="13087" xr:uid="{00000000-0005-0000-0000-0000B95B0000}"/>
    <cellStyle name="LS Input Table Heading 3 3 3 12" xfId="13088" xr:uid="{00000000-0005-0000-0000-0000BA5B0000}"/>
    <cellStyle name="LS Input Table Heading 3 3 3 13" xfId="13089" xr:uid="{00000000-0005-0000-0000-0000BB5B0000}"/>
    <cellStyle name="LS Input Table Heading 3 3 3 2" xfId="13090" xr:uid="{00000000-0005-0000-0000-0000BC5B0000}"/>
    <cellStyle name="LS Input Table Heading 3 3 3 3" xfId="13091" xr:uid="{00000000-0005-0000-0000-0000BD5B0000}"/>
    <cellStyle name="LS Input Table Heading 3 3 3 4" xfId="13092" xr:uid="{00000000-0005-0000-0000-0000BE5B0000}"/>
    <cellStyle name="LS Input Table Heading 3 3 3 5" xfId="13093" xr:uid="{00000000-0005-0000-0000-0000BF5B0000}"/>
    <cellStyle name="LS Input Table Heading 3 3 3 6" xfId="13094" xr:uid="{00000000-0005-0000-0000-0000C05B0000}"/>
    <cellStyle name="LS Input Table Heading 3 3 3 7" xfId="13095" xr:uid="{00000000-0005-0000-0000-0000C15B0000}"/>
    <cellStyle name="LS Input Table Heading 3 3 3 8" xfId="13096" xr:uid="{00000000-0005-0000-0000-0000C25B0000}"/>
    <cellStyle name="LS Input Table Heading 3 3 3 9" xfId="13097" xr:uid="{00000000-0005-0000-0000-0000C35B0000}"/>
    <cellStyle name="LS Input Table Heading 3 3 4" xfId="13098" xr:uid="{00000000-0005-0000-0000-0000C45B0000}"/>
    <cellStyle name="LS Input Table Heading 3 3 5" xfId="13099" xr:uid="{00000000-0005-0000-0000-0000C55B0000}"/>
    <cellStyle name="LS Input Table Heading 3 3 6" xfId="13100" xr:uid="{00000000-0005-0000-0000-0000C65B0000}"/>
    <cellStyle name="LS Input Table Heading 3 3 7" xfId="13101" xr:uid="{00000000-0005-0000-0000-0000C75B0000}"/>
    <cellStyle name="LS Input Table Heading 3 3 8" xfId="13102" xr:uid="{00000000-0005-0000-0000-0000C85B0000}"/>
    <cellStyle name="LS Input Table Heading 3 3 9" xfId="13103" xr:uid="{00000000-0005-0000-0000-0000C95B0000}"/>
    <cellStyle name="LS Input Table Heading 3 4" xfId="13104" xr:uid="{00000000-0005-0000-0000-0000CA5B0000}"/>
    <cellStyle name="LS Input Table Heading 3 4 10" xfId="13105" xr:uid="{00000000-0005-0000-0000-0000CB5B0000}"/>
    <cellStyle name="LS Input Table Heading 3 4 11" xfId="13106" xr:uid="{00000000-0005-0000-0000-0000CC5B0000}"/>
    <cellStyle name="LS Input Table Heading 3 4 12" xfId="13107" xr:uid="{00000000-0005-0000-0000-0000CD5B0000}"/>
    <cellStyle name="LS Input Table Heading 3 4 13" xfId="13108" xr:uid="{00000000-0005-0000-0000-0000CE5B0000}"/>
    <cellStyle name="LS Input Table Heading 3 4 14" xfId="13109" xr:uid="{00000000-0005-0000-0000-0000CF5B0000}"/>
    <cellStyle name="LS Input Table Heading 3 4 15" xfId="13110" xr:uid="{00000000-0005-0000-0000-0000D05B0000}"/>
    <cellStyle name="LS Input Table Heading 3 4 2" xfId="13111" xr:uid="{00000000-0005-0000-0000-0000D15B0000}"/>
    <cellStyle name="LS Input Table Heading 3 4 2 10" xfId="13112" xr:uid="{00000000-0005-0000-0000-0000D25B0000}"/>
    <cellStyle name="LS Input Table Heading 3 4 2 11" xfId="13113" xr:uid="{00000000-0005-0000-0000-0000D35B0000}"/>
    <cellStyle name="LS Input Table Heading 3 4 2 12" xfId="13114" xr:uid="{00000000-0005-0000-0000-0000D45B0000}"/>
    <cellStyle name="LS Input Table Heading 3 4 2 13" xfId="13115" xr:uid="{00000000-0005-0000-0000-0000D55B0000}"/>
    <cellStyle name="LS Input Table Heading 3 4 2 14" xfId="13116" xr:uid="{00000000-0005-0000-0000-0000D65B0000}"/>
    <cellStyle name="LS Input Table Heading 3 4 2 2" xfId="13117" xr:uid="{00000000-0005-0000-0000-0000D75B0000}"/>
    <cellStyle name="LS Input Table Heading 3 4 2 2 10" xfId="13118" xr:uid="{00000000-0005-0000-0000-0000D85B0000}"/>
    <cellStyle name="LS Input Table Heading 3 4 2 2 11" xfId="13119" xr:uid="{00000000-0005-0000-0000-0000D95B0000}"/>
    <cellStyle name="LS Input Table Heading 3 4 2 2 12" xfId="13120" xr:uid="{00000000-0005-0000-0000-0000DA5B0000}"/>
    <cellStyle name="LS Input Table Heading 3 4 2 2 13" xfId="13121" xr:uid="{00000000-0005-0000-0000-0000DB5B0000}"/>
    <cellStyle name="LS Input Table Heading 3 4 2 2 2" xfId="13122" xr:uid="{00000000-0005-0000-0000-0000DC5B0000}"/>
    <cellStyle name="LS Input Table Heading 3 4 2 2 3" xfId="13123" xr:uid="{00000000-0005-0000-0000-0000DD5B0000}"/>
    <cellStyle name="LS Input Table Heading 3 4 2 2 4" xfId="13124" xr:uid="{00000000-0005-0000-0000-0000DE5B0000}"/>
    <cellStyle name="LS Input Table Heading 3 4 2 2 5" xfId="13125" xr:uid="{00000000-0005-0000-0000-0000DF5B0000}"/>
    <cellStyle name="LS Input Table Heading 3 4 2 2 6" xfId="13126" xr:uid="{00000000-0005-0000-0000-0000E05B0000}"/>
    <cellStyle name="LS Input Table Heading 3 4 2 2 7" xfId="13127" xr:uid="{00000000-0005-0000-0000-0000E15B0000}"/>
    <cellStyle name="LS Input Table Heading 3 4 2 2 8" xfId="13128" xr:uid="{00000000-0005-0000-0000-0000E25B0000}"/>
    <cellStyle name="LS Input Table Heading 3 4 2 2 9" xfId="13129" xr:uid="{00000000-0005-0000-0000-0000E35B0000}"/>
    <cellStyle name="LS Input Table Heading 3 4 2 3" xfId="13130" xr:uid="{00000000-0005-0000-0000-0000E45B0000}"/>
    <cellStyle name="LS Input Table Heading 3 4 2 4" xfId="13131" xr:uid="{00000000-0005-0000-0000-0000E55B0000}"/>
    <cellStyle name="LS Input Table Heading 3 4 2 5" xfId="13132" xr:uid="{00000000-0005-0000-0000-0000E65B0000}"/>
    <cellStyle name="LS Input Table Heading 3 4 2 6" xfId="13133" xr:uid="{00000000-0005-0000-0000-0000E75B0000}"/>
    <cellStyle name="LS Input Table Heading 3 4 2 7" xfId="13134" xr:uid="{00000000-0005-0000-0000-0000E85B0000}"/>
    <cellStyle name="LS Input Table Heading 3 4 2 8" xfId="13135" xr:uid="{00000000-0005-0000-0000-0000E95B0000}"/>
    <cellStyle name="LS Input Table Heading 3 4 2 9" xfId="13136" xr:uid="{00000000-0005-0000-0000-0000EA5B0000}"/>
    <cellStyle name="LS Input Table Heading 3 4 3" xfId="13137" xr:uid="{00000000-0005-0000-0000-0000EB5B0000}"/>
    <cellStyle name="LS Input Table Heading 3 4 3 10" xfId="13138" xr:uid="{00000000-0005-0000-0000-0000EC5B0000}"/>
    <cellStyle name="LS Input Table Heading 3 4 3 11" xfId="13139" xr:uid="{00000000-0005-0000-0000-0000ED5B0000}"/>
    <cellStyle name="LS Input Table Heading 3 4 3 12" xfId="13140" xr:uid="{00000000-0005-0000-0000-0000EE5B0000}"/>
    <cellStyle name="LS Input Table Heading 3 4 3 13" xfId="13141" xr:uid="{00000000-0005-0000-0000-0000EF5B0000}"/>
    <cellStyle name="LS Input Table Heading 3 4 3 2" xfId="13142" xr:uid="{00000000-0005-0000-0000-0000F05B0000}"/>
    <cellStyle name="LS Input Table Heading 3 4 3 3" xfId="13143" xr:uid="{00000000-0005-0000-0000-0000F15B0000}"/>
    <cellStyle name="LS Input Table Heading 3 4 3 4" xfId="13144" xr:uid="{00000000-0005-0000-0000-0000F25B0000}"/>
    <cellStyle name="LS Input Table Heading 3 4 3 5" xfId="13145" xr:uid="{00000000-0005-0000-0000-0000F35B0000}"/>
    <cellStyle name="LS Input Table Heading 3 4 3 6" xfId="13146" xr:uid="{00000000-0005-0000-0000-0000F45B0000}"/>
    <cellStyle name="LS Input Table Heading 3 4 3 7" xfId="13147" xr:uid="{00000000-0005-0000-0000-0000F55B0000}"/>
    <cellStyle name="LS Input Table Heading 3 4 3 8" xfId="13148" xr:uid="{00000000-0005-0000-0000-0000F65B0000}"/>
    <cellStyle name="LS Input Table Heading 3 4 3 9" xfId="13149" xr:uid="{00000000-0005-0000-0000-0000F75B0000}"/>
    <cellStyle name="LS Input Table Heading 3 4 4" xfId="13150" xr:uid="{00000000-0005-0000-0000-0000F85B0000}"/>
    <cellStyle name="LS Input Table Heading 3 4 5" xfId="13151" xr:uid="{00000000-0005-0000-0000-0000F95B0000}"/>
    <cellStyle name="LS Input Table Heading 3 4 6" xfId="13152" xr:uid="{00000000-0005-0000-0000-0000FA5B0000}"/>
    <cellStyle name="LS Input Table Heading 3 4 7" xfId="13153" xr:uid="{00000000-0005-0000-0000-0000FB5B0000}"/>
    <cellStyle name="LS Input Table Heading 3 4 8" xfId="13154" xr:uid="{00000000-0005-0000-0000-0000FC5B0000}"/>
    <cellStyle name="LS Input Table Heading 3 4 9" xfId="13155" xr:uid="{00000000-0005-0000-0000-0000FD5B0000}"/>
    <cellStyle name="LS Input Table Heading 3 5" xfId="13156" xr:uid="{00000000-0005-0000-0000-0000FE5B0000}"/>
    <cellStyle name="LS Input Table Heading 3 5 10" xfId="13157" xr:uid="{00000000-0005-0000-0000-0000FF5B0000}"/>
    <cellStyle name="LS Input Table Heading 3 5 11" xfId="13158" xr:uid="{00000000-0005-0000-0000-0000005C0000}"/>
    <cellStyle name="LS Input Table Heading 3 5 12" xfId="13159" xr:uid="{00000000-0005-0000-0000-0000015C0000}"/>
    <cellStyle name="LS Input Table Heading 3 5 13" xfId="13160" xr:uid="{00000000-0005-0000-0000-0000025C0000}"/>
    <cellStyle name="LS Input Table Heading 3 5 14" xfId="13161" xr:uid="{00000000-0005-0000-0000-0000035C0000}"/>
    <cellStyle name="LS Input Table Heading 3 5 2" xfId="13162" xr:uid="{00000000-0005-0000-0000-0000045C0000}"/>
    <cellStyle name="LS Input Table Heading 3 5 2 10" xfId="13163" xr:uid="{00000000-0005-0000-0000-0000055C0000}"/>
    <cellStyle name="LS Input Table Heading 3 5 2 11" xfId="13164" xr:uid="{00000000-0005-0000-0000-0000065C0000}"/>
    <cellStyle name="LS Input Table Heading 3 5 2 12" xfId="13165" xr:uid="{00000000-0005-0000-0000-0000075C0000}"/>
    <cellStyle name="LS Input Table Heading 3 5 2 13" xfId="13166" xr:uid="{00000000-0005-0000-0000-0000085C0000}"/>
    <cellStyle name="LS Input Table Heading 3 5 2 2" xfId="13167" xr:uid="{00000000-0005-0000-0000-0000095C0000}"/>
    <cellStyle name="LS Input Table Heading 3 5 2 3" xfId="13168" xr:uid="{00000000-0005-0000-0000-00000A5C0000}"/>
    <cellStyle name="LS Input Table Heading 3 5 2 4" xfId="13169" xr:uid="{00000000-0005-0000-0000-00000B5C0000}"/>
    <cellStyle name="LS Input Table Heading 3 5 2 5" xfId="13170" xr:uid="{00000000-0005-0000-0000-00000C5C0000}"/>
    <cellStyle name="LS Input Table Heading 3 5 2 6" xfId="13171" xr:uid="{00000000-0005-0000-0000-00000D5C0000}"/>
    <cellStyle name="LS Input Table Heading 3 5 2 7" xfId="13172" xr:uid="{00000000-0005-0000-0000-00000E5C0000}"/>
    <cellStyle name="LS Input Table Heading 3 5 2 8" xfId="13173" xr:uid="{00000000-0005-0000-0000-00000F5C0000}"/>
    <cellStyle name="LS Input Table Heading 3 5 2 9" xfId="13174" xr:uid="{00000000-0005-0000-0000-0000105C0000}"/>
    <cellStyle name="LS Input Table Heading 3 5 3" xfId="13175" xr:uid="{00000000-0005-0000-0000-0000115C0000}"/>
    <cellStyle name="LS Input Table Heading 3 5 4" xfId="13176" xr:uid="{00000000-0005-0000-0000-0000125C0000}"/>
    <cellStyle name="LS Input Table Heading 3 5 5" xfId="13177" xr:uid="{00000000-0005-0000-0000-0000135C0000}"/>
    <cellStyle name="LS Input Table Heading 3 5 6" xfId="13178" xr:uid="{00000000-0005-0000-0000-0000145C0000}"/>
    <cellStyle name="LS Input Table Heading 3 5 7" xfId="13179" xr:uid="{00000000-0005-0000-0000-0000155C0000}"/>
    <cellStyle name="LS Input Table Heading 3 5 8" xfId="13180" xr:uid="{00000000-0005-0000-0000-0000165C0000}"/>
    <cellStyle name="LS Input Table Heading 3 5 9" xfId="13181" xr:uid="{00000000-0005-0000-0000-0000175C0000}"/>
    <cellStyle name="LS Input Table Heading 3 6" xfId="13182" xr:uid="{00000000-0005-0000-0000-0000185C0000}"/>
    <cellStyle name="LS Input Table Heading 3 6 10" xfId="13183" xr:uid="{00000000-0005-0000-0000-0000195C0000}"/>
    <cellStyle name="LS Input Table Heading 3 6 11" xfId="13184" xr:uid="{00000000-0005-0000-0000-00001A5C0000}"/>
    <cellStyle name="LS Input Table Heading 3 6 12" xfId="13185" xr:uid="{00000000-0005-0000-0000-00001B5C0000}"/>
    <cellStyle name="LS Input Table Heading 3 6 13" xfId="13186" xr:uid="{00000000-0005-0000-0000-00001C5C0000}"/>
    <cellStyle name="LS Input Table Heading 3 6 2" xfId="13187" xr:uid="{00000000-0005-0000-0000-00001D5C0000}"/>
    <cellStyle name="LS Input Table Heading 3 6 3" xfId="13188" xr:uid="{00000000-0005-0000-0000-00001E5C0000}"/>
    <cellStyle name="LS Input Table Heading 3 6 4" xfId="13189" xr:uid="{00000000-0005-0000-0000-00001F5C0000}"/>
    <cellStyle name="LS Input Table Heading 3 6 5" xfId="13190" xr:uid="{00000000-0005-0000-0000-0000205C0000}"/>
    <cellStyle name="LS Input Table Heading 3 6 6" xfId="13191" xr:uid="{00000000-0005-0000-0000-0000215C0000}"/>
    <cellStyle name="LS Input Table Heading 3 6 7" xfId="13192" xr:uid="{00000000-0005-0000-0000-0000225C0000}"/>
    <cellStyle name="LS Input Table Heading 3 6 8" xfId="13193" xr:uid="{00000000-0005-0000-0000-0000235C0000}"/>
    <cellStyle name="LS Input Table Heading 3 6 9" xfId="13194" xr:uid="{00000000-0005-0000-0000-0000245C0000}"/>
    <cellStyle name="LS Input Table Heading 3 7" xfId="13195" xr:uid="{00000000-0005-0000-0000-0000255C0000}"/>
    <cellStyle name="LS Input Table Heading 3 8" xfId="13196" xr:uid="{00000000-0005-0000-0000-0000265C0000}"/>
    <cellStyle name="LS Input Table Heading 3 9" xfId="13197" xr:uid="{00000000-0005-0000-0000-0000275C0000}"/>
    <cellStyle name="LS Input Table Heading 4" xfId="13198" xr:uid="{00000000-0005-0000-0000-0000285C0000}"/>
    <cellStyle name="LS Input Table Heading 4 10" xfId="13199" xr:uid="{00000000-0005-0000-0000-0000295C0000}"/>
    <cellStyle name="LS Input Table Heading 4 11" xfId="13200" xr:uid="{00000000-0005-0000-0000-00002A5C0000}"/>
    <cellStyle name="LS Input Table Heading 4 12" xfId="13201" xr:uid="{00000000-0005-0000-0000-00002B5C0000}"/>
    <cellStyle name="LS Input Table Heading 4 13" xfId="13202" xr:uid="{00000000-0005-0000-0000-00002C5C0000}"/>
    <cellStyle name="LS Input Table Heading 4 14" xfId="13203" xr:uid="{00000000-0005-0000-0000-00002D5C0000}"/>
    <cellStyle name="LS Input Table Heading 4 15" xfId="13204" xr:uid="{00000000-0005-0000-0000-00002E5C0000}"/>
    <cellStyle name="LS Input Table Heading 4 2" xfId="13205" xr:uid="{00000000-0005-0000-0000-00002F5C0000}"/>
    <cellStyle name="LS Input Table Heading 4 2 10" xfId="13206" xr:uid="{00000000-0005-0000-0000-0000305C0000}"/>
    <cellStyle name="LS Input Table Heading 4 2 11" xfId="13207" xr:uid="{00000000-0005-0000-0000-0000315C0000}"/>
    <cellStyle name="LS Input Table Heading 4 2 12" xfId="13208" xr:uid="{00000000-0005-0000-0000-0000325C0000}"/>
    <cellStyle name="LS Input Table Heading 4 2 13" xfId="13209" xr:uid="{00000000-0005-0000-0000-0000335C0000}"/>
    <cellStyle name="LS Input Table Heading 4 2 14" xfId="13210" xr:uid="{00000000-0005-0000-0000-0000345C0000}"/>
    <cellStyle name="LS Input Table Heading 4 2 2" xfId="13211" xr:uid="{00000000-0005-0000-0000-0000355C0000}"/>
    <cellStyle name="LS Input Table Heading 4 2 2 10" xfId="13212" xr:uid="{00000000-0005-0000-0000-0000365C0000}"/>
    <cellStyle name="LS Input Table Heading 4 2 2 11" xfId="13213" xr:uid="{00000000-0005-0000-0000-0000375C0000}"/>
    <cellStyle name="LS Input Table Heading 4 2 2 12" xfId="13214" xr:uid="{00000000-0005-0000-0000-0000385C0000}"/>
    <cellStyle name="LS Input Table Heading 4 2 2 13" xfId="13215" xr:uid="{00000000-0005-0000-0000-0000395C0000}"/>
    <cellStyle name="LS Input Table Heading 4 2 2 2" xfId="13216" xr:uid="{00000000-0005-0000-0000-00003A5C0000}"/>
    <cellStyle name="LS Input Table Heading 4 2 2 3" xfId="13217" xr:uid="{00000000-0005-0000-0000-00003B5C0000}"/>
    <cellStyle name="LS Input Table Heading 4 2 2 4" xfId="13218" xr:uid="{00000000-0005-0000-0000-00003C5C0000}"/>
    <cellStyle name="LS Input Table Heading 4 2 2 5" xfId="13219" xr:uid="{00000000-0005-0000-0000-00003D5C0000}"/>
    <cellStyle name="LS Input Table Heading 4 2 2 6" xfId="13220" xr:uid="{00000000-0005-0000-0000-00003E5C0000}"/>
    <cellStyle name="LS Input Table Heading 4 2 2 7" xfId="13221" xr:uid="{00000000-0005-0000-0000-00003F5C0000}"/>
    <cellStyle name="LS Input Table Heading 4 2 2 8" xfId="13222" xr:uid="{00000000-0005-0000-0000-0000405C0000}"/>
    <cellStyle name="LS Input Table Heading 4 2 2 9" xfId="13223" xr:uid="{00000000-0005-0000-0000-0000415C0000}"/>
    <cellStyle name="LS Input Table Heading 4 2 3" xfId="13224" xr:uid="{00000000-0005-0000-0000-0000425C0000}"/>
    <cellStyle name="LS Input Table Heading 4 2 4" xfId="13225" xr:uid="{00000000-0005-0000-0000-0000435C0000}"/>
    <cellStyle name="LS Input Table Heading 4 2 5" xfId="13226" xr:uid="{00000000-0005-0000-0000-0000445C0000}"/>
    <cellStyle name="LS Input Table Heading 4 2 6" xfId="13227" xr:uid="{00000000-0005-0000-0000-0000455C0000}"/>
    <cellStyle name="LS Input Table Heading 4 2 7" xfId="13228" xr:uid="{00000000-0005-0000-0000-0000465C0000}"/>
    <cellStyle name="LS Input Table Heading 4 2 8" xfId="13229" xr:uid="{00000000-0005-0000-0000-0000475C0000}"/>
    <cellStyle name="LS Input Table Heading 4 2 9" xfId="13230" xr:uid="{00000000-0005-0000-0000-0000485C0000}"/>
    <cellStyle name="LS Input Table Heading 4 3" xfId="13231" xr:uid="{00000000-0005-0000-0000-0000495C0000}"/>
    <cellStyle name="LS Input Table Heading 4 3 10" xfId="13232" xr:uid="{00000000-0005-0000-0000-00004A5C0000}"/>
    <cellStyle name="LS Input Table Heading 4 3 11" xfId="13233" xr:uid="{00000000-0005-0000-0000-00004B5C0000}"/>
    <cellStyle name="LS Input Table Heading 4 3 12" xfId="13234" xr:uid="{00000000-0005-0000-0000-00004C5C0000}"/>
    <cellStyle name="LS Input Table Heading 4 3 13" xfId="13235" xr:uid="{00000000-0005-0000-0000-00004D5C0000}"/>
    <cellStyle name="LS Input Table Heading 4 3 2" xfId="13236" xr:uid="{00000000-0005-0000-0000-00004E5C0000}"/>
    <cellStyle name="LS Input Table Heading 4 3 3" xfId="13237" xr:uid="{00000000-0005-0000-0000-00004F5C0000}"/>
    <cellStyle name="LS Input Table Heading 4 3 4" xfId="13238" xr:uid="{00000000-0005-0000-0000-0000505C0000}"/>
    <cellStyle name="LS Input Table Heading 4 3 5" xfId="13239" xr:uid="{00000000-0005-0000-0000-0000515C0000}"/>
    <cellStyle name="LS Input Table Heading 4 3 6" xfId="13240" xr:uid="{00000000-0005-0000-0000-0000525C0000}"/>
    <cellStyle name="LS Input Table Heading 4 3 7" xfId="13241" xr:uid="{00000000-0005-0000-0000-0000535C0000}"/>
    <cellStyle name="LS Input Table Heading 4 3 8" xfId="13242" xr:uid="{00000000-0005-0000-0000-0000545C0000}"/>
    <cellStyle name="LS Input Table Heading 4 3 9" xfId="13243" xr:uid="{00000000-0005-0000-0000-0000555C0000}"/>
    <cellStyle name="LS Input Table Heading 4 4" xfId="13244" xr:uid="{00000000-0005-0000-0000-0000565C0000}"/>
    <cellStyle name="LS Input Table Heading 4 5" xfId="13245" xr:uid="{00000000-0005-0000-0000-0000575C0000}"/>
    <cellStyle name="LS Input Table Heading 4 6" xfId="13246" xr:uid="{00000000-0005-0000-0000-0000585C0000}"/>
    <cellStyle name="LS Input Table Heading 4 7" xfId="13247" xr:uid="{00000000-0005-0000-0000-0000595C0000}"/>
    <cellStyle name="LS Input Table Heading 4 8" xfId="13248" xr:uid="{00000000-0005-0000-0000-00005A5C0000}"/>
    <cellStyle name="LS Input Table Heading 4 9" xfId="13249" xr:uid="{00000000-0005-0000-0000-00005B5C0000}"/>
    <cellStyle name="LS Input Table Heading 5" xfId="13250" xr:uid="{00000000-0005-0000-0000-00005C5C0000}"/>
    <cellStyle name="LS Input Table Heading 5 10" xfId="13251" xr:uid="{00000000-0005-0000-0000-00005D5C0000}"/>
    <cellStyle name="LS Input Table Heading 5 11" xfId="13252" xr:uid="{00000000-0005-0000-0000-00005E5C0000}"/>
    <cellStyle name="LS Input Table Heading 5 12" xfId="13253" xr:uid="{00000000-0005-0000-0000-00005F5C0000}"/>
    <cellStyle name="LS Input Table Heading 5 13" xfId="13254" xr:uid="{00000000-0005-0000-0000-0000605C0000}"/>
    <cellStyle name="LS Input Table Heading 5 14" xfId="13255" xr:uid="{00000000-0005-0000-0000-0000615C0000}"/>
    <cellStyle name="LS Input Table Heading 5 15" xfId="13256" xr:uid="{00000000-0005-0000-0000-0000625C0000}"/>
    <cellStyle name="LS Input Table Heading 5 2" xfId="13257" xr:uid="{00000000-0005-0000-0000-0000635C0000}"/>
    <cellStyle name="LS Input Table Heading 5 2 10" xfId="13258" xr:uid="{00000000-0005-0000-0000-0000645C0000}"/>
    <cellStyle name="LS Input Table Heading 5 2 11" xfId="13259" xr:uid="{00000000-0005-0000-0000-0000655C0000}"/>
    <cellStyle name="LS Input Table Heading 5 2 12" xfId="13260" xr:uid="{00000000-0005-0000-0000-0000665C0000}"/>
    <cellStyle name="LS Input Table Heading 5 2 13" xfId="13261" xr:uid="{00000000-0005-0000-0000-0000675C0000}"/>
    <cellStyle name="LS Input Table Heading 5 2 14" xfId="13262" xr:uid="{00000000-0005-0000-0000-0000685C0000}"/>
    <cellStyle name="LS Input Table Heading 5 2 2" xfId="13263" xr:uid="{00000000-0005-0000-0000-0000695C0000}"/>
    <cellStyle name="LS Input Table Heading 5 2 2 10" xfId="13264" xr:uid="{00000000-0005-0000-0000-00006A5C0000}"/>
    <cellStyle name="LS Input Table Heading 5 2 2 11" xfId="13265" xr:uid="{00000000-0005-0000-0000-00006B5C0000}"/>
    <cellStyle name="LS Input Table Heading 5 2 2 12" xfId="13266" xr:uid="{00000000-0005-0000-0000-00006C5C0000}"/>
    <cellStyle name="LS Input Table Heading 5 2 2 13" xfId="13267" xr:uid="{00000000-0005-0000-0000-00006D5C0000}"/>
    <cellStyle name="LS Input Table Heading 5 2 2 2" xfId="13268" xr:uid="{00000000-0005-0000-0000-00006E5C0000}"/>
    <cellStyle name="LS Input Table Heading 5 2 2 3" xfId="13269" xr:uid="{00000000-0005-0000-0000-00006F5C0000}"/>
    <cellStyle name="LS Input Table Heading 5 2 2 4" xfId="13270" xr:uid="{00000000-0005-0000-0000-0000705C0000}"/>
    <cellStyle name="LS Input Table Heading 5 2 2 5" xfId="13271" xr:uid="{00000000-0005-0000-0000-0000715C0000}"/>
    <cellStyle name="LS Input Table Heading 5 2 2 6" xfId="13272" xr:uid="{00000000-0005-0000-0000-0000725C0000}"/>
    <cellStyle name="LS Input Table Heading 5 2 2 7" xfId="13273" xr:uid="{00000000-0005-0000-0000-0000735C0000}"/>
    <cellStyle name="LS Input Table Heading 5 2 2 8" xfId="13274" xr:uid="{00000000-0005-0000-0000-0000745C0000}"/>
    <cellStyle name="LS Input Table Heading 5 2 2 9" xfId="13275" xr:uid="{00000000-0005-0000-0000-0000755C0000}"/>
    <cellStyle name="LS Input Table Heading 5 2 3" xfId="13276" xr:uid="{00000000-0005-0000-0000-0000765C0000}"/>
    <cellStyle name="LS Input Table Heading 5 2 4" xfId="13277" xr:uid="{00000000-0005-0000-0000-0000775C0000}"/>
    <cellStyle name="LS Input Table Heading 5 2 5" xfId="13278" xr:uid="{00000000-0005-0000-0000-0000785C0000}"/>
    <cellStyle name="LS Input Table Heading 5 2 6" xfId="13279" xr:uid="{00000000-0005-0000-0000-0000795C0000}"/>
    <cellStyle name="LS Input Table Heading 5 2 7" xfId="13280" xr:uid="{00000000-0005-0000-0000-00007A5C0000}"/>
    <cellStyle name="LS Input Table Heading 5 2 8" xfId="13281" xr:uid="{00000000-0005-0000-0000-00007B5C0000}"/>
    <cellStyle name="LS Input Table Heading 5 2 9" xfId="13282" xr:uid="{00000000-0005-0000-0000-00007C5C0000}"/>
    <cellStyle name="LS Input Table Heading 5 3" xfId="13283" xr:uid="{00000000-0005-0000-0000-00007D5C0000}"/>
    <cellStyle name="LS Input Table Heading 5 3 10" xfId="13284" xr:uid="{00000000-0005-0000-0000-00007E5C0000}"/>
    <cellStyle name="LS Input Table Heading 5 3 11" xfId="13285" xr:uid="{00000000-0005-0000-0000-00007F5C0000}"/>
    <cellStyle name="LS Input Table Heading 5 3 12" xfId="13286" xr:uid="{00000000-0005-0000-0000-0000805C0000}"/>
    <cellStyle name="LS Input Table Heading 5 3 13" xfId="13287" xr:uid="{00000000-0005-0000-0000-0000815C0000}"/>
    <cellStyle name="LS Input Table Heading 5 3 2" xfId="13288" xr:uid="{00000000-0005-0000-0000-0000825C0000}"/>
    <cellStyle name="LS Input Table Heading 5 3 3" xfId="13289" xr:uid="{00000000-0005-0000-0000-0000835C0000}"/>
    <cellStyle name="LS Input Table Heading 5 3 4" xfId="13290" xr:uid="{00000000-0005-0000-0000-0000845C0000}"/>
    <cellStyle name="LS Input Table Heading 5 3 5" xfId="13291" xr:uid="{00000000-0005-0000-0000-0000855C0000}"/>
    <cellStyle name="LS Input Table Heading 5 3 6" xfId="13292" xr:uid="{00000000-0005-0000-0000-0000865C0000}"/>
    <cellStyle name="LS Input Table Heading 5 3 7" xfId="13293" xr:uid="{00000000-0005-0000-0000-0000875C0000}"/>
    <cellStyle name="LS Input Table Heading 5 3 8" xfId="13294" xr:uid="{00000000-0005-0000-0000-0000885C0000}"/>
    <cellStyle name="LS Input Table Heading 5 3 9" xfId="13295" xr:uid="{00000000-0005-0000-0000-0000895C0000}"/>
    <cellStyle name="LS Input Table Heading 5 4" xfId="13296" xr:uid="{00000000-0005-0000-0000-00008A5C0000}"/>
    <cellStyle name="LS Input Table Heading 5 5" xfId="13297" xr:uid="{00000000-0005-0000-0000-00008B5C0000}"/>
    <cellStyle name="LS Input Table Heading 5 6" xfId="13298" xr:uid="{00000000-0005-0000-0000-00008C5C0000}"/>
    <cellStyle name="LS Input Table Heading 5 7" xfId="13299" xr:uid="{00000000-0005-0000-0000-00008D5C0000}"/>
    <cellStyle name="LS Input Table Heading 5 8" xfId="13300" xr:uid="{00000000-0005-0000-0000-00008E5C0000}"/>
    <cellStyle name="LS Input Table Heading 5 9" xfId="13301" xr:uid="{00000000-0005-0000-0000-00008F5C0000}"/>
    <cellStyle name="LS Input Table Heading 6" xfId="13302" xr:uid="{00000000-0005-0000-0000-0000905C0000}"/>
    <cellStyle name="LS Input Table Heading 6 10" xfId="13303" xr:uid="{00000000-0005-0000-0000-0000915C0000}"/>
    <cellStyle name="LS Input Table Heading 6 11" xfId="13304" xr:uid="{00000000-0005-0000-0000-0000925C0000}"/>
    <cellStyle name="LS Input Table Heading 6 12" xfId="13305" xr:uid="{00000000-0005-0000-0000-0000935C0000}"/>
    <cellStyle name="LS Input Table Heading 6 13" xfId="13306" xr:uid="{00000000-0005-0000-0000-0000945C0000}"/>
    <cellStyle name="LS Input Table Heading 6 14" xfId="13307" xr:uid="{00000000-0005-0000-0000-0000955C0000}"/>
    <cellStyle name="LS Input Table Heading 6 15" xfId="13308" xr:uid="{00000000-0005-0000-0000-0000965C0000}"/>
    <cellStyle name="LS Input Table Heading 6 2" xfId="13309" xr:uid="{00000000-0005-0000-0000-0000975C0000}"/>
    <cellStyle name="LS Input Table Heading 6 2 10" xfId="13310" xr:uid="{00000000-0005-0000-0000-0000985C0000}"/>
    <cellStyle name="LS Input Table Heading 6 2 11" xfId="13311" xr:uid="{00000000-0005-0000-0000-0000995C0000}"/>
    <cellStyle name="LS Input Table Heading 6 2 12" xfId="13312" xr:uid="{00000000-0005-0000-0000-00009A5C0000}"/>
    <cellStyle name="LS Input Table Heading 6 2 13" xfId="13313" xr:uid="{00000000-0005-0000-0000-00009B5C0000}"/>
    <cellStyle name="LS Input Table Heading 6 2 14" xfId="13314" xr:uid="{00000000-0005-0000-0000-00009C5C0000}"/>
    <cellStyle name="LS Input Table Heading 6 2 2" xfId="13315" xr:uid="{00000000-0005-0000-0000-00009D5C0000}"/>
    <cellStyle name="LS Input Table Heading 6 2 2 10" xfId="13316" xr:uid="{00000000-0005-0000-0000-00009E5C0000}"/>
    <cellStyle name="LS Input Table Heading 6 2 2 11" xfId="13317" xr:uid="{00000000-0005-0000-0000-00009F5C0000}"/>
    <cellStyle name="LS Input Table Heading 6 2 2 12" xfId="13318" xr:uid="{00000000-0005-0000-0000-0000A05C0000}"/>
    <cellStyle name="LS Input Table Heading 6 2 2 13" xfId="13319" xr:uid="{00000000-0005-0000-0000-0000A15C0000}"/>
    <cellStyle name="LS Input Table Heading 6 2 2 2" xfId="13320" xr:uid="{00000000-0005-0000-0000-0000A25C0000}"/>
    <cellStyle name="LS Input Table Heading 6 2 2 3" xfId="13321" xr:uid="{00000000-0005-0000-0000-0000A35C0000}"/>
    <cellStyle name="LS Input Table Heading 6 2 2 4" xfId="13322" xr:uid="{00000000-0005-0000-0000-0000A45C0000}"/>
    <cellStyle name="LS Input Table Heading 6 2 2 5" xfId="13323" xr:uid="{00000000-0005-0000-0000-0000A55C0000}"/>
    <cellStyle name="LS Input Table Heading 6 2 2 6" xfId="13324" xr:uid="{00000000-0005-0000-0000-0000A65C0000}"/>
    <cellStyle name="LS Input Table Heading 6 2 2 7" xfId="13325" xr:uid="{00000000-0005-0000-0000-0000A75C0000}"/>
    <cellStyle name="LS Input Table Heading 6 2 2 8" xfId="13326" xr:uid="{00000000-0005-0000-0000-0000A85C0000}"/>
    <cellStyle name="LS Input Table Heading 6 2 2 9" xfId="13327" xr:uid="{00000000-0005-0000-0000-0000A95C0000}"/>
    <cellStyle name="LS Input Table Heading 6 2 3" xfId="13328" xr:uid="{00000000-0005-0000-0000-0000AA5C0000}"/>
    <cellStyle name="LS Input Table Heading 6 2 4" xfId="13329" xr:uid="{00000000-0005-0000-0000-0000AB5C0000}"/>
    <cellStyle name="LS Input Table Heading 6 2 5" xfId="13330" xr:uid="{00000000-0005-0000-0000-0000AC5C0000}"/>
    <cellStyle name="LS Input Table Heading 6 2 6" xfId="13331" xr:uid="{00000000-0005-0000-0000-0000AD5C0000}"/>
    <cellStyle name="LS Input Table Heading 6 2 7" xfId="13332" xr:uid="{00000000-0005-0000-0000-0000AE5C0000}"/>
    <cellStyle name="LS Input Table Heading 6 2 8" xfId="13333" xr:uid="{00000000-0005-0000-0000-0000AF5C0000}"/>
    <cellStyle name="LS Input Table Heading 6 2 9" xfId="13334" xr:uid="{00000000-0005-0000-0000-0000B05C0000}"/>
    <cellStyle name="LS Input Table Heading 6 3" xfId="13335" xr:uid="{00000000-0005-0000-0000-0000B15C0000}"/>
    <cellStyle name="LS Input Table Heading 6 3 10" xfId="13336" xr:uid="{00000000-0005-0000-0000-0000B25C0000}"/>
    <cellStyle name="LS Input Table Heading 6 3 11" xfId="13337" xr:uid="{00000000-0005-0000-0000-0000B35C0000}"/>
    <cellStyle name="LS Input Table Heading 6 3 12" xfId="13338" xr:uid="{00000000-0005-0000-0000-0000B45C0000}"/>
    <cellStyle name="LS Input Table Heading 6 3 13" xfId="13339" xr:uid="{00000000-0005-0000-0000-0000B55C0000}"/>
    <cellStyle name="LS Input Table Heading 6 3 2" xfId="13340" xr:uid="{00000000-0005-0000-0000-0000B65C0000}"/>
    <cellStyle name="LS Input Table Heading 6 3 3" xfId="13341" xr:uid="{00000000-0005-0000-0000-0000B75C0000}"/>
    <cellStyle name="LS Input Table Heading 6 3 4" xfId="13342" xr:uid="{00000000-0005-0000-0000-0000B85C0000}"/>
    <cellStyle name="LS Input Table Heading 6 3 5" xfId="13343" xr:uid="{00000000-0005-0000-0000-0000B95C0000}"/>
    <cellStyle name="LS Input Table Heading 6 3 6" xfId="13344" xr:uid="{00000000-0005-0000-0000-0000BA5C0000}"/>
    <cellStyle name="LS Input Table Heading 6 3 7" xfId="13345" xr:uid="{00000000-0005-0000-0000-0000BB5C0000}"/>
    <cellStyle name="LS Input Table Heading 6 3 8" xfId="13346" xr:uid="{00000000-0005-0000-0000-0000BC5C0000}"/>
    <cellStyle name="LS Input Table Heading 6 3 9" xfId="13347" xr:uid="{00000000-0005-0000-0000-0000BD5C0000}"/>
    <cellStyle name="LS Input Table Heading 6 4" xfId="13348" xr:uid="{00000000-0005-0000-0000-0000BE5C0000}"/>
    <cellStyle name="LS Input Table Heading 6 5" xfId="13349" xr:uid="{00000000-0005-0000-0000-0000BF5C0000}"/>
    <cellStyle name="LS Input Table Heading 6 6" xfId="13350" xr:uid="{00000000-0005-0000-0000-0000C05C0000}"/>
    <cellStyle name="LS Input Table Heading 6 7" xfId="13351" xr:uid="{00000000-0005-0000-0000-0000C15C0000}"/>
    <cellStyle name="LS Input Table Heading 6 8" xfId="13352" xr:uid="{00000000-0005-0000-0000-0000C25C0000}"/>
    <cellStyle name="LS Input Table Heading 6 9" xfId="13353" xr:uid="{00000000-0005-0000-0000-0000C35C0000}"/>
    <cellStyle name="LS Input Table Heading 7" xfId="13354" xr:uid="{00000000-0005-0000-0000-0000C45C0000}"/>
    <cellStyle name="LS Input Table Heading 7 10" xfId="13355" xr:uid="{00000000-0005-0000-0000-0000C55C0000}"/>
    <cellStyle name="LS Input Table Heading 7 11" xfId="13356" xr:uid="{00000000-0005-0000-0000-0000C65C0000}"/>
    <cellStyle name="LS Input Table Heading 7 12" xfId="13357" xr:uid="{00000000-0005-0000-0000-0000C75C0000}"/>
    <cellStyle name="LS Input Table Heading 7 13" xfId="13358" xr:uid="{00000000-0005-0000-0000-0000C85C0000}"/>
    <cellStyle name="LS Input Table Heading 7 14" xfId="13359" xr:uid="{00000000-0005-0000-0000-0000C95C0000}"/>
    <cellStyle name="LS Input Table Heading 7 15" xfId="13360" xr:uid="{00000000-0005-0000-0000-0000CA5C0000}"/>
    <cellStyle name="LS Input Table Heading 7 2" xfId="13361" xr:uid="{00000000-0005-0000-0000-0000CB5C0000}"/>
    <cellStyle name="LS Input Table Heading 7 2 10" xfId="13362" xr:uid="{00000000-0005-0000-0000-0000CC5C0000}"/>
    <cellStyle name="LS Input Table Heading 7 2 11" xfId="13363" xr:uid="{00000000-0005-0000-0000-0000CD5C0000}"/>
    <cellStyle name="LS Input Table Heading 7 2 12" xfId="13364" xr:uid="{00000000-0005-0000-0000-0000CE5C0000}"/>
    <cellStyle name="LS Input Table Heading 7 2 13" xfId="13365" xr:uid="{00000000-0005-0000-0000-0000CF5C0000}"/>
    <cellStyle name="LS Input Table Heading 7 2 14" xfId="13366" xr:uid="{00000000-0005-0000-0000-0000D05C0000}"/>
    <cellStyle name="LS Input Table Heading 7 2 2" xfId="13367" xr:uid="{00000000-0005-0000-0000-0000D15C0000}"/>
    <cellStyle name="LS Input Table Heading 7 2 2 10" xfId="13368" xr:uid="{00000000-0005-0000-0000-0000D25C0000}"/>
    <cellStyle name="LS Input Table Heading 7 2 2 11" xfId="13369" xr:uid="{00000000-0005-0000-0000-0000D35C0000}"/>
    <cellStyle name="LS Input Table Heading 7 2 2 12" xfId="13370" xr:uid="{00000000-0005-0000-0000-0000D45C0000}"/>
    <cellStyle name="LS Input Table Heading 7 2 2 13" xfId="13371" xr:uid="{00000000-0005-0000-0000-0000D55C0000}"/>
    <cellStyle name="LS Input Table Heading 7 2 2 2" xfId="13372" xr:uid="{00000000-0005-0000-0000-0000D65C0000}"/>
    <cellStyle name="LS Input Table Heading 7 2 2 3" xfId="13373" xr:uid="{00000000-0005-0000-0000-0000D75C0000}"/>
    <cellStyle name="LS Input Table Heading 7 2 2 4" xfId="13374" xr:uid="{00000000-0005-0000-0000-0000D85C0000}"/>
    <cellStyle name="LS Input Table Heading 7 2 2 5" xfId="13375" xr:uid="{00000000-0005-0000-0000-0000D95C0000}"/>
    <cellStyle name="LS Input Table Heading 7 2 2 6" xfId="13376" xr:uid="{00000000-0005-0000-0000-0000DA5C0000}"/>
    <cellStyle name="LS Input Table Heading 7 2 2 7" xfId="13377" xr:uid="{00000000-0005-0000-0000-0000DB5C0000}"/>
    <cellStyle name="LS Input Table Heading 7 2 2 8" xfId="13378" xr:uid="{00000000-0005-0000-0000-0000DC5C0000}"/>
    <cellStyle name="LS Input Table Heading 7 2 2 9" xfId="13379" xr:uid="{00000000-0005-0000-0000-0000DD5C0000}"/>
    <cellStyle name="LS Input Table Heading 7 2 3" xfId="13380" xr:uid="{00000000-0005-0000-0000-0000DE5C0000}"/>
    <cellStyle name="LS Input Table Heading 7 2 4" xfId="13381" xr:uid="{00000000-0005-0000-0000-0000DF5C0000}"/>
    <cellStyle name="LS Input Table Heading 7 2 5" xfId="13382" xr:uid="{00000000-0005-0000-0000-0000E05C0000}"/>
    <cellStyle name="LS Input Table Heading 7 2 6" xfId="13383" xr:uid="{00000000-0005-0000-0000-0000E15C0000}"/>
    <cellStyle name="LS Input Table Heading 7 2 7" xfId="13384" xr:uid="{00000000-0005-0000-0000-0000E25C0000}"/>
    <cellStyle name="LS Input Table Heading 7 2 8" xfId="13385" xr:uid="{00000000-0005-0000-0000-0000E35C0000}"/>
    <cellStyle name="LS Input Table Heading 7 2 9" xfId="13386" xr:uid="{00000000-0005-0000-0000-0000E45C0000}"/>
    <cellStyle name="LS Input Table Heading 7 3" xfId="13387" xr:uid="{00000000-0005-0000-0000-0000E55C0000}"/>
    <cellStyle name="LS Input Table Heading 7 3 10" xfId="13388" xr:uid="{00000000-0005-0000-0000-0000E65C0000}"/>
    <cellStyle name="LS Input Table Heading 7 3 11" xfId="13389" xr:uid="{00000000-0005-0000-0000-0000E75C0000}"/>
    <cellStyle name="LS Input Table Heading 7 3 12" xfId="13390" xr:uid="{00000000-0005-0000-0000-0000E85C0000}"/>
    <cellStyle name="LS Input Table Heading 7 3 13" xfId="13391" xr:uid="{00000000-0005-0000-0000-0000E95C0000}"/>
    <cellStyle name="LS Input Table Heading 7 3 2" xfId="13392" xr:uid="{00000000-0005-0000-0000-0000EA5C0000}"/>
    <cellStyle name="LS Input Table Heading 7 3 3" xfId="13393" xr:uid="{00000000-0005-0000-0000-0000EB5C0000}"/>
    <cellStyle name="LS Input Table Heading 7 3 4" xfId="13394" xr:uid="{00000000-0005-0000-0000-0000EC5C0000}"/>
    <cellStyle name="LS Input Table Heading 7 3 5" xfId="13395" xr:uid="{00000000-0005-0000-0000-0000ED5C0000}"/>
    <cellStyle name="LS Input Table Heading 7 3 6" xfId="13396" xr:uid="{00000000-0005-0000-0000-0000EE5C0000}"/>
    <cellStyle name="LS Input Table Heading 7 3 7" xfId="13397" xr:uid="{00000000-0005-0000-0000-0000EF5C0000}"/>
    <cellStyle name="LS Input Table Heading 7 3 8" xfId="13398" xr:uid="{00000000-0005-0000-0000-0000F05C0000}"/>
    <cellStyle name="LS Input Table Heading 7 3 9" xfId="13399" xr:uid="{00000000-0005-0000-0000-0000F15C0000}"/>
    <cellStyle name="LS Input Table Heading 7 4" xfId="13400" xr:uid="{00000000-0005-0000-0000-0000F25C0000}"/>
    <cellStyle name="LS Input Table Heading 7 5" xfId="13401" xr:uid="{00000000-0005-0000-0000-0000F35C0000}"/>
    <cellStyle name="LS Input Table Heading 7 6" xfId="13402" xr:uid="{00000000-0005-0000-0000-0000F45C0000}"/>
    <cellStyle name="LS Input Table Heading 7 7" xfId="13403" xr:uid="{00000000-0005-0000-0000-0000F55C0000}"/>
    <cellStyle name="LS Input Table Heading 7 8" xfId="13404" xr:uid="{00000000-0005-0000-0000-0000F65C0000}"/>
    <cellStyle name="LS Input Table Heading 7 9" xfId="13405" xr:uid="{00000000-0005-0000-0000-0000F75C0000}"/>
    <cellStyle name="LS Input Table Heading 8" xfId="13406" xr:uid="{00000000-0005-0000-0000-0000F85C0000}"/>
    <cellStyle name="LS Input Table Heading 8 10" xfId="13407" xr:uid="{00000000-0005-0000-0000-0000F95C0000}"/>
    <cellStyle name="LS Input Table Heading 8 11" xfId="13408" xr:uid="{00000000-0005-0000-0000-0000FA5C0000}"/>
    <cellStyle name="LS Input Table Heading 8 12" xfId="13409" xr:uid="{00000000-0005-0000-0000-0000FB5C0000}"/>
    <cellStyle name="LS Input Table Heading 8 13" xfId="13410" xr:uid="{00000000-0005-0000-0000-0000FC5C0000}"/>
    <cellStyle name="LS Input Table Heading 8 14" xfId="13411" xr:uid="{00000000-0005-0000-0000-0000FD5C0000}"/>
    <cellStyle name="LS Input Table Heading 8 15" xfId="13412" xr:uid="{00000000-0005-0000-0000-0000FE5C0000}"/>
    <cellStyle name="LS Input Table Heading 8 2" xfId="13413" xr:uid="{00000000-0005-0000-0000-0000FF5C0000}"/>
    <cellStyle name="LS Input Table Heading 8 2 10" xfId="13414" xr:uid="{00000000-0005-0000-0000-0000005D0000}"/>
    <cellStyle name="LS Input Table Heading 8 2 11" xfId="13415" xr:uid="{00000000-0005-0000-0000-0000015D0000}"/>
    <cellStyle name="LS Input Table Heading 8 2 12" xfId="13416" xr:uid="{00000000-0005-0000-0000-0000025D0000}"/>
    <cellStyle name="LS Input Table Heading 8 2 13" xfId="13417" xr:uid="{00000000-0005-0000-0000-0000035D0000}"/>
    <cellStyle name="LS Input Table Heading 8 2 14" xfId="13418" xr:uid="{00000000-0005-0000-0000-0000045D0000}"/>
    <cellStyle name="LS Input Table Heading 8 2 2" xfId="13419" xr:uid="{00000000-0005-0000-0000-0000055D0000}"/>
    <cellStyle name="LS Input Table Heading 8 2 2 10" xfId="13420" xr:uid="{00000000-0005-0000-0000-0000065D0000}"/>
    <cellStyle name="LS Input Table Heading 8 2 2 11" xfId="13421" xr:uid="{00000000-0005-0000-0000-0000075D0000}"/>
    <cellStyle name="LS Input Table Heading 8 2 2 12" xfId="13422" xr:uid="{00000000-0005-0000-0000-0000085D0000}"/>
    <cellStyle name="LS Input Table Heading 8 2 2 13" xfId="13423" xr:uid="{00000000-0005-0000-0000-0000095D0000}"/>
    <cellStyle name="LS Input Table Heading 8 2 2 2" xfId="13424" xr:uid="{00000000-0005-0000-0000-00000A5D0000}"/>
    <cellStyle name="LS Input Table Heading 8 2 2 3" xfId="13425" xr:uid="{00000000-0005-0000-0000-00000B5D0000}"/>
    <cellStyle name="LS Input Table Heading 8 2 2 4" xfId="13426" xr:uid="{00000000-0005-0000-0000-00000C5D0000}"/>
    <cellStyle name="LS Input Table Heading 8 2 2 5" xfId="13427" xr:uid="{00000000-0005-0000-0000-00000D5D0000}"/>
    <cellStyle name="LS Input Table Heading 8 2 2 6" xfId="13428" xr:uid="{00000000-0005-0000-0000-00000E5D0000}"/>
    <cellStyle name="LS Input Table Heading 8 2 2 7" xfId="13429" xr:uid="{00000000-0005-0000-0000-00000F5D0000}"/>
    <cellStyle name="LS Input Table Heading 8 2 2 8" xfId="13430" xr:uid="{00000000-0005-0000-0000-0000105D0000}"/>
    <cellStyle name="LS Input Table Heading 8 2 2 9" xfId="13431" xr:uid="{00000000-0005-0000-0000-0000115D0000}"/>
    <cellStyle name="LS Input Table Heading 8 2 3" xfId="13432" xr:uid="{00000000-0005-0000-0000-0000125D0000}"/>
    <cellStyle name="LS Input Table Heading 8 2 4" xfId="13433" xr:uid="{00000000-0005-0000-0000-0000135D0000}"/>
    <cellStyle name="LS Input Table Heading 8 2 5" xfId="13434" xr:uid="{00000000-0005-0000-0000-0000145D0000}"/>
    <cellStyle name="LS Input Table Heading 8 2 6" xfId="13435" xr:uid="{00000000-0005-0000-0000-0000155D0000}"/>
    <cellStyle name="LS Input Table Heading 8 2 7" xfId="13436" xr:uid="{00000000-0005-0000-0000-0000165D0000}"/>
    <cellStyle name="LS Input Table Heading 8 2 8" xfId="13437" xr:uid="{00000000-0005-0000-0000-0000175D0000}"/>
    <cellStyle name="LS Input Table Heading 8 2 9" xfId="13438" xr:uid="{00000000-0005-0000-0000-0000185D0000}"/>
    <cellStyle name="LS Input Table Heading 8 3" xfId="13439" xr:uid="{00000000-0005-0000-0000-0000195D0000}"/>
    <cellStyle name="LS Input Table Heading 8 3 10" xfId="13440" xr:uid="{00000000-0005-0000-0000-00001A5D0000}"/>
    <cellStyle name="LS Input Table Heading 8 3 11" xfId="13441" xr:uid="{00000000-0005-0000-0000-00001B5D0000}"/>
    <cellStyle name="LS Input Table Heading 8 3 12" xfId="13442" xr:uid="{00000000-0005-0000-0000-00001C5D0000}"/>
    <cellStyle name="LS Input Table Heading 8 3 13" xfId="13443" xr:uid="{00000000-0005-0000-0000-00001D5D0000}"/>
    <cellStyle name="LS Input Table Heading 8 3 2" xfId="13444" xr:uid="{00000000-0005-0000-0000-00001E5D0000}"/>
    <cellStyle name="LS Input Table Heading 8 3 3" xfId="13445" xr:uid="{00000000-0005-0000-0000-00001F5D0000}"/>
    <cellStyle name="LS Input Table Heading 8 3 4" xfId="13446" xr:uid="{00000000-0005-0000-0000-0000205D0000}"/>
    <cellStyle name="LS Input Table Heading 8 3 5" xfId="13447" xr:uid="{00000000-0005-0000-0000-0000215D0000}"/>
    <cellStyle name="LS Input Table Heading 8 3 6" xfId="13448" xr:uid="{00000000-0005-0000-0000-0000225D0000}"/>
    <cellStyle name="LS Input Table Heading 8 3 7" xfId="13449" xr:uid="{00000000-0005-0000-0000-0000235D0000}"/>
    <cellStyle name="LS Input Table Heading 8 3 8" xfId="13450" xr:uid="{00000000-0005-0000-0000-0000245D0000}"/>
    <cellStyle name="LS Input Table Heading 8 3 9" xfId="13451" xr:uid="{00000000-0005-0000-0000-0000255D0000}"/>
    <cellStyle name="LS Input Table Heading 8 4" xfId="13452" xr:uid="{00000000-0005-0000-0000-0000265D0000}"/>
    <cellStyle name="LS Input Table Heading 8 5" xfId="13453" xr:uid="{00000000-0005-0000-0000-0000275D0000}"/>
    <cellStyle name="LS Input Table Heading 8 6" xfId="13454" xr:uid="{00000000-0005-0000-0000-0000285D0000}"/>
    <cellStyle name="LS Input Table Heading 8 7" xfId="13455" xr:uid="{00000000-0005-0000-0000-0000295D0000}"/>
    <cellStyle name="LS Input Table Heading 8 8" xfId="13456" xr:uid="{00000000-0005-0000-0000-00002A5D0000}"/>
    <cellStyle name="LS Input Table Heading 8 9" xfId="13457" xr:uid="{00000000-0005-0000-0000-00002B5D0000}"/>
    <cellStyle name="LS Input Table Heading 9" xfId="13458" xr:uid="{00000000-0005-0000-0000-00002C5D0000}"/>
    <cellStyle name="LS Input Table Heading 9 10" xfId="13459" xr:uid="{00000000-0005-0000-0000-00002D5D0000}"/>
    <cellStyle name="LS Input Table Heading 9 11" xfId="13460" xr:uid="{00000000-0005-0000-0000-00002E5D0000}"/>
    <cellStyle name="LS Input Table Heading 9 12" xfId="13461" xr:uid="{00000000-0005-0000-0000-00002F5D0000}"/>
    <cellStyle name="LS Input Table Heading 9 13" xfId="13462" xr:uid="{00000000-0005-0000-0000-0000305D0000}"/>
    <cellStyle name="LS Input Table Heading 9 14" xfId="13463" xr:uid="{00000000-0005-0000-0000-0000315D0000}"/>
    <cellStyle name="LS Input Table Heading 9 15" xfId="13464" xr:uid="{00000000-0005-0000-0000-0000325D0000}"/>
    <cellStyle name="LS Input Table Heading 9 2" xfId="13465" xr:uid="{00000000-0005-0000-0000-0000335D0000}"/>
    <cellStyle name="LS Input Table Heading 9 2 10" xfId="13466" xr:uid="{00000000-0005-0000-0000-0000345D0000}"/>
    <cellStyle name="LS Input Table Heading 9 2 11" xfId="13467" xr:uid="{00000000-0005-0000-0000-0000355D0000}"/>
    <cellStyle name="LS Input Table Heading 9 2 12" xfId="13468" xr:uid="{00000000-0005-0000-0000-0000365D0000}"/>
    <cellStyle name="LS Input Table Heading 9 2 13" xfId="13469" xr:uid="{00000000-0005-0000-0000-0000375D0000}"/>
    <cellStyle name="LS Input Table Heading 9 2 14" xfId="13470" xr:uid="{00000000-0005-0000-0000-0000385D0000}"/>
    <cellStyle name="LS Input Table Heading 9 2 2" xfId="13471" xr:uid="{00000000-0005-0000-0000-0000395D0000}"/>
    <cellStyle name="LS Input Table Heading 9 2 2 10" xfId="13472" xr:uid="{00000000-0005-0000-0000-00003A5D0000}"/>
    <cellStyle name="LS Input Table Heading 9 2 2 11" xfId="13473" xr:uid="{00000000-0005-0000-0000-00003B5D0000}"/>
    <cellStyle name="LS Input Table Heading 9 2 2 12" xfId="13474" xr:uid="{00000000-0005-0000-0000-00003C5D0000}"/>
    <cellStyle name="LS Input Table Heading 9 2 2 13" xfId="13475" xr:uid="{00000000-0005-0000-0000-00003D5D0000}"/>
    <cellStyle name="LS Input Table Heading 9 2 2 2" xfId="13476" xr:uid="{00000000-0005-0000-0000-00003E5D0000}"/>
    <cellStyle name="LS Input Table Heading 9 2 2 3" xfId="13477" xr:uid="{00000000-0005-0000-0000-00003F5D0000}"/>
    <cellStyle name="LS Input Table Heading 9 2 2 4" xfId="13478" xr:uid="{00000000-0005-0000-0000-0000405D0000}"/>
    <cellStyle name="LS Input Table Heading 9 2 2 5" xfId="13479" xr:uid="{00000000-0005-0000-0000-0000415D0000}"/>
    <cellStyle name="LS Input Table Heading 9 2 2 6" xfId="13480" xr:uid="{00000000-0005-0000-0000-0000425D0000}"/>
    <cellStyle name="LS Input Table Heading 9 2 2 7" xfId="13481" xr:uid="{00000000-0005-0000-0000-0000435D0000}"/>
    <cellStyle name="LS Input Table Heading 9 2 2 8" xfId="13482" xr:uid="{00000000-0005-0000-0000-0000445D0000}"/>
    <cellStyle name="LS Input Table Heading 9 2 2 9" xfId="13483" xr:uid="{00000000-0005-0000-0000-0000455D0000}"/>
    <cellStyle name="LS Input Table Heading 9 2 3" xfId="13484" xr:uid="{00000000-0005-0000-0000-0000465D0000}"/>
    <cellStyle name="LS Input Table Heading 9 2 4" xfId="13485" xr:uid="{00000000-0005-0000-0000-0000475D0000}"/>
    <cellStyle name="LS Input Table Heading 9 2 5" xfId="13486" xr:uid="{00000000-0005-0000-0000-0000485D0000}"/>
    <cellStyle name="LS Input Table Heading 9 2 6" xfId="13487" xr:uid="{00000000-0005-0000-0000-0000495D0000}"/>
    <cellStyle name="LS Input Table Heading 9 2 7" xfId="13488" xr:uid="{00000000-0005-0000-0000-00004A5D0000}"/>
    <cellStyle name="LS Input Table Heading 9 2 8" xfId="13489" xr:uid="{00000000-0005-0000-0000-00004B5D0000}"/>
    <cellStyle name="LS Input Table Heading 9 2 9" xfId="13490" xr:uid="{00000000-0005-0000-0000-00004C5D0000}"/>
    <cellStyle name="LS Input Table Heading 9 3" xfId="13491" xr:uid="{00000000-0005-0000-0000-00004D5D0000}"/>
    <cellStyle name="LS Input Table Heading 9 3 10" xfId="13492" xr:uid="{00000000-0005-0000-0000-00004E5D0000}"/>
    <cellStyle name="LS Input Table Heading 9 3 11" xfId="13493" xr:uid="{00000000-0005-0000-0000-00004F5D0000}"/>
    <cellStyle name="LS Input Table Heading 9 3 12" xfId="13494" xr:uid="{00000000-0005-0000-0000-0000505D0000}"/>
    <cellStyle name="LS Input Table Heading 9 3 13" xfId="13495" xr:uid="{00000000-0005-0000-0000-0000515D0000}"/>
    <cellStyle name="LS Input Table Heading 9 3 2" xfId="13496" xr:uid="{00000000-0005-0000-0000-0000525D0000}"/>
    <cellStyle name="LS Input Table Heading 9 3 3" xfId="13497" xr:uid="{00000000-0005-0000-0000-0000535D0000}"/>
    <cellStyle name="LS Input Table Heading 9 3 4" xfId="13498" xr:uid="{00000000-0005-0000-0000-0000545D0000}"/>
    <cellStyle name="LS Input Table Heading 9 3 5" xfId="13499" xr:uid="{00000000-0005-0000-0000-0000555D0000}"/>
    <cellStyle name="LS Input Table Heading 9 3 6" xfId="13500" xr:uid="{00000000-0005-0000-0000-0000565D0000}"/>
    <cellStyle name="LS Input Table Heading 9 3 7" xfId="13501" xr:uid="{00000000-0005-0000-0000-0000575D0000}"/>
    <cellStyle name="LS Input Table Heading 9 3 8" xfId="13502" xr:uid="{00000000-0005-0000-0000-0000585D0000}"/>
    <cellStyle name="LS Input Table Heading 9 3 9" xfId="13503" xr:uid="{00000000-0005-0000-0000-0000595D0000}"/>
    <cellStyle name="LS Input Table Heading 9 4" xfId="13504" xr:uid="{00000000-0005-0000-0000-00005A5D0000}"/>
    <cellStyle name="LS Input Table Heading 9 5" xfId="13505" xr:uid="{00000000-0005-0000-0000-00005B5D0000}"/>
    <cellStyle name="LS Input Table Heading 9 6" xfId="13506" xr:uid="{00000000-0005-0000-0000-00005C5D0000}"/>
    <cellStyle name="LS Input Table Heading 9 7" xfId="13507" xr:uid="{00000000-0005-0000-0000-00005D5D0000}"/>
    <cellStyle name="LS Input Table Heading 9 8" xfId="13508" xr:uid="{00000000-0005-0000-0000-00005E5D0000}"/>
    <cellStyle name="LS Input Table Heading 9 9" xfId="13509" xr:uid="{00000000-0005-0000-0000-00005F5D0000}"/>
    <cellStyle name="LS Input Table No. 1" xfId="13510" xr:uid="{00000000-0005-0000-0000-0000605D0000}"/>
    <cellStyle name="LS Input Table No. 1 10" xfId="13511" xr:uid="{00000000-0005-0000-0000-0000615D0000}"/>
    <cellStyle name="LS Input Table No. 1 10 10" xfId="13512" xr:uid="{00000000-0005-0000-0000-0000625D0000}"/>
    <cellStyle name="LS Input Table No. 1 10 11" xfId="13513" xr:uid="{00000000-0005-0000-0000-0000635D0000}"/>
    <cellStyle name="LS Input Table No. 1 10 12" xfId="13514" xr:uid="{00000000-0005-0000-0000-0000645D0000}"/>
    <cellStyle name="LS Input Table No. 1 10 13" xfId="13515" xr:uid="{00000000-0005-0000-0000-0000655D0000}"/>
    <cellStyle name="LS Input Table No. 1 10 14" xfId="13516" xr:uid="{00000000-0005-0000-0000-0000665D0000}"/>
    <cellStyle name="LS Input Table No. 1 10 2" xfId="13517" xr:uid="{00000000-0005-0000-0000-0000675D0000}"/>
    <cellStyle name="LS Input Table No. 1 10 2 10" xfId="13518" xr:uid="{00000000-0005-0000-0000-0000685D0000}"/>
    <cellStyle name="LS Input Table No. 1 10 2 11" xfId="13519" xr:uid="{00000000-0005-0000-0000-0000695D0000}"/>
    <cellStyle name="LS Input Table No. 1 10 2 12" xfId="13520" xr:uid="{00000000-0005-0000-0000-00006A5D0000}"/>
    <cellStyle name="LS Input Table No. 1 10 2 13" xfId="13521" xr:uid="{00000000-0005-0000-0000-00006B5D0000}"/>
    <cellStyle name="LS Input Table No. 1 10 2 2" xfId="13522" xr:uid="{00000000-0005-0000-0000-00006C5D0000}"/>
    <cellStyle name="LS Input Table No. 1 10 2 3" xfId="13523" xr:uid="{00000000-0005-0000-0000-00006D5D0000}"/>
    <cellStyle name="LS Input Table No. 1 10 2 4" xfId="13524" xr:uid="{00000000-0005-0000-0000-00006E5D0000}"/>
    <cellStyle name="LS Input Table No. 1 10 2 5" xfId="13525" xr:uid="{00000000-0005-0000-0000-00006F5D0000}"/>
    <cellStyle name="LS Input Table No. 1 10 2 6" xfId="13526" xr:uid="{00000000-0005-0000-0000-0000705D0000}"/>
    <cellStyle name="LS Input Table No. 1 10 2 7" xfId="13527" xr:uid="{00000000-0005-0000-0000-0000715D0000}"/>
    <cellStyle name="LS Input Table No. 1 10 2 8" xfId="13528" xr:uid="{00000000-0005-0000-0000-0000725D0000}"/>
    <cellStyle name="LS Input Table No. 1 10 2 9" xfId="13529" xr:uid="{00000000-0005-0000-0000-0000735D0000}"/>
    <cellStyle name="LS Input Table No. 1 10 3" xfId="13530" xr:uid="{00000000-0005-0000-0000-0000745D0000}"/>
    <cellStyle name="LS Input Table No. 1 10 4" xfId="13531" xr:uid="{00000000-0005-0000-0000-0000755D0000}"/>
    <cellStyle name="LS Input Table No. 1 10 5" xfId="13532" xr:uid="{00000000-0005-0000-0000-0000765D0000}"/>
    <cellStyle name="LS Input Table No. 1 10 6" xfId="13533" xr:uid="{00000000-0005-0000-0000-0000775D0000}"/>
    <cellStyle name="LS Input Table No. 1 10 7" xfId="13534" xr:uid="{00000000-0005-0000-0000-0000785D0000}"/>
    <cellStyle name="LS Input Table No. 1 10 8" xfId="13535" xr:uid="{00000000-0005-0000-0000-0000795D0000}"/>
    <cellStyle name="LS Input Table No. 1 10 9" xfId="13536" xr:uid="{00000000-0005-0000-0000-00007A5D0000}"/>
    <cellStyle name="LS Input Table No. 1 11" xfId="13537" xr:uid="{00000000-0005-0000-0000-00007B5D0000}"/>
    <cellStyle name="LS Input Table No. 1 11 10" xfId="13538" xr:uid="{00000000-0005-0000-0000-00007C5D0000}"/>
    <cellStyle name="LS Input Table No. 1 11 11" xfId="13539" xr:uid="{00000000-0005-0000-0000-00007D5D0000}"/>
    <cellStyle name="LS Input Table No. 1 11 12" xfId="13540" xr:uid="{00000000-0005-0000-0000-00007E5D0000}"/>
    <cellStyle name="LS Input Table No. 1 11 13" xfId="13541" xr:uid="{00000000-0005-0000-0000-00007F5D0000}"/>
    <cellStyle name="LS Input Table No. 1 11 14" xfId="13542" xr:uid="{00000000-0005-0000-0000-0000805D0000}"/>
    <cellStyle name="LS Input Table No. 1 11 2" xfId="13543" xr:uid="{00000000-0005-0000-0000-0000815D0000}"/>
    <cellStyle name="LS Input Table No. 1 11 2 10" xfId="13544" xr:uid="{00000000-0005-0000-0000-0000825D0000}"/>
    <cellStyle name="LS Input Table No. 1 11 2 11" xfId="13545" xr:uid="{00000000-0005-0000-0000-0000835D0000}"/>
    <cellStyle name="LS Input Table No. 1 11 2 12" xfId="13546" xr:uid="{00000000-0005-0000-0000-0000845D0000}"/>
    <cellStyle name="LS Input Table No. 1 11 2 13" xfId="13547" xr:uid="{00000000-0005-0000-0000-0000855D0000}"/>
    <cellStyle name="LS Input Table No. 1 11 2 2" xfId="13548" xr:uid="{00000000-0005-0000-0000-0000865D0000}"/>
    <cellStyle name="LS Input Table No. 1 11 2 3" xfId="13549" xr:uid="{00000000-0005-0000-0000-0000875D0000}"/>
    <cellStyle name="LS Input Table No. 1 11 2 4" xfId="13550" xr:uid="{00000000-0005-0000-0000-0000885D0000}"/>
    <cellStyle name="LS Input Table No. 1 11 2 5" xfId="13551" xr:uid="{00000000-0005-0000-0000-0000895D0000}"/>
    <cellStyle name="LS Input Table No. 1 11 2 6" xfId="13552" xr:uid="{00000000-0005-0000-0000-00008A5D0000}"/>
    <cellStyle name="LS Input Table No. 1 11 2 7" xfId="13553" xr:uid="{00000000-0005-0000-0000-00008B5D0000}"/>
    <cellStyle name="LS Input Table No. 1 11 2 8" xfId="13554" xr:uid="{00000000-0005-0000-0000-00008C5D0000}"/>
    <cellStyle name="LS Input Table No. 1 11 2 9" xfId="13555" xr:uid="{00000000-0005-0000-0000-00008D5D0000}"/>
    <cellStyle name="LS Input Table No. 1 11 3" xfId="13556" xr:uid="{00000000-0005-0000-0000-00008E5D0000}"/>
    <cellStyle name="LS Input Table No. 1 11 4" xfId="13557" xr:uid="{00000000-0005-0000-0000-00008F5D0000}"/>
    <cellStyle name="LS Input Table No. 1 11 5" xfId="13558" xr:uid="{00000000-0005-0000-0000-0000905D0000}"/>
    <cellStyle name="LS Input Table No. 1 11 6" xfId="13559" xr:uid="{00000000-0005-0000-0000-0000915D0000}"/>
    <cellStyle name="LS Input Table No. 1 11 7" xfId="13560" xr:uid="{00000000-0005-0000-0000-0000925D0000}"/>
    <cellStyle name="LS Input Table No. 1 11 8" xfId="13561" xr:uid="{00000000-0005-0000-0000-0000935D0000}"/>
    <cellStyle name="LS Input Table No. 1 11 9" xfId="13562" xr:uid="{00000000-0005-0000-0000-0000945D0000}"/>
    <cellStyle name="LS Input Table No. 1 12" xfId="13563" xr:uid="{00000000-0005-0000-0000-0000955D0000}"/>
    <cellStyle name="LS Input Table No. 1 12 10" xfId="13564" xr:uid="{00000000-0005-0000-0000-0000965D0000}"/>
    <cellStyle name="LS Input Table No. 1 12 11" xfId="13565" xr:uid="{00000000-0005-0000-0000-0000975D0000}"/>
    <cellStyle name="LS Input Table No. 1 12 12" xfId="13566" xr:uid="{00000000-0005-0000-0000-0000985D0000}"/>
    <cellStyle name="LS Input Table No. 1 12 13" xfId="13567" xr:uid="{00000000-0005-0000-0000-0000995D0000}"/>
    <cellStyle name="LS Input Table No. 1 12 2" xfId="13568" xr:uid="{00000000-0005-0000-0000-00009A5D0000}"/>
    <cellStyle name="LS Input Table No. 1 12 3" xfId="13569" xr:uid="{00000000-0005-0000-0000-00009B5D0000}"/>
    <cellStyle name="LS Input Table No. 1 12 4" xfId="13570" xr:uid="{00000000-0005-0000-0000-00009C5D0000}"/>
    <cellStyle name="LS Input Table No. 1 12 5" xfId="13571" xr:uid="{00000000-0005-0000-0000-00009D5D0000}"/>
    <cellStyle name="LS Input Table No. 1 12 6" xfId="13572" xr:uid="{00000000-0005-0000-0000-00009E5D0000}"/>
    <cellStyle name="LS Input Table No. 1 12 7" xfId="13573" xr:uid="{00000000-0005-0000-0000-00009F5D0000}"/>
    <cellStyle name="LS Input Table No. 1 12 8" xfId="13574" xr:uid="{00000000-0005-0000-0000-0000A05D0000}"/>
    <cellStyle name="LS Input Table No. 1 12 9" xfId="13575" xr:uid="{00000000-0005-0000-0000-0000A15D0000}"/>
    <cellStyle name="LS Input Table No. 1 13" xfId="13576" xr:uid="{00000000-0005-0000-0000-0000A25D0000}"/>
    <cellStyle name="LS Input Table No. 1 2" xfId="13577" xr:uid="{00000000-0005-0000-0000-0000A35D0000}"/>
    <cellStyle name="LS Input Table No. 1 2 10" xfId="13578" xr:uid="{00000000-0005-0000-0000-0000A45D0000}"/>
    <cellStyle name="LS Input Table No. 1 2 11" xfId="13579" xr:uid="{00000000-0005-0000-0000-0000A55D0000}"/>
    <cellStyle name="LS Input Table No. 1 2 12" xfId="13580" xr:uid="{00000000-0005-0000-0000-0000A65D0000}"/>
    <cellStyle name="LS Input Table No. 1 2 13" xfId="13581" xr:uid="{00000000-0005-0000-0000-0000A75D0000}"/>
    <cellStyle name="LS Input Table No. 1 2 14" xfId="13582" xr:uid="{00000000-0005-0000-0000-0000A85D0000}"/>
    <cellStyle name="LS Input Table No. 1 2 15" xfId="13583" xr:uid="{00000000-0005-0000-0000-0000A95D0000}"/>
    <cellStyle name="LS Input Table No. 1 2 16" xfId="13584" xr:uid="{00000000-0005-0000-0000-0000AA5D0000}"/>
    <cellStyle name="LS Input Table No. 1 2 17" xfId="13585" xr:uid="{00000000-0005-0000-0000-0000AB5D0000}"/>
    <cellStyle name="LS Input Table No. 1 2 18" xfId="13586" xr:uid="{00000000-0005-0000-0000-0000AC5D0000}"/>
    <cellStyle name="LS Input Table No. 1 2 19" xfId="13587" xr:uid="{00000000-0005-0000-0000-0000AD5D0000}"/>
    <cellStyle name="LS Input Table No. 1 2 2" xfId="13588" xr:uid="{00000000-0005-0000-0000-0000AE5D0000}"/>
    <cellStyle name="LS Input Table No. 1 2 2 10" xfId="13589" xr:uid="{00000000-0005-0000-0000-0000AF5D0000}"/>
    <cellStyle name="LS Input Table No. 1 2 2 11" xfId="13590" xr:uid="{00000000-0005-0000-0000-0000B05D0000}"/>
    <cellStyle name="LS Input Table No. 1 2 2 12" xfId="13591" xr:uid="{00000000-0005-0000-0000-0000B15D0000}"/>
    <cellStyle name="LS Input Table No. 1 2 2 13" xfId="13592" xr:uid="{00000000-0005-0000-0000-0000B25D0000}"/>
    <cellStyle name="LS Input Table No. 1 2 2 14" xfId="13593" xr:uid="{00000000-0005-0000-0000-0000B35D0000}"/>
    <cellStyle name="LS Input Table No. 1 2 2 15" xfId="13594" xr:uid="{00000000-0005-0000-0000-0000B45D0000}"/>
    <cellStyle name="LS Input Table No. 1 2 2 16" xfId="13595" xr:uid="{00000000-0005-0000-0000-0000B55D0000}"/>
    <cellStyle name="LS Input Table No. 1 2 2 2" xfId="13596" xr:uid="{00000000-0005-0000-0000-0000B65D0000}"/>
    <cellStyle name="LS Input Table No. 1 2 2 2 10" xfId="13597" xr:uid="{00000000-0005-0000-0000-0000B75D0000}"/>
    <cellStyle name="LS Input Table No. 1 2 2 2 11" xfId="13598" xr:uid="{00000000-0005-0000-0000-0000B85D0000}"/>
    <cellStyle name="LS Input Table No. 1 2 2 2 12" xfId="13599" xr:uid="{00000000-0005-0000-0000-0000B95D0000}"/>
    <cellStyle name="LS Input Table No. 1 2 2 2 13" xfId="13600" xr:uid="{00000000-0005-0000-0000-0000BA5D0000}"/>
    <cellStyle name="LS Input Table No. 1 2 2 2 14" xfId="13601" xr:uid="{00000000-0005-0000-0000-0000BB5D0000}"/>
    <cellStyle name="LS Input Table No. 1 2 2 2 15" xfId="13602" xr:uid="{00000000-0005-0000-0000-0000BC5D0000}"/>
    <cellStyle name="LS Input Table No. 1 2 2 2 2" xfId="13603" xr:uid="{00000000-0005-0000-0000-0000BD5D0000}"/>
    <cellStyle name="LS Input Table No. 1 2 2 2 2 10" xfId="13604" xr:uid="{00000000-0005-0000-0000-0000BE5D0000}"/>
    <cellStyle name="LS Input Table No. 1 2 2 2 2 11" xfId="13605" xr:uid="{00000000-0005-0000-0000-0000BF5D0000}"/>
    <cellStyle name="LS Input Table No. 1 2 2 2 2 12" xfId="13606" xr:uid="{00000000-0005-0000-0000-0000C05D0000}"/>
    <cellStyle name="LS Input Table No. 1 2 2 2 2 13" xfId="13607" xr:uid="{00000000-0005-0000-0000-0000C15D0000}"/>
    <cellStyle name="LS Input Table No. 1 2 2 2 2 14" xfId="13608" xr:uid="{00000000-0005-0000-0000-0000C25D0000}"/>
    <cellStyle name="LS Input Table No. 1 2 2 2 2 2" xfId="13609" xr:uid="{00000000-0005-0000-0000-0000C35D0000}"/>
    <cellStyle name="LS Input Table No. 1 2 2 2 2 2 10" xfId="13610" xr:uid="{00000000-0005-0000-0000-0000C45D0000}"/>
    <cellStyle name="LS Input Table No. 1 2 2 2 2 2 11" xfId="13611" xr:uid="{00000000-0005-0000-0000-0000C55D0000}"/>
    <cellStyle name="LS Input Table No. 1 2 2 2 2 2 12" xfId="13612" xr:uid="{00000000-0005-0000-0000-0000C65D0000}"/>
    <cellStyle name="LS Input Table No. 1 2 2 2 2 2 13" xfId="13613" xr:uid="{00000000-0005-0000-0000-0000C75D0000}"/>
    <cellStyle name="LS Input Table No. 1 2 2 2 2 2 2" xfId="13614" xr:uid="{00000000-0005-0000-0000-0000C85D0000}"/>
    <cellStyle name="LS Input Table No. 1 2 2 2 2 2 3" xfId="13615" xr:uid="{00000000-0005-0000-0000-0000C95D0000}"/>
    <cellStyle name="LS Input Table No. 1 2 2 2 2 2 4" xfId="13616" xr:uid="{00000000-0005-0000-0000-0000CA5D0000}"/>
    <cellStyle name="LS Input Table No. 1 2 2 2 2 2 5" xfId="13617" xr:uid="{00000000-0005-0000-0000-0000CB5D0000}"/>
    <cellStyle name="LS Input Table No. 1 2 2 2 2 2 6" xfId="13618" xr:uid="{00000000-0005-0000-0000-0000CC5D0000}"/>
    <cellStyle name="LS Input Table No. 1 2 2 2 2 2 7" xfId="13619" xr:uid="{00000000-0005-0000-0000-0000CD5D0000}"/>
    <cellStyle name="LS Input Table No. 1 2 2 2 2 2 8" xfId="13620" xr:uid="{00000000-0005-0000-0000-0000CE5D0000}"/>
    <cellStyle name="LS Input Table No. 1 2 2 2 2 2 9" xfId="13621" xr:uid="{00000000-0005-0000-0000-0000CF5D0000}"/>
    <cellStyle name="LS Input Table No. 1 2 2 2 2 3" xfId="13622" xr:uid="{00000000-0005-0000-0000-0000D05D0000}"/>
    <cellStyle name="LS Input Table No. 1 2 2 2 2 4" xfId="13623" xr:uid="{00000000-0005-0000-0000-0000D15D0000}"/>
    <cellStyle name="LS Input Table No. 1 2 2 2 2 5" xfId="13624" xr:uid="{00000000-0005-0000-0000-0000D25D0000}"/>
    <cellStyle name="LS Input Table No. 1 2 2 2 2 6" xfId="13625" xr:uid="{00000000-0005-0000-0000-0000D35D0000}"/>
    <cellStyle name="LS Input Table No. 1 2 2 2 2 7" xfId="13626" xr:uid="{00000000-0005-0000-0000-0000D45D0000}"/>
    <cellStyle name="LS Input Table No. 1 2 2 2 2 8" xfId="13627" xr:uid="{00000000-0005-0000-0000-0000D55D0000}"/>
    <cellStyle name="LS Input Table No. 1 2 2 2 2 9" xfId="13628" xr:uid="{00000000-0005-0000-0000-0000D65D0000}"/>
    <cellStyle name="LS Input Table No. 1 2 2 2 3" xfId="13629" xr:uid="{00000000-0005-0000-0000-0000D75D0000}"/>
    <cellStyle name="LS Input Table No. 1 2 2 2 3 10" xfId="13630" xr:uid="{00000000-0005-0000-0000-0000D85D0000}"/>
    <cellStyle name="LS Input Table No. 1 2 2 2 3 11" xfId="13631" xr:uid="{00000000-0005-0000-0000-0000D95D0000}"/>
    <cellStyle name="LS Input Table No. 1 2 2 2 3 12" xfId="13632" xr:uid="{00000000-0005-0000-0000-0000DA5D0000}"/>
    <cellStyle name="LS Input Table No. 1 2 2 2 3 13" xfId="13633" xr:uid="{00000000-0005-0000-0000-0000DB5D0000}"/>
    <cellStyle name="LS Input Table No. 1 2 2 2 3 2" xfId="13634" xr:uid="{00000000-0005-0000-0000-0000DC5D0000}"/>
    <cellStyle name="LS Input Table No. 1 2 2 2 3 3" xfId="13635" xr:uid="{00000000-0005-0000-0000-0000DD5D0000}"/>
    <cellStyle name="LS Input Table No. 1 2 2 2 3 4" xfId="13636" xr:uid="{00000000-0005-0000-0000-0000DE5D0000}"/>
    <cellStyle name="LS Input Table No. 1 2 2 2 3 5" xfId="13637" xr:uid="{00000000-0005-0000-0000-0000DF5D0000}"/>
    <cellStyle name="LS Input Table No. 1 2 2 2 3 6" xfId="13638" xr:uid="{00000000-0005-0000-0000-0000E05D0000}"/>
    <cellStyle name="LS Input Table No. 1 2 2 2 3 7" xfId="13639" xr:uid="{00000000-0005-0000-0000-0000E15D0000}"/>
    <cellStyle name="LS Input Table No. 1 2 2 2 3 8" xfId="13640" xr:uid="{00000000-0005-0000-0000-0000E25D0000}"/>
    <cellStyle name="LS Input Table No. 1 2 2 2 3 9" xfId="13641" xr:uid="{00000000-0005-0000-0000-0000E35D0000}"/>
    <cellStyle name="LS Input Table No. 1 2 2 2 4" xfId="13642" xr:uid="{00000000-0005-0000-0000-0000E45D0000}"/>
    <cellStyle name="LS Input Table No. 1 2 2 2 5" xfId="13643" xr:uid="{00000000-0005-0000-0000-0000E55D0000}"/>
    <cellStyle name="LS Input Table No. 1 2 2 2 6" xfId="13644" xr:uid="{00000000-0005-0000-0000-0000E65D0000}"/>
    <cellStyle name="LS Input Table No. 1 2 2 2 7" xfId="13645" xr:uid="{00000000-0005-0000-0000-0000E75D0000}"/>
    <cellStyle name="LS Input Table No. 1 2 2 2 8" xfId="13646" xr:uid="{00000000-0005-0000-0000-0000E85D0000}"/>
    <cellStyle name="LS Input Table No. 1 2 2 2 9" xfId="13647" xr:uid="{00000000-0005-0000-0000-0000E95D0000}"/>
    <cellStyle name="LS Input Table No. 1 2 2 3" xfId="13648" xr:uid="{00000000-0005-0000-0000-0000EA5D0000}"/>
    <cellStyle name="LS Input Table No. 1 2 2 3 10" xfId="13649" xr:uid="{00000000-0005-0000-0000-0000EB5D0000}"/>
    <cellStyle name="LS Input Table No. 1 2 2 3 11" xfId="13650" xr:uid="{00000000-0005-0000-0000-0000EC5D0000}"/>
    <cellStyle name="LS Input Table No. 1 2 2 3 12" xfId="13651" xr:uid="{00000000-0005-0000-0000-0000ED5D0000}"/>
    <cellStyle name="LS Input Table No. 1 2 2 3 13" xfId="13652" xr:uid="{00000000-0005-0000-0000-0000EE5D0000}"/>
    <cellStyle name="LS Input Table No. 1 2 2 3 14" xfId="13653" xr:uid="{00000000-0005-0000-0000-0000EF5D0000}"/>
    <cellStyle name="LS Input Table No. 1 2 2 3 2" xfId="13654" xr:uid="{00000000-0005-0000-0000-0000F05D0000}"/>
    <cellStyle name="LS Input Table No. 1 2 2 3 2 10" xfId="13655" xr:uid="{00000000-0005-0000-0000-0000F15D0000}"/>
    <cellStyle name="LS Input Table No. 1 2 2 3 2 11" xfId="13656" xr:uid="{00000000-0005-0000-0000-0000F25D0000}"/>
    <cellStyle name="LS Input Table No. 1 2 2 3 2 12" xfId="13657" xr:uid="{00000000-0005-0000-0000-0000F35D0000}"/>
    <cellStyle name="LS Input Table No. 1 2 2 3 2 13" xfId="13658" xr:uid="{00000000-0005-0000-0000-0000F45D0000}"/>
    <cellStyle name="LS Input Table No. 1 2 2 3 2 2" xfId="13659" xr:uid="{00000000-0005-0000-0000-0000F55D0000}"/>
    <cellStyle name="LS Input Table No. 1 2 2 3 2 3" xfId="13660" xr:uid="{00000000-0005-0000-0000-0000F65D0000}"/>
    <cellStyle name="LS Input Table No. 1 2 2 3 2 4" xfId="13661" xr:uid="{00000000-0005-0000-0000-0000F75D0000}"/>
    <cellStyle name="LS Input Table No. 1 2 2 3 2 5" xfId="13662" xr:uid="{00000000-0005-0000-0000-0000F85D0000}"/>
    <cellStyle name="LS Input Table No. 1 2 2 3 2 6" xfId="13663" xr:uid="{00000000-0005-0000-0000-0000F95D0000}"/>
    <cellStyle name="LS Input Table No. 1 2 2 3 2 7" xfId="13664" xr:uid="{00000000-0005-0000-0000-0000FA5D0000}"/>
    <cellStyle name="LS Input Table No. 1 2 2 3 2 8" xfId="13665" xr:uid="{00000000-0005-0000-0000-0000FB5D0000}"/>
    <cellStyle name="LS Input Table No. 1 2 2 3 2 9" xfId="13666" xr:uid="{00000000-0005-0000-0000-0000FC5D0000}"/>
    <cellStyle name="LS Input Table No. 1 2 2 3 3" xfId="13667" xr:uid="{00000000-0005-0000-0000-0000FD5D0000}"/>
    <cellStyle name="LS Input Table No. 1 2 2 3 4" xfId="13668" xr:uid="{00000000-0005-0000-0000-0000FE5D0000}"/>
    <cellStyle name="LS Input Table No. 1 2 2 3 5" xfId="13669" xr:uid="{00000000-0005-0000-0000-0000FF5D0000}"/>
    <cellStyle name="LS Input Table No. 1 2 2 3 6" xfId="13670" xr:uid="{00000000-0005-0000-0000-0000005E0000}"/>
    <cellStyle name="LS Input Table No. 1 2 2 3 7" xfId="13671" xr:uid="{00000000-0005-0000-0000-0000015E0000}"/>
    <cellStyle name="LS Input Table No. 1 2 2 3 8" xfId="13672" xr:uid="{00000000-0005-0000-0000-0000025E0000}"/>
    <cellStyle name="LS Input Table No. 1 2 2 3 9" xfId="13673" xr:uid="{00000000-0005-0000-0000-0000035E0000}"/>
    <cellStyle name="LS Input Table No. 1 2 2 4" xfId="13674" xr:uid="{00000000-0005-0000-0000-0000045E0000}"/>
    <cellStyle name="LS Input Table No. 1 2 2 4 10" xfId="13675" xr:uid="{00000000-0005-0000-0000-0000055E0000}"/>
    <cellStyle name="LS Input Table No. 1 2 2 4 11" xfId="13676" xr:uid="{00000000-0005-0000-0000-0000065E0000}"/>
    <cellStyle name="LS Input Table No. 1 2 2 4 12" xfId="13677" xr:uid="{00000000-0005-0000-0000-0000075E0000}"/>
    <cellStyle name="LS Input Table No. 1 2 2 4 13" xfId="13678" xr:uid="{00000000-0005-0000-0000-0000085E0000}"/>
    <cellStyle name="LS Input Table No. 1 2 2 4 2" xfId="13679" xr:uid="{00000000-0005-0000-0000-0000095E0000}"/>
    <cellStyle name="LS Input Table No. 1 2 2 4 3" xfId="13680" xr:uid="{00000000-0005-0000-0000-00000A5E0000}"/>
    <cellStyle name="LS Input Table No. 1 2 2 4 4" xfId="13681" xr:uid="{00000000-0005-0000-0000-00000B5E0000}"/>
    <cellStyle name="LS Input Table No. 1 2 2 4 5" xfId="13682" xr:uid="{00000000-0005-0000-0000-00000C5E0000}"/>
    <cellStyle name="LS Input Table No. 1 2 2 4 6" xfId="13683" xr:uid="{00000000-0005-0000-0000-00000D5E0000}"/>
    <cellStyle name="LS Input Table No. 1 2 2 4 7" xfId="13684" xr:uid="{00000000-0005-0000-0000-00000E5E0000}"/>
    <cellStyle name="LS Input Table No. 1 2 2 4 8" xfId="13685" xr:uid="{00000000-0005-0000-0000-00000F5E0000}"/>
    <cellStyle name="LS Input Table No. 1 2 2 4 9" xfId="13686" xr:uid="{00000000-0005-0000-0000-0000105E0000}"/>
    <cellStyle name="LS Input Table No. 1 2 2 5" xfId="13687" xr:uid="{00000000-0005-0000-0000-0000115E0000}"/>
    <cellStyle name="LS Input Table No. 1 2 2 6" xfId="13688" xr:uid="{00000000-0005-0000-0000-0000125E0000}"/>
    <cellStyle name="LS Input Table No. 1 2 2 7" xfId="13689" xr:uid="{00000000-0005-0000-0000-0000135E0000}"/>
    <cellStyle name="LS Input Table No. 1 2 2 8" xfId="13690" xr:uid="{00000000-0005-0000-0000-0000145E0000}"/>
    <cellStyle name="LS Input Table No. 1 2 2 9" xfId="13691" xr:uid="{00000000-0005-0000-0000-0000155E0000}"/>
    <cellStyle name="LS Input Table No. 1 2 20" xfId="13692" xr:uid="{00000000-0005-0000-0000-0000165E0000}"/>
    <cellStyle name="LS Input Table No. 1 2 3" xfId="13693" xr:uid="{00000000-0005-0000-0000-0000175E0000}"/>
    <cellStyle name="LS Input Table No. 1 2 3 10" xfId="13694" xr:uid="{00000000-0005-0000-0000-0000185E0000}"/>
    <cellStyle name="LS Input Table No. 1 2 3 11" xfId="13695" xr:uid="{00000000-0005-0000-0000-0000195E0000}"/>
    <cellStyle name="LS Input Table No. 1 2 3 12" xfId="13696" xr:uid="{00000000-0005-0000-0000-00001A5E0000}"/>
    <cellStyle name="LS Input Table No. 1 2 3 13" xfId="13697" xr:uid="{00000000-0005-0000-0000-00001B5E0000}"/>
    <cellStyle name="LS Input Table No. 1 2 3 14" xfId="13698" xr:uid="{00000000-0005-0000-0000-00001C5E0000}"/>
    <cellStyle name="LS Input Table No. 1 2 3 15" xfId="13699" xr:uid="{00000000-0005-0000-0000-00001D5E0000}"/>
    <cellStyle name="LS Input Table No. 1 2 3 2" xfId="13700" xr:uid="{00000000-0005-0000-0000-00001E5E0000}"/>
    <cellStyle name="LS Input Table No. 1 2 3 2 10" xfId="13701" xr:uid="{00000000-0005-0000-0000-00001F5E0000}"/>
    <cellStyle name="LS Input Table No. 1 2 3 2 11" xfId="13702" xr:uid="{00000000-0005-0000-0000-0000205E0000}"/>
    <cellStyle name="LS Input Table No. 1 2 3 2 12" xfId="13703" xr:uid="{00000000-0005-0000-0000-0000215E0000}"/>
    <cellStyle name="LS Input Table No. 1 2 3 2 13" xfId="13704" xr:uid="{00000000-0005-0000-0000-0000225E0000}"/>
    <cellStyle name="LS Input Table No. 1 2 3 2 14" xfId="13705" xr:uid="{00000000-0005-0000-0000-0000235E0000}"/>
    <cellStyle name="LS Input Table No. 1 2 3 2 2" xfId="13706" xr:uid="{00000000-0005-0000-0000-0000245E0000}"/>
    <cellStyle name="LS Input Table No. 1 2 3 2 2 10" xfId="13707" xr:uid="{00000000-0005-0000-0000-0000255E0000}"/>
    <cellStyle name="LS Input Table No. 1 2 3 2 2 11" xfId="13708" xr:uid="{00000000-0005-0000-0000-0000265E0000}"/>
    <cellStyle name="LS Input Table No. 1 2 3 2 2 12" xfId="13709" xr:uid="{00000000-0005-0000-0000-0000275E0000}"/>
    <cellStyle name="LS Input Table No. 1 2 3 2 2 13" xfId="13710" xr:uid="{00000000-0005-0000-0000-0000285E0000}"/>
    <cellStyle name="LS Input Table No. 1 2 3 2 2 2" xfId="13711" xr:uid="{00000000-0005-0000-0000-0000295E0000}"/>
    <cellStyle name="LS Input Table No. 1 2 3 2 2 3" xfId="13712" xr:uid="{00000000-0005-0000-0000-00002A5E0000}"/>
    <cellStyle name="LS Input Table No. 1 2 3 2 2 4" xfId="13713" xr:uid="{00000000-0005-0000-0000-00002B5E0000}"/>
    <cellStyle name="LS Input Table No. 1 2 3 2 2 5" xfId="13714" xr:uid="{00000000-0005-0000-0000-00002C5E0000}"/>
    <cellStyle name="LS Input Table No. 1 2 3 2 2 6" xfId="13715" xr:uid="{00000000-0005-0000-0000-00002D5E0000}"/>
    <cellStyle name="LS Input Table No. 1 2 3 2 2 7" xfId="13716" xr:uid="{00000000-0005-0000-0000-00002E5E0000}"/>
    <cellStyle name="LS Input Table No. 1 2 3 2 2 8" xfId="13717" xr:uid="{00000000-0005-0000-0000-00002F5E0000}"/>
    <cellStyle name="LS Input Table No. 1 2 3 2 2 9" xfId="13718" xr:uid="{00000000-0005-0000-0000-0000305E0000}"/>
    <cellStyle name="LS Input Table No. 1 2 3 2 3" xfId="13719" xr:uid="{00000000-0005-0000-0000-0000315E0000}"/>
    <cellStyle name="LS Input Table No. 1 2 3 2 4" xfId="13720" xr:uid="{00000000-0005-0000-0000-0000325E0000}"/>
    <cellStyle name="LS Input Table No. 1 2 3 2 5" xfId="13721" xr:uid="{00000000-0005-0000-0000-0000335E0000}"/>
    <cellStyle name="LS Input Table No. 1 2 3 2 6" xfId="13722" xr:uid="{00000000-0005-0000-0000-0000345E0000}"/>
    <cellStyle name="LS Input Table No. 1 2 3 2 7" xfId="13723" xr:uid="{00000000-0005-0000-0000-0000355E0000}"/>
    <cellStyle name="LS Input Table No. 1 2 3 2 8" xfId="13724" xr:uid="{00000000-0005-0000-0000-0000365E0000}"/>
    <cellStyle name="LS Input Table No. 1 2 3 2 9" xfId="13725" xr:uid="{00000000-0005-0000-0000-0000375E0000}"/>
    <cellStyle name="LS Input Table No. 1 2 3 3" xfId="13726" xr:uid="{00000000-0005-0000-0000-0000385E0000}"/>
    <cellStyle name="LS Input Table No. 1 2 3 3 10" xfId="13727" xr:uid="{00000000-0005-0000-0000-0000395E0000}"/>
    <cellStyle name="LS Input Table No. 1 2 3 3 11" xfId="13728" xr:uid="{00000000-0005-0000-0000-00003A5E0000}"/>
    <cellStyle name="LS Input Table No. 1 2 3 3 12" xfId="13729" xr:uid="{00000000-0005-0000-0000-00003B5E0000}"/>
    <cellStyle name="LS Input Table No. 1 2 3 3 13" xfId="13730" xr:uid="{00000000-0005-0000-0000-00003C5E0000}"/>
    <cellStyle name="LS Input Table No. 1 2 3 3 2" xfId="13731" xr:uid="{00000000-0005-0000-0000-00003D5E0000}"/>
    <cellStyle name="LS Input Table No. 1 2 3 3 3" xfId="13732" xr:uid="{00000000-0005-0000-0000-00003E5E0000}"/>
    <cellStyle name="LS Input Table No. 1 2 3 3 4" xfId="13733" xr:uid="{00000000-0005-0000-0000-00003F5E0000}"/>
    <cellStyle name="LS Input Table No. 1 2 3 3 5" xfId="13734" xr:uid="{00000000-0005-0000-0000-0000405E0000}"/>
    <cellStyle name="LS Input Table No. 1 2 3 3 6" xfId="13735" xr:uid="{00000000-0005-0000-0000-0000415E0000}"/>
    <cellStyle name="LS Input Table No. 1 2 3 3 7" xfId="13736" xr:uid="{00000000-0005-0000-0000-0000425E0000}"/>
    <cellStyle name="LS Input Table No. 1 2 3 3 8" xfId="13737" xr:uid="{00000000-0005-0000-0000-0000435E0000}"/>
    <cellStyle name="LS Input Table No. 1 2 3 3 9" xfId="13738" xr:uid="{00000000-0005-0000-0000-0000445E0000}"/>
    <cellStyle name="LS Input Table No. 1 2 3 4" xfId="13739" xr:uid="{00000000-0005-0000-0000-0000455E0000}"/>
    <cellStyle name="LS Input Table No. 1 2 3 5" xfId="13740" xr:uid="{00000000-0005-0000-0000-0000465E0000}"/>
    <cellStyle name="LS Input Table No. 1 2 3 6" xfId="13741" xr:uid="{00000000-0005-0000-0000-0000475E0000}"/>
    <cellStyle name="LS Input Table No. 1 2 3 7" xfId="13742" xr:uid="{00000000-0005-0000-0000-0000485E0000}"/>
    <cellStyle name="LS Input Table No. 1 2 3 8" xfId="13743" xr:uid="{00000000-0005-0000-0000-0000495E0000}"/>
    <cellStyle name="LS Input Table No. 1 2 3 9" xfId="13744" xr:uid="{00000000-0005-0000-0000-00004A5E0000}"/>
    <cellStyle name="LS Input Table No. 1 2 4" xfId="13745" xr:uid="{00000000-0005-0000-0000-00004B5E0000}"/>
    <cellStyle name="LS Input Table No. 1 2 4 10" xfId="13746" xr:uid="{00000000-0005-0000-0000-00004C5E0000}"/>
    <cellStyle name="LS Input Table No. 1 2 4 11" xfId="13747" xr:uid="{00000000-0005-0000-0000-00004D5E0000}"/>
    <cellStyle name="LS Input Table No. 1 2 4 12" xfId="13748" xr:uid="{00000000-0005-0000-0000-00004E5E0000}"/>
    <cellStyle name="LS Input Table No. 1 2 4 13" xfId="13749" xr:uid="{00000000-0005-0000-0000-00004F5E0000}"/>
    <cellStyle name="LS Input Table No. 1 2 4 14" xfId="13750" xr:uid="{00000000-0005-0000-0000-0000505E0000}"/>
    <cellStyle name="LS Input Table No. 1 2 4 15" xfId="13751" xr:uid="{00000000-0005-0000-0000-0000515E0000}"/>
    <cellStyle name="LS Input Table No. 1 2 4 2" xfId="13752" xr:uid="{00000000-0005-0000-0000-0000525E0000}"/>
    <cellStyle name="LS Input Table No. 1 2 4 2 10" xfId="13753" xr:uid="{00000000-0005-0000-0000-0000535E0000}"/>
    <cellStyle name="LS Input Table No. 1 2 4 2 11" xfId="13754" xr:uid="{00000000-0005-0000-0000-0000545E0000}"/>
    <cellStyle name="LS Input Table No. 1 2 4 2 12" xfId="13755" xr:uid="{00000000-0005-0000-0000-0000555E0000}"/>
    <cellStyle name="LS Input Table No. 1 2 4 2 13" xfId="13756" xr:uid="{00000000-0005-0000-0000-0000565E0000}"/>
    <cellStyle name="LS Input Table No. 1 2 4 2 14" xfId="13757" xr:uid="{00000000-0005-0000-0000-0000575E0000}"/>
    <cellStyle name="LS Input Table No. 1 2 4 2 2" xfId="13758" xr:uid="{00000000-0005-0000-0000-0000585E0000}"/>
    <cellStyle name="LS Input Table No. 1 2 4 2 2 10" xfId="13759" xr:uid="{00000000-0005-0000-0000-0000595E0000}"/>
    <cellStyle name="LS Input Table No. 1 2 4 2 2 11" xfId="13760" xr:uid="{00000000-0005-0000-0000-00005A5E0000}"/>
    <cellStyle name="LS Input Table No. 1 2 4 2 2 12" xfId="13761" xr:uid="{00000000-0005-0000-0000-00005B5E0000}"/>
    <cellStyle name="LS Input Table No. 1 2 4 2 2 13" xfId="13762" xr:uid="{00000000-0005-0000-0000-00005C5E0000}"/>
    <cellStyle name="LS Input Table No. 1 2 4 2 2 2" xfId="13763" xr:uid="{00000000-0005-0000-0000-00005D5E0000}"/>
    <cellStyle name="LS Input Table No. 1 2 4 2 2 3" xfId="13764" xr:uid="{00000000-0005-0000-0000-00005E5E0000}"/>
    <cellStyle name="LS Input Table No. 1 2 4 2 2 4" xfId="13765" xr:uid="{00000000-0005-0000-0000-00005F5E0000}"/>
    <cellStyle name="LS Input Table No. 1 2 4 2 2 5" xfId="13766" xr:uid="{00000000-0005-0000-0000-0000605E0000}"/>
    <cellStyle name="LS Input Table No. 1 2 4 2 2 6" xfId="13767" xr:uid="{00000000-0005-0000-0000-0000615E0000}"/>
    <cellStyle name="LS Input Table No. 1 2 4 2 2 7" xfId="13768" xr:uid="{00000000-0005-0000-0000-0000625E0000}"/>
    <cellStyle name="LS Input Table No. 1 2 4 2 2 8" xfId="13769" xr:uid="{00000000-0005-0000-0000-0000635E0000}"/>
    <cellStyle name="LS Input Table No. 1 2 4 2 2 9" xfId="13770" xr:uid="{00000000-0005-0000-0000-0000645E0000}"/>
    <cellStyle name="LS Input Table No. 1 2 4 2 3" xfId="13771" xr:uid="{00000000-0005-0000-0000-0000655E0000}"/>
    <cellStyle name="LS Input Table No. 1 2 4 2 4" xfId="13772" xr:uid="{00000000-0005-0000-0000-0000665E0000}"/>
    <cellStyle name="LS Input Table No. 1 2 4 2 5" xfId="13773" xr:uid="{00000000-0005-0000-0000-0000675E0000}"/>
    <cellStyle name="LS Input Table No. 1 2 4 2 6" xfId="13774" xr:uid="{00000000-0005-0000-0000-0000685E0000}"/>
    <cellStyle name="LS Input Table No. 1 2 4 2 7" xfId="13775" xr:uid="{00000000-0005-0000-0000-0000695E0000}"/>
    <cellStyle name="LS Input Table No. 1 2 4 2 8" xfId="13776" xr:uid="{00000000-0005-0000-0000-00006A5E0000}"/>
    <cellStyle name="LS Input Table No. 1 2 4 2 9" xfId="13777" xr:uid="{00000000-0005-0000-0000-00006B5E0000}"/>
    <cellStyle name="LS Input Table No. 1 2 4 3" xfId="13778" xr:uid="{00000000-0005-0000-0000-00006C5E0000}"/>
    <cellStyle name="LS Input Table No. 1 2 4 3 10" xfId="13779" xr:uid="{00000000-0005-0000-0000-00006D5E0000}"/>
    <cellStyle name="LS Input Table No. 1 2 4 3 11" xfId="13780" xr:uid="{00000000-0005-0000-0000-00006E5E0000}"/>
    <cellStyle name="LS Input Table No. 1 2 4 3 12" xfId="13781" xr:uid="{00000000-0005-0000-0000-00006F5E0000}"/>
    <cellStyle name="LS Input Table No. 1 2 4 3 13" xfId="13782" xr:uid="{00000000-0005-0000-0000-0000705E0000}"/>
    <cellStyle name="LS Input Table No. 1 2 4 3 2" xfId="13783" xr:uid="{00000000-0005-0000-0000-0000715E0000}"/>
    <cellStyle name="LS Input Table No. 1 2 4 3 3" xfId="13784" xr:uid="{00000000-0005-0000-0000-0000725E0000}"/>
    <cellStyle name="LS Input Table No. 1 2 4 3 4" xfId="13785" xr:uid="{00000000-0005-0000-0000-0000735E0000}"/>
    <cellStyle name="LS Input Table No. 1 2 4 3 5" xfId="13786" xr:uid="{00000000-0005-0000-0000-0000745E0000}"/>
    <cellStyle name="LS Input Table No. 1 2 4 3 6" xfId="13787" xr:uid="{00000000-0005-0000-0000-0000755E0000}"/>
    <cellStyle name="LS Input Table No. 1 2 4 3 7" xfId="13788" xr:uid="{00000000-0005-0000-0000-0000765E0000}"/>
    <cellStyle name="LS Input Table No. 1 2 4 3 8" xfId="13789" xr:uid="{00000000-0005-0000-0000-0000775E0000}"/>
    <cellStyle name="LS Input Table No. 1 2 4 3 9" xfId="13790" xr:uid="{00000000-0005-0000-0000-0000785E0000}"/>
    <cellStyle name="LS Input Table No. 1 2 4 4" xfId="13791" xr:uid="{00000000-0005-0000-0000-0000795E0000}"/>
    <cellStyle name="LS Input Table No. 1 2 4 5" xfId="13792" xr:uid="{00000000-0005-0000-0000-00007A5E0000}"/>
    <cellStyle name="LS Input Table No. 1 2 4 6" xfId="13793" xr:uid="{00000000-0005-0000-0000-00007B5E0000}"/>
    <cellStyle name="LS Input Table No. 1 2 4 7" xfId="13794" xr:uid="{00000000-0005-0000-0000-00007C5E0000}"/>
    <cellStyle name="LS Input Table No. 1 2 4 8" xfId="13795" xr:uid="{00000000-0005-0000-0000-00007D5E0000}"/>
    <cellStyle name="LS Input Table No. 1 2 4 9" xfId="13796" xr:uid="{00000000-0005-0000-0000-00007E5E0000}"/>
    <cellStyle name="LS Input Table No. 1 2 5" xfId="13797" xr:uid="{00000000-0005-0000-0000-00007F5E0000}"/>
    <cellStyle name="LS Input Table No. 1 2 5 10" xfId="13798" xr:uid="{00000000-0005-0000-0000-0000805E0000}"/>
    <cellStyle name="LS Input Table No. 1 2 5 11" xfId="13799" xr:uid="{00000000-0005-0000-0000-0000815E0000}"/>
    <cellStyle name="LS Input Table No. 1 2 5 12" xfId="13800" xr:uid="{00000000-0005-0000-0000-0000825E0000}"/>
    <cellStyle name="LS Input Table No. 1 2 5 13" xfId="13801" xr:uid="{00000000-0005-0000-0000-0000835E0000}"/>
    <cellStyle name="LS Input Table No. 1 2 5 14" xfId="13802" xr:uid="{00000000-0005-0000-0000-0000845E0000}"/>
    <cellStyle name="LS Input Table No. 1 2 5 15" xfId="13803" xr:uid="{00000000-0005-0000-0000-0000855E0000}"/>
    <cellStyle name="LS Input Table No. 1 2 5 2" xfId="13804" xr:uid="{00000000-0005-0000-0000-0000865E0000}"/>
    <cellStyle name="LS Input Table No. 1 2 5 2 10" xfId="13805" xr:uid="{00000000-0005-0000-0000-0000875E0000}"/>
    <cellStyle name="LS Input Table No. 1 2 5 2 11" xfId="13806" xr:uid="{00000000-0005-0000-0000-0000885E0000}"/>
    <cellStyle name="LS Input Table No. 1 2 5 2 12" xfId="13807" xr:uid="{00000000-0005-0000-0000-0000895E0000}"/>
    <cellStyle name="LS Input Table No. 1 2 5 2 13" xfId="13808" xr:uid="{00000000-0005-0000-0000-00008A5E0000}"/>
    <cellStyle name="LS Input Table No. 1 2 5 2 14" xfId="13809" xr:uid="{00000000-0005-0000-0000-00008B5E0000}"/>
    <cellStyle name="LS Input Table No. 1 2 5 2 2" xfId="13810" xr:uid="{00000000-0005-0000-0000-00008C5E0000}"/>
    <cellStyle name="LS Input Table No. 1 2 5 2 2 10" xfId="13811" xr:uid="{00000000-0005-0000-0000-00008D5E0000}"/>
    <cellStyle name="LS Input Table No. 1 2 5 2 2 11" xfId="13812" xr:uid="{00000000-0005-0000-0000-00008E5E0000}"/>
    <cellStyle name="LS Input Table No. 1 2 5 2 2 12" xfId="13813" xr:uid="{00000000-0005-0000-0000-00008F5E0000}"/>
    <cellStyle name="LS Input Table No. 1 2 5 2 2 13" xfId="13814" xr:uid="{00000000-0005-0000-0000-0000905E0000}"/>
    <cellStyle name="LS Input Table No. 1 2 5 2 2 2" xfId="13815" xr:uid="{00000000-0005-0000-0000-0000915E0000}"/>
    <cellStyle name="LS Input Table No. 1 2 5 2 2 3" xfId="13816" xr:uid="{00000000-0005-0000-0000-0000925E0000}"/>
    <cellStyle name="LS Input Table No. 1 2 5 2 2 4" xfId="13817" xr:uid="{00000000-0005-0000-0000-0000935E0000}"/>
    <cellStyle name="LS Input Table No. 1 2 5 2 2 5" xfId="13818" xr:uid="{00000000-0005-0000-0000-0000945E0000}"/>
    <cellStyle name="LS Input Table No. 1 2 5 2 2 6" xfId="13819" xr:uid="{00000000-0005-0000-0000-0000955E0000}"/>
    <cellStyle name="LS Input Table No. 1 2 5 2 2 7" xfId="13820" xr:uid="{00000000-0005-0000-0000-0000965E0000}"/>
    <cellStyle name="LS Input Table No. 1 2 5 2 2 8" xfId="13821" xr:uid="{00000000-0005-0000-0000-0000975E0000}"/>
    <cellStyle name="LS Input Table No. 1 2 5 2 2 9" xfId="13822" xr:uid="{00000000-0005-0000-0000-0000985E0000}"/>
    <cellStyle name="LS Input Table No. 1 2 5 2 3" xfId="13823" xr:uid="{00000000-0005-0000-0000-0000995E0000}"/>
    <cellStyle name="LS Input Table No. 1 2 5 2 4" xfId="13824" xr:uid="{00000000-0005-0000-0000-00009A5E0000}"/>
    <cellStyle name="LS Input Table No. 1 2 5 2 5" xfId="13825" xr:uid="{00000000-0005-0000-0000-00009B5E0000}"/>
    <cellStyle name="LS Input Table No. 1 2 5 2 6" xfId="13826" xr:uid="{00000000-0005-0000-0000-00009C5E0000}"/>
    <cellStyle name="LS Input Table No. 1 2 5 2 7" xfId="13827" xr:uid="{00000000-0005-0000-0000-00009D5E0000}"/>
    <cellStyle name="LS Input Table No. 1 2 5 2 8" xfId="13828" xr:uid="{00000000-0005-0000-0000-00009E5E0000}"/>
    <cellStyle name="LS Input Table No. 1 2 5 2 9" xfId="13829" xr:uid="{00000000-0005-0000-0000-00009F5E0000}"/>
    <cellStyle name="LS Input Table No. 1 2 5 3" xfId="13830" xr:uid="{00000000-0005-0000-0000-0000A05E0000}"/>
    <cellStyle name="LS Input Table No. 1 2 5 3 10" xfId="13831" xr:uid="{00000000-0005-0000-0000-0000A15E0000}"/>
    <cellStyle name="LS Input Table No. 1 2 5 3 11" xfId="13832" xr:uid="{00000000-0005-0000-0000-0000A25E0000}"/>
    <cellStyle name="LS Input Table No. 1 2 5 3 12" xfId="13833" xr:uid="{00000000-0005-0000-0000-0000A35E0000}"/>
    <cellStyle name="LS Input Table No. 1 2 5 3 13" xfId="13834" xr:uid="{00000000-0005-0000-0000-0000A45E0000}"/>
    <cellStyle name="LS Input Table No. 1 2 5 3 2" xfId="13835" xr:uid="{00000000-0005-0000-0000-0000A55E0000}"/>
    <cellStyle name="LS Input Table No. 1 2 5 3 3" xfId="13836" xr:uid="{00000000-0005-0000-0000-0000A65E0000}"/>
    <cellStyle name="LS Input Table No. 1 2 5 3 4" xfId="13837" xr:uid="{00000000-0005-0000-0000-0000A75E0000}"/>
    <cellStyle name="LS Input Table No. 1 2 5 3 5" xfId="13838" xr:uid="{00000000-0005-0000-0000-0000A85E0000}"/>
    <cellStyle name="LS Input Table No. 1 2 5 3 6" xfId="13839" xr:uid="{00000000-0005-0000-0000-0000A95E0000}"/>
    <cellStyle name="LS Input Table No. 1 2 5 3 7" xfId="13840" xr:uid="{00000000-0005-0000-0000-0000AA5E0000}"/>
    <cellStyle name="LS Input Table No. 1 2 5 3 8" xfId="13841" xr:uid="{00000000-0005-0000-0000-0000AB5E0000}"/>
    <cellStyle name="LS Input Table No. 1 2 5 3 9" xfId="13842" xr:uid="{00000000-0005-0000-0000-0000AC5E0000}"/>
    <cellStyle name="LS Input Table No. 1 2 5 4" xfId="13843" xr:uid="{00000000-0005-0000-0000-0000AD5E0000}"/>
    <cellStyle name="LS Input Table No. 1 2 5 5" xfId="13844" xr:uid="{00000000-0005-0000-0000-0000AE5E0000}"/>
    <cellStyle name="LS Input Table No. 1 2 5 6" xfId="13845" xr:uid="{00000000-0005-0000-0000-0000AF5E0000}"/>
    <cellStyle name="LS Input Table No. 1 2 5 7" xfId="13846" xr:uid="{00000000-0005-0000-0000-0000B05E0000}"/>
    <cellStyle name="LS Input Table No. 1 2 5 8" xfId="13847" xr:uid="{00000000-0005-0000-0000-0000B15E0000}"/>
    <cellStyle name="LS Input Table No. 1 2 5 9" xfId="13848" xr:uid="{00000000-0005-0000-0000-0000B25E0000}"/>
    <cellStyle name="LS Input Table No. 1 2 6" xfId="13849" xr:uid="{00000000-0005-0000-0000-0000B35E0000}"/>
    <cellStyle name="LS Input Table No. 1 2 6 10" xfId="13850" xr:uid="{00000000-0005-0000-0000-0000B45E0000}"/>
    <cellStyle name="LS Input Table No. 1 2 6 11" xfId="13851" xr:uid="{00000000-0005-0000-0000-0000B55E0000}"/>
    <cellStyle name="LS Input Table No. 1 2 6 12" xfId="13852" xr:uid="{00000000-0005-0000-0000-0000B65E0000}"/>
    <cellStyle name="LS Input Table No. 1 2 6 13" xfId="13853" xr:uid="{00000000-0005-0000-0000-0000B75E0000}"/>
    <cellStyle name="LS Input Table No. 1 2 6 14" xfId="13854" xr:uid="{00000000-0005-0000-0000-0000B85E0000}"/>
    <cellStyle name="LS Input Table No. 1 2 6 2" xfId="13855" xr:uid="{00000000-0005-0000-0000-0000B95E0000}"/>
    <cellStyle name="LS Input Table No. 1 2 6 2 10" xfId="13856" xr:uid="{00000000-0005-0000-0000-0000BA5E0000}"/>
    <cellStyle name="LS Input Table No. 1 2 6 2 11" xfId="13857" xr:uid="{00000000-0005-0000-0000-0000BB5E0000}"/>
    <cellStyle name="LS Input Table No. 1 2 6 2 12" xfId="13858" xr:uid="{00000000-0005-0000-0000-0000BC5E0000}"/>
    <cellStyle name="LS Input Table No. 1 2 6 2 13" xfId="13859" xr:uid="{00000000-0005-0000-0000-0000BD5E0000}"/>
    <cellStyle name="LS Input Table No. 1 2 6 2 2" xfId="13860" xr:uid="{00000000-0005-0000-0000-0000BE5E0000}"/>
    <cellStyle name="LS Input Table No. 1 2 6 2 3" xfId="13861" xr:uid="{00000000-0005-0000-0000-0000BF5E0000}"/>
    <cellStyle name="LS Input Table No. 1 2 6 2 4" xfId="13862" xr:uid="{00000000-0005-0000-0000-0000C05E0000}"/>
    <cellStyle name="LS Input Table No. 1 2 6 2 5" xfId="13863" xr:uid="{00000000-0005-0000-0000-0000C15E0000}"/>
    <cellStyle name="LS Input Table No. 1 2 6 2 6" xfId="13864" xr:uid="{00000000-0005-0000-0000-0000C25E0000}"/>
    <cellStyle name="LS Input Table No. 1 2 6 2 7" xfId="13865" xr:uid="{00000000-0005-0000-0000-0000C35E0000}"/>
    <cellStyle name="LS Input Table No. 1 2 6 2 8" xfId="13866" xr:uid="{00000000-0005-0000-0000-0000C45E0000}"/>
    <cellStyle name="LS Input Table No. 1 2 6 2 9" xfId="13867" xr:uid="{00000000-0005-0000-0000-0000C55E0000}"/>
    <cellStyle name="LS Input Table No. 1 2 6 3" xfId="13868" xr:uid="{00000000-0005-0000-0000-0000C65E0000}"/>
    <cellStyle name="LS Input Table No. 1 2 6 4" xfId="13869" xr:uid="{00000000-0005-0000-0000-0000C75E0000}"/>
    <cellStyle name="LS Input Table No. 1 2 6 5" xfId="13870" xr:uid="{00000000-0005-0000-0000-0000C85E0000}"/>
    <cellStyle name="LS Input Table No. 1 2 6 6" xfId="13871" xr:uid="{00000000-0005-0000-0000-0000C95E0000}"/>
    <cellStyle name="LS Input Table No. 1 2 6 7" xfId="13872" xr:uid="{00000000-0005-0000-0000-0000CA5E0000}"/>
    <cellStyle name="LS Input Table No. 1 2 6 8" xfId="13873" xr:uid="{00000000-0005-0000-0000-0000CB5E0000}"/>
    <cellStyle name="LS Input Table No. 1 2 6 9" xfId="13874" xr:uid="{00000000-0005-0000-0000-0000CC5E0000}"/>
    <cellStyle name="LS Input Table No. 1 2 7" xfId="13875" xr:uid="{00000000-0005-0000-0000-0000CD5E0000}"/>
    <cellStyle name="LS Input Table No. 1 2 7 10" xfId="13876" xr:uid="{00000000-0005-0000-0000-0000CE5E0000}"/>
    <cellStyle name="LS Input Table No. 1 2 7 11" xfId="13877" xr:uid="{00000000-0005-0000-0000-0000CF5E0000}"/>
    <cellStyle name="LS Input Table No. 1 2 7 12" xfId="13878" xr:uid="{00000000-0005-0000-0000-0000D05E0000}"/>
    <cellStyle name="LS Input Table No. 1 2 7 13" xfId="13879" xr:uid="{00000000-0005-0000-0000-0000D15E0000}"/>
    <cellStyle name="LS Input Table No. 1 2 7 14" xfId="13880" xr:uid="{00000000-0005-0000-0000-0000D25E0000}"/>
    <cellStyle name="LS Input Table No. 1 2 7 2" xfId="13881" xr:uid="{00000000-0005-0000-0000-0000D35E0000}"/>
    <cellStyle name="LS Input Table No. 1 2 7 2 10" xfId="13882" xr:uid="{00000000-0005-0000-0000-0000D45E0000}"/>
    <cellStyle name="LS Input Table No. 1 2 7 2 11" xfId="13883" xr:uid="{00000000-0005-0000-0000-0000D55E0000}"/>
    <cellStyle name="LS Input Table No. 1 2 7 2 12" xfId="13884" xr:uid="{00000000-0005-0000-0000-0000D65E0000}"/>
    <cellStyle name="LS Input Table No. 1 2 7 2 13" xfId="13885" xr:uid="{00000000-0005-0000-0000-0000D75E0000}"/>
    <cellStyle name="LS Input Table No. 1 2 7 2 2" xfId="13886" xr:uid="{00000000-0005-0000-0000-0000D85E0000}"/>
    <cellStyle name="LS Input Table No. 1 2 7 2 3" xfId="13887" xr:uid="{00000000-0005-0000-0000-0000D95E0000}"/>
    <cellStyle name="LS Input Table No. 1 2 7 2 4" xfId="13888" xr:uid="{00000000-0005-0000-0000-0000DA5E0000}"/>
    <cellStyle name="LS Input Table No. 1 2 7 2 5" xfId="13889" xr:uid="{00000000-0005-0000-0000-0000DB5E0000}"/>
    <cellStyle name="LS Input Table No. 1 2 7 2 6" xfId="13890" xr:uid="{00000000-0005-0000-0000-0000DC5E0000}"/>
    <cellStyle name="LS Input Table No. 1 2 7 2 7" xfId="13891" xr:uid="{00000000-0005-0000-0000-0000DD5E0000}"/>
    <cellStyle name="LS Input Table No. 1 2 7 2 8" xfId="13892" xr:uid="{00000000-0005-0000-0000-0000DE5E0000}"/>
    <cellStyle name="LS Input Table No. 1 2 7 2 9" xfId="13893" xr:uid="{00000000-0005-0000-0000-0000DF5E0000}"/>
    <cellStyle name="LS Input Table No. 1 2 7 3" xfId="13894" xr:uid="{00000000-0005-0000-0000-0000E05E0000}"/>
    <cellStyle name="LS Input Table No. 1 2 7 4" xfId="13895" xr:uid="{00000000-0005-0000-0000-0000E15E0000}"/>
    <cellStyle name="LS Input Table No. 1 2 7 5" xfId="13896" xr:uid="{00000000-0005-0000-0000-0000E25E0000}"/>
    <cellStyle name="LS Input Table No. 1 2 7 6" xfId="13897" xr:uid="{00000000-0005-0000-0000-0000E35E0000}"/>
    <cellStyle name="LS Input Table No. 1 2 7 7" xfId="13898" xr:uid="{00000000-0005-0000-0000-0000E45E0000}"/>
    <cellStyle name="LS Input Table No. 1 2 7 8" xfId="13899" xr:uid="{00000000-0005-0000-0000-0000E55E0000}"/>
    <cellStyle name="LS Input Table No. 1 2 7 9" xfId="13900" xr:uid="{00000000-0005-0000-0000-0000E65E0000}"/>
    <cellStyle name="LS Input Table No. 1 2 8" xfId="13901" xr:uid="{00000000-0005-0000-0000-0000E75E0000}"/>
    <cellStyle name="LS Input Table No. 1 2 8 10" xfId="13902" xr:uid="{00000000-0005-0000-0000-0000E85E0000}"/>
    <cellStyle name="LS Input Table No. 1 2 8 11" xfId="13903" xr:uid="{00000000-0005-0000-0000-0000E95E0000}"/>
    <cellStyle name="LS Input Table No. 1 2 8 12" xfId="13904" xr:uid="{00000000-0005-0000-0000-0000EA5E0000}"/>
    <cellStyle name="LS Input Table No. 1 2 8 13" xfId="13905" xr:uid="{00000000-0005-0000-0000-0000EB5E0000}"/>
    <cellStyle name="LS Input Table No. 1 2 8 2" xfId="13906" xr:uid="{00000000-0005-0000-0000-0000EC5E0000}"/>
    <cellStyle name="LS Input Table No. 1 2 8 3" xfId="13907" xr:uid="{00000000-0005-0000-0000-0000ED5E0000}"/>
    <cellStyle name="LS Input Table No. 1 2 8 4" xfId="13908" xr:uid="{00000000-0005-0000-0000-0000EE5E0000}"/>
    <cellStyle name="LS Input Table No. 1 2 8 5" xfId="13909" xr:uid="{00000000-0005-0000-0000-0000EF5E0000}"/>
    <cellStyle name="LS Input Table No. 1 2 8 6" xfId="13910" xr:uid="{00000000-0005-0000-0000-0000F05E0000}"/>
    <cellStyle name="LS Input Table No. 1 2 8 7" xfId="13911" xr:uid="{00000000-0005-0000-0000-0000F15E0000}"/>
    <cellStyle name="LS Input Table No. 1 2 8 8" xfId="13912" xr:uid="{00000000-0005-0000-0000-0000F25E0000}"/>
    <cellStyle name="LS Input Table No. 1 2 8 9" xfId="13913" xr:uid="{00000000-0005-0000-0000-0000F35E0000}"/>
    <cellStyle name="LS Input Table No. 1 2 9" xfId="13914" xr:uid="{00000000-0005-0000-0000-0000F45E0000}"/>
    <cellStyle name="LS Input Table No. 1 3" xfId="13915" xr:uid="{00000000-0005-0000-0000-0000F55E0000}"/>
    <cellStyle name="LS Input Table No. 1 3 10" xfId="13916" xr:uid="{00000000-0005-0000-0000-0000F65E0000}"/>
    <cellStyle name="LS Input Table No. 1 3 11" xfId="13917" xr:uid="{00000000-0005-0000-0000-0000F75E0000}"/>
    <cellStyle name="LS Input Table No. 1 3 12" xfId="13918" xr:uid="{00000000-0005-0000-0000-0000F85E0000}"/>
    <cellStyle name="LS Input Table No. 1 3 13" xfId="13919" xr:uid="{00000000-0005-0000-0000-0000F95E0000}"/>
    <cellStyle name="LS Input Table No. 1 3 14" xfId="13920" xr:uid="{00000000-0005-0000-0000-0000FA5E0000}"/>
    <cellStyle name="LS Input Table No. 1 3 15" xfId="13921" xr:uid="{00000000-0005-0000-0000-0000FB5E0000}"/>
    <cellStyle name="LS Input Table No. 1 3 16" xfId="13922" xr:uid="{00000000-0005-0000-0000-0000FC5E0000}"/>
    <cellStyle name="LS Input Table No. 1 3 17" xfId="13923" xr:uid="{00000000-0005-0000-0000-0000FD5E0000}"/>
    <cellStyle name="LS Input Table No. 1 3 18" xfId="13924" xr:uid="{00000000-0005-0000-0000-0000FE5E0000}"/>
    <cellStyle name="LS Input Table No. 1 3 2" xfId="13925" xr:uid="{00000000-0005-0000-0000-0000FF5E0000}"/>
    <cellStyle name="LS Input Table No. 1 3 2 10" xfId="13926" xr:uid="{00000000-0005-0000-0000-0000005F0000}"/>
    <cellStyle name="LS Input Table No. 1 3 2 11" xfId="13927" xr:uid="{00000000-0005-0000-0000-0000015F0000}"/>
    <cellStyle name="LS Input Table No. 1 3 2 12" xfId="13928" xr:uid="{00000000-0005-0000-0000-0000025F0000}"/>
    <cellStyle name="LS Input Table No. 1 3 2 13" xfId="13929" xr:uid="{00000000-0005-0000-0000-0000035F0000}"/>
    <cellStyle name="LS Input Table No. 1 3 2 14" xfId="13930" xr:uid="{00000000-0005-0000-0000-0000045F0000}"/>
    <cellStyle name="LS Input Table No. 1 3 2 15" xfId="13931" xr:uid="{00000000-0005-0000-0000-0000055F0000}"/>
    <cellStyle name="LS Input Table No. 1 3 2 16" xfId="13932" xr:uid="{00000000-0005-0000-0000-0000065F0000}"/>
    <cellStyle name="LS Input Table No. 1 3 2 2" xfId="13933" xr:uid="{00000000-0005-0000-0000-0000075F0000}"/>
    <cellStyle name="LS Input Table No. 1 3 2 2 10" xfId="13934" xr:uid="{00000000-0005-0000-0000-0000085F0000}"/>
    <cellStyle name="LS Input Table No. 1 3 2 2 11" xfId="13935" xr:uid="{00000000-0005-0000-0000-0000095F0000}"/>
    <cellStyle name="LS Input Table No. 1 3 2 2 12" xfId="13936" xr:uid="{00000000-0005-0000-0000-00000A5F0000}"/>
    <cellStyle name="LS Input Table No. 1 3 2 2 13" xfId="13937" xr:uid="{00000000-0005-0000-0000-00000B5F0000}"/>
    <cellStyle name="LS Input Table No. 1 3 2 2 14" xfId="13938" xr:uid="{00000000-0005-0000-0000-00000C5F0000}"/>
    <cellStyle name="LS Input Table No. 1 3 2 2 15" xfId="13939" xr:uid="{00000000-0005-0000-0000-00000D5F0000}"/>
    <cellStyle name="LS Input Table No. 1 3 2 2 2" xfId="13940" xr:uid="{00000000-0005-0000-0000-00000E5F0000}"/>
    <cellStyle name="LS Input Table No. 1 3 2 2 2 10" xfId="13941" xr:uid="{00000000-0005-0000-0000-00000F5F0000}"/>
    <cellStyle name="LS Input Table No. 1 3 2 2 2 11" xfId="13942" xr:uid="{00000000-0005-0000-0000-0000105F0000}"/>
    <cellStyle name="LS Input Table No. 1 3 2 2 2 12" xfId="13943" xr:uid="{00000000-0005-0000-0000-0000115F0000}"/>
    <cellStyle name="LS Input Table No. 1 3 2 2 2 13" xfId="13944" xr:uid="{00000000-0005-0000-0000-0000125F0000}"/>
    <cellStyle name="LS Input Table No. 1 3 2 2 2 14" xfId="13945" xr:uid="{00000000-0005-0000-0000-0000135F0000}"/>
    <cellStyle name="LS Input Table No. 1 3 2 2 2 2" xfId="13946" xr:uid="{00000000-0005-0000-0000-0000145F0000}"/>
    <cellStyle name="LS Input Table No. 1 3 2 2 2 2 10" xfId="13947" xr:uid="{00000000-0005-0000-0000-0000155F0000}"/>
    <cellStyle name="LS Input Table No. 1 3 2 2 2 2 11" xfId="13948" xr:uid="{00000000-0005-0000-0000-0000165F0000}"/>
    <cellStyle name="LS Input Table No. 1 3 2 2 2 2 12" xfId="13949" xr:uid="{00000000-0005-0000-0000-0000175F0000}"/>
    <cellStyle name="LS Input Table No. 1 3 2 2 2 2 13" xfId="13950" xr:uid="{00000000-0005-0000-0000-0000185F0000}"/>
    <cellStyle name="LS Input Table No. 1 3 2 2 2 2 2" xfId="13951" xr:uid="{00000000-0005-0000-0000-0000195F0000}"/>
    <cellStyle name="LS Input Table No. 1 3 2 2 2 2 3" xfId="13952" xr:uid="{00000000-0005-0000-0000-00001A5F0000}"/>
    <cellStyle name="LS Input Table No. 1 3 2 2 2 2 4" xfId="13953" xr:uid="{00000000-0005-0000-0000-00001B5F0000}"/>
    <cellStyle name="LS Input Table No. 1 3 2 2 2 2 5" xfId="13954" xr:uid="{00000000-0005-0000-0000-00001C5F0000}"/>
    <cellStyle name="LS Input Table No. 1 3 2 2 2 2 6" xfId="13955" xr:uid="{00000000-0005-0000-0000-00001D5F0000}"/>
    <cellStyle name="LS Input Table No. 1 3 2 2 2 2 7" xfId="13956" xr:uid="{00000000-0005-0000-0000-00001E5F0000}"/>
    <cellStyle name="LS Input Table No. 1 3 2 2 2 2 8" xfId="13957" xr:uid="{00000000-0005-0000-0000-00001F5F0000}"/>
    <cellStyle name="LS Input Table No. 1 3 2 2 2 2 9" xfId="13958" xr:uid="{00000000-0005-0000-0000-0000205F0000}"/>
    <cellStyle name="LS Input Table No. 1 3 2 2 2 3" xfId="13959" xr:uid="{00000000-0005-0000-0000-0000215F0000}"/>
    <cellStyle name="LS Input Table No. 1 3 2 2 2 4" xfId="13960" xr:uid="{00000000-0005-0000-0000-0000225F0000}"/>
    <cellStyle name="LS Input Table No. 1 3 2 2 2 5" xfId="13961" xr:uid="{00000000-0005-0000-0000-0000235F0000}"/>
    <cellStyle name="LS Input Table No. 1 3 2 2 2 6" xfId="13962" xr:uid="{00000000-0005-0000-0000-0000245F0000}"/>
    <cellStyle name="LS Input Table No. 1 3 2 2 2 7" xfId="13963" xr:uid="{00000000-0005-0000-0000-0000255F0000}"/>
    <cellStyle name="LS Input Table No. 1 3 2 2 2 8" xfId="13964" xr:uid="{00000000-0005-0000-0000-0000265F0000}"/>
    <cellStyle name="LS Input Table No. 1 3 2 2 2 9" xfId="13965" xr:uid="{00000000-0005-0000-0000-0000275F0000}"/>
    <cellStyle name="LS Input Table No. 1 3 2 2 3" xfId="13966" xr:uid="{00000000-0005-0000-0000-0000285F0000}"/>
    <cellStyle name="LS Input Table No. 1 3 2 2 3 10" xfId="13967" xr:uid="{00000000-0005-0000-0000-0000295F0000}"/>
    <cellStyle name="LS Input Table No. 1 3 2 2 3 11" xfId="13968" xr:uid="{00000000-0005-0000-0000-00002A5F0000}"/>
    <cellStyle name="LS Input Table No. 1 3 2 2 3 12" xfId="13969" xr:uid="{00000000-0005-0000-0000-00002B5F0000}"/>
    <cellStyle name="LS Input Table No. 1 3 2 2 3 13" xfId="13970" xr:uid="{00000000-0005-0000-0000-00002C5F0000}"/>
    <cellStyle name="LS Input Table No. 1 3 2 2 3 2" xfId="13971" xr:uid="{00000000-0005-0000-0000-00002D5F0000}"/>
    <cellStyle name="LS Input Table No. 1 3 2 2 3 3" xfId="13972" xr:uid="{00000000-0005-0000-0000-00002E5F0000}"/>
    <cellStyle name="LS Input Table No. 1 3 2 2 3 4" xfId="13973" xr:uid="{00000000-0005-0000-0000-00002F5F0000}"/>
    <cellStyle name="LS Input Table No. 1 3 2 2 3 5" xfId="13974" xr:uid="{00000000-0005-0000-0000-0000305F0000}"/>
    <cellStyle name="LS Input Table No. 1 3 2 2 3 6" xfId="13975" xr:uid="{00000000-0005-0000-0000-0000315F0000}"/>
    <cellStyle name="LS Input Table No. 1 3 2 2 3 7" xfId="13976" xr:uid="{00000000-0005-0000-0000-0000325F0000}"/>
    <cellStyle name="LS Input Table No. 1 3 2 2 3 8" xfId="13977" xr:uid="{00000000-0005-0000-0000-0000335F0000}"/>
    <cellStyle name="LS Input Table No. 1 3 2 2 3 9" xfId="13978" xr:uid="{00000000-0005-0000-0000-0000345F0000}"/>
    <cellStyle name="LS Input Table No. 1 3 2 2 4" xfId="13979" xr:uid="{00000000-0005-0000-0000-0000355F0000}"/>
    <cellStyle name="LS Input Table No. 1 3 2 2 5" xfId="13980" xr:uid="{00000000-0005-0000-0000-0000365F0000}"/>
    <cellStyle name="LS Input Table No. 1 3 2 2 6" xfId="13981" xr:uid="{00000000-0005-0000-0000-0000375F0000}"/>
    <cellStyle name="LS Input Table No. 1 3 2 2 7" xfId="13982" xr:uid="{00000000-0005-0000-0000-0000385F0000}"/>
    <cellStyle name="LS Input Table No. 1 3 2 2 8" xfId="13983" xr:uid="{00000000-0005-0000-0000-0000395F0000}"/>
    <cellStyle name="LS Input Table No. 1 3 2 2 9" xfId="13984" xr:uid="{00000000-0005-0000-0000-00003A5F0000}"/>
    <cellStyle name="LS Input Table No. 1 3 2 3" xfId="13985" xr:uid="{00000000-0005-0000-0000-00003B5F0000}"/>
    <cellStyle name="LS Input Table No. 1 3 2 3 10" xfId="13986" xr:uid="{00000000-0005-0000-0000-00003C5F0000}"/>
    <cellStyle name="LS Input Table No. 1 3 2 3 11" xfId="13987" xr:uid="{00000000-0005-0000-0000-00003D5F0000}"/>
    <cellStyle name="LS Input Table No. 1 3 2 3 12" xfId="13988" xr:uid="{00000000-0005-0000-0000-00003E5F0000}"/>
    <cellStyle name="LS Input Table No. 1 3 2 3 13" xfId="13989" xr:uid="{00000000-0005-0000-0000-00003F5F0000}"/>
    <cellStyle name="LS Input Table No. 1 3 2 3 14" xfId="13990" xr:uid="{00000000-0005-0000-0000-0000405F0000}"/>
    <cellStyle name="LS Input Table No. 1 3 2 3 2" xfId="13991" xr:uid="{00000000-0005-0000-0000-0000415F0000}"/>
    <cellStyle name="LS Input Table No. 1 3 2 3 2 10" xfId="13992" xr:uid="{00000000-0005-0000-0000-0000425F0000}"/>
    <cellStyle name="LS Input Table No. 1 3 2 3 2 11" xfId="13993" xr:uid="{00000000-0005-0000-0000-0000435F0000}"/>
    <cellStyle name="LS Input Table No. 1 3 2 3 2 12" xfId="13994" xr:uid="{00000000-0005-0000-0000-0000445F0000}"/>
    <cellStyle name="LS Input Table No. 1 3 2 3 2 13" xfId="13995" xr:uid="{00000000-0005-0000-0000-0000455F0000}"/>
    <cellStyle name="LS Input Table No. 1 3 2 3 2 2" xfId="13996" xr:uid="{00000000-0005-0000-0000-0000465F0000}"/>
    <cellStyle name="LS Input Table No. 1 3 2 3 2 3" xfId="13997" xr:uid="{00000000-0005-0000-0000-0000475F0000}"/>
    <cellStyle name="LS Input Table No. 1 3 2 3 2 4" xfId="13998" xr:uid="{00000000-0005-0000-0000-0000485F0000}"/>
    <cellStyle name="LS Input Table No. 1 3 2 3 2 5" xfId="13999" xr:uid="{00000000-0005-0000-0000-0000495F0000}"/>
    <cellStyle name="LS Input Table No. 1 3 2 3 2 6" xfId="14000" xr:uid="{00000000-0005-0000-0000-00004A5F0000}"/>
    <cellStyle name="LS Input Table No. 1 3 2 3 2 7" xfId="14001" xr:uid="{00000000-0005-0000-0000-00004B5F0000}"/>
    <cellStyle name="LS Input Table No. 1 3 2 3 2 8" xfId="14002" xr:uid="{00000000-0005-0000-0000-00004C5F0000}"/>
    <cellStyle name="LS Input Table No. 1 3 2 3 2 9" xfId="14003" xr:uid="{00000000-0005-0000-0000-00004D5F0000}"/>
    <cellStyle name="LS Input Table No. 1 3 2 3 3" xfId="14004" xr:uid="{00000000-0005-0000-0000-00004E5F0000}"/>
    <cellStyle name="LS Input Table No. 1 3 2 3 4" xfId="14005" xr:uid="{00000000-0005-0000-0000-00004F5F0000}"/>
    <cellStyle name="LS Input Table No. 1 3 2 3 5" xfId="14006" xr:uid="{00000000-0005-0000-0000-0000505F0000}"/>
    <cellStyle name="LS Input Table No. 1 3 2 3 6" xfId="14007" xr:uid="{00000000-0005-0000-0000-0000515F0000}"/>
    <cellStyle name="LS Input Table No. 1 3 2 3 7" xfId="14008" xr:uid="{00000000-0005-0000-0000-0000525F0000}"/>
    <cellStyle name="LS Input Table No. 1 3 2 3 8" xfId="14009" xr:uid="{00000000-0005-0000-0000-0000535F0000}"/>
    <cellStyle name="LS Input Table No. 1 3 2 3 9" xfId="14010" xr:uid="{00000000-0005-0000-0000-0000545F0000}"/>
    <cellStyle name="LS Input Table No. 1 3 2 4" xfId="14011" xr:uid="{00000000-0005-0000-0000-0000555F0000}"/>
    <cellStyle name="LS Input Table No. 1 3 2 4 10" xfId="14012" xr:uid="{00000000-0005-0000-0000-0000565F0000}"/>
    <cellStyle name="LS Input Table No. 1 3 2 4 11" xfId="14013" xr:uid="{00000000-0005-0000-0000-0000575F0000}"/>
    <cellStyle name="LS Input Table No. 1 3 2 4 12" xfId="14014" xr:uid="{00000000-0005-0000-0000-0000585F0000}"/>
    <cellStyle name="LS Input Table No. 1 3 2 4 13" xfId="14015" xr:uid="{00000000-0005-0000-0000-0000595F0000}"/>
    <cellStyle name="LS Input Table No. 1 3 2 4 2" xfId="14016" xr:uid="{00000000-0005-0000-0000-00005A5F0000}"/>
    <cellStyle name="LS Input Table No. 1 3 2 4 3" xfId="14017" xr:uid="{00000000-0005-0000-0000-00005B5F0000}"/>
    <cellStyle name="LS Input Table No. 1 3 2 4 4" xfId="14018" xr:uid="{00000000-0005-0000-0000-00005C5F0000}"/>
    <cellStyle name="LS Input Table No. 1 3 2 4 5" xfId="14019" xr:uid="{00000000-0005-0000-0000-00005D5F0000}"/>
    <cellStyle name="LS Input Table No. 1 3 2 4 6" xfId="14020" xr:uid="{00000000-0005-0000-0000-00005E5F0000}"/>
    <cellStyle name="LS Input Table No. 1 3 2 4 7" xfId="14021" xr:uid="{00000000-0005-0000-0000-00005F5F0000}"/>
    <cellStyle name="LS Input Table No. 1 3 2 4 8" xfId="14022" xr:uid="{00000000-0005-0000-0000-0000605F0000}"/>
    <cellStyle name="LS Input Table No. 1 3 2 4 9" xfId="14023" xr:uid="{00000000-0005-0000-0000-0000615F0000}"/>
    <cellStyle name="LS Input Table No. 1 3 2 5" xfId="14024" xr:uid="{00000000-0005-0000-0000-0000625F0000}"/>
    <cellStyle name="LS Input Table No. 1 3 2 6" xfId="14025" xr:uid="{00000000-0005-0000-0000-0000635F0000}"/>
    <cellStyle name="LS Input Table No. 1 3 2 7" xfId="14026" xr:uid="{00000000-0005-0000-0000-0000645F0000}"/>
    <cellStyle name="LS Input Table No. 1 3 2 8" xfId="14027" xr:uid="{00000000-0005-0000-0000-0000655F0000}"/>
    <cellStyle name="LS Input Table No. 1 3 2 9" xfId="14028" xr:uid="{00000000-0005-0000-0000-0000665F0000}"/>
    <cellStyle name="LS Input Table No. 1 3 3" xfId="14029" xr:uid="{00000000-0005-0000-0000-0000675F0000}"/>
    <cellStyle name="LS Input Table No. 1 3 3 10" xfId="14030" xr:uid="{00000000-0005-0000-0000-0000685F0000}"/>
    <cellStyle name="LS Input Table No. 1 3 3 11" xfId="14031" xr:uid="{00000000-0005-0000-0000-0000695F0000}"/>
    <cellStyle name="LS Input Table No. 1 3 3 12" xfId="14032" xr:uid="{00000000-0005-0000-0000-00006A5F0000}"/>
    <cellStyle name="LS Input Table No. 1 3 3 13" xfId="14033" xr:uid="{00000000-0005-0000-0000-00006B5F0000}"/>
    <cellStyle name="LS Input Table No. 1 3 3 14" xfId="14034" xr:uid="{00000000-0005-0000-0000-00006C5F0000}"/>
    <cellStyle name="LS Input Table No. 1 3 3 15" xfId="14035" xr:uid="{00000000-0005-0000-0000-00006D5F0000}"/>
    <cellStyle name="LS Input Table No. 1 3 3 2" xfId="14036" xr:uid="{00000000-0005-0000-0000-00006E5F0000}"/>
    <cellStyle name="LS Input Table No. 1 3 3 2 10" xfId="14037" xr:uid="{00000000-0005-0000-0000-00006F5F0000}"/>
    <cellStyle name="LS Input Table No. 1 3 3 2 11" xfId="14038" xr:uid="{00000000-0005-0000-0000-0000705F0000}"/>
    <cellStyle name="LS Input Table No. 1 3 3 2 12" xfId="14039" xr:uid="{00000000-0005-0000-0000-0000715F0000}"/>
    <cellStyle name="LS Input Table No. 1 3 3 2 13" xfId="14040" xr:uid="{00000000-0005-0000-0000-0000725F0000}"/>
    <cellStyle name="LS Input Table No. 1 3 3 2 14" xfId="14041" xr:uid="{00000000-0005-0000-0000-0000735F0000}"/>
    <cellStyle name="LS Input Table No. 1 3 3 2 2" xfId="14042" xr:uid="{00000000-0005-0000-0000-0000745F0000}"/>
    <cellStyle name="LS Input Table No. 1 3 3 2 2 10" xfId="14043" xr:uid="{00000000-0005-0000-0000-0000755F0000}"/>
    <cellStyle name="LS Input Table No. 1 3 3 2 2 11" xfId="14044" xr:uid="{00000000-0005-0000-0000-0000765F0000}"/>
    <cellStyle name="LS Input Table No. 1 3 3 2 2 12" xfId="14045" xr:uid="{00000000-0005-0000-0000-0000775F0000}"/>
    <cellStyle name="LS Input Table No. 1 3 3 2 2 13" xfId="14046" xr:uid="{00000000-0005-0000-0000-0000785F0000}"/>
    <cellStyle name="LS Input Table No. 1 3 3 2 2 2" xfId="14047" xr:uid="{00000000-0005-0000-0000-0000795F0000}"/>
    <cellStyle name="LS Input Table No. 1 3 3 2 2 3" xfId="14048" xr:uid="{00000000-0005-0000-0000-00007A5F0000}"/>
    <cellStyle name="LS Input Table No. 1 3 3 2 2 4" xfId="14049" xr:uid="{00000000-0005-0000-0000-00007B5F0000}"/>
    <cellStyle name="LS Input Table No. 1 3 3 2 2 5" xfId="14050" xr:uid="{00000000-0005-0000-0000-00007C5F0000}"/>
    <cellStyle name="LS Input Table No. 1 3 3 2 2 6" xfId="14051" xr:uid="{00000000-0005-0000-0000-00007D5F0000}"/>
    <cellStyle name="LS Input Table No. 1 3 3 2 2 7" xfId="14052" xr:uid="{00000000-0005-0000-0000-00007E5F0000}"/>
    <cellStyle name="LS Input Table No. 1 3 3 2 2 8" xfId="14053" xr:uid="{00000000-0005-0000-0000-00007F5F0000}"/>
    <cellStyle name="LS Input Table No. 1 3 3 2 2 9" xfId="14054" xr:uid="{00000000-0005-0000-0000-0000805F0000}"/>
    <cellStyle name="LS Input Table No. 1 3 3 2 3" xfId="14055" xr:uid="{00000000-0005-0000-0000-0000815F0000}"/>
    <cellStyle name="LS Input Table No. 1 3 3 2 4" xfId="14056" xr:uid="{00000000-0005-0000-0000-0000825F0000}"/>
    <cellStyle name="LS Input Table No. 1 3 3 2 5" xfId="14057" xr:uid="{00000000-0005-0000-0000-0000835F0000}"/>
    <cellStyle name="LS Input Table No. 1 3 3 2 6" xfId="14058" xr:uid="{00000000-0005-0000-0000-0000845F0000}"/>
    <cellStyle name="LS Input Table No. 1 3 3 2 7" xfId="14059" xr:uid="{00000000-0005-0000-0000-0000855F0000}"/>
    <cellStyle name="LS Input Table No. 1 3 3 2 8" xfId="14060" xr:uid="{00000000-0005-0000-0000-0000865F0000}"/>
    <cellStyle name="LS Input Table No. 1 3 3 2 9" xfId="14061" xr:uid="{00000000-0005-0000-0000-0000875F0000}"/>
    <cellStyle name="LS Input Table No. 1 3 3 3" xfId="14062" xr:uid="{00000000-0005-0000-0000-0000885F0000}"/>
    <cellStyle name="LS Input Table No. 1 3 3 3 10" xfId="14063" xr:uid="{00000000-0005-0000-0000-0000895F0000}"/>
    <cellStyle name="LS Input Table No. 1 3 3 3 11" xfId="14064" xr:uid="{00000000-0005-0000-0000-00008A5F0000}"/>
    <cellStyle name="LS Input Table No. 1 3 3 3 12" xfId="14065" xr:uid="{00000000-0005-0000-0000-00008B5F0000}"/>
    <cellStyle name="LS Input Table No. 1 3 3 3 13" xfId="14066" xr:uid="{00000000-0005-0000-0000-00008C5F0000}"/>
    <cellStyle name="LS Input Table No. 1 3 3 3 2" xfId="14067" xr:uid="{00000000-0005-0000-0000-00008D5F0000}"/>
    <cellStyle name="LS Input Table No. 1 3 3 3 3" xfId="14068" xr:uid="{00000000-0005-0000-0000-00008E5F0000}"/>
    <cellStyle name="LS Input Table No. 1 3 3 3 4" xfId="14069" xr:uid="{00000000-0005-0000-0000-00008F5F0000}"/>
    <cellStyle name="LS Input Table No. 1 3 3 3 5" xfId="14070" xr:uid="{00000000-0005-0000-0000-0000905F0000}"/>
    <cellStyle name="LS Input Table No. 1 3 3 3 6" xfId="14071" xr:uid="{00000000-0005-0000-0000-0000915F0000}"/>
    <cellStyle name="LS Input Table No. 1 3 3 3 7" xfId="14072" xr:uid="{00000000-0005-0000-0000-0000925F0000}"/>
    <cellStyle name="LS Input Table No. 1 3 3 3 8" xfId="14073" xr:uid="{00000000-0005-0000-0000-0000935F0000}"/>
    <cellStyle name="LS Input Table No. 1 3 3 3 9" xfId="14074" xr:uid="{00000000-0005-0000-0000-0000945F0000}"/>
    <cellStyle name="LS Input Table No. 1 3 3 4" xfId="14075" xr:uid="{00000000-0005-0000-0000-0000955F0000}"/>
    <cellStyle name="LS Input Table No. 1 3 3 5" xfId="14076" xr:uid="{00000000-0005-0000-0000-0000965F0000}"/>
    <cellStyle name="LS Input Table No. 1 3 3 6" xfId="14077" xr:uid="{00000000-0005-0000-0000-0000975F0000}"/>
    <cellStyle name="LS Input Table No. 1 3 3 7" xfId="14078" xr:uid="{00000000-0005-0000-0000-0000985F0000}"/>
    <cellStyle name="LS Input Table No. 1 3 3 8" xfId="14079" xr:uid="{00000000-0005-0000-0000-0000995F0000}"/>
    <cellStyle name="LS Input Table No. 1 3 3 9" xfId="14080" xr:uid="{00000000-0005-0000-0000-00009A5F0000}"/>
    <cellStyle name="LS Input Table No. 1 3 4" xfId="14081" xr:uid="{00000000-0005-0000-0000-00009B5F0000}"/>
    <cellStyle name="LS Input Table No. 1 3 4 10" xfId="14082" xr:uid="{00000000-0005-0000-0000-00009C5F0000}"/>
    <cellStyle name="LS Input Table No. 1 3 4 11" xfId="14083" xr:uid="{00000000-0005-0000-0000-00009D5F0000}"/>
    <cellStyle name="LS Input Table No. 1 3 4 12" xfId="14084" xr:uid="{00000000-0005-0000-0000-00009E5F0000}"/>
    <cellStyle name="LS Input Table No. 1 3 4 13" xfId="14085" xr:uid="{00000000-0005-0000-0000-00009F5F0000}"/>
    <cellStyle name="LS Input Table No. 1 3 4 14" xfId="14086" xr:uid="{00000000-0005-0000-0000-0000A05F0000}"/>
    <cellStyle name="LS Input Table No. 1 3 4 15" xfId="14087" xr:uid="{00000000-0005-0000-0000-0000A15F0000}"/>
    <cellStyle name="LS Input Table No. 1 3 4 2" xfId="14088" xr:uid="{00000000-0005-0000-0000-0000A25F0000}"/>
    <cellStyle name="LS Input Table No. 1 3 4 2 10" xfId="14089" xr:uid="{00000000-0005-0000-0000-0000A35F0000}"/>
    <cellStyle name="LS Input Table No. 1 3 4 2 11" xfId="14090" xr:uid="{00000000-0005-0000-0000-0000A45F0000}"/>
    <cellStyle name="LS Input Table No. 1 3 4 2 12" xfId="14091" xr:uid="{00000000-0005-0000-0000-0000A55F0000}"/>
    <cellStyle name="LS Input Table No. 1 3 4 2 13" xfId="14092" xr:uid="{00000000-0005-0000-0000-0000A65F0000}"/>
    <cellStyle name="LS Input Table No. 1 3 4 2 14" xfId="14093" xr:uid="{00000000-0005-0000-0000-0000A75F0000}"/>
    <cellStyle name="LS Input Table No. 1 3 4 2 2" xfId="14094" xr:uid="{00000000-0005-0000-0000-0000A85F0000}"/>
    <cellStyle name="LS Input Table No. 1 3 4 2 2 10" xfId="14095" xr:uid="{00000000-0005-0000-0000-0000A95F0000}"/>
    <cellStyle name="LS Input Table No. 1 3 4 2 2 11" xfId="14096" xr:uid="{00000000-0005-0000-0000-0000AA5F0000}"/>
    <cellStyle name="LS Input Table No. 1 3 4 2 2 12" xfId="14097" xr:uid="{00000000-0005-0000-0000-0000AB5F0000}"/>
    <cellStyle name="LS Input Table No. 1 3 4 2 2 13" xfId="14098" xr:uid="{00000000-0005-0000-0000-0000AC5F0000}"/>
    <cellStyle name="LS Input Table No. 1 3 4 2 2 2" xfId="14099" xr:uid="{00000000-0005-0000-0000-0000AD5F0000}"/>
    <cellStyle name="LS Input Table No. 1 3 4 2 2 3" xfId="14100" xr:uid="{00000000-0005-0000-0000-0000AE5F0000}"/>
    <cellStyle name="LS Input Table No. 1 3 4 2 2 4" xfId="14101" xr:uid="{00000000-0005-0000-0000-0000AF5F0000}"/>
    <cellStyle name="LS Input Table No. 1 3 4 2 2 5" xfId="14102" xr:uid="{00000000-0005-0000-0000-0000B05F0000}"/>
    <cellStyle name="LS Input Table No. 1 3 4 2 2 6" xfId="14103" xr:uid="{00000000-0005-0000-0000-0000B15F0000}"/>
    <cellStyle name="LS Input Table No. 1 3 4 2 2 7" xfId="14104" xr:uid="{00000000-0005-0000-0000-0000B25F0000}"/>
    <cellStyle name="LS Input Table No. 1 3 4 2 2 8" xfId="14105" xr:uid="{00000000-0005-0000-0000-0000B35F0000}"/>
    <cellStyle name="LS Input Table No. 1 3 4 2 2 9" xfId="14106" xr:uid="{00000000-0005-0000-0000-0000B45F0000}"/>
    <cellStyle name="LS Input Table No. 1 3 4 2 3" xfId="14107" xr:uid="{00000000-0005-0000-0000-0000B55F0000}"/>
    <cellStyle name="LS Input Table No. 1 3 4 2 4" xfId="14108" xr:uid="{00000000-0005-0000-0000-0000B65F0000}"/>
    <cellStyle name="LS Input Table No. 1 3 4 2 5" xfId="14109" xr:uid="{00000000-0005-0000-0000-0000B75F0000}"/>
    <cellStyle name="LS Input Table No. 1 3 4 2 6" xfId="14110" xr:uid="{00000000-0005-0000-0000-0000B85F0000}"/>
    <cellStyle name="LS Input Table No. 1 3 4 2 7" xfId="14111" xr:uid="{00000000-0005-0000-0000-0000B95F0000}"/>
    <cellStyle name="LS Input Table No. 1 3 4 2 8" xfId="14112" xr:uid="{00000000-0005-0000-0000-0000BA5F0000}"/>
    <cellStyle name="LS Input Table No. 1 3 4 2 9" xfId="14113" xr:uid="{00000000-0005-0000-0000-0000BB5F0000}"/>
    <cellStyle name="LS Input Table No. 1 3 4 3" xfId="14114" xr:uid="{00000000-0005-0000-0000-0000BC5F0000}"/>
    <cellStyle name="LS Input Table No. 1 3 4 3 10" xfId="14115" xr:uid="{00000000-0005-0000-0000-0000BD5F0000}"/>
    <cellStyle name="LS Input Table No. 1 3 4 3 11" xfId="14116" xr:uid="{00000000-0005-0000-0000-0000BE5F0000}"/>
    <cellStyle name="LS Input Table No. 1 3 4 3 12" xfId="14117" xr:uid="{00000000-0005-0000-0000-0000BF5F0000}"/>
    <cellStyle name="LS Input Table No. 1 3 4 3 13" xfId="14118" xr:uid="{00000000-0005-0000-0000-0000C05F0000}"/>
    <cellStyle name="LS Input Table No. 1 3 4 3 2" xfId="14119" xr:uid="{00000000-0005-0000-0000-0000C15F0000}"/>
    <cellStyle name="LS Input Table No. 1 3 4 3 3" xfId="14120" xr:uid="{00000000-0005-0000-0000-0000C25F0000}"/>
    <cellStyle name="LS Input Table No. 1 3 4 3 4" xfId="14121" xr:uid="{00000000-0005-0000-0000-0000C35F0000}"/>
    <cellStyle name="LS Input Table No. 1 3 4 3 5" xfId="14122" xr:uid="{00000000-0005-0000-0000-0000C45F0000}"/>
    <cellStyle name="LS Input Table No. 1 3 4 3 6" xfId="14123" xr:uid="{00000000-0005-0000-0000-0000C55F0000}"/>
    <cellStyle name="LS Input Table No. 1 3 4 3 7" xfId="14124" xr:uid="{00000000-0005-0000-0000-0000C65F0000}"/>
    <cellStyle name="LS Input Table No. 1 3 4 3 8" xfId="14125" xr:uid="{00000000-0005-0000-0000-0000C75F0000}"/>
    <cellStyle name="LS Input Table No. 1 3 4 3 9" xfId="14126" xr:uid="{00000000-0005-0000-0000-0000C85F0000}"/>
    <cellStyle name="LS Input Table No. 1 3 4 4" xfId="14127" xr:uid="{00000000-0005-0000-0000-0000C95F0000}"/>
    <cellStyle name="LS Input Table No. 1 3 4 5" xfId="14128" xr:uid="{00000000-0005-0000-0000-0000CA5F0000}"/>
    <cellStyle name="LS Input Table No. 1 3 4 6" xfId="14129" xr:uid="{00000000-0005-0000-0000-0000CB5F0000}"/>
    <cellStyle name="LS Input Table No. 1 3 4 7" xfId="14130" xr:uid="{00000000-0005-0000-0000-0000CC5F0000}"/>
    <cellStyle name="LS Input Table No. 1 3 4 8" xfId="14131" xr:uid="{00000000-0005-0000-0000-0000CD5F0000}"/>
    <cellStyle name="LS Input Table No. 1 3 4 9" xfId="14132" xr:uid="{00000000-0005-0000-0000-0000CE5F0000}"/>
    <cellStyle name="LS Input Table No. 1 3 5" xfId="14133" xr:uid="{00000000-0005-0000-0000-0000CF5F0000}"/>
    <cellStyle name="LS Input Table No. 1 3 5 10" xfId="14134" xr:uid="{00000000-0005-0000-0000-0000D05F0000}"/>
    <cellStyle name="LS Input Table No. 1 3 5 11" xfId="14135" xr:uid="{00000000-0005-0000-0000-0000D15F0000}"/>
    <cellStyle name="LS Input Table No. 1 3 5 12" xfId="14136" xr:uid="{00000000-0005-0000-0000-0000D25F0000}"/>
    <cellStyle name="LS Input Table No. 1 3 5 13" xfId="14137" xr:uid="{00000000-0005-0000-0000-0000D35F0000}"/>
    <cellStyle name="LS Input Table No. 1 3 5 14" xfId="14138" xr:uid="{00000000-0005-0000-0000-0000D45F0000}"/>
    <cellStyle name="LS Input Table No. 1 3 5 2" xfId="14139" xr:uid="{00000000-0005-0000-0000-0000D55F0000}"/>
    <cellStyle name="LS Input Table No. 1 3 5 2 10" xfId="14140" xr:uid="{00000000-0005-0000-0000-0000D65F0000}"/>
    <cellStyle name="LS Input Table No. 1 3 5 2 11" xfId="14141" xr:uid="{00000000-0005-0000-0000-0000D75F0000}"/>
    <cellStyle name="LS Input Table No. 1 3 5 2 12" xfId="14142" xr:uid="{00000000-0005-0000-0000-0000D85F0000}"/>
    <cellStyle name="LS Input Table No. 1 3 5 2 13" xfId="14143" xr:uid="{00000000-0005-0000-0000-0000D95F0000}"/>
    <cellStyle name="LS Input Table No. 1 3 5 2 2" xfId="14144" xr:uid="{00000000-0005-0000-0000-0000DA5F0000}"/>
    <cellStyle name="LS Input Table No. 1 3 5 2 3" xfId="14145" xr:uid="{00000000-0005-0000-0000-0000DB5F0000}"/>
    <cellStyle name="LS Input Table No. 1 3 5 2 4" xfId="14146" xr:uid="{00000000-0005-0000-0000-0000DC5F0000}"/>
    <cellStyle name="LS Input Table No. 1 3 5 2 5" xfId="14147" xr:uid="{00000000-0005-0000-0000-0000DD5F0000}"/>
    <cellStyle name="LS Input Table No. 1 3 5 2 6" xfId="14148" xr:uid="{00000000-0005-0000-0000-0000DE5F0000}"/>
    <cellStyle name="LS Input Table No. 1 3 5 2 7" xfId="14149" xr:uid="{00000000-0005-0000-0000-0000DF5F0000}"/>
    <cellStyle name="LS Input Table No. 1 3 5 2 8" xfId="14150" xr:uid="{00000000-0005-0000-0000-0000E05F0000}"/>
    <cellStyle name="LS Input Table No. 1 3 5 2 9" xfId="14151" xr:uid="{00000000-0005-0000-0000-0000E15F0000}"/>
    <cellStyle name="LS Input Table No. 1 3 5 3" xfId="14152" xr:uid="{00000000-0005-0000-0000-0000E25F0000}"/>
    <cellStyle name="LS Input Table No. 1 3 5 4" xfId="14153" xr:uid="{00000000-0005-0000-0000-0000E35F0000}"/>
    <cellStyle name="LS Input Table No. 1 3 5 5" xfId="14154" xr:uid="{00000000-0005-0000-0000-0000E45F0000}"/>
    <cellStyle name="LS Input Table No. 1 3 5 6" xfId="14155" xr:uid="{00000000-0005-0000-0000-0000E55F0000}"/>
    <cellStyle name="LS Input Table No. 1 3 5 7" xfId="14156" xr:uid="{00000000-0005-0000-0000-0000E65F0000}"/>
    <cellStyle name="LS Input Table No. 1 3 5 8" xfId="14157" xr:uid="{00000000-0005-0000-0000-0000E75F0000}"/>
    <cellStyle name="LS Input Table No. 1 3 5 9" xfId="14158" xr:uid="{00000000-0005-0000-0000-0000E85F0000}"/>
    <cellStyle name="LS Input Table No. 1 3 6" xfId="14159" xr:uid="{00000000-0005-0000-0000-0000E95F0000}"/>
    <cellStyle name="LS Input Table No. 1 3 6 10" xfId="14160" xr:uid="{00000000-0005-0000-0000-0000EA5F0000}"/>
    <cellStyle name="LS Input Table No. 1 3 6 11" xfId="14161" xr:uid="{00000000-0005-0000-0000-0000EB5F0000}"/>
    <cellStyle name="LS Input Table No. 1 3 6 12" xfId="14162" xr:uid="{00000000-0005-0000-0000-0000EC5F0000}"/>
    <cellStyle name="LS Input Table No. 1 3 6 13" xfId="14163" xr:uid="{00000000-0005-0000-0000-0000ED5F0000}"/>
    <cellStyle name="LS Input Table No. 1 3 6 2" xfId="14164" xr:uid="{00000000-0005-0000-0000-0000EE5F0000}"/>
    <cellStyle name="LS Input Table No. 1 3 6 3" xfId="14165" xr:uid="{00000000-0005-0000-0000-0000EF5F0000}"/>
    <cellStyle name="LS Input Table No. 1 3 6 4" xfId="14166" xr:uid="{00000000-0005-0000-0000-0000F05F0000}"/>
    <cellStyle name="LS Input Table No. 1 3 6 5" xfId="14167" xr:uid="{00000000-0005-0000-0000-0000F15F0000}"/>
    <cellStyle name="LS Input Table No. 1 3 6 6" xfId="14168" xr:uid="{00000000-0005-0000-0000-0000F25F0000}"/>
    <cellStyle name="LS Input Table No. 1 3 6 7" xfId="14169" xr:uid="{00000000-0005-0000-0000-0000F35F0000}"/>
    <cellStyle name="LS Input Table No. 1 3 6 8" xfId="14170" xr:uid="{00000000-0005-0000-0000-0000F45F0000}"/>
    <cellStyle name="LS Input Table No. 1 3 6 9" xfId="14171" xr:uid="{00000000-0005-0000-0000-0000F55F0000}"/>
    <cellStyle name="LS Input Table No. 1 3 7" xfId="14172" xr:uid="{00000000-0005-0000-0000-0000F65F0000}"/>
    <cellStyle name="LS Input Table No. 1 3 8" xfId="14173" xr:uid="{00000000-0005-0000-0000-0000F75F0000}"/>
    <cellStyle name="LS Input Table No. 1 3 9" xfId="14174" xr:uid="{00000000-0005-0000-0000-0000F85F0000}"/>
    <cellStyle name="LS Input Table No. 1 4" xfId="14175" xr:uid="{00000000-0005-0000-0000-0000F95F0000}"/>
    <cellStyle name="LS Input Table No. 1 4 10" xfId="14176" xr:uid="{00000000-0005-0000-0000-0000FA5F0000}"/>
    <cellStyle name="LS Input Table No. 1 4 11" xfId="14177" xr:uid="{00000000-0005-0000-0000-0000FB5F0000}"/>
    <cellStyle name="LS Input Table No. 1 4 12" xfId="14178" xr:uid="{00000000-0005-0000-0000-0000FC5F0000}"/>
    <cellStyle name="LS Input Table No. 1 4 13" xfId="14179" xr:uid="{00000000-0005-0000-0000-0000FD5F0000}"/>
    <cellStyle name="LS Input Table No. 1 4 14" xfId="14180" xr:uid="{00000000-0005-0000-0000-0000FE5F0000}"/>
    <cellStyle name="LS Input Table No. 1 4 15" xfId="14181" xr:uid="{00000000-0005-0000-0000-0000FF5F0000}"/>
    <cellStyle name="LS Input Table No. 1 4 2" xfId="14182" xr:uid="{00000000-0005-0000-0000-000000600000}"/>
    <cellStyle name="LS Input Table No. 1 4 2 10" xfId="14183" xr:uid="{00000000-0005-0000-0000-000001600000}"/>
    <cellStyle name="LS Input Table No. 1 4 2 11" xfId="14184" xr:uid="{00000000-0005-0000-0000-000002600000}"/>
    <cellStyle name="LS Input Table No. 1 4 2 12" xfId="14185" xr:uid="{00000000-0005-0000-0000-000003600000}"/>
    <cellStyle name="LS Input Table No. 1 4 2 13" xfId="14186" xr:uid="{00000000-0005-0000-0000-000004600000}"/>
    <cellStyle name="LS Input Table No. 1 4 2 14" xfId="14187" xr:uid="{00000000-0005-0000-0000-000005600000}"/>
    <cellStyle name="LS Input Table No. 1 4 2 2" xfId="14188" xr:uid="{00000000-0005-0000-0000-000006600000}"/>
    <cellStyle name="LS Input Table No. 1 4 2 2 10" xfId="14189" xr:uid="{00000000-0005-0000-0000-000007600000}"/>
    <cellStyle name="LS Input Table No. 1 4 2 2 11" xfId="14190" xr:uid="{00000000-0005-0000-0000-000008600000}"/>
    <cellStyle name="LS Input Table No. 1 4 2 2 12" xfId="14191" xr:uid="{00000000-0005-0000-0000-000009600000}"/>
    <cellStyle name="LS Input Table No. 1 4 2 2 13" xfId="14192" xr:uid="{00000000-0005-0000-0000-00000A600000}"/>
    <cellStyle name="LS Input Table No. 1 4 2 2 2" xfId="14193" xr:uid="{00000000-0005-0000-0000-00000B600000}"/>
    <cellStyle name="LS Input Table No. 1 4 2 2 3" xfId="14194" xr:uid="{00000000-0005-0000-0000-00000C600000}"/>
    <cellStyle name="LS Input Table No. 1 4 2 2 4" xfId="14195" xr:uid="{00000000-0005-0000-0000-00000D600000}"/>
    <cellStyle name="LS Input Table No. 1 4 2 2 5" xfId="14196" xr:uid="{00000000-0005-0000-0000-00000E600000}"/>
    <cellStyle name="LS Input Table No. 1 4 2 2 6" xfId="14197" xr:uid="{00000000-0005-0000-0000-00000F600000}"/>
    <cellStyle name="LS Input Table No. 1 4 2 2 7" xfId="14198" xr:uid="{00000000-0005-0000-0000-000010600000}"/>
    <cellStyle name="LS Input Table No. 1 4 2 2 8" xfId="14199" xr:uid="{00000000-0005-0000-0000-000011600000}"/>
    <cellStyle name="LS Input Table No. 1 4 2 2 9" xfId="14200" xr:uid="{00000000-0005-0000-0000-000012600000}"/>
    <cellStyle name="LS Input Table No. 1 4 2 3" xfId="14201" xr:uid="{00000000-0005-0000-0000-000013600000}"/>
    <cellStyle name="LS Input Table No. 1 4 2 4" xfId="14202" xr:uid="{00000000-0005-0000-0000-000014600000}"/>
    <cellStyle name="LS Input Table No. 1 4 2 5" xfId="14203" xr:uid="{00000000-0005-0000-0000-000015600000}"/>
    <cellStyle name="LS Input Table No. 1 4 2 6" xfId="14204" xr:uid="{00000000-0005-0000-0000-000016600000}"/>
    <cellStyle name="LS Input Table No. 1 4 2 7" xfId="14205" xr:uid="{00000000-0005-0000-0000-000017600000}"/>
    <cellStyle name="LS Input Table No. 1 4 2 8" xfId="14206" xr:uid="{00000000-0005-0000-0000-000018600000}"/>
    <cellStyle name="LS Input Table No. 1 4 2 9" xfId="14207" xr:uid="{00000000-0005-0000-0000-000019600000}"/>
    <cellStyle name="LS Input Table No. 1 4 3" xfId="14208" xr:uid="{00000000-0005-0000-0000-00001A600000}"/>
    <cellStyle name="LS Input Table No. 1 4 3 10" xfId="14209" xr:uid="{00000000-0005-0000-0000-00001B600000}"/>
    <cellStyle name="LS Input Table No. 1 4 3 11" xfId="14210" xr:uid="{00000000-0005-0000-0000-00001C600000}"/>
    <cellStyle name="LS Input Table No. 1 4 3 12" xfId="14211" xr:uid="{00000000-0005-0000-0000-00001D600000}"/>
    <cellStyle name="LS Input Table No. 1 4 3 13" xfId="14212" xr:uid="{00000000-0005-0000-0000-00001E600000}"/>
    <cellStyle name="LS Input Table No. 1 4 3 2" xfId="14213" xr:uid="{00000000-0005-0000-0000-00001F600000}"/>
    <cellStyle name="LS Input Table No. 1 4 3 3" xfId="14214" xr:uid="{00000000-0005-0000-0000-000020600000}"/>
    <cellStyle name="LS Input Table No. 1 4 3 4" xfId="14215" xr:uid="{00000000-0005-0000-0000-000021600000}"/>
    <cellStyle name="LS Input Table No. 1 4 3 5" xfId="14216" xr:uid="{00000000-0005-0000-0000-000022600000}"/>
    <cellStyle name="LS Input Table No. 1 4 3 6" xfId="14217" xr:uid="{00000000-0005-0000-0000-000023600000}"/>
    <cellStyle name="LS Input Table No. 1 4 3 7" xfId="14218" xr:uid="{00000000-0005-0000-0000-000024600000}"/>
    <cellStyle name="LS Input Table No. 1 4 3 8" xfId="14219" xr:uid="{00000000-0005-0000-0000-000025600000}"/>
    <cellStyle name="LS Input Table No. 1 4 3 9" xfId="14220" xr:uid="{00000000-0005-0000-0000-000026600000}"/>
    <cellStyle name="LS Input Table No. 1 4 4" xfId="14221" xr:uid="{00000000-0005-0000-0000-000027600000}"/>
    <cellStyle name="LS Input Table No. 1 4 5" xfId="14222" xr:uid="{00000000-0005-0000-0000-000028600000}"/>
    <cellStyle name="LS Input Table No. 1 4 6" xfId="14223" xr:uid="{00000000-0005-0000-0000-000029600000}"/>
    <cellStyle name="LS Input Table No. 1 4 7" xfId="14224" xr:uid="{00000000-0005-0000-0000-00002A600000}"/>
    <cellStyle name="LS Input Table No. 1 4 8" xfId="14225" xr:uid="{00000000-0005-0000-0000-00002B600000}"/>
    <cellStyle name="LS Input Table No. 1 4 9" xfId="14226" xr:uid="{00000000-0005-0000-0000-00002C600000}"/>
    <cellStyle name="LS Input Table No. 1 5" xfId="14227" xr:uid="{00000000-0005-0000-0000-00002D600000}"/>
    <cellStyle name="LS Input Table No. 1 5 10" xfId="14228" xr:uid="{00000000-0005-0000-0000-00002E600000}"/>
    <cellStyle name="LS Input Table No. 1 5 11" xfId="14229" xr:uid="{00000000-0005-0000-0000-00002F600000}"/>
    <cellStyle name="LS Input Table No. 1 5 12" xfId="14230" xr:uid="{00000000-0005-0000-0000-000030600000}"/>
    <cellStyle name="LS Input Table No. 1 5 13" xfId="14231" xr:uid="{00000000-0005-0000-0000-000031600000}"/>
    <cellStyle name="LS Input Table No. 1 5 14" xfId="14232" xr:uid="{00000000-0005-0000-0000-000032600000}"/>
    <cellStyle name="LS Input Table No. 1 5 15" xfId="14233" xr:uid="{00000000-0005-0000-0000-000033600000}"/>
    <cellStyle name="LS Input Table No. 1 5 2" xfId="14234" xr:uid="{00000000-0005-0000-0000-000034600000}"/>
    <cellStyle name="LS Input Table No. 1 5 2 10" xfId="14235" xr:uid="{00000000-0005-0000-0000-000035600000}"/>
    <cellStyle name="LS Input Table No. 1 5 2 11" xfId="14236" xr:uid="{00000000-0005-0000-0000-000036600000}"/>
    <cellStyle name="LS Input Table No. 1 5 2 12" xfId="14237" xr:uid="{00000000-0005-0000-0000-000037600000}"/>
    <cellStyle name="LS Input Table No. 1 5 2 13" xfId="14238" xr:uid="{00000000-0005-0000-0000-000038600000}"/>
    <cellStyle name="LS Input Table No. 1 5 2 14" xfId="14239" xr:uid="{00000000-0005-0000-0000-000039600000}"/>
    <cellStyle name="LS Input Table No. 1 5 2 2" xfId="14240" xr:uid="{00000000-0005-0000-0000-00003A600000}"/>
    <cellStyle name="LS Input Table No. 1 5 2 2 10" xfId="14241" xr:uid="{00000000-0005-0000-0000-00003B600000}"/>
    <cellStyle name="LS Input Table No. 1 5 2 2 11" xfId="14242" xr:uid="{00000000-0005-0000-0000-00003C600000}"/>
    <cellStyle name="LS Input Table No. 1 5 2 2 12" xfId="14243" xr:uid="{00000000-0005-0000-0000-00003D600000}"/>
    <cellStyle name="LS Input Table No. 1 5 2 2 13" xfId="14244" xr:uid="{00000000-0005-0000-0000-00003E600000}"/>
    <cellStyle name="LS Input Table No. 1 5 2 2 2" xfId="14245" xr:uid="{00000000-0005-0000-0000-00003F600000}"/>
    <cellStyle name="LS Input Table No. 1 5 2 2 3" xfId="14246" xr:uid="{00000000-0005-0000-0000-000040600000}"/>
    <cellStyle name="LS Input Table No. 1 5 2 2 4" xfId="14247" xr:uid="{00000000-0005-0000-0000-000041600000}"/>
    <cellStyle name="LS Input Table No. 1 5 2 2 5" xfId="14248" xr:uid="{00000000-0005-0000-0000-000042600000}"/>
    <cellStyle name="LS Input Table No. 1 5 2 2 6" xfId="14249" xr:uid="{00000000-0005-0000-0000-000043600000}"/>
    <cellStyle name="LS Input Table No. 1 5 2 2 7" xfId="14250" xr:uid="{00000000-0005-0000-0000-000044600000}"/>
    <cellStyle name="LS Input Table No. 1 5 2 2 8" xfId="14251" xr:uid="{00000000-0005-0000-0000-000045600000}"/>
    <cellStyle name="LS Input Table No. 1 5 2 2 9" xfId="14252" xr:uid="{00000000-0005-0000-0000-000046600000}"/>
    <cellStyle name="LS Input Table No. 1 5 2 3" xfId="14253" xr:uid="{00000000-0005-0000-0000-000047600000}"/>
    <cellStyle name="LS Input Table No. 1 5 2 4" xfId="14254" xr:uid="{00000000-0005-0000-0000-000048600000}"/>
    <cellStyle name="LS Input Table No. 1 5 2 5" xfId="14255" xr:uid="{00000000-0005-0000-0000-000049600000}"/>
    <cellStyle name="LS Input Table No. 1 5 2 6" xfId="14256" xr:uid="{00000000-0005-0000-0000-00004A600000}"/>
    <cellStyle name="LS Input Table No. 1 5 2 7" xfId="14257" xr:uid="{00000000-0005-0000-0000-00004B600000}"/>
    <cellStyle name="LS Input Table No. 1 5 2 8" xfId="14258" xr:uid="{00000000-0005-0000-0000-00004C600000}"/>
    <cellStyle name="LS Input Table No. 1 5 2 9" xfId="14259" xr:uid="{00000000-0005-0000-0000-00004D600000}"/>
    <cellStyle name="LS Input Table No. 1 5 3" xfId="14260" xr:uid="{00000000-0005-0000-0000-00004E600000}"/>
    <cellStyle name="LS Input Table No. 1 5 3 10" xfId="14261" xr:uid="{00000000-0005-0000-0000-00004F600000}"/>
    <cellStyle name="LS Input Table No. 1 5 3 11" xfId="14262" xr:uid="{00000000-0005-0000-0000-000050600000}"/>
    <cellStyle name="LS Input Table No. 1 5 3 12" xfId="14263" xr:uid="{00000000-0005-0000-0000-000051600000}"/>
    <cellStyle name="LS Input Table No. 1 5 3 13" xfId="14264" xr:uid="{00000000-0005-0000-0000-000052600000}"/>
    <cellStyle name="LS Input Table No. 1 5 3 2" xfId="14265" xr:uid="{00000000-0005-0000-0000-000053600000}"/>
    <cellStyle name="LS Input Table No. 1 5 3 3" xfId="14266" xr:uid="{00000000-0005-0000-0000-000054600000}"/>
    <cellStyle name="LS Input Table No. 1 5 3 4" xfId="14267" xr:uid="{00000000-0005-0000-0000-000055600000}"/>
    <cellStyle name="LS Input Table No. 1 5 3 5" xfId="14268" xr:uid="{00000000-0005-0000-0000-000056600000}"/>
    <cellStyle name="LS Input Table No. 1 5 3 6" xfId="14269" xr:uid="{00000000-0005-0000-0000-000057600000}"/>
    <cellStyle name="LS Input Table No. 1 5 3 7" xfId="14270" xr:uid="{00000000-0005-0000-0000-000058600000}"/>
    <cellStyle name="LS Input Table No. 1 5 3 8" xfId="14271" xr:uid="{00000000-0005-0000-0000-000059600000}"/>
    <cellStyle name="LS Input Table No. 1 5 3 9" xfId="14272" xr:uid="{00000000-0005-0000-0000-00005A600000}"/>
    <cellStyle name="LS Input Table No. 1 5 4" xfId="14273" xr:uid="{00000000-0005-0000-0000-00005B600000}"/>
    <cellStyle name="LS Input Table No. 1 5 5" xfId="14274" xr:uid="{00000000-0005-0000-0000-00005C600000}"/>
    <cellStyle name="LS Input Table No. 1 5 6" xfId="14275" xr:uid="{00000000-0005-0000-0000-00005D600000}"/>
    <cellStyle name="LS Input Table No. 1 5 7" xfId="14276" xr:uid="{00000000-0005-0000-0000-00005E600000}"/>
    <cellStyle name="LS Input Table No. 1 5 8" xfId="14277" xr:uid="{00000000-0005-0000-0000-00005F600000}"/>
    <cellStyle name="LS Input Table No. 1 5 9" xfId="14278" xr:uid="{00000000-0005-0000-0000-000060600000}"/>
    <cellStyle name="LS Input Table No. 1 6" xfId="14279" xr:uid="{00000000-0005-0000-0000-000061600000}"/>
    <cellStyle name="LS Input Table No. 1 6 10" xfId="14280" xr:uid="{00000000-0005-0000-0000-000062600000}"/>
    <cellStyle name="LS Input Table No. 1 6 11" xfId="14281" xr:uid="{00000000-0005-0000-0000-000063600000}"/>
    <cellStyle name="LS Input Table No. 1 6 12" xfId="14282" xr:uid="{00000000-0005-0000-0000-000064600000}"/>
    <cellStyle name="LS Input Table No. 1 6 13" xfId="14283" xr:uid="{00000000-0005-0000-0000-000065600000}"/>
    <cellStyle name="LS Input Table No. 1 6 14" xfId="14284" xr:uid="{00000000-0005-0000-0000-000066600000}"/>
    <cellStyle name="LS Input Table No. 1 6 15" xfId="14285" xr:uid="{00000000-0005-0000-0000-000067600000}"/>
    <cellStyle name="LS Input Table No. 1 6 2" xfId="14286" xr:uid="{00000000-0005-0000-0000-000068600000}"/>
    <cellStyle name="LS Input Table No. 1 6 2 10" xfId="14287" xr:uid="{00000000-0005-0000-0000-000069600000}"/>
    <cellStyle name="LS Input Table No. 1 6 2 11" xfId="14288" xr:uid="{00000000-0005-0000-0000-00006A600000}"/>
    <cellStyle name="LS Input Table No. 1 6 2 12" xfId="14289" xr:uid="{00000000-0005-0000-0000-00006B600000}"/>
    <cellStyle name="LS Input Table No. 1 6 2 13" xfId="14290" xr:uid="{00000000-0005-0000-0000-00006C600000}"/>
    <cellStyle name="LS Input Table No. 1 6 2 14" xfId="14291" xr:uid="{00000000-0005-0000-0000-00006D600000}"/>
    <cellStyle name="LS Input Table No. 1 6 2 2" xfId="14292" xr:uid="{00000000-0005-0000-0000-00006E600000}"/>
    <cellStyle name="LS Input Table No. 1 6 2 2 10" xfId="14293" xr:uid="{00000000-0005-0000-0000-00006F600000}"/>
    <cellStyle name="LS Input Table No. 1 6 2 2 11" xfId="14294" xr:uid="{00000000-0005-0000-0000-000070600000}"/>
    <cellStyle name="LS Input Table No. 1 6 2 2 12" xfId="14295" xr:uid="{00000000-0005-0000-0000-000071600000}"/>
    <cellStyle name="LS Input Table No. 1 6 2 2 13" xfId="14296" xr:uid="{00000000-0005-0000-0000-000072600000}"/>
    <cellStyle name="LS Input Table No. 1 6 2 2 2" xfId="14297" xr:uid="{00000000-0005-0000-0000-000073600000}"/>
    <cellStyle name="LS Input Table No. 1 6 2 2 3" xfId="14298" xr:uid="{00000000-0005-0000-0000-000074600000}"/>
    <cellStyle name="LS Input Table No. 1 6 2 2 4" xfId="14299" xr:uid="{00000000-0005-0000-0000-000075600000}"/>
    <cellStyle name="LS Input Table No. 1 6 2 2 5" xfId="14300" xr:uid="{00000000-0005-0000-0000-000076600000}"/>
    <cellStyle name="LS Input Table No. 1 6 2 2 6" xfId="14301" xr:uid="{00000000-0005-0000-0000-000077600000}"/>
    <cellStyle name="LS Input Table No. 1 6 2 2 7" xfId="14302" xr:uid="{00000000-0005-0000-0000-000078600000}"/>
    <cellStyle name="LS Input Table No. 1 6 2 2 8" xfId="14303" xr:uid="{00000000-0005-0000-0000-000079600000}"/>
    <cellStyle name="LS Input Table No. 1 6 2 2 9" xfId="14304" xr:uid="{00000000-0005-0000-0000-00007A600000}"/>
    <cellStyle name="LS Input Table No. 1 6 2 3" xfId="14305" xr:uid="{00000000-0005-0000-0000-00007B600000}"/>
    <cellStyle name="LS Input Table No. 1 6 2 4" xfId="14306" xr:uid="{00000000-0005-0000-0000-00007C600000}"/>
    <cellStyle name="LS Input Table No. 1 6 2 5" xfId="14307" xr:uid="{00000000-0005-0000-0000-00007D600000}"/>
    <cellStyle name="LS Input Table No. 1 6 2 6" xfId="14308" xr:uid="{00000000-0005-0000-0000-00007E600000}"/>
    <cellStyle name="LS Input Table No. 1 6 2 7" xfId="14309" xr:uid="{00000000-0005-0000-0000-00007F600000}"/>
    <cellStyle name="LS Input Table No. 1 6 2 8" xfId="14310" xr:uid="{00000000-0005-0000-0000-000080600000}"/>
    <cellStyle name="LS Input Table No. 1 6 2 9" xfId="14311" xr:uid="{00000000-0005-0000-0000-000081600000}"/>
    <cellStyle name="LS Input Table No. 1 6 3" xfId="14312" xr:uid="{00000000-0005-0000-0000-000082600000}"/>
    <cellStyle name="LS Input Table No. 1 6 3 10" xfId="14313" xr:uid="{00000000-0005-0000-0000-000083600000}"/>
    <cellStyle name="LS Input Table No. 1 6 3 11" xfId="14314" xr:uid="{00000000-0005-0000-0000-000084600000}"/>
    <cellStyle name="LS Input Table No. 1 6 3 12" xfId="14315" xr:uid="{00000000-0005-0000-0000-000085600000}"/>
    <cellStyle name="LS Input Table No. 1 6 3 13" xfId="14316" xr:uid="{00000000-0005-0000-0000-000086600000}"/>
    <cellStyle name="LS Input Table No. 1 6 3 2" xfId="14317" xr:uid="{00000000-0005-0000-0000-000087600000}"/>
    <cellStyle name="LS Input Table No. 1 6 3 3" xfId="14318" xr:uid="{00000000-0005-0000-0000-000088600000}"/>
    <cellStyle name="LS Input Table No. 1 6 3 4" xfId="14319" xr:uid="{00000000-0005-0000-0000-000089600000}"/>
    <cellStyle name="LS Input Table No. 1 6 3 5" xfId="14320" xr:uid="{00000000-0005-0000-0000-00008A600000}"/>
    <cellStyle name="LS Input Table No. 1 6 3 6" xfId="14321" xr:uid="{00000000-0005-0000-0000-00008B600000}"/>
    <cellStyle name="LS Input Table No. 1 6 3 7" xfId="14322" xr:uid="{00000000-0005-0000-0000-00008C600000}"/>
    <cellStyle name="LS Input Table No. 1 6 3 8" xfId="14323" xr:uid="{00000000-0005-0000-0000-00008D600000}"/>
    <cellStyle name="LS Input Table No. 1 6 3 9" xfId="14324" xr:uid="{00000000-0005-0000-0000-00008E600000}"/>
    <cellStyle name="LS Input Table No. 1 6 4" xfId="14325" xr:uid="{00000000-0005-0000-0000-00008F600000}"/>
    <cellStyle name="LS Input Table No. 1 6 5" xfId="14326" xr:uid="{00000000-0005-0000-0000-000090600000}"/>
    <cellStyle name="LS Input Table No. 1 6 6" xfId="14327" xr:uid="{00000000-0005-0000-0000-000091600000}"/>
    <cellStyle name="LS Input Table No. 1 6 7" xfId="14328" xr:uid="{00000000-0005-0000-0000-000092600000}"/>
    <cellStyle name="LS Input Table No. 1 6 8" xfId="14329" xr:uid="{00000000-0005-0000-0000-000093600000}"/>
    <cellStyle name="LS Input Table No. 1 6 9" xfId="14330" xr:uid="{00000000-0005-0000-0000-000094600000}"/>
    <cellStyle name="LS Input Table No. 1 7" xfId="14331" xr:uid="{00000000-0005-0000-0000-000095600000}"/>
    <cellStyle name="LS Input Table No. 1 7 10" xfId="14332" xr:uid="{00000000-0005-0000-0000-000096600000}"/>
    <cellStyle name="LS Input Table No. 1 7 11" xfId="14333" xr:uid="{00000000-0005-0000-0000-000097600000}"/>
    <cellStyle name="LS Input Table No. 1 7 12" xfId="14334" xr:uid="{00000000-0005-0000-0000-000098600000}"/>
    <cellStyle name="LS Input Table No. 1 7 13" xfId="14335" xr:uid="{00000000-0005-0000-0000-000099600000}"/>
    <cellStyle name="LS Input Table No. 1 7 14" xfId="14336" xr:uid="{00000000-0005-0000-0000-00009A600000}"/>
    <cellStyle name="LS Input Table No. 1 7 15" xfId="14337" xr:uid="{00000000-0005-0000-0000-00009B600000}"/>
    <cellStyle name="LS Input Table No. 1 7 2" xfId="14338" xr:uid="{00000000-0005-0000-0000-00009C600000}"/>
    <cellStyle name="LS Input Table No. 1 7 2 10" xfId="14339" xr:uid="{00000000-0005-0000-0000-00009D600000}"/>
    <cellStyle name="LS Input Table No. 1 7 2 11" xfId="14340" xr:uid="{00000000-0005-0000-0000-00009E600000}"/>
    <cellStyle name="LS Input Table No. 1 7 2 12" xfId="14341" xr:uid="{00000000-0005-0000-0000-00009F600000}"/>
    <cellStyle name="LS Input Table No. 1 7 2 13" xfId="14342" xr:uid="{00000000-0005-0000-0000-0000A0600000}"/>
    <cellStyle name="LS Input Table No. 1 7 2 14" xfId="14343" xr:uid="{00000000-0005-0000-0000-0000A1600000}"/>
    <cellStyle name="LS Input Table No. 1 7 2 2" xfId="14344" xr:uid="{00000000-0005-0000-0000-0000A2600000}"/>
    <cellStyle name="LS Input Table No. 1 7 2 2 10" xfId="14345" xr:uid="{00000000-0005-0000-0000-0000A3600000}"/>
    <cellStyle name="LS Input Table No. 1 7 2 2 11" xfId="14346" xr:uid="{00000000-0005-0000-0000-0000A4600000}"/>
    <cellStyle name="LS Input Table No. 1 7 2 2 12" xfId="14347" xr:uid="{00000000-0005-0000-0000-0000A5600000}"/>
    <cellStyle name="LS Input Table No. 1 7 2 2 13" xfId="14348" xr:uid="{00000000-0005-0000-0000-0000A6600000}"/>
    <cellStyle name="LS Input Table No. 1 7 2 2 2" xfId="14349" xr:uid="{00000000-0005-0000-0000-0000A7600000}"/>
    <cellStyle name="LS Input Table No. 1 7 2 2 3" xfId="14350" xr:uid="{00000000-0005-0000-0000-0000A8600000}"/>
    <cellStyle name="LS Input Table No. 1 7 2 2 4" xfId="14351" xr:uid="{00000000-0005-0000-0000-0000A9600000}"/>
    <cellStyle name="LS Input Table No. 1 7 2 2 5" xfId="14352" xr:uid="{00000000-0005-0000-0000-0000AA600000}"/>
    <cellStyle name="LS Input Table No. 1 7 2 2 6" xfId="14353" xr:uid="{00000000-0005-0000-0000-0000AB600000}"/>
    <cellStyle name="LS Input Table No. 1 7 2 2 7" xfId="14354" xr:uid="{00000000-0005-0000-0000-0000AC600000}"/>
    <cellStyle name="LS Input Table No. 1 7 2 2 8" xfId="14355" xr:uid="{00000000-0005-0000-0000-0000AD600000}"/>
    <cellStyle name="LS Input Table No. 1 7 2 2 9" xfId="14356" xr:uid="{00000000-0005-0000-0000-0000AE600000}"/>
    <cellStyle name="LS Input Table No. 1 7 2 3" xfId="14357" xr:uid="{00000000-0005-0000-0000-0000AF600000}"/>
    <cellStyle name="LS Input Table No. 1 7 2 4" xfId="14358" xr:uid="{00000000-0005-0000-0000-0000B0600000}"/>
    <cellStyle name="LS Input Table No. 1 7 2 5" xfId="14359" xr:uid="{00000000-0005-0000-0000-0000B1600000}"/>
    <cellStyle name="LS Input Table No. 1 7 2 6" xfId="14360" xr:uid="{00000000-0005-0000-0000-0000B2600000}"/>
    <cellStyle name="LS Input Table No. 1 7 2 7" xfId="14361" xr:uid="{00000000-0005-0000-0000-0000B3600000}"/>
    <cellStyle name="LS Input Table No. 1 7 2 8" xfId="14362" xr:uid="{00000000-0005-0000-0000-0000B4600000}"/>
    <cellStyle name="LS Input Table No. 1 7 2 9" xfId="14363" xr:uid="{00000000-0005-0000-0000-0000B5600000}"/>
    <cellStyle name="LS Input Table No. 1 7 3" xfId="14364" xr:uid="{00000000-0005-0000-0000-0000B6600000}"/>
    <cellStyle name="LS Input Table No. 1 7 3 10" xfId="14365" xr:uid="{00000000-0005-0000-0000-0000B7600000}"/>
    <cellStyle name="LS Input Table No. 1 7 3 11" xfId="14366" xr:uid="{00000000-0005-0000-0000-0000B8600000}"/>
    <cellStyle name="LS Input Table No. 1 7 3 12" xfId="14367" xr:uid="{00000000-0005-0000-0000-0000B9600000}"/>
    <cellStyle name="LS Input Table No. 1 7 3 13" xfId="14368" xr:uid="{00000000-0005-0000-0000-0000BA600000}"/>
    <cellStyle name="LS Input Table No. 1 7 3 2" xfId="14369" xr:uid="{00000000-0005-0000-0000-0000BB600000}"/>
    <cellStyle name="LS Input Table No. 1 7 3 3" xfId="14370" xr:uid="{00000000-0005-0000-0000-0000BC600000}"/>
    <cellStyle name="LS Input Table No. 1 7 3 4" xfId="14371" xr:uid="{00000000-0005-0000-0000-0000BD600000}"/>
    <cellStyle name="LS Input Table No. 1 7 3 5" xfId="14372" xr:uid="{00000000-0005-0000-0000-0000BE600000}"/>
    <cellStyle name="LS Input Table No. 1 7 3 6" xfId="14373" xr:uid="{00000000-0005-0000-0000-0000BF600000}"/>
    <cellStyle name="LS Input Table No. 1 7 3 7" xfId="14374" xr:uid="{00000000-0005-0000-0000-0000C0600000}"/>
    <cellStyle name="LS Input Table No. 1 7 3 8" xfId="14375" xr:uid="{00000000-0005-0000-0000-0000C1600000}"/>
    <cellStyle name="LS Input Table No. 1 7 3 9" xfId="14376" xr:uid="{00000000-0005-0000-0000-0000C2600000}"/>
    <cellStyle name="LS Input Table No. 1 7 4" xfId="14377" xr:uid="{00000000-0005-0000-0000-0000C3600000}"/>
    <cellStyle name="LS Input Table No. 1 7 5" xfId="14378" xr:uid="{00000000-0005-0000-0000-0000C4600000}"/>
    <cellStyle name="LS Input Table No. 1 7 6" xfId="14379" xr:uid="{00000000-0005-0000-0000-0000C5600000}"/>
    <cellStyle name="LS Input Table No. 1 7 7" xfId="14380" xr:uid="{00000000-0005-0000-0000-0000C6600000}"/>
    <cellStyle name="LS Input Table No. 1 7 8" xfId="14381" xr:uid="{00000000-0005-0000-0000-0000C7600000}"/>
    <cellStyle name="LS Input Table No. 1 7 9" xfId="14382" xr:uid="{00000000-0005-0000-0000-0000C8600000}"/>
    <cellStyle name="LS Input Table No. 1 8" xfId="14383" xr:uid="{00000000-0005-0000-0000-0000C9600000}"/>
    <cellStyle name="LS Input Table No. 1 8 10" xfId="14384" xr:uid="{00000000-0005-0000-0000-0000CA600000}"/>
    <cellStyle name="LS Input Table No. 1 8 11" xfId="14385" xr:uid="{00000000-0005-0000-0000-0000CB600000}"/>
    <cellStyle name="LS Input Table No. 1 8 12" xfId="14386" xr:uid="{00000000-0005-0000-0000-0000CC600000}"/>
    <cellStyle name="LS Input Table No. 1 8 13" xfId="14387" xr:uid="{00000000-0005-0000-0000-0000CD600000}"/>
    <cellStyle name="LS Input Table No. 1 8 14" xfId="14388" xr:uid="{00000000-0005-0000-0000-0000CE600000}"/>
    <cellStyle name="LS Input Table No. 1 8 15" xfId="14389" xr:uid="{00000000-0005-0000-0000-0000CF600000}"/>
    <cellStyle name="LS Input Table No. 1 8 2" xfId="14390" xr:uid="{00000000-0005-0000-0000-0000D0600000}"/>
    <cellStyle name="LS Input Table No. 1 8 2 10" xfId="14391" xr:uid="{00000000-0005-0000-0000-0000D1600000}"/>
    <cellStyle name="LS Input Table No. 1 8 2 11" xfId="14392" xr:uid="{00000000-0005-0000-0000-0000D2600000}"/>
    <cellStyle name="LS Input Table No. 1 8 2 12" xfId="14393" xr:uid="{00000000-0005-0000-0000-0000D3600000}"/>
    <cellStyle name="LS Input Table No. 1 8 2 13" xfId="14394" xr:uid="{00000000-0005-0000-0000-0000D4600000}"/>
    <cellStyle name="LS Input Table No. 1 8 2 14" xfId="14395" xr:uid="{00000000-0005-0000-0000-0000D5600000}"/>
    <cellStyle name="LS Input Table No. 1 8 2 2" xfId="14396" xr:uid="{00000000-0005-0000-0000-0000D6600000}"/>
    <cellStyle name="LS Input Table No. 1 8 2 2 10" xfId="14397" xr:uid="{00000000-0005-0000-0000-0000D7600000}"/>
    <cellStyle name="LS Input Table No. 1 8 2 2 11" xfId="14398" xr:uid="{00000000-0005-0000-0000-0000D8600000}"/>
    <cellStyle name="LS Input Table No. 1 8 2 2 12" xfId="14399" xr:uid="{00000000-0005-0000-0000-0000D9600000}"/>
    <cellStyle name="LS Input Table No. 1 8 2 2 13" xfId="14400" xr:uid="{00000000-0005-0000-0000-0000DA600000}"/>
    <cellStyle name="LS Input Table No. 1 8 2 2 2" xfId="14401" xr:uid="{00000000-0005-0000-0000-0000DB600000}"/>
    <cellStyle name="LS Input Table No. 1 8 2 2 3" xfId="14402" xr:uid="{00000000-0005-0000-0000-0000DC600000}"/>
    <cellStyle name="LS Input Table No. 1 8 2 2 4" xfId="14403" xr:uid="{00000000-0005-0000-0000-0000DD600000}"/>
    <cellStyle name="LS Input Table No. 1 8 2 2 5" xfId="14404" xr:uid="{00000000-0005-0000-0000-0000DE600000}"/>
    <cellStyle name="LS Input Table No. 1 8 2 2 6" xfId="14405" xr:uid="{00000000-0005-0000-0000-0000DF600000}"/>
    <cellStyle name="LS Input Table No. 1 8 2 2 7" xfId="14406" xr:uid="{00000000-0005-0000-0000-0000E0600000}"/>
    <cellStyle name="LS Input Table No. 1 8 2 2 8" xfId="14407" xr:uid="{00000000-0005-0000-0000-0000E1600000}"/>
    <cellStyle name="LS Input Table No. 1 8 2 2 9" xfId="14408" xr:uid="{00000000-0005-0000-0000-0000E2600000}"/>
    <cellStyle name="LS Input Table No. 1 8 2 3" xfId="14409" xr:uid="{00000000-0005-0000-0000-0000E3600000}"/>
    <cellStyle name="LS Input Table No. 1 8 2 4" xfId="14410" xr:uid="{00000000-0005-0000-0000-0000E4600000}"/>
    <cellStyle name="LS Input Table No. 1 8 2 5" xfId="14411" xr:uid="{00000000-0005-0000-0000-0000E5600000}"/>
    <cellStyle name="LS Input Table No. 1 8 2 6" xfId="14412" xr:uid="{00000000-0005-0000-0000-0000E6600000}"/>
    <cellStyle name="LS Input Table No. 1 8 2 7" xfId="14413" xr:uid="{00000000-0005-0000-0000-0000E7600000}"/>
    <cellStyle name="LS Input Table No. 1 8 2 8" xfId="14414" xr:uid="{00000000-0005-0000-0000-0000E8600000}"/>
    <cellStyle name="LS Input Table No. 1 8 2 9" xfId="14415" xr:uid="{00000000-0005-0000-0000-0000E9600000}"/>
    <cellStyle name="LS Input Table No. 1 8 3" xfId="14416" xr:uid="{00000000-0005-0000-0000-0000EA600000}"/>
    <cellStyle name="LS Input Table No. 1 8 3 10" xfId="14417" xr:uid="{00000000-0005-0000-0000-0000EB600000}"/>
    <cellStyle name="LS Input Table No. 1 8 3 11" xfId="14418" xr:uid="{00000000-0005-0000-0000-0000EC600000}"/>
    <cellStyle name="LS Input Table No. 1 8 3 12" xfId="14419" xr:uid="{00000000-0005-0000-0000-0000ED600000}"/>
    <cellStyle name="LS Input Table No. 1 8 3 13" xfId="14420" xr:uid="{00000000-0005-0000-0000-0000EE600000}"/>
    <cellStyle name="LS Input Table No. 1 8 3 2" xfId="14421" xr:uid="{00000000-0005-0000-0000-0000EF600000}"/>
    <cellStyle name="LS Input Table No. 1 8 3 3" xfId="14422" xr:uid="{00000000-0005-0000-0000-0000F0600000}"/>
    <cellStyle name="LS Input Table No. 1 8 3 4" xfId="14423" xr:uid="{00000000-0005-0000-0000-0000F1600000}"/>
    <cellStyle name="LS Input Table No. 1 8 3 5" xfId="14424" xr:uid="{00000000-0005-0000-0000-0000F2600000}"/>
    <cellStyle name="LS Input Table No. 1 8 3 6" xfId="14425" xr:uid="{00000000-0005-0000-0000-0000F3600000}"/>
    <cellStyle name="LS Input Table No. 1 8 3 7" xfId="14426" xr:uid="{00000000-0005-0000-0000-0000F4600000}"/>
    <cellStyle name="LS Input Table No. 1 8 3 8" xfId="14427" xr:uid="{00000000-0005-0000-0000-0000F5600000}"/>
    <cellStyle name="LS Input Table No. 1 8 3 9" xfId="14428" xr:uid="{00000000-0005-0000-0000-0000F6600000}"/>
    <cellStyle name="LS Input Table No. 1 8 4" xfId="14429" xr:uid="{00000000-0005-0000-0000-0000F7600000}"/>
    <cellStyle name="LS Input Table No. 1 8 5" xfId="14430" xr:uid="{00000000-0005-0000-0000-0000F8600000}"/>
    <cellStyle name="LS Input Table No. 1 8 6" xfId="14431" xr:uid="{00000000-0005-0000-0000-0000F9600000}"/>
    <cellStyle name="LS Input Table No. 1 8 7" xfId="14432" xr:uid="{00000000-0005-0000-0000-0000FA600000}"/>
    <cellStyle name="LS Input Table No. 1 8 8" xfId="14433" xr:uid="{00000000-0005-0000-0000-0000FB600000}"/>
    <cellStyle name="LS Input Table No. 1 8 9" xfId="14434" xr:uid="{00000000-0005-0000-0000-0000FC600000}"/>
    <cellStyle name="LS Input Table No. 1 9" xfId="14435" xr:uid="{00000000-0005-0000-0000-0000FD600000}"/>
    <cellStyle name="LS Input Table No. 1 9 10" xfId="14436" xr:uid="{00000000-0005-0000-0000-0000FE600000}"/>
    <cellStyle name="LS Input Table No. 1 9 11" xfId="14437" xr:uid="{00000000-0005-0000-0000-0000FF600000}"/>
    <cellStyle name="LS Input Table No. 1 9 12" xfId="14438" xr:uid="{00000000-0005-0000-0000-000000610000}"/>
    <cellStyle name="LS Input Table No. 1 9 13" xfId="14439" xr:uid="{00000000-0005-0000-0000-000001610000}"/>
    <cellStyle name="LS Input Table No. 1 9 14" xfId="14440" xr:uid="{00000000-0005-0000-0000-000002610000}"/>
    <cellStyle name="LS Input Table No. 1 9 15" xfId="14441" xr:uid="{00000000-0005-0000-0000-000003610000}"/>
    <cellStyle name="LS Input Table No. 1 9 2" xfId="14442" xr:uid="{00000000-0005-0000-0000-000004610000}"/>
    <cellStyle name="LS Input Table No. 1 9 2 10" xfId="14443" xr:uid="{00000000-0005-0000-0000-000005610000}"/>
    <cellStyle name="LS Input Table No. 1 9 2 11" xfId="14444" xr:uid="{00000000-0005-0000-0000-000006610000}"/>
    <cellStyle name="LS Input Table No. 1 9 2 12" xfId="14445" xr:uid="{00000000-0005-0000-0000-000007610000}"/>
    <cellStyle name="LS Input Table No. 1 9 2 13" xfId="14446" xr:uid="{00000000-0005-0000-0000-000008610000}"/>
    <cellStyle name="LS Input Table No. 1 9 2 14" xfId="14447" xr:uid="{00000000-0005-0000-0000-000009610000}"/>
    <cellStyle name="LS Input Table No. 1 9 2 2" xfId="14448" xr:uid="{00000000-0005-0000-0000-00000A610000}"/>
    <cellStyle name="LS Input Table No. 1 9 2 2 10" xfId="14449" xr:uid="{00000000-0005-0000-0000-00000B610000}"/>
    <cellStyle name="LS Input Table No. 1 9 2 2 11" xfId="14450" xr:uid="{00000000-0005-0000-0000-00000C610000}"/>
    <cellStyle name="LS Input Table No. 1 9 2 2 12" xfId="14451" xr:uid="{00000000-0005-0000-0000-00000D610000}"/>
    <cellStyle name="LS Input Table No. 1 9 2 2 13" xfId="14452" xr:uid="{00000000-0005-0000-0000-00000E610000}"/>
    <cellStyle name="LS Input Table No. 1 9 2 2 2" xfId="14453" xr:uid="{00000000-0005-0000-0000-00000F610000}"/>
    <cellStyle name="LS Input Table No. 1 9 2 2 3" xfId="14454" xr:uid="{00000000-0005-0000-0000-000010610000}"/>
    <cellStyle name="LS Input Table No. 1 9 2 2 4" xfId="14455" xr:uid="{00000000-0005-0000-0000-000011610000}"/>
    <cellStyle name="LS Input Table No. 1 9 2 2 5" xfId="14456" xr:uid="{00000000-0005-0000-0000-000012610000}"/>
    <cellStyle name="LS Input Table No. 1 9 2 2 6" xfId="14457" xr:uid="{00000000-0005-0000-0000-000013610000}"/>
    <cellStyle name="LS Input Table No. 1 9 2 2 7" xfId="14458" xr:uid="{00000000-0005-0000-0000-000014610000}"/>
    <cellStyle name="LS Input Table No. 1 9 2 2 8" xfId="14459" xr:uid="{00000000-0005-0000-0000-000015610000}"/>
    <cellStyle name="LS Input Table No. 1 9 2 2 9" xfId="14460" xr:uid="{00000000-0005-0000-0000-000016610000}"/>
    <cellStyle name="LS Input Table No. 1 9 2 3" xfId="14461" xr:uid="{00000000-0005-0000-0000-000017610000}"/>
    <cellStyle name="LS Input Table No. 1 9 2 4" xfId="14462" xr:uid="{00000000-0005-0000-0000-000018610000}"/>
    <cellStyle name="LS Input Table No. 1 9 2 5" xfId="14463" xr:uid="{00000000-0005-0000-0000-000019610000}"/>
    <cellStyle name="LS Input Table No. 1 9 2 6" xfId="14464" xr:uid="{00000000-0005-0000-0000-00001A610000}"/>
    <cellStyle name="LS Input Table No. 1 9 2 7" xfId="14465" xr:uid="{00000000-0005-0000-0000-00001B610000}"/>
    <cellStyle name="LS Input Table No. 1 9 2 8" xfId="14466" xr:uid="{00000000-0005-0000-0000-00001C610000}"/>
    <cellStyle name="LS Input Table No. 1 9 2 9" xfId="14467" xr:uid="{00000000-0005-0000-0000-00001D610000}"/>
    <cellStyle name="LS Input Table No. 1 9 3" xfId="14468" xr:uid="{00000000-0005-0000-0000-00001E610000}"/>
    <cellStyle name="LS Input Table No. 1 9 3 10" xfId="14469" xr:uid="{00000000-0005-0000-0000-00001F610000}"/>
    <cellStyle name="LS Input Table No. 1 9 3 11" xfId="14470" xr:uid="{00000000-0005-0000-0000-000020610000}"/>
    <cellStyle name="LS Input Table No. 1 9 3 12" xfId="14471" xr:uid="{00000000-0005-0000-0000-000021610000}"/>
    <cellStyle name="LS Input Table No. 1 9 3 13" xfId="14472" xr:uid="{00000000-0005-0000-0000-000022610000}"/>
    <cellStyle name="LS Input Table No. 1 9 3 2" xfId="14473" xr:uid="{00000000-0005-0000-0000-000023610000}"/>
    <cellStyle name="LS Input Table No. 1 9 3 3" xfId="14474" xr:uid="{00000000-0005-0000-0000-000024610000}"/>
    <cellStyle name="LS Input Table No. 1 9 3 4" xfId="14475" xr:uid="{00000000-0005-0000-0000-000025610000}"/>
    <cellStyle name="LS Input Table No. 1 9 3 5" xfId="14476" xr:uid="{00000000-0005-0000-0000-000026610000}"/>
    <cellStyle name="LS Input Table No. 1 9 3 6" xfId="14477" xr:uid="{00000000-0005-0000-0000-000027610000}"/>
    <cellStyle name="LS Input Table No. 1 9 3 7" xfId="14478" xr:uid="{00000000-0005-0000-0000-000028610000}"/>
    <cellStyle name="LS Input Table No. 1 9 3 8" xfId="14479" xr:uid="{00000000-0005-0000-0000-000029610000}"/>
    <cellStyle name="LS Input Table No. 1 9 3 9" xfId="14480" xr:uid="{00000000-0005-0000-0000-00002A610000}"/>
    <cellStyle name="LS Input Table No. 1 9 4" xfId="14481" xr:uid="{00000000-0005-0000-0000-00002B610000}"/>
    <cellStyle name="LS Input Table No. 1 9 5" xfId="14482" xr:uid="{00000000-0005-0000-0000-00002C610000}"/>
    <cellStyle name="LS Input Table No. 1 9 6" xfId="14483" xr:uid="{00000000-0005-0000-0000-00002D610000}"/>
    <cellStyle name="LS Input Table No. 1 9 7" xfId="14484" xr:uid="{00000000-0005-0000-0000-00002E610000}"/>
    <cellStyle name="LS Input Table No. 1 9 8" xfId="14485" xr:uid="{00000000-0005-0000-0000-00002F610000}"/>
    <cellStyle name="LS Input Table No. 1 9 9" xfId="14486" xr:uid="{00000000-0005-0000-0000-000030610000}"/>
    <cellStyle name="LS Output Table No. 2+" xfId="14487" xr:uid="{00000000-0005-0000-0000-000031610000}"/>
    <cellStyle name="LS Output Table No. 2+ 10" xfId="14488" xr:uid="{00000000-0005-0000-0000-000032610000}"/>
    <cellStyle name="LS Output Table No. 2+ 10 10" xfId="14489" xr:uid="{00000000-0005-0000-0000-000033610000}"/>
    <cellStyle name="LS Output Table No. 2+ 10 11" xfId="14490" xr:uid="{00000000-0005-0000-0000-000034610000}"/>
    <cellStyle name="LS Output Table No. 2+ 10 12" xfId="14491" xr:uid="{00000000-0005-0000-0000-000035610000}"/>
    <cellStyle name="LS Output Table No. 2+ 10 13" xfId="14492" xr:uid="{00000000-0005-0000-0000-000036610000}"/>
    <cellStyle name="LS Output Table No. 2+ 10 14" xfId="14493" xr:uid="{00000000-0005-0000-0000-000037610000}"/>
    <cellStyle name="LS Output Table No. 2+ 10 2" xfId="14494" xr:uid="{00000000-0005-0000-0000-000038610000}"/>
    <cellStyle name="LS Output Table No. 2+ 10 2 10" xfId="14495" xr:uid="{00000000-0005-0000-0000-000039610000}"/>
    <cellStyle name="LS Output Table No. 2+ 10 2 11" xfId="14496" xr:uid="{00000000-0005-0000-0000-00003A610000}"/>
    <cellStyle name="LS Output Table No. 2+ 10 2 12" xfId="14497" xr:uid="{00000000-0005-0000-0000-00003B610000}"/>
    <cellStyle name="LS Output Table No. 2+ 10 2 13" xfId="14498" xr:uid="{00000000-0005-0000-0000-00003C610000}"/>
    <cellStyle name="LS Output Table No. 2+ 10 2 2" xfId="14499" xr:uid="{00000000-0005-0000-0000-00003D610000}"/>
    <cellStyle name="LS Output Table No. 2+ 10 2 3" xfId="14500" xr:uid="{00000000-0005-0000-0000-00003E610000}"/>
    <cellStyle name="LS Output Table No. 2+ 10 2 4" xfId="14501" xr:uid="{00000000-0005-0000-0000-00003F610000}"/>
    <cellStyle name="LS Output Table No. 2+ 10 2 5" xfId="14502" xr:uid="{00000000-0005-0000-0000-000040610000}"/>
    <cellStyle name="LS Output Table No. 2+ 10 2 6" xfId="14503" xr:uid="{00000000-0005-0000-0000-000041610000}"/>
    <cellStyle name="LS Output Table No. 2+ 10 2 7" xfId="14504" xr:uid="{00000000-0005-0000-0000-000042610000}"/>
    <cellStyle name="LS Output Table No. 2+ 10 2 8" xfId="14505" xr:uid="{00000000-0005-0000-0000-000043610000}"/>
    <cellStyle name="LS Output Table No. 2+ 10 2 9" xfId="14506" xr:uid="{00000000-0005-0000-0000-000044610000}"/>
    <cellStyle name="LS Output Table No. 2+ 10 3" xfId="14507" xr:uid="{00000000-0005-0000-0000-000045610000}"/>
    <cellStyle name="LS Output Table No. 2+ 10 4" xfId="14508" xr:uid="{00000000-0005-0000-0000-000046610000}"/>
    <cellStyle name="LS Output Table No. 2+ 10 5" xfId="14509" xr:uid="{00000000-0005-0000-0000-000047610000}"/>
    <cellStyle name="LS Output Table No. 2+ 10 6" xfId="14510" xr:uid="{00000000-0005-0000-0000-000048610000}"/>
    <cellStyle name="LS Output Table No. 2+ 10 7" xfId="14511" xr:uid="{00000000-0005-0000-0000-000049610000}"/>
    <cellStyle name="LS Output Table No. 2+ 10 8" xfId="14512" xr:uid="{00000000-0005-0000-0000-00004A610000}"/>
    <cellStyle name="LS Output Table No. 2+ 10 9" xfId="14513" xr:uid="{00000000-0005-0000-0000-00004B610000}"/>
    <cellStyle name="LS Output Table No. 2+ 11" xfId="14514" xr:uid="{00000000-0005-0000-0000-00004C610000}"/>
    <cellStyle name="LS Output Table No. 2+ 11 10" xfId="14515" xr:uid="{00000000-0005-0000-0000-00004D610000}"/>
    <cellStyle name="LS Output Table No. 2+ 11 11" xfId="14516" xr:uid="{00000000-0005-0000-0000-00004E610000}"/>
    <cellStyle name="LS Output Table No. 2+ 11 12" xfId="14517" xr:uid="{00000000-0005-0000-0000-00004F610000}"/>
    <cellStyle name="LS Output Table No. 2+ 11 13" xfId="14518" xr:uid="{00000000-0005-0000-0000-000050610000}"/>
    <cellStyle name="LS Output Table No. 2+ 11 14" xfId="14519" xr:uid="{00000000-0005-0000-0000-000051610000}"/>
    <cellStyle name="LS Output Table No. 2+ 11 2" xfId="14520" xr:uid="{00000000-0005-0000-0000-000052610000}"/>
    <cellStyle name="LS Output Table No. 2+ 11 2 10" xfId="14521" xr:uid="{00000000-0005-0000-0000-000053610000}"/>
    <cellStyle name="LS Output Table No. 2+ 11 2 11" xfId="14522" xr:uid="{00000000-0005-0000-0000-000054610000}"/>
    <cellStyle name="LS Output Table No. 2+ 11 2 12" xfId="14523" xr:uid="{00000000-0005-0000-0000-000055610000}"/>
    <cellStyle name="LS Output Table No. 2+ 11 2 13" xfId="14524" xr:uid="{00000000-0005-0000-0000-000056610000}"/>
    <cellStyle name="LS Output Table No. 2+ 11 2 2" xfId="14525" xr:uid="{00000000-0005-0000-0000-000057610000}"/>
    <cellStyle name="LS Output Table No. 2+ 11 2 3" xfId="14526" xr:uid="{00000000-0005-0000-0000-000058610000}"/>
    <cellStyle name="LS Output Table No. 2+ 11 2 4" xfId="14527" xr:uid="{00000000-0005-0000-0000-000059610000}"/>
    <cellStyle name="LS Output Table No. 2+ 11 2 5" xfId="14528" xr:uid="{00000000-0005-0000-0000-00005A610000}"/>
    <cellStyle name="LS Output Table No. 2+ 11 2 6" xfId="14529" xr:uid="{00000000-0005-0000-0000-00005B610000}"/>
    <cellStyle name="LS Output Table No. 2+ 11 2 7" xfId="14530" xr:uid="{00000000-0005-0000-0000-00005C610000}"/>
    <cellStyle name="LS Output Table No. 2+ 11 2 8" xfId="14531" xr:uid="{00000000-0005-0000-0000-00005D610000}"/>
    <cellStyle name="LS Output Table No. 2+ 11 2 9" xfId="14532" xr:uid="{00000000-0005-0000-0000-00005E610000}"/>
    <cellStyle name="LS Output Table No. 2+ 11 3" xfId="14533" xr:uid="{00000000-0005-0000-0000-00005F610000}"/>
    <cellStyle name="LS Output Table No. 2+ 11 4" xfId="14534" xr:uid="{00000000-0005-0000-0000-000060610000}"/>
    <cellStyle name="LS Output Table No. 2+ 11 5" xfId="14535" xr:uid="{00000000-0005-0000-0000-000061610000}"/>
    <cellStyle name="LS Output Table No. 2+ 11 6" xfId="14536" xr:uid="{00000000-0005-0000-0000-000062610000}"/>
    <cellStyle name="LS Output Table No. 2+ 11 7" xfId="14537" xr:uid="{00000000-0005-0000-0000-000063610000}"/>
    <cellStyle name="LS Output Table No. 2+ 11 8" xfId="14538" xr:uid="{00000000-0005-0000-0000-000064610000}"/>
    <cellStyle name="LS Output Table No. 2+ 11 9" xfId="14539" xr:uid="{00000000-0005-0000-0000-000065610000}"/>
    <cellStyle name="LS Output Table No. 2+ 12" xfId="14540" xr:uid="{00000000-0005-0000-0000-000066610000}"/>
    <cellStyle name="LS Output Table No. 2+ 12 10" xfId="14541" xr:uid="{00000000-0005-0000-0000-000067610000}"/>
    <cellStyle name="LS Output Table No. 2+ 12 11" xfId="14542" xr:uid="{00000000-0005-0000-0000-000068610000}"/>
    <cellStyle name="LS Output Table No. 2+ 12 12" xfId="14543" xr:uid="{00000000-0005-0000-0000-000069610000}"/>
    <cellStyle name="LS Output Table No. 2+ 12 13" xfId="14544" xr:uid="{00000000-0005-0000-0000-00006A610000}"/>
    <cellStyle name="LS Output Table No. 2+ 12 2" xfId="14545" xr:uid="{00000000-0005-0000-0000-00006B610000}"/>
    <cellStyle name="LS Output Table No. 2+ 12 3" xfId="14546" xr:uid="{00000000-0005-0000-0000-00006C610000}"/>
    <cellStyle name="LS Output Table No. 2+ 12 4" xfId="14547" xr:uid="{00000000-0005-0000-0000-00006D610000}"/>
    <cellStyle name="LS Output Table No. 2+ 12 5" xfId="14548" xr:uid="{00000000-0005-0000-0000-00006E610000}"/>
    <cellStyle name="LS Output Table No. 2+ 12 6" xfId="14549" xr:uid="{00000000-0005-0000-0000-00006F610000}"/>
    <cellStyle name="LS Output Table No. 2+ 12 7" xfId="14550" xr:uid="{00000000-0005-0000-0000-000070610000}"/>
    <cellStyle name="LS Output Table No. 2+ 12 8" xfId="14551" xr:uid="{00000000-0005-0000-0000-000071610000}"/>
    <cellStyle name="LS Output Table No. 2+ 12 9" xfId="14552" xr:uid="{00000000-0005-0000-0000-000072610000}"/>
    <cellStyle name="LS Output Table No. 2+ 13" xfId="14553" xr:uid="{00000000-0005-0000-0000-000073610000}"/>
    <cellStyle name="LS Output Table No. 2+ 2" xfId="14554" xr:uid="{00000000-0005-0000-0000-000074610000}"/>
    <cellStyle name="LS Output Table No. 2+ 2 10" xfId="14555" xr:uid="{00000000-0005-0000-0000-000075610000}"/>
    <cellStyle name="LS Output Table No. 2+ 2 11" xfId="14556" xr:uid="{00000000-0005-0000-0000-000076610000}"/>
    <cellStyle name="LS Output Table No. 2+ 2 12" xfId="14557" xr:uid="{00000000-0005-0000-0000-000077610000}"/>
    <cellStyle name="LS Output Table No. 2+ 2 13" xfId="14558" xr:uid="{00000000-0005-0000-0000-000078610000}"/>
    <cellStyle name="LS Output Table No. 2+ 2 14" xfId="14559" xr:uid="{00000000-0005-0000-0000-000079610000}"/>
    <cellStyle name="LS Output Table No. 2+ 2 15" xfId="14560" xr:uid="{00000000-0005-0000-0000-00007A610000}"/>
    <cellStyle name="LS Output Table No. 2+ 2 16" xfId="14561" xr:uid="{00000000-0005-0000-0000-00007B610000}"/>
    <cellStyle name="LS Output Table No. 2+ 2 17" xfId="14562" xr:uid="{00000000-0005-0000-0000-00007C610000}"/>
    <cellStyle name="LS Output Table No. 2+ 2 18" xfId="14563" xr:uid="{00000000-0005-0000-0000-00007D610000}"/>
    <cellStyle name="LS Output Table No. 2+ 2 19" xfId="14564" xr:uid="{00000000-0005-0000-0000-00007E610000}"/>
    <cellStyle name="LS Output Table No. 2+ 2 2" xfId="14565" xr:uid="{00000000-0005-0000-0000-00007F610000}"/>
    <cellStyle name="LS Output Table No. 2+ 2 2 10" xfId="14566" xr:uid="{00000000-0005-0000-0000-000080610000}"/>
    <cellStyle name="LS Output Table No. 2+ 2 2 11" xfId="14567" xr:uid="{00000000-0005-0000-0000-000081610000}"/>
    <cellStyle name="LS Output Table No. 2+ 2 2 12" xfId="14568" xr:uid="{00000000-0005-0000-0000-000082610000}"/>
    <cellStyle name="LS Output Table No. 2+ 2 2 13" xfId="14569" xr:uid="{00000000-0005-0000-0000-000083610000}"/>
    <cellStyle name="LS Output Table No. 2+ 2 2 14" xfId="14570" xr:uid="{00000000-0005-0000-0000-000084610000}"/>
    <cellStyle name="LS Output Table No. 2+ 2 2 15" xfId="14571" xr:uid="{00000000-0005-0000-0000-000085610000}"/>
    <cellStyle name="LS Output Table No. 2+ 2 2 16" xfId="14572" xr:uid="{00000000-0005-0000-0000-000086610000}"/>
    <cellStyle name="LS Output Table No. 2+ 2 2 2" xfId="14573" xr:uid="{00000000-0005-0000-0000-000087610000}"/>
    <cellStyle name="LS Output Table No. 2+ 2 2 2 10" xfId="14574" xr:uid="{00000000-0005-0000-0000-000088610000}"/>
    <cellStyle name="LS Output Table No. 2+ 2 2 2 11" xfId="14575" xr:uid="{00000000-0005-0000-0000-000089610000}"/>
    <cellStyle name="LS Output Table No. 2+ 2 2 2 12" xfId="14576" xr:uid="{00000000-0005-0000-0000-00008A610000}"/>
    <cellStyle name="LS Output Table No. 2+ 2 2 2 13" xfId="14577" xr:uid="{00000000-0005-0000-0000-00008B610000}"/>
    <cellStyle name="LS Output Table No. 2+ 2 2 2 14" xfId="14578" xr:uid="{00000000-0005-0000-0000-00008C610000}"/>
    <cellStyle name="LS Output Table No. 2+ 2 2 2 15" xfId="14579" xr:uid="{00000000-0005-0000-0000-00008D610000}"/>
    <cellStyle name="LS Output Table No. 2+ 2 2 2 2" xfId="14580" xr:uid="{00000000-0005-0000-0000-00008E610000}"/>
    <cellStyle name="LS Output Table No. 2+ 2 2 2 2 10" xfId="14581" xr:uid="{00000000-0005-0000-0000-00008F610000}"/>
    <cellStyle name="LS Output Table No. 2+ 2 2 2 2 11" xfId="14582" xr:uid="{00000000-0005-0000-0000-000090610000}"/>
    <cellStyle name="LS Output Table No. 2+ 2 2 2 2 12" xfId="14583" xr:uid="{00000000-0005-0000-0000-000091610000}"/>
    <cellStyle name="LS Output Table No. 2+ 2 2 2 2 13" xfId="14584" xr:uid="{00000000-0005-0000-0000-000092610000}"/>
    <cellStyle name="LS Output Table No. 2+ 2 2 2 2 14" xfId="14585" xr:uid="{00000000-0005-0000-0000-000093610000}"/>
    <cellStyle name="LS Output Table No. 2+ 2 2 2 2 2" xfId="14586" xr:uid="{00000000-0005-0000-0000-000094610000}"/>
    <cellStyle name="LS Output Table No. 2+ 2 2 2 2 2 10" xfId="14587" xr:uid="{00000000-0005-0000-0000-000095610000}"/>
    <cellStyle name="LS Output Table No. 2+ 2 2 2 2 2 11" xfId="14588" xr:uid="{00000000-0005-0000-0000-000096610000}"/>
    <cellStyle name="LS Output Table No. 2+ 2 2 2 2 2 12" xfId="14589" xr:uid="{00000000-0005-0000-0000-000097610000}"/>
    <cellStyle name="LS Output Table No. 2+ 2 2 2 2 2 13" xfId="14590" xr:uid="{00000000-0005-0000-0000-000098610000}"/>
    <cellStyle name="LS Output Table No. 2+ 2 2 2 2 2 2" xfId="14591" xr:uid="{00000000-0005-0000-0000-000099610000}"/>
    <cellStyle name="LS Output Table No. 2+ 2 2 2 2 2 3" xfId="14592" xr:uid="{00000000-0005-0000-0000-00009A610000}"/>
    <cellStyle name="LS Output Table No. 2+ 2 2 2 2 2 4" xfId="14593" xr:uid="{00000000-0005-0000-0000-00009B610000}"/>
    <cellStyle name="LS Output Table No. 2+ 2 2 2 2 2 5" xfId="14594" xr:uid="{00000000-0005-0000-0000-00009C610000}"/>
    <cellStyle name="LS Output Table No. 2+ 2 2 2 2 2 6" xfId="14595" xr:uid="{00000000-0005-0000-0000-00009D610000}"/>
    <cellStyle name="LS Output Table No. 2+ 2 2 2 2 2 7" xfId="14596" xr:uid="{00000000-0005-0000-0000-00009E610000}"/>
    <cellStyle name="LS Output Table No. 2+ 2 2 2 2 2 8" xfId="14597" xr:uid="{00000000-0005-0000-0000-00009F610000}"/>
    <cellStyle name="LS Output Table No. 2+ 2 2 2 2 2 9" xfId="14598" xr:uid="{00000000-0005-0000-0000-0000A0610000}"/>
    <cellStyle name="LS Output Table No. 2+ 2 2 2 2 3" xfId="14599" xr:uid="{00000000-0005-0000-0000-0000A1610000}"/>
    <cellStyle name="LS Output Table No. 2+ 2 2 2 2 4" xfId="14600" xr:uid="{00000000-0005-0000-0000-0000A2610000}"/>
    <cellStyle name="LS Output Table No. 2+ 2 2 2 2 5" xfId="14601" xr:uid="{00000000-0005-0000-0000-0000A3610000}"/>
    <cellStyle name="LS Output Table No. 2+ 2 2 2 2 6" xfId="14602" xr:uid="{00000000-0005-0000-0000-0000A4610000}"/>
    <cellStyle name="LS Output Table No. 2+ 2 2 2 2 7" xfId="14603" xr:uid="{00000000-0005-0000-0000-0000A5610000}"/>
    <cellStyle name="LS Output Table No. 2+ 2 2 2 2 8" xfId="14604" xr:uid="{00000000-0005-0000-0000-0000A6610000}"/>
    <cellStyle name="LS Output Table No. 2+ 2 2 2 2 9" xfId="14605" xr:uid="{00000000-0005-0000-0000-0000A7610000}"/>
    <cellStyle name="LS Output Table No. 2+ 2 2 2 3" xfId="14606" xr:uid="{00000000-0005-0000-0000-0000A8610000}"/>
    <cellStyle name="LS Output Table No. 2+ 2 2 2 3 10" xfId="14607" xr:uid="{00000000-0005-0000-0000-0000A9610000}"/>
    <cellStyle name="LS Output Table No. 2+ 2 2 2 3 11" xfId="14608" xr:uid="{00000000-0005-0000-0000-0000AA610000}"/>
    <cellStyle name="LS Output Table No. 2+ 2 2 2 3 12" xfId="14609" xr:uid="{00000000-0005-0000-0000-0000AB610000}"/>
    <cellStyle name="LS Output Table No. 2+ 2 2 2 3 13" xfId="14610" xr:uid="{00000000-0005-0000-0000-0000AC610000}"/>
    <cellStyle name="LS Output Table No. 2+ 2 2 2 3 2" xfId="14611" xr:uid="{00000000-0005-0000-0000-0000AD610000}"/>
    <cellStyle name="LS Output Table No. 2+ 2 2 2 3 3" xfId="14612" xr:uid="{00000000-0005-0000-0000-0000AE610000}"/>
    <cellStyle name="LS Output Table No. 2+ 2 2 2 3 4" xfId="14613" xr:uid="{00000000-0005-0000-0000-0000AF610000}"/>
    <cellStyle name="LS Output Table No. 2+ 2 2 2 3 5" xfId="14614" xr:uid="{00000000-0005-0000-0000-0000B0610000}"/>
    <cellStyle name="LS Output Table No. 2+ 2 2 2 3 6" xfId="14615" xr:uid="{00000000-0005-0000-0000-0000B1610000}"/>
    <cellStyle name="LS Output Table No. 2+ 2 2 2 3 7" xfId="14616" xr:uid="{00000000-0005-0000-0000-0000B2610000}"/>
    <cellStyle name="LS Output Table No. 2+ 2 2 2 3 8" xfId="14617" xr:uid="{00000000-0005-0000-0000-0000B3610000}"/>
    <cellStyle name="LS Output Table No. 2+ 2 2 2 3 9" xfId="14618" xr:uid="{00000000-0005-0000-0000-0000B4610000}"/>
    <cellStyle name="LS Output Table No. 2+ 2 2 2 4" xfId="14619" xr:uid="{00000000-0005-0000-0000-0000B5610000}"/>
    <cellStyle name="LS Output Table No. 2+ 2 2 2 5" xfId="14620" xr:uid="{00000000-0005-0000-0000-0000B6610000}"/>
    <cellStyle name="LS Output Table No. 2+ 2 2 2 6" xfId="14621" xr:uid="{00000000-0005-0000-0000-0000B7610000}"/>
    <cellStyle name="LS Output Table No. 2+ 2 2 2 7" xfId="14622" xr:uid="{00000000-0005-0000-0000-0000B8610000}"/>
    <cellStyle name="LS Output Table No. 2+ 2 2 2 8" xfId="14623" xr:uid="{00000000-0005-0000-0000-0000B9610000}"/>
    <cellStyle name="LS Output Table No. 2+ 2 2 2 9" xfId="14624" xr:uid="{00000000-0005-0000-0000-0000BA610000}"/>
    <cellStyle name="LS Output Table No. 2+ 2 2 3" xfId="14625" xr:uid="{00000000-0005-0000-0000-0000BB610000}"/>
    <cellStyle name="LS Output Table No. 2+ 2 2 3 10" xfId="14626" xr:uid="{00000000-0005-0000-0000-0000BC610000}"/>
    <cellStyle name="LS Output Table No. 2+ 2 2 3 11" xfId="14627" xr:uid="{00000000-0005-0000-0000-0000BD610000}"/>
    <cellStyle name="LS Output Table No. 2+ 2 2 3 12" xfId="14628" xr:uid="{00000000-0005-0000-0000-0000BE610000}"/>
    <cellStyle name="LS Output Table No. 2+ 2 2 3 13" xfId="14629" xr:uid="{00000000-0005-0000-0000-0000BF610000}"/>
    <cellStyle name="LS Output Table No. 2+ 2 2 3 14" xfId="14630" xr:uid="{00000000-0005-0000-0000-0000C0610000}"/>
    <cellStyle name="LS Output Table No. 2+ 2 2 3 2" xfId="14631" xr:uid="{00000000-0005-0000-0000-0000C1610000}"/>
    <cellStyle name="LS Output Table No. 2+ 2 2 3 2 10" xfId="14632" xr:uid="{00000000-0005-0000-0000-0000C2610000}"/>
    <cellStyle name="LS Output Table No. 2+ 2 2 3 2 11" xfId="14633" xr:uid="{00000000-0005-0000-0000-0000C3610000}"/>
    <cellStyle name="LS Output Table No. 2+ 2 2 3 2 12" xfId="14634" xr:uid="{00000000-0005-0000-0000-0000C4610000}"/>
    <cellStyle name="LS Output Table No. 2+ 2 2 3 2 13" xfId="14635" xr:uid="{00000000-0005-0000-0000-0000C5610000}"/>
    <cellStyle name="LS Output Table No. 2+ 2 2 3 2 2" xfId="14636" xr:uid="{00000000-0005-0000-0000-0000C6610000}"/>
    <cellStyle name="LS Output Table No. 2+ 2 2 3 2 3" xfId="14637" xr:uid="{00000000-0005-0000-0000-0000C7610000}"/>
    <cellStyle name="LS Output Table No. 2+ 2 2 3 2 4" xfId="14638" xr:uid="{00000000-0005-0000-0000-0000C8610000}"/>
    <cellStyle name="LS Output Table No. 2+ 2 2 3 2 5" xfId="14639" xr:uid="{00000000-0005-0000-0000-0000C9610000}"/>
    <cellStyle name="LS Output Table No. 2+ 2 2 3 2 6" xfId="14640" xr:uid="{00000000-0005-0000-0000-0000CA610000}"/>
    <cellStyle name="LS Output Table No. 2+ 2 2 3 2 7" xfId="14641" xr:uid="{00000000-0005-0000-0000-0000CB610000}"/>
    <cellStyle name="LS Output Table No. 2+ 2 2 3 2 8" xfId="14642" xr:uid="{00000000-0005-0000-0000-0000CC610000}"/>
    <cellStyle name="LS Output Table No. 2+ 2 2 3 2 9" xfId="14643" xr:uid="{00000000-0005-0000-0000-0000CD610000}"/>
    <cellStyle name="LS Output Table No. 2+ 2 2 3 3" xfId="14644" xr:uid="{00000000-0005-0000-0000-0000CE610000}"/>
    <cellStyle name="LS Output Table No. 2+ 2 2 3 4" xfId="14645" xr:uid="{00000000-0005-0000-0000-0000CF610000}"/>
    <cellStyle name="LS Output Table No. 2+ 2 2 3 5" xfId="14646" xr:uid="{00000000-0005-0000-0000-0000D0610000}"/>
    <cellStyle name="LS Output Table No. 2+ 2 2 3 6" xfId="14647" xr:uid="{00000000-0005-0000-0000-0000D1610000}"/>
    <cellStyle name="LS Output Table No. 2+ 2 2 3 7" xfId="14648" xr:uid="{00000000-0005-0000-0000-0000D2610000}"/>
    <cellStyle name="LS Output Table No. 2+ 2 2 3 8" xfId="14649" xr:uid="{00000000-0005-0000-0000-0000D3610000}"/>
    <cellStyle name="LS Output Table No. 2+ 2 2 3 9" xfId="14650" xr:uid="{00000000-0005-0000-0000-0000D4610000}"/>
    <cellStyle name="LS Output Table No. 2+ 2 2 4" xfId="14651" xr:uid="{00000000-0005-0000-0000-0000D5610000}"/>
    <cellStyle name="LS Output Table No. 2+ 2 2 4 10" xfId="14652" xr:uid="{00000000-0005-0000-0000-0000D6610000}"/>
    <cellStyle name="LS Output Table No. 2+ 2 2 4 11" xfId="14653" xr:uid="{00000000-0005-0000-0000-0000D7610000}"/>
    <cellStyle name="LS Output Table No. 2+ 2 2 4 12" xfId="14654" xr:uid="{00000000-0005-0000-0000-0000D8610000}"/>
    <cellStyle name="LS Output Table No. 2+ 2 2 4 13" xfId="14655" xr:uid="{00000000-0005-0000-0000-0000D9610000}"/>
    <cellStyle name="LS Output Table No. 2+ 2 2 4 2" xfId="14656" xr:uid="{00000000-0005-0000-0000-0000DA610000}"/>
    <cellStyle name="LS Output Table No. 2+ 2 2 4 3" xfId="14657" xr:uid="{00000000-0005-0000-0000-0000DB610000}"/>
    <cellStyle name="LS Output Table No. 2+ 2 2 4 4" xfId="14658" xr:uid="{00000000-0005-0000-0000-0000DC610000}"/>
    <cellStyle name="LS Output Table No. 2+ 2 2 4 5" xfId="14659" xr:uid="{00000000-0005-0000-0000-0000DD610000}"/>
    <cellStyle name="LS Output Table No. 2+ 2 2 4 6" xfId="14660" xr:uid="{00000000-0005-0000-0000-0000DE610000}"/>
    <cellStyle name="LS Output Table No. 2+ 2 2 4 7" xfId="14661" xr:uid="{00000000-0005-0000-0000-0000DF610000}"/>
    <cellStyle name="LS Output Table No. 2+ 2 2 4 8" xfId="14662" xr:uid="{00000000-0005-0000-0000-0000E0610000}"/>
    <cellStyle name="LS Output Table No. 2+ 2 2 4 9" xfId="14663" xr:uid="{00000000-0005-0000-0000-0000E1610000}"/>
    <cellStyle name="LS Output Table No. 2+ 2 2 5" xfId="14664" xr:uid="{00000000-0005-0000-0000-0000E2610000}"/>
    <cellStyle name="LS Output Table No. 2+ 2 2 6" xfId="14665" xr:uid="{00000000-0005-0000-0000-0000E3610000}"/>
    <cellStyle name="LS Output Table No. 2+ 2 2 7" xfId="14666" xr:uid="{00000000-0005-0000-0000-0000E4610000}"/>
    <cellStyle name="LS Output Table No. 2+ 2 2 8" xfId="14667" xr:uid="{00000000-0005-0000-0000-0000E5610000}"/>
    <cellStyle name="LS Output Table No. 2+ 2 2 9" xfId="14668" xr:uid="{00000000-0005-0000-0000-0000E6610000}"/>
    <cellStyle name="LS Output Table No. 2+ 2 20" xfId="14669" xr:uid="{00000000-0005-0000-0000-0000E7610000}"/>
    <cellStyle name="LS Output Table No. 2+ 2 3" xfId="14670" xr:uid="{00000000-0005-0000-0000-0000E8610000}"/>
    <cellStyle name="LS Output Table No. 2+ 2 3 10" xfId="14671" xr:uid="{00000000-0005-0000-0000-0000E9610000}"/>
    <cellStyle name="LS Output Table No. 2+ 2 3 11" xfId="14672" xr:uid="{00000000-0005-0000-0000-0000EA610000}"/>
    <cellStyle name="LS Output Table No. 2+ 2 3 12" xfId="14673" xr:uid="{00000000-0005-0000-0000-0000EB610000}"/>
    <cellStyle name="LS Output Table No. 2+ 2 3 13" xfId="14674" xr:uid="{00000000-0005-0000-0000-0000EC610000}"/>
    <cellStyle name="LS Output Table No. 2+ 2 3 14" xfId="14675" xr:uid="{00000000-0005-0000-0000-0000ED610000}"/>
    <cellStyle name="LS Output Table No. 2+ 2 3 15" xfId="14676" xr:uid="{00000000-0005-0000-0000-0000EE610000}"/>
    <cellStyle name="LS Output Table No. 2+ 2 3 2" xfId="14677" xr:uid="{00000000-0005-0000-0000-0000EF610000}"/>
    <cellStyle name="LS Output Table No. 2+ 2 3 2 10" xfId="14678" xr:uid="{00000000-0005-0000-0000-0000F0610000}"/>
    <cellStyle name="LS Output Table No. 2+ 2 3 2 11" xfId="14679" xr:uid="{00000000-0005-0000-0000-0000F1610000}"/>
    <cellStyle name="LS Output Table No. 2+ 2 3 2 12" xfId="14680" xr:uid="{00000000-0005-0000-0000-0000F2610000}"/>
    <cellStyle name="LS Output Table No. 2+ 2 3 2 13" xfId="14681" xr:uid="{00000000-0005-0000-0000-0000F3610000}"/>
    <cellStyle name="LS Output Table No. 2+ 2 3 2 14" xfId="14682" xr:uid="{00000000-0005-0000-0000-0000F4610000}"/>
    <cellStyle name="LS Output Table No. 2+ 2 3 2 2" xfId="14683" xr:uid="{00000000-0005-0000-0000-0000F5610000}"/>
    <cellStyle name="LS Output Table No. 2+ 2 3 2 2 10" xfId="14684" xr:uid="{00000000-0005-0000-0000-0000F6610000}"/>
    <cellStyle name="LS Output Table No. 2+ 2 3 2 2 11" xfId="14685" xr:uid="{00000000-0005-0000-0000-0000F7610000}"/>
    <cellStyle name="LS Output Table No. 2+ 2 3 2 2 12" xfId="14686" xr:uid="{00000000-0005-0000-0000-0000F8610000}"/>
    <cellStyle name="LS Output Table No. 2+ 2 3 2 2 13" xfId="14687" xr:uid="{00000000-0005-0000-0000-0000F9610000}"/>
    <cellStyle name="LS Output Table No. 2+ 2 3 2 2 2" xfId="14688" xr:uid="{00000000-0005-0000-0000-0000FA610000}"/>
    <cellStyle name="LS Output Table No. 2+ 2 3 2 2 3" xfId="14689" xr:uid="{00000000-0005-0000-0000-0000FB610000}"/>
    <cellStyle name="LS Output Table No. 2+ 2 3 2 2 4" xfId="14690" xr:uid="{00000000-0005-0000-0000-0000FC610000}"/>
    <cellStyle name="LS Output Table No. 2+ 2 3 2 2 5" xfId="14691" xr:uid="{00000000-0005-0000-0000-0000FD610000}"/>
    <cellStyle name="LS Output Table No. 2+ 2 3 2 2 6" xfId="14692" xr:uid="{00000000-0005-0000-0000-0000FE610000}"/>
    <cellStyle name="LS Output Table No. 2+ 2 3 2 2 7" xfId="14693" xr:uid="{00000000-0005-0000-0000-0000FF610000}"/>
    <cellStyle name="LS Output Table No. 2+ 2 3 2 2 8" xfId="14694" xr:uid="{00000000-0005-0000-0000-000000620000}"/>
    <cellStyle name="LS Output Table No. 2+ 2 3 2 2 9" xfId="14695" xr:uid="{00000000-0005-0000-0000-000001620000}"/>
    <cellStyle name="LS Output Table No. 2+ 2 3 2 3" xfId="14696" xr:uid="{00000000-0005-0000-0000-000002620000}"/>
    <cellStyle name="LS Output Table No. 2+ 2 3 2 4" xfId="14697" xr:uid="{00000000-0005-0000-0000-000003620000}"/>
    <cellStyle name="LS Output Table No. 2+ 2 3 2 5" xfId="14698" xr:uid="{00000000-0005-0000-0000-000004620000}"/>
    <cellStyle name="LS Output Table No. 2+ 2 3 2 6" xfId="14699" xr:uid="{00000000-0005-0000-0000-000005620000}"/>
    <cellStyle name="LS Output Table No. 2+ 2 3 2 7" xfId="14700" xr:uid="{00000000-0005-0000-0000-000006620000}"/>
    <cellStyle name="LS Output Table No. 2+ 2 3 2 8" xfId="14701" xr:uid="{00000000-0005-0000-0000-000007620000}"/>
    <cellStyle name="LS Output Table No. 2+ 2 3 2 9" xfId="14702" xr:uid="{00000000-0005-0000-0000-000008620000}"/>
    <cellStyle name="LS Output Table No. 2+ 2 3 3" xfId="14703" xr:uid="{00000000-0005-0000-0000-000009620000}"/>
    <cellStyle name="LS Output Table No. 2+ 2 3 3 10" xfId="14704" xr:uid="{00000000-0005-0000-0000-00000A620000}"/>
    <cellStyle name="LS Output Table No. 2+ 2 3 3 11" xfId="14705" xr:uid="{00000000-0005-0000-0000-00000B620000}"/>
    <cellStyle name="LS Output Table No. 2+ 2 3 3 12" xfId="14706" xr:uid="{00000000-0005-0000-0000-00000C620000}"/>
    <cellStyle name="LS Output Table No. 2+ 2 3 3 13" xfId="14707" xr:uid="{00000000-0005-0000-0000-00000D620000}"/>
    <cellStyle name="LS Output Table No. 2+ 2 3 3 2" xfId="14708" xr:uid="{00000000-0005-0000-0000-00000E620000}"/>
    <cellStyle name="LS Output Table No. 2+ 2 3 3 3" xfId="14709" xr:uid="{00000000-0005-0000-0000-00000F620000}"/>
    <cellStyle name="LS Output Table No. 2+ 2 3 3 4" xfId="14710" xr:uid="{00000000-0005-0000-0000-000010620000}"/>
    <cellStyle name="LS Output Table No. 2+ 2 3 3 5" xfId="14711" xr:uid="{00000000-0005-0000-0000-000011620000}"/>
    <cellStyle name="LS Output Table No. 2+ 2 3 3 6" xfId="14712" xr:uid="{00000000-0005-0000-0000-000012620000}"/>
    <cellStyle name="LS Output Table No. 2+ 2 3 3 7" xfId="14713" xr:uid="{00000000-0005-0000-0000-000013620000}"/>
    <cellStyle name="LS Output Table No. 2+ 2 3 3 8" xfId="14714" xr:uid="{00000000-0005-0000-0000-000014620000}"/>
    <cellStyle name="LS Output Table No. 2+ 2 3 3 9" xfId="14715" xr:uid="{00000000-0005-0000-0000-000015620000}"/>
    <cellStyle name="LS Output Table No. 2+ 2 3 4" xfId="14716" xr:uid="{00000000-0005-0000-0000-000016620000}"/>
    <cellStyle name="LS Output Table No. 2+ 2 3 5" xfId="14717" xr:uid="{00000000-0005-0000-0000-000017620000}"/>
    <cellStyle name="LS Output Table No. 2+ 2 3 6" xfId="14718" xr:uid="{00000000-0005-0000-0000-000018620000}"/>
    <cellStyle name="LS Output Table No. 2+ 2 3 7" xfId="14719" xr:uid="{00000000-0005-0000-0000-000019620000}"/>
    <cellStyle name="LS Output Table No. 2+ 2 3 8" xfId="14720" xr:uid="{00000000-0005-0000-0000-00001A620000}"/>
    <cellStyle name="LS Output Table No. 2+ 2 3 9" xfId="14721" xr:uid="{00000000-0005-0000-0000-00001B620000}"/>
    <cellStyle name="LS Output Table No. 2+ 2 4" xfId="14722" xr:uid="{00000000-0005-0000-0000-00001C620000}"/>
    <cellStyle name="LS Output Table No. 2+ 2 4 10" xfId="14723" xr:uid="{00000000-0005-0000-0000-00001D620000}"/>
    <cellStyle name="LS Output Table No. 2+ 2 4 11" xfId="14724" xr:uid="{00000000-0005-0000-0000-00001E620000}"/>
    <cellStyle name="LS Output Table No. 2+ 2 4 12" xfId="14725" xr:uid="{00000000-0005-0000-0000-00001F620000}"/>
    <cellStyle name="LS Output Table No. 2+ 2 4 13" xfId="14726" xr:uid="{00000000-0005-0000-0000-000020620000}"/>
    <cellStyle name="LS Output Table No. 2+ 2 4 14" xfId="14727" xr:uid="{00000000-0005-0000-0000-000021620000}"/>
    <cellStyle name="LS Output Table No. 2+ 2 4 15" xfId="14728" xr:uid="{00000000-0005-0000-0000-000022620000}"/>
    <cellStyle name="LS Output Table No. 2+ 2 4 2" xfId="14729" xr:uid="{00000000-0005-0000-0000-000023620000}"/>
    <cellStyle name="LS Output Table No. 2+ 2 4 2 10" xfId="14730" xr:uid="{00000000-0005-0000-0000-000024620000}"/>
    <cellStyle name="LS Output Table No. 2+ 2 4 2 11" xfId="14731" xr:uid="{00000000-0005-0000-0000-000025620000}"/>
    <cellStyle name="LS Output Table No. 2+ 2 4 2 12" xfId="14732" xr:uid="{00000000-0005-0000-0000-000026620000}"/>
    <cellStyle name="LS Output Table No. 2+ 2 4 2 13" xfId="14733" xr:uid="{00000000-0005-0000-0000-000027620000}"/>
    <cellStyle name="LS Output Table No. 2+ 2 4 2 14" xfId="14734" xr:uid="{00000000-0005-0000-0000-000028620000}"/>
    <cellStyle name="LS Output Table No. 2+ 2 4 2 2" xfId="14735" xr:uid="{00000000-0005-0000-0000-000029620000}"/>
    <cellStyle name="LS Output Table No. 2+ 2 4 2 2 10" xfId="14736" xr:uid="{00000000-0005-0000-0000-00002A620000}"/>
    <cellStyle name="LS Output Table No. 2+ 2 4 2 2 11" xfId="14737" xr:uid="{00000000-0005-0000-0000-00002B620000}"/>
    <cellStyle name="LS Output Table No. 2+ 2 4 2 2 12" xfId="14738" xr:uid="{00000000-0005-0000-0000-00002C620000}"/>
    <cellStyle name="LS Output Table No. 2+ 2 4 2 2 13" xfId="14739" xr:uid="{00000000-0005-0000-0000-00002D620000}"/>
    <cellStyle name="LS Output Table No. 2+ 2 4 2 2 2" xfId="14740" xr:uid="{00000000-0005-0000-0000-00002E620000}"/>
    <cellStyle name="LS Output Table No. 2+ 2 4 2 2 3" xfId="14741" xr:uid="{00000000-0005-0000-0000-00002F620000}"/>
    <cellStyle name="LS Output Table No. 2+ 2 4 2 2 4" xfId="14742" xr:uid="{00000000-0005-0000-0000-000030620000}"/>
    <cellStyle name="LS Output Table No. 2+ 2 4 2 2 5" xfId="14743" xr:uid="{00000000-0005-0000-0000-000031620000}"/>
    <cellStyle name="LS Output Table No. 2+ 2 4 2 2 6" xfId="14744" xr:uid="{00000000-0005-0000-0000-000032620000}"/>
    <cellStyle name="LS Output Table No. 2+ 2 4 2 2 7" xfId="14745" xr:uid="{00000000-0005-0000-0000-000033620000}"/>
    <cellStyle name="LS Output Table No. 2+ 2 4 2 2 8" xfId="14746" xr:uid="{00000000-0005-0000-0000-000034620000}"/>
    <cellStyle name="LS Output Table No. 2+ 2 4 2 2 9" xfId="14747" xr:uid="{00000000-0005-0000-0000-000035620000}"/>
    <cellStyle name="LS Output Table No. 2+ 2 4 2 3" xfId="14748" xr:uid="{00000000-0005-0000-0000-000036620000}"/>
    <cellStyle name="LS Output Table No. 2+ 2 4 2 4" xfId="14749" xr:uid="{00000000-0005-0000-0000-000037620000}"/>
    <cellStyle name="LS Output Table No. 2+ 2 4 2 5" xfId="14750" xr:uid="{00000000-0005-0000-0000-000038620000}"/>
    <cellStyle name="LS Output Table No. 2+ 2 4 2 6" xfId="14751" xr:uid="{00000000-0005-0000-0000-000039620000}"/>
    <cellStyle name="LS Output Table No. 2+ 2 4 2 7" xfId="14752" xr:uid="{00000000-0005-0000-0000-00003A620000}"/>
    <cellStyle name="LS Output Table No. 2+ 2 4 2 8" xfId="14753" xr:uid="{00000000-0005-0000-0000-00003B620000}"/>
    <cellStyle name="LS Output Table No. 2+ 2 4 2 9" xfId="14754" xr:uid="{00000000-0005-0000-0000-00003C620000}"/>
    <cellStyle name="LS Output Table No. 2+ 2 4 3" xfId="14755" xr:uid="{00000000-0005-0000-0000-00003D620000}"/>
    <cellStyle name="LS Output Table No. 2+ 2 4 3 10" xfId="14756" xr:uid="{00000000-0005-0000-0000-00003E620000}"/>
    <cellStyle name="LS Output Table No. 2+ 2 4 3 11" xfId="14757" xr:uid="{00000000-0005-0000-0000-00003F620000}"/>
    <cellStyle name="LS Output Table No. 2+ 2 4 3 12" xfId="14758" xr:uid="{00000000-0005-0000-0000-000040620000}"/>
    <cellStyle name="LS Output Table No. 2+ 2 4 3 13" xfId="14759" xr:uid="{00000000-0005-0000-0000-000041620000}"/>
    <cellStyle name="LS Output Table No. 2+ 2 4 3 2" xfId="14760" xr:uid="{00000000-0005-0000-0000-000042620000}"/>
    <cellStyle name="LS Output Table No. 2+ 2 4 3 3" xfId="14761" xr:uid="{00000000-0005-0000-0000-000043620000}"/>
    <cellStyle name="LS Output Table No. 2+ 2 4 3 4" xfId="14762" xr:uid="{00000000-0005-0000-0000-000044620000}"/>
    <cellStyle name="LS Output Table No. 2+ 2 4 3 5" xfId="14763" xr:uid="{00000000-0005-0000-0000-000045620000}"/>
    <cellStyle name="LS Output Table No. 2+ 2 4 3 6" xfId="14764" xr:uid="{00000000-0005-0000-0000-000046620000}"/>
    <cellStyle name="LS Output Table No. 2+ 2 4 3 7" xfId="14765" xr:uid="{00000000-0005-0000-0000-000047620000}"/>
    <cellStyle name="LS Output Table No. 2+ 2 4 3 8" xfId="14766" xr:uid="{00000000-0005-0000-0000-000048620000}"/>
    <cellStyle name="LS Output Table No. 2+ 2 4 3 9" xfId="14767" xr:uid="{00000000-0005-0000-0000-000049620000}"/>
    <cellStyle name="LS Output Table No. 2+ 2 4 4" xfId="14768" xr:uid="{00000000-0005-0000-0000-00004A620000}"/>
    <cellStyle name="LS Output Table No. 2+ 2 4 5" xfId="14769" xr:uid="{00000000-0005-0000-0000-00004B620000}"/>
    <cellStyle name="LS Output Table No. 2+ 2 4 6" xfId="14770" xr:uid="{00000000-0005-0000-0000-00004C620000}"/>
    <cellStyle name="LS Output Table No. 2+ 2 4 7" xfId="14771" xr:uid="{00000000-0005-0000-0000-00004D620000}"/>
    <cellStyle name="LS Output Table No. 2+ 2 4 8" xfId="14772" xr:uid="{00000000-0005-0000-0000-00004E620000}"/>
    <cellStyle name="LS Output Table No. 2+ 2 4 9" xfId="14773" xr:uid="{00000000-0005-0000-0000-00004F620000}"/>
    <cellStyle name="LS Output Table No. 2+ 2 5" xfId="14774" xr:uid="{00000000-0005-0000-0000-000050620000}"/>
    <cellStyle name="LS Output Table No. 2+ 2 5 10" xfId="14775" xr:uid="{00000000-0005-0000-0000-000051620000}"/>
    <cellStyle name="LS Output Table No. 2+ 2 5 11" xfId="14776" xr:uid="{00000000-0005-0000-0000-000052620000}"/>
    <cellStyle name="LS Output Table No. 2+ 2 5 12" xfId="14777" xr:uid="{00000000-0005-0000-0000-000053620000}"/>
    <cellStyle name="LS Output Table No. 2+ 2 5 13" xfId="14778" xr:uid="{00000000-0005-0000-0000-000054620000}"/>
    <cellStyle name="LS Output Table No. 2+ 2 5 14" xfId="14779" xr:uid="{00000000-0005-0000-0000-000055620000}"/>
    <cellStyle name="LS Output Table No. 2+ 2 5 15" xfId="14780" xr:uid="{00000000-0005-0000-0000-000056620000}"/>
    <cellStyle name="LS Output Table No. 2+ 2 5 2" xfId="14781" xr:uid="{00000000-0005-0000-0000-000057620000}"/>
    <cellStyle name="LS Output Table No. 2+ 2 5 2 10" xfId="14782" xr:uid="{00000000-0005-0000-0000-000058620000}"/>
    <cellStyle name="LS Output Table No. 2+ 2 5 2 11" xfId="14783" xr:uid="{00000000-0005-0000-0000-000059620000}"/>
    <cellStyle name="LS Output Table No. 2+ 2 5 2 12" xfId="14784" xr:uid="{00000000-0005-0000-0000-00005A620000}"/>
    <cellStyle name="LS Output Table No. 2+ 2 5 2 13" xfId="14785" xr:uid="{00000000-0005-0000-0000-00005B620000}"/>
    <cellStyle name="LS Output Table No. 2+ 2 5 2 14" xfId="14786" xr:uid="{00000000-0005-0000-0000-00005C620000}"/>
    <cellStyle name="LS Output Table No. 2+ 2 5 2 2" xfId="14787" xr:uid="{00000000-0005-0000-0000-00005D620000}"/>
    <cellStyle name="LS Output Table No. 2+ 2 5 2 2 10" xfId="14788" xr:uid="{00000000-0005-0000-0000-00005E620000}"/>
    <cellStyle name="LS Output Table No. 2+ 2 5 2 2 11" xfId="14789" xr:uid="{00000000-0005-0000-0000-00005F620000}"/>
    <cellStyle name="LS Output Table No. 2+ 2 5 2 2 12" xfId="14790" xr:uid="{00000000-0005-0000-0000-000060620000}"/>
    <cellStyle name="LS Output Table No. 2+ 2 5 2 2 13" xfId="14791" xr:uid="{00000000-0005-0000-0000-000061620000}"/>
    <cellStyle name="LS Output Table No. 2+ 2 5 2 2 2" xfId="14792" xr:uid="{00000000-0005-0000-0000-000062620000}"/>
    <cellStyle name="LS Output Table No. 2+ 2 5 2 2 3" xfId="14793" xr:uid="{00000000-0005-0000-0000-000063620000}"/>
    <cellStyle name="LS Output Table No. 2+ 2 5 2 2 4" xfId="14794" xr:uid="{00000000-0005-0000-0000-000064620000}"/>
    <cellStyle name="LS Output Table No. 2+ 2 5 2 2 5" xfId="14795" xr:uid="{00000000-0005-0000-0000-000065620000}"/>
    <cellStyle name="LS Output Table No. 2+ 2 5 2 2 6" xfId="14796" xr:uid="{00000000-0005-0000-0000-000066620000}"/>
    <cellStyle name="LS Output Table No. 2+ 2 5 2 2 7" xfId="14797" xr:uid="{00000000-0005-0000-0000-000067620000}"/>
    <cellStyle name="LS Output Table No. 2+ 2 5 2 2 8" xfId="14798" xr:uid="{00000000-0005-0000-0000-000068620000}"/>
    <cellStyle name="LS Output Table No. 2+ 2 5 2 2 9" xfId="14799" xr:uid="{00000000-0005-0000-0000-000069620000}"/>
    <cellStyle name="LS Output Table No. 2+ 2 5 2 3" xfId="14800" xr:uid="{00000000-0005-0000-0000-00006A620000}"/>
    <cellStyle name="LS Output Table No. 2+ 2 5 2 4" xfId="14801" xr:uid="{00000000-0005-0000-0000-00006B620000}"/>
    <cellStyle name="LS Output Table No. 2+ 2 5 2 5" xfId="14802" xr:uid="{00000000-0005-0000-0000-00006C620000}"/>
    <cellStyle name="LS Output Table No. 2+ 2 5 2 6" xfId="14803" xr:uid="{00000000-0005-0000-0000-00006D620000}"/>
    <cellStyle name="LS Output Table No. 2+ 2 5 2 7" xfId="14804" xr:uid="{00000000-0005-0000-0000-00006E620000}"/>
    <cellStyle name="LS Output Table No. 2+ 2 5 2 8" xfId="14805" xr:uid="{00000000-0005-0000-0000-00006F620000}"/>
    <cellStyle name="LS Output Table No. 2+ 2 5 2 9" xfId="14806" xr:uid="{00000000-0005-0000-0000-000070620000}"/>
    <cellStyle name="LS Output Table No. 2+ 2 5 3" xfId="14807" xr:uid="{00000000-0005-0000-0000-000071620000}"/>
    <cellStyle name="LS Output Table No. 2+ 2 5 3 10" xfId="14808" xr:uid="{00000000-0005-0000-0000-000072620000}"/>
    <cellStyle name="LS Output Table No. 2+ 2 5 3 11" xfId="14809" xr:uid="{00000000-0005-0000-0000-000073620000}"/>
    <cellStyle name="LS Output Table No. 2+ 2 5 3 12" xfId="14810" xr:uid="{00000000-0005-0000-0000-000074620000}"/>
    <cellStyle name="LS Output Table No. 2+ 2 5 3 13" xfId="14811" xr:uid="{00000000-0005-0000-0000-000075620000}"/>
    <cellStyle name="LS Output Table No. 2+ 2 5 3 2" xfId="14812" xr:uid="{00000000-0005-0000-0000-000076620000}"/>
    <cellStyle name="LS Output Table No. 2+ 2 5 3 3" xfId="14813" xr:uid="{00000000-0005-0000-0000-000077620000}"/>
    <cellStyle name="LS Output Table No. 2+ 2 5 3 4" xfId="14814" xr:uid="{00000000-0005-0000-0000-000078620000}"/>
    <cellStyle name="LS Output Table No. 2+ 2 5 3 5" xfId="14815" xr:uid="{00000000-0005-0000-0000-000079620000}"/>
    <cellStyle name="LS Output Table No. 2+ 2 5 3 6" xfId="14816" xr:uid="{00000000-0005-0000-0000-00007A620000}"/>
    <cellStyle name="LS Output Table No. 2+ 2 5 3 7" xfId="14817" xr:uid="{00000000-0005-0000-0000-00007B620000}"/>
    <cellStyle name="LS Output Table No. 2+ 2 5 3 8" xfId="14818" xr:uid="{00000000-0005-0000-0000-00007C620000}"/>
    <cellStyle name="LS Output Table No. 2+ 2 5 3 9" xfId="14819" xr:uid="{00000000-0005-0000-0000-00007D620000}"/>
    <cellStyle name="LS Output Table No. 2+ 2 5 4" xfId="14820" xr:uid="{00000000-0005-0000-0000-00007E620000}"/>
    <cellStyle name="LS Output Table No. 2+ 2 5 5" xfId="14821" xr:uid="{00000000-0005-0000-0000-00007F620000}"/>
    <cellStyle name="LS Output Table No. 2+ 2 5 6" xfId="14822" xr:uid="{00000000-0005-0000-0000-000080620000}"/>
    <cellStyle name="LS Output Table No. 2+ 2 5 7" xfId="14823" xr:uid="{00000000-0005-0000-0000-000081620000}"/>
    <cellStyle name="LS Output Table No. 2+ 2 5 8" xfId="14824" xr:uid="{00000000-0005-0000-0000-000082620000}"/>
    <cellStyle name="LS Output Table No. 2+ 2 5 9" xfId="14825" xr:uid="{00000000-0005-0000-0000-000083620000}"/>
    <cellStyle name="LS Output Table No. 2+ 2 6" xfId="14826" xr:uid="{00000000-0005-0000-0000-000084620000}"/>
    <cellStyle name="LS Output Table No. 2+ 2 6 10" xfId="14827" xr:uid="{00000000-0005-0000-0000-000085620000}"/>
    <cellStyle name="LS Output Table No. 2+ 2 6 11" xfId="14828" xr:uid="{00000000-0005-0000-0000-000086620000}"/>
    <cellStyle name="LS Output Table No. 2+ 2 6 12" xfId="14829" xr:uid="{00000000-0005-0000-0000-000087620000}"/>
    <cellStyle name="LS Output Table No. 2+ 2 6 13" xfId="14830" xr:uid="{00000000-0005-0000-0000-000088620000}"/>
    <cellStyle name="LS Output Table No. 2+ 2 6 14" xfId="14831" xr:uid="{00000000-0005-0000-0000-000089620000}"/>
    <cellStyle name="LS Output Table No. 2+ 2 6 2" xfId="14832" xr:uid="{00000000-0005-0000-0000-00008A620000}"/>
    <cellStyle name="LS Output Table No. 2+ 2 6 2 10" xfId="14833" xr:uid="{00000000-0005-0000-0000-00008B620000}"/>
    <cellStyle name="LS Output Table No. 2+ 2 6 2 11" xfId="14834" xr:uid="{00000000-0005-0000-0000-00008C620000}"/>
    <cellStyle name="LS Output Table No. 2+ 2 6 2 12" xfId="14835" xr:uid="{00000000-0005-0000-0000-00008D620000}"/>
    <cellStyle name="LS Output Table No. 2+ 2 6 2 13" xfId="14836" xr:uid="{00000000-0005-0000-0000-00008E620000}"/>
    <cellStyle name="LS Output Table No. 2+ 2 6 2 2" xfId="14837" xr:uid="{00000000-0005-0000-0000-00008F620000}"/>
    <cellStyle name="LS Output Table No. 2+ 2 6 2 3" xfId="14838" xr:uid="{00000000-0005-0000-0000-000090620000}"/>
    <cellStyle name="LS Output Table No. 2+ 2 6 2 4" xfId="14839" xr:uid="{00000000-0005-0000-0000-000091620000}"/>
    <cellStyle name="LS Output Table No. 2+ 2 6 2 5" xfId="14840" xr:uid="{00000000-0005-0000-0000-000092620000}"/>
    <cellStyle name="LS Output Table No. 2+ 2 6 2 6" xfId="14841" xr:uid="{00000000-0005-0000-0000-000093620000}"/>
    <cellStyle name="LS Output Table No. 2+ 2 6 2 7" xfId="14842" xr:uid="{00000000-0005-0000-0000-000094620000}"/>
    <cellStyle name="LS Output Table No. 2+ 2 6 2 8" xfId="14843" xr:uid="{00000000-0005-0000-0000-000095620000}"/>
    <cellStyle name="LS Output Table No. 2+ 2 6 2 9" xfId="14844" xr:uid="{00000000-0005-0000-0000-000096620000}"/>
    <cellStyle name="LS Output Table No. 2+ 2 6 3" xfId="14845" xr:uid="{00000000-0005-0000-0000-000097620000}"/>
    <cellStyle name="LS Output Table No. 2+ 2 6 4" xfId="14846" xr:uid="{00000000-0005-0000-0000-000098620000}"/>
    <cellStyle name="LS Output Table No. 2+ 2 6 5" xfId="14847" xr:uid="{00000000-0005-0000-0000-000099620000}"/>
    <cellStyle name="LS Output Table No. 2+ 2 6 6" xfId="14848" xr:uid="{00000000-0005-0000-0000-00009A620000}"/>
    <cellStyle name="LS Output Table No. 2+ 2 6 7" xfId="14849" xr:uid="{00000000-0005-0000-0000-00009B620000}"/>
    <cellStyle name="LS Output Table No. 2+ 2 6 8" xfId="14850" xr:uid="{00000000-0005-0000-0000-00009C620000}"/>
    <cellStyle name="LS Output Table No. 2+ 2 6 9" xfId="14851" xr:uid="{00000000-0005-0000-0000-00009D620000}"/>
    <cellStyle name="LS Output Table No. 2+ 2 7" xfId="14852" xr:uid="{00000000-0005-0000-0000-00009E620000}"/>
    <cellStyle name="LS Output Table No. 2+ 2 7 10" xfId="14853" xr:uid="{00000000-0005-0000-0000-00009F620000}"/>
    <cellStyle name="LS Output Table No. 2+ 2 7 11" xfId="14854" xr:uid="{00000000-0005-0000-0000-0000A0620000}"/>
    <cellStyle name="LS Output Table No. 2+ 2 7 12" xfId="14855" xr:uid="{00000000-0005-0000-0000-0000A1620000}"/>
    <cellStyle name="LS Output Table No. 2+ 2 7 13" xfId="14856" xr:uid="{00000000-0005-0000-0000-0000A2620000}"/>
    <cellStyle name="LS Output Table No. 2+ 2 7 14" xfId="14857" xr:uid="{00000000-0005-0000-0000-0000A3620000}"/>
    <cellStyle name="LS Output Table No. 2+ 2 7 2" xfId="14858" xr:uid="{00000000-0005-0000-0000-0000A4620000}"/>
    <cellStyle name="LS Output Table No. 2+ 2 7 2 10" xfId="14859" xr:uid="{00000000-0005-0000-0000-0000A5620000}"/>
    <cellStyle name="LS Output Table No. 2+ 2 7 2 11" xfId="14860" xr:uid="{00000000-0005-0000-0000-0000A6620000}"/>
    <cellStyle name="LS Output Table No. 2+ 2 7 2 12" xfId="14861" xr:uid="{00000000-0005-0000-0000-0000A7620000}"/>
    <cellStyle name="LS Output Table No. 2+ 2 7 2 13" xfId="14862" xr:uid="{00000000-0005-0000-0000-0000A8620000}"/>
    <cellStyle name="LS Output Table No. 2+ 2 7 2 2" xfId="14863" xr:uid="{00000000-0005-0000-0000-0000A9620000}"/>
    <cellStyle name="LS Output Table No. 2+ 2 7 2 3" xfId="14864" xr:uid="{00000000-0005-0000-0000-0000AA620000}"/>
    <cellStyle name="LS Output Table No. 2+ 2 7 2 4" xfId="14865" xr:uid="{00000000-0005-0000-0000-0000AB620000}"/>
    <cellStyle name="LS Output Table No. 2+ 2 7 2 5" xfId="14866" xr:uid="{00000000-0005-0000-0000-0000AC620000}"/>
    <cellStyle name="LS Output Table No. 2+ 2 7 2 6" xfId="14867" xr:uid="{00000000-0005-0000-0000-0000AD620000}"/>
    <cellStyle name="LS Output Table No. 2+ 2 7 2 7" xfId="14868" xr:uid="{00000000-0005-0000-0000-0000AE620000}"/>
    <cellStyle name="LS Output Table No. 2+ 2 7 2 8" xfId="14869" xr:uid="{00000000-0005-0000-0000-0000AF620000}"/>
    <cellStyle name="LS Output Table No. 2+ 2 7 2 9" xfId="14870" xr:uid="{00000000-0005-0000-0000-0000B0620000}"/>
    <cellStyle name="LS Output Table No. 2+ 2 7 3" xfId="14871" xr:uid="{00000000-0005-0000-0000-0000B1620000}"/>
    <cellStyle name="LS Output Table No. 2+ 2 7 4" xfId="14872" xr:uid="{00000000-0005-0000-0000-0000B2620000}"/>
    <cellStyle name="LS Output Table No. 2+ 2 7 5" xfId="14873" xr:uid="{00000000-0005-0000-0000-0000B3620000}"/>
    <cellStyle name="LS Output Table No. 2+ 2 7 6" xfId="14874" xr:uid="{00000000-0005-0000-0000-0000B4620000}"/>
    <cellStyle name="LS Output Table No. 2+ 2 7 7" xfId="14875" xr:uid="{00000000-0005-0000-0000-0000B5620000}"/>
    <cellStyle name="LS Output Table No. 2+ 2 7 8" xfId="14876" xr:uid="{00000000-0005-0000-0000-0000B6620000}"/>
    <cellStyle name="LS Output Table No. 2+ 2 7 9" xfId="14877" xr:uid="{00000000-0005-0000-0000-0000B7620000}"/>
    <cellStyle name="LS Output Table No. 2+ 2 8" xfId="14878" xr:uid="{00000000-0005-0000-0000-0000B8620000}"/>
    <cellStyle name="LS Output Table No. 2+ 2 8 10" xfId="14879" xr:uid="{00000000-0005-0000-0000-0000B9620000}"/>
    <cellStyle name="LS Output Table No. 2+ 2 8 11" xfId="14880" xr:uid="{00000000-0005-0000-0000-0000BA620000}"/>
    <cellStyle name="LS Output Table No. 2+ 2 8 12" xfId="14881" xr:uid="{00000000-0005-0000-0000-0000BB620000}"/>
    <cellStyle name="LS Output Table No. 2+ 2 8 13" xfId="14882" xr:uid="{00000000-0005-0000-0000-0000BC620000}"/>
    <cellStyle name="LS Output Table No. 2+ 2 8 2" xfId="14883" xr:uid="{00000000-0005-0000-0000-0000BD620000}"/>
    <cellStyle name="LS Output Table No. 2+ 2 8 3" xfId="14884" xr:uid="{00000000-0005-0000-0000-0000BE620000}"/>
    <cellStyle name="LS Output Table No. 2+ 2 8 4" xfId="14885" xr:uid="{00000000-0005-0000-0000-0000BF620000}"/>
    <cellStyle name="LS Output Table No. 2+ 2 8 5" xfId="14886" xr:uid="{00000000-0005-0000-0000-0000C0620000}"/>
    <cellStyle name="LS Output Table No. 2+ 2 8 6" xfId="14887" xr:uid="{00000000-0005-0000-0000-0000C1620000}"/>
    <cellStyle name="LS Output Table No. 2+ 2 8 7" xfId="14888" xr:uid="{00000000-0005-0000-0000-0000C2620000}"/>
    <cellStyle name="LS Output Table No. 2+ 2 8 8" xfId="14889" xr:uid="{00000000-0005-0000-0000-0000C3620000}"/>
    <cellStyle name="LS Output Table No. 2+ 2 8 9" xfId="14890" xr:uid="{00000000-0005-0000-0000-0000C4620000}"/>
    <cellStyle name="LS Output Table No. 2+ 2 9" xfId="14891" xr:uid="{00000000-0005-0000-0000-0000C5620000}"/>
    <cellStyle name="LS Output Table No. 2+ 3" xfId="14892" xr:uid="{00000000-0005-0000-0000-0000C6620000}"/>
    <cellStyle name="LS Output Table No. 2+ 3 10" xfId="14893" xr:uid="{00000000-0005-0000-0000-0000C7620000}"/>
    <cellStyle name="LS Output Table No. 2+ 3 11" xfId="14894" xr:uid="{00000000-0005-0000-0000-0000C8620000}"/>
    <cellStyle name="LS Output Table No. 2+ 3 12" xfId="14895" xr:uid="{00000000-0005-0000-0000-0000C9620000}"/>
    <cellStyle name="LS Output Table No. 2+ 3 13" xfId="14896" xr:uid="{00000000-0005-0000-0000-0000CA620000}"/>
    <cellStyle name="LS Output Table No. 2+ 3 14" xfId="14897" xr:uid="{00000000-0005-0000-0000-0000CB620000}"/>
    <cellStyle name="LS Output Table No. 2+ 3 15" xfId="14898" xr:uid="{00000000-0005-0000-0000-0000CC620000}"/>
    <cellStyle name="LS Output Table No. 2+ 3 16" xfId="14899" xr:uid="{00000000-0005-0000-0000-0000CD620000}"/>
    <cellStyle name="LS Output Table No. 2+ 3 17" xfId="14900" xr:uid="{00000000-0005-0000-0000-0000CE620000}"/>
    <cellStyle name="LS Output Table No. 2+ 3 18" xfId="14901" xr:uid="{00000000-0005-0000-0000-0000CF620000}"/>
    <cellStyle name="LS Output Table No. 2+ 3 2" xfId="14902" xr:uid="{00000000-0005-0000-0000-0000D0620000}"/>
    <cellStyle name="LS Output Table No. 2+ 3 2 10" xfId="14903" xr:uid="{00000000-0005-0000-0000-0000D1620000}"/>
    <cellStyle name="LS Output Table No. 2+ 3 2 11" xfId="14904" xr:uid="{00000000-0005-0000-0000-0000D2620000}"/>
    <cellStyle name="LS Output Table No. 2+ 3 2 12" xfId="14905" xr:uid="{00000000-0005-0000-0000-0000D3620000}"/>
    <cellStyle name="LS Output Table No. 2+ 3 2 13" xfId="14906" xr:uid="{00000000-0005-0000-0000-0000D4620000}"/>
    <cellStyle name="LS Output Table No. 2+ 3 2 14" xfId="14907" xr:uid="{00000000-0005-0000-0000-0000D5620000}"/>
    <cellStyle name="LS Output Table No. 2+ 3 2 15" xfId="14908" xr:uid="{00000000-0005-0000-0000-0000D6620000}"/>
    <cellStyle name="LS Output Table No. 2+ 3 2 16" xfId="14909" xr:uid="{00000000-0005-0000-0000-0000D7620000}"/>
    <cellStyle name="LS Output Table No. 2+ 3 2 2" xfId="14910" xr:uid="{00000000-0005-0000-0000-0000D8620000}"/>
    <cellStyle name="LS Output Table No. 2+ 3 2 2 10" xfId="14911" xr:uid="{00000000-0005-0000-0000-0000D9620000}"/>
    <cellStyle name="LS Output Table No. 2+ 3 2 2 11" xfId="14912" xr:uid="{00000000-0005-0000-0000-0000DA620000}"/>
    <cellStyle name="LS Output Table No. 2+ 3 2 2 12" xfId="14913" xr:uid="{00000000-0005-0000-0000-0000DB620000}"/>
    <cellStyle name="LS Output Table No. 2+ 3 2 2 13" xfId="14914" xr:uid="{00000000-0005-0000-0000-0000DC620000}"/>
    <cellStyle name="LS Output Table No. 2+ 3 2 2 14" xfId="14915" xr:uid="{00000000-0005-0000-0000-0000DD620000}"/>
    <cellStyle name="LS Output Table No. 2+ 3 2 2 15" xfId="14916" xr:uid="{00000000-0005-0000-0000-0000DE620000}"/>
    <cellStyle name="LS Output Table No. 2+ 3 2 2 2" xfId="14917" xr:uid="{00000000-0005-0000-0000-0000DF620000}"/>
    <cellStyle name="LS Output Table No. 2+ 3 2 2 2 10" xfId="14918" xr:uid="{00000000-0005-0000-0000-0000E0620000}"/>
    <cellStyle name="LS Output Table No. 2+ 3 2 2 2 11" xfId="14919" xr:uid="{00000000-0005-0000-0000-0000E1620000}"/>
    <cellStyle name="LS Output Table No. 2+ 3 2 2 2 12" xfId="14920" xr:uid="{00000000-0005-0000-0000-0000E2620000}"/>
    <cellStyle name="LS Output Table No. 2+ 3 2 2 2 13" xfId="14921" xr:uid="{00000000-0005-0000-0000-0000E3620000}"/>
    <cellStyle name="LS Output Table No. 2+ 3 2 2 2 14" xfId="14922" xr:uid="{00000000-0005-0000-0000-0000E4620000}"/>
    <cellStyle name="LS Output Table No. 2+ 3 2 2 2 2" xfId="14923" xr:uid="{00000000-0005-0000-0000-0000E5620000}"/>
    <cellStyle name="LS Output Table No. 2+ 3 2 2 2 2 10" xfId="14924" xr:uid="{00000000-0005-0000-0000-0000E6620000}"/>
    <cellStyle name="LS Output Table No. 2+ 3 2 2 2 2 11" xfId="14925" xr:uid="{00000000-0005-0000-0000-0000E7620000}"/>
    <cellStyle name="LS Output Table No. 2+ 3 2 2 2 2 12" xfId="14926" xr:uid="{00000000-0005-0000-0000-0000E8620000}"/>
    <cellStyle name="LS Output Table No. 2+ 3 2 2 2 2 13" xfId="14927" xr:uid="{00000000-0005-0000-0000-0000E9620000}"/>
    <cellStyle name="LS Output Table No. 2+ 3 2 2 2 2 2" xfId="14928" xr:uid="{00000000-0005-0000-0000-0000EA620000}"/>
    <cellStyle name="LS Output Table No. 2+ 3 2 2 2 2 3" xfId="14929" xr:uid="{00000000-0005-0000-0000-0000EB620000}"/>
    <cellStyle name="LS Output Table No. 2+ 3 2 2 2 2 4" xfId="14930" xr:uid="{00000000-0005-0000-0000-0000EC620000}"/>
    <cellStyle name="LS Output Table No. 2+ 3 2 2 2 2 5" xfId="14931" xr:uid="{00000000-0005-0000-0000-0000ED620000}"/>
    <cellStyle name="LS Output Table No. 2+ 3 2 2 2 2 6" xfId="14932" xr:uid="{00000000-0005-0000-0000-0000EE620000}"/>
    <cellStyle name="LS Output Table No. 2+ 3 2 2 2 2 7" xfId="14933" xr:uid="{00000000-0005-0000-0000-0000EF620000}"/>
    <cellStyle name="LS Output Table No. 2+ 3 2 2 2 2 8" xfId="14934" xr:uid="{00000000-0005-0000-0000-0000F0620000}"/>
    <cellStyle name="LS Output Table No. 2+ 3 2 2 2 2 9" xfId="14935" xr:uid="{00000000-0005-0000-0000-0000F1620000}"/>
    <cellStyle name="LS Output Table No. 2+ 3 2 2 2 3" xfId="14936" xr:uid="{00000000-0005-0000-0000-0000F2620000}"/>
    <cellStyle name="LS Output Table No. 2+ 3 2 2 2 4" xfId="14937" xr:uid="{00000000-0005-0000-0000-0000F3620000}"/>
    <cellStyle name="LS Output Table No. 2+ 3 2 2 2 5" xfId="14938" xr:uid="{00000000-0005-0000-0000-0000F4620000}"/>
    <cellStyle name="LS Output Table No. 2+ 3 2 2 2 6" xfId="14939" xr:uid="{00000000-0005-0000-0000-0000F5620000}"/>
    <cellStyle name="LS Output Table No. 2+ 3 2 2 2 7" xfId="14940" xr:uid="{00000000-0005-0000-0000-0000F6620000}"/>
    <cellStyle name="LS Output Table No. 2+ 3 2 2 2 8" xfId="14941" xr:uid="{00000000-0005-0000-0000-0000F7620000}"/>
    <cellStyle name="LS Output Table No. 2+ 3 2 2 2 9" xfId="14942" xr:uid="{00000000-0005-0000-0000-0000F8620000}"/>
    <cellStyle name="LS Output Table No. 2+ 3 2 2 3" xfId="14943" xr:uid="{00000000-0005-0000-0000-0000F9620000}"/>
    <cellStyle name="LS Output Table No. 2+ 3 2 2 3 10" xfId="14944" xr:uid="{00000000-0005-0000-0000-0000FA620000}"/>
    <cellStyle name="LS Output Table No. 2+ 3 2 2 3 11" xfId="14945" xr:uid="{00000000-0005-0000-0000-0000FB620000}"/>
    <cellStyle name="LS Output Table No. 2+ 3 2 2 3 12" xfId="14946" xr:uid="{00000000-0005-0000-0000-0000FC620000}"/>
    <cellStyle name="LS Output Table No. 2+ 3 2 2 3 13" xfId="14947" xr:uid="{00000000-0005-0000-0000-0000FD620000}"/>
    <cellStyle name="LS Output Table No. 2+ 3 2 2 3 2" xfId="14948" xr:uid="{00000000-0005-0000-0000-0000FE620000}"/>
    <cellStyle name="LS Output Table No. 2+ 3 2 2 3 3" xfId="14949" xr:uid="{00000000-0005-0000-0000-0000FF620000}"/>
    <cellStyle name="LS Output Table No. 2+ 3 2 2 3 4" xfId="14950" xr:uid="{00000000-0005-0000-0000-000000630000}"/>
    <cellStyle name="LS Output Table No. 2+ 3 2 2 3 5" xfId="14951" xr:uid="{00000000-0005-0000-0000-000001630000}"/>
    <cellStyle name="LS Output Table No. 2+ 3 2 2 3 6" xfId="14952" xr:uid="{00000000-0005-0000-0000-000002630000}"/>
    <cellStyle name="LS Output Table No. 2+ 3 2 2 3 7" xfId="14953" xr:uid="{00000000-0005-0000-0000-000003630000}"/>
    <cellStyle name="LS Output Table No. 2+ 3 2 2 3 8" xfId="14954" xr:uid="{00000000-0005-0000-0000-000004630000}"/>
    <cellStyle name="LS Output Table No. 2+ 3 2 2 3 9" xfId="14955" xr:uid="{00000000-0005-0000-0000-000005630000}"/>
    <cellStyle name="LS Output Table No. 2+ 3 2 2 4" xfId="14956" xr:uid="{00000000-0005-0000-0000-000006630000}"/>
    <cellStyle name="LS Output Table No. 2+ 3 2 2 5" xfId="14957" xr:uid="{00000000-0005-0000-0000-000007630000}"/>
    <cellStyle name="LS Output Table No. 2+ 3 2 2 6" xfId="14958" xr:uid="{00000000-0005-0000-0000-000008630000}"/>
    <cellStyle name="LS Output Table No. 2+ 3 2 2 7" xfId="14959" xr:uid="{00000000-0005-0000-0000-000009630000}"/>
    <cellStyle name="LS Output Table No. 2+ 3 2 2 8" xfId="14960" xr:uid="{00000000-0005-0000-0000-00000A630000}"/>
    <cellStyle name="LS Output Table No. 2+ 3 2 2 9" xfId="14961" xr:uid="{00000000-0005-0000-0000-00000B630000}"/>
    <cellStyle name="LS Output Table No. 2+ 3 2 3" xfId="14962" xr:uid="{00000000-0005-0000-0000-00000C630000}"/>
    <cellStyle name="LS Output Table No. 2+ 3 2 3 10" xfId="14963" xr:uid="{00000000-0005-0000-0000-00000D630000}"/>
    <cellStyle name="LS Output Table No. 2+ 3 2 3 11" xfId="14964" xr:uid="{00000000-0005-0000-0000-00000E630000}"/>
    <cellStyle name="LS Output Table No. 2+ 3 2 3 12" xfId="14965" xr:uid="{00000000-0005-0000-0000-00000F630000}"/>
    <cellStyle name="LS Output Table No. 2+ 3 2 3 13" xfId="14966" xr:uid="{00000000-0005-0000-0000-000010630000}"/>
    <cellStyle name="LS Output Table No. 2+ 3 2 3 14" xfId="14967" xr:uid="{00000000-0005-0000-0000-000011630000}"/>
    <cellStyle name="LS Output Table No. 2+ 3 2 3 2" xfId="14968" xr:uid="{00000000-0005-0000-0000-000012630000}"/>
    <cellStyle name="LS Output Table No. 2+ 3 2 3 2 10" xfId="14969" xr:uid="{00000000-0005-0000-0000-000013630000}"/>
    <cellStyle name="LS Output Table No. 2+ 3 2 3 2 11" xfId="14970" xr:uid="{00000000-0005-0000-0000-000014630000}"/>
    <cellStyle name="LS Output Table No. 2+ 3 2 3 2 12" xfId="14971" xr:uid="{00000000-0005-0000-0000-000015630000}"/>
    <cellStyle name="LS Output Table No. 2+ 3 2 3 2 13" xfId="14972" xr:uid="{00000000-0005-0000-0000-000016630000}"/>
    <cellStyle name="LS Output Table No. 2+ 3 2 3 2 2" xfId="14973" xr:uid="{00000000-0005-0000-0000-000017630000}"/>
    <cellStyle name="LS Output Table No. 2+ 3 2 3 2 3" xfId="14974" xr:uid="{00000000-0005-0000-0000-000018630000}"/>
    <cellStyle name="LS Output Table No. 2+ 3 2 3 2 4" xfId="14975" xr:uid="{00000000-0005-0000-0000-000019630000}"/>
    <cellStyle name="LS Output Table No. 2+ 3 2 3 2 5" xfId="14976" xr:uid="{00000000-0005-0000-0000-00001A630000}"/>
    <cellStyle name="LS Output Table No. 2+ 3 2 3 2 6" xfId="14977" xr:uid="{00000000-0005-0000-0000-00001B630000}"/>
    <cellStyle name="LS Output Table No. 2+ 3 2 3 2 7" xfId="14978" xr:uid="{00000000-0005-0000-0000-00001C630000}"/>
    <cellStyle name="LS Output Table No. 2+ 3 2 3 2 8" xfId="14979" xr:uid="{00000000-0005-0000-0000-00001D630000}"/>
    <cellStyle name="LS Output Table No. 2+ 3 2 3 2 9" xfId="14980" xr:uid="{00000000-0005-0000-0000-00001E630000}"/>
    <cellStyle name="LS Output Table No. 2+ 3 2 3 3" xfId="14981" xr:uid="{00000000-0005-0000-0000-00001F630000}"/>
    <cellStyle name="LS Output Table No. 2+ 3 2 3 4" xfId="14982" xr:uid="{00000000-0005-0000-0000-000020630000}"/>
    <cellStyle name="LS Output Table No. 2+ 3 2 3 5" xfId="14983" xr:uid="{00000000-0005-0000-0000-000021630000}"/>
    <cellStyle name="LS Output Table No. 2+ 3 2 3 6" xfId="14984" xr:uid="{00000000-0005-0000-0000-000022630000}"/>
    <cellStyle name="LS Output Table No. 2+ 3 2 3 7" xfId="14985" xr:uid="{00000000-0005-0000-0000-000023630000}"/>
    <cellStyle name="LS Output Table No. 2+ 3 2 3 8" xfId="14986" xr:uid="{00000000-0005-0000-0000-000024630000}"/>
    <cellStyle name="LS Output Table No. 2+ 3 2 3 9" xfId="14987" xr:uid="{00000000-0005-0000-0000-000025630000}"/>
    <cellStyle name="LS Output Table No. 2+ 3 2 4" xfId="14988" xr:uid="{00000000-0005-0000-0000-000026630000}"/>
    <cellStyle name="LS Output Table No. 2+ 3 2 4 10" xfId="14989" xr:uid="{00000000-0005-0000-0000-000027630000}"/>
    <cellStyle name="LS Output Table No. 2+ 3 2 4 11" xfId="14990" xr:uid="{00000000-0005-0000-0000-000028630000}"/>
    <cellStyle name="LS Output Table No. 2+ 3 2 4 12" xfId="14991" xr:uid="{00000000-0005-0000-0000-000029630000}"/>
    <cellStyle name="LS Output Table No. 2+ 3 2 4 13" xfId="14992" xr:uid="{00000000-0005-0000-0000-00002A630000}"/>
    <cellStyle name="LS Output Table No. 2+ 3 2 4 2" xfId="14993" xr:uid="{00000000-0005-0000-0000-00002B630000}"/>
    <cellStyle name="LS Output Table No. 2+ 3 2 4 3" xfId="14994" xr:uid="{00000000-0005-0000-0000-00002C630000}"/>
    <cellStyle name="LS Output Table No. 2+ 3 2 4 4" xfId="14995" xr:uid="{00000000-0005-0000-0000-00002D630000}"/>
    <cellStyle name="LS Output Table No. 2+ 3 2 4 5" xfId="14996" xr:uid="{00000000-0005-0000-0000-00002E630000}"/>
    <cellStyle name="LS Output Table No. 2+ 3 2 4 6" xfId="14997" xr:uid="{00000000-0005-0000-0000-00002F630000}"/>
    <cellStyle name="LS Output Table No. 2+ 3 2 4 7" xfId="14998" xr:uid="{00000000-0005-0000-0000-000030630000}"/>
    <cellStyle name="LS Output Table No. 2+ 3 2 4 8" xfId="14999" xr:uid="{00000000-0005-0000-0000-000031630000}"/>
    <cellStyle name="LS Output Table No. 2+ 3 2 4 9" xfId="15000" xr:uid="{00000000-0005-0000-0000-000032630000}"/>
    <cellStyle name="LS Output Table No. 2+ 3 2 5" xfId="15001" xr:uid="{00000000-0005-0000-0000-000033630000}"/>
    <cellStyle name="LS Output Table No. 2+ 3 2 6" xfId="15002" xr:uid="{00000000-0005-0000-0000-000034630000}"/>
    <cellStyle name="LS Output Table No. 2+ 3 2 7" xfId="15003" xr:uid="{00000000-0005-0000-0000-000035630000}"/>
    <cellStyle name="LS Output Table No. 2+ 3 2 8" xfId="15004" xr:uid="{00000000-0005-0000-0000-000036630000}"/>
    <cellStyle name="LS Output Table No. 2+ 3 2 9" xfId="15005" xr:uid="{00000000-0005-0000-0000-000037630000}"/>
    <cellStyle name="LS Output Table No. 2+ 3 3" xfId="15006" xr:uid="{00000000-0005-0000-0000-000038630000}"/>
    <cellStyle name="LS Output Table No. 2+ 3 3 10" xfId="15007" xr:uid="{00000000-0005-0000-0000-000039630000}"/>
    <cellStyle name="LS Output Table No. 2+ 3 3 11" xfId="15008" xr:uid="{00000000-0005-0000-0000-00003A630000}"/>
    <cellStyle name="LS Output Table No. 2+ 3 3 12" xfId="15009" xr:uid="{00000000-0005-0000-0000-00003B630000}"/>
    <cellStyle name="LS Output Table No. 2+ 3 3 13" xfId="15010" xr:uid="{00000000-0005-0000-0000-00003C630000}"/>
    <cellStyle name="LS Output Table No. 2+ 3 3 14" xfId="15011" xr:uid="{00000000-0005-0000-0000-00003D630000}"/>
    <cellStyle name="LS Output Table No. 2+ 3 3 15" xfId="15012" xr:uid="{00000000-0005-0000-0000-00003E630000}"/>
    <cellStyle name="LS Output Table No. 2+ 3 3 2" xfId="15013" xr:uid="{00000000-0005-0000-0000-00003F630000}"/>
    <cellStyle name="LS Output Table No. 2+ 3 3 2 10" xfId="15014" xr:uid="{00000000-0005-0000-0000-000040630000}"/>
    <cellStyle name="LS Output Table No. 2+ 3 3 2 11" xfId="15015" xr:uid="{00000000-0005-0000-0000-000041630000}"/>
    <cellStyle name="LS Output Table No. 2+ 3 3 2 12" xfId="15016" xr:uid="{00000000-0005-0000-0000-000042630000}"/>
    <cellStyle name="LS Output Table No. 2+ 3 3 2 13" xfId="15017" xr:uid="{00000000-0005-0000-0000-000043630000}"/>
    <cellStyle name="LS Output Table No. 2+ 3 3 2 14" xfId="15018" xr:uid="{00000000-0005-0000-0000-000044630000}"/>
    <cellStyle name="LS Output Table No. 2+ 3 3 2 2" xfId="15019" xr:uid="{00000000-0005-0000-0000-000045630000}"/>
    <cellStyle name="LS Output Table No. 2+ 3 3 2 2 10" xfId="15020" xr:uid="{00000000-0005-0000-0000-000046630000}"/>
    <cellStyle name="LS Output Table No. 2+ 3 3 2 2 11" xfId="15021" xr:uid="{00000000-0005-0000-0000-000047630000}"/>
    <cellStyle name="LS Output Table No. 2+ 3 3 2 2 12" xfId="15022" xr:uid="{00000000-0005-0000-0000-000048630000}"/>
    <cellStyle name="LS Output Table No. 2+ 3 3 2 2 13" xfId="15023" xr:uid="{00000000-0005-0000-0000-000049630000}"/>
    <cellStyle name="LS Output Table No. 2+ 3 3 2 2 2" xfId="15024" xr:uid="{00000000-0005-0000-0000-00004A630000}"/>
    <cellStyle name="LS Output Table No. 2+ 3 3 2 2 3" xfId="15025" xr:uid="{00000000-0005-0000-0000-00004B630000}"/>
    <cellStyle name="LS Output Table No. 2+ 3 3 2 2 4" xfId="15026" xr:uid="{00000000-0005-0000-0000-00004C630000}"/>
    <cellStyle name="LS Output Table No. 2+ 3 3 2 2 5" xfId="15027" xr:uid="{00000000-0005-0000-0000-00004D630000}"/>
    <cellStyle name="LS Output Table No. 2+ 3 3 2 2 6" xfId="15028" xr:uid="{00000000-0005-0000-0000-00004E630000}"/>
    <cellStyle name="LS Output Table No. 2+ 3 3 2 2 7" xfId="15029" xr:uid="{00000000-0005-0000-0000-00004F630000}"/>
    <cellStyle name="LS Output Table No. 2+ 3 3 2 2 8" xfId="15030" xr:uid="{00000000-0005-0000-0000-000050630000}"/>
    <cellStyle name="LS Output Table No. 2+ 3 3 2 2 9" xfId="15031" xr:uid="{00000000-0005-0000-0000-000051630000}"/>
    <cellStyle name="LS Output Table No. 2+ 3 3 2 3" xfId="15032" xr:uid="{00000000-0005-0000-0000-000052630000}"/>
    <cellStyle name="LS Output Table No. 2+ 3 3 2 4" xfId="15033" xr:uid="{00000000-0005-0000-0000-000053630000}"/>
    <cellStyle name="LS Output Table No. 2+ 3 3 2 5" xfId="15034" xr:uid="{00000000-0005-0000-0000-000054630000}"/>
    <cellStyle name="LS Output Table No. 2+ 3 3 2 6" xfId="15035" xr:uid="{00000000-0005-0000-0000-000055630000}"/>
    <cellStyle name="LS Output Table No. 2+ 3 3 2 7" xfId="15036" xr:uid="{00000000-0005-0000-0000-000056630000}"/>
    <cellStyle name="LS Output Table No. 2+ 3 3 2 8" xfId="15037" xr:uid="{00000000-0005-0000-0000-000057630000}"/>
    <cellStyle name="LS Output Table No. 2+ 3 3 2 9" xfId="15038" xr:uid="{00000000-0005-0000-0000-000058630000}"/>
    <cellStyle name="LS Output Table No. 2+ 3 3 3" xfId="15039" xr:uid="{00000000-0005-0000-0000-000059630000}"/>
    <cellStyle name="LS Output Table No. 2+ 3 3 3 10" xfId="15040" xr:uid="{00000000-0005-0000-0000-00005A630000}"/>
    <cellStyle name="LS Output Table No. 2+ 3 3 3 11" xfId="15041" xr:uid="{00000000-0005-0000-0000-00005B630000}"/>
    <cellStyle name="LS Output Table No. 2+ 3 3 3 12" xfId="15042" xr:uid="{00000000-0005-0000-0000-00005C630000}"/>
    <cellStyle name="LS Output Table No. 2+ 3 3 3 13" xfId="15043" xr:uid="{00000000-0005-0000-0000-00005D630000}"/>
    <cellStyle name="LS Output Table No. 2+ 3 3 3 2" xfId="15044" xr:uid="{00000000-0005-0000-0000-00005E630000}"/>
    <cellStyle name="LS Output Table No. 2+ 3 3 3 3" xfId="15045" xr:uid="{00000000-0005-0000-0000-00005F630000}"/>
    <cellStyle name="LS Output Table No. 2+ 3 3 3 4" xfId="15046" xr:uid="{00000000-0005-0000-0000-000060630000}"/>
    <cellStyle name="LS Output Table No. 2+ 3 3 3 5" xfId="15047" xr:uid="{00000000-0005-0000-0000-000061630000}"/>
    <cellStyle name="LS Output Table No. 2+ 3 3 3 6" xfId="15048" xr:uid="{00000000-0005-0000-0000-000062630000}"/>
    <cellStyle name="LS Output Table No. 2+ 3 3 3 7" xfId="15049" xr:uid="{00000000-0005-0000-0000-000063630000}"/>
    <cellStyle name="LS Output Table No. 2+ 3 3 3 8" xfId="15050" xr:uid="{00000000-0005-0000-0000-000064630000}"/>
    <cellStyle name="LS Output Table No. 2+ 3 3 3 9" xfId="15051" xr:uid="{00000000-0005-0000-0000-000065630000}"/>
    <cellStyle name="LS Output Table No. 2+ 3 3 4" xfId="15052" xr:uid="{00000000-0005-0000-0000-000066630000}"/>
    <cellStyle name="LS Output Table No. 2+ 3 3 5" xfId="15053" xr:uid="{00000000-0005-0000-0000-000067630000}"/>
    <cellStyle name="LS Output Table No. 2+ 3 3 6" xfId="15054" xr:uid="{00000000-0005-0000-0000-000068630000}"/>
    <cellStyle name="LS Output Table No. 2+ 3 3 7" xfId="15055" xr:uid="{00000000-0005-0000-0000-000069630000}"/>
    <cellStyle name="LS Output Table No. 2+ 3 3 8" xfId="15056" xr:uid="{00000000-0005-0000-0000-00006A630000}"/>
    <cellStyle name="LS Output Table No. 2+ 3 3 9" xfId="15057" xr:uid="{00000000-0005-0000-0000-00006B630000}"/>
    <cellStyle name="LS Output Table No. 2+ 3 4" xfId="15058" xr:uid="{00000000-0005-0000-0000-00006C630000}"/>
    <cellStyle name="LS Output Table No. 2+ 3 4 10" xfId="15059" xr:uid="{00000000-0005-0000-0000-00006D630000}"/>
    <cellStyle name="LS Output Table No. 2+ 3 4 11" xfId="15060" xr:uid="{00000000-0005-0000-0000-00006E630000}"/>
    <cellStyle name="LS Output Table No. 2+ 3 4 12" xfId="15061" xr:uid="{00000000-0005-0000-0000-00006F630000}"/>
    <cellStyle name="LS Output Table No. 2+ 3 4 13" xfId="15062" xr:uid="{00000000-0005-0000-0000-000070630000}"/>
    <cellStyle name="LS Output Table No. 2+ 3 4 14" xfId="15063" xr:uid="{00000000-0005-0000-0000-000071630000}"/>
    <cellStyle name="LS Output Table No. 2+ 3 4 15" xfId="15064" xr:uid="{00000000-0005-0000-0000-000072630000}"/>
    <cellStyle name="LS Output Table No. 2+ 3 4 2" xfId="15065" xr:uid="{00000000-0005-0000-0000-000073630000}"/>
    <cellStyle name="LS Output Table No. 2+ 3 4 2 10" xfId="15066" xr:uid="{00000000-0005-0000-0000-000074630000}"/>
    <cellStyle name="LS Output Table No. 2+ 3 4 2 11" xfId="15067" xr:uid="{00000000-0005-0000-0000-000075630000}"/>
    <cellStyle name="LS Output Table No. 2+ 3 4 2 12" xfId="15068" xr:uid="{00000000-0005-0000-0000-000076630000}"/>
    <cellStyle name="LS Output Table No. 2+ 3 4 2 13" xfId="15069" xr:uid="{00000000-0005-0000-0000-000077630000}"/>
    <cellStyle name="LS Output Table No. 2+ 3 4 2 14" xfId="15070" xr:uid="{00000000-0005-0000-0000-000078630000}"/>
    <cellStyle name="LS Output Table No. 2+ 3 4 2 2" xfId="15071" xr:uid="{00000000-0005-0000-0000-000079630000}"/>
    <cellStyle name="LS Output Table No. 2+ 3 4 2 2 10" xfId="15072" xr:uid="{00000000-0005-0000-0000-00007A630000}"/>
    <cellStyle name="LS Output Table No. 2+ 3 4 2 2 11" xfId="15073" xr:uid="{00000000-0005-0000-0000-00007B630000}"/>
    <cellStyle name="LS Output Table No. 2+ 3 4 2 2 12" xfId="15074" xr:uid="{00000000-0005-0000-0000-00007C630000}"/>
    <cellStyle name="LS Output Table No. 2+ 3 4 2 2 13" xfId="15075" xr:uid="{00000000-0005-0000-0000-00007D630000}"/>
    <cellStyle name="LS Output Table No. 2+ 3 4 2 2 2" xfId="15076" xr:uid="{00000000-0005-0000-0000-00007E630000}"/>
    <cellStyle name="LS Output Table No. 2+ 3 4 2 2 3" xfId="15077" xr:uid="{00000000-0005-0000-0000-00007F630000}"/>
    <cellStyle name="LS Output Table No. 2+ 3 4 2 2 4" xfId="15078" xr:uid="{00000000-0005-0000-0000-000080630000}"/>
    <cellStyle name="LS Output Table No. 2+ 3 4 2 2 5" xfId="15079" xr:uid="{00000000-0005-0000-0000-000081630000}"/>
    <cellStyle name="LS Output Table No. 2+ 3 4 2 2 6" xfId="15080" xr:uid="{00000000-0005-0000-0000-000082630000}"/>
    <cellStyle name="LS Output Table No. 2+ 3 4 2 2 7" xfId="15081" xr:uid="{00000000-0005-0000-0000-000083630000}"/>
    <cellStyle name="LS Output Table No. 2+ 3 4 2 2 8" xfId="15082" xr:uid="{00000000-0005-0000-0000-000084630000}"/>
    <cellStyle name="LS Output Table No. 2+ 3 4 2 2 9" xfId="15083" xr:uid="{00000000-0005-0000-0000-000085630000}"/>
    <cellStyle name="LS Output Table No. 2+ 3 4 2 3" xfId="15084" xr:uid="{00000000-0005-0000-0000-000086630000}"/>
    <cellStyle name="LS Output Table No. 2+ 3 4 2 4" xfId="15085" xr:uid="{00000000-0005-0000-0000-000087630000}"/>
    <cellStyle name="LS Output Table No. 2+ 3 4 2 5" xfId="15086" xr:uid="{00000000-0005-0000-0000-000088630000}"/>
    <cellStyle name="LS Output Table No. 2+ 3 4 2 6" xfId="15087" xr:uid="{00000000-0005-0000-0000-000089630000}"/>
    <cellStyle name="LS Output Table No. 2+ 3 4 2 7" xfId="15088" xr:uid="{00000000-0005-0000-0000-00008A630000}"/>
    <cellStyle name="LS Output Table No. 2+ 3 4 2 8" xfId="15089" xr:uid="{00000000-0005-0000-0000-00008B630000}"/>
    <cellStyle name="LS Output Table No. 2+ 3 4 2 9" xfId="15090" xr:uid="{00000000-0005-0000-0000-00008C630000}"/>
    <cellStyle name="LS Output Table No. 2+ 3 4 3" xfId="15091" xr:uid="{00000000-0005-0000-0000-00008D630000}"/>
    <cellStyle name="LS Output Table No. 2+ 3 4 3 10" xfId="15092" xr:uid="{00000000-0005-0000-0000-00008E630000}"/>
    <cellStyle name="LS Output Table No. 2+ 3 4 3 11" xfId="15093" xr:uid="{00000000-0005-0000-0000-00008F630000}"/>
    <cellStyle name="LS Output Table No. 2+ 3 4 3 12" xfId="15094" xr:uid="{00000000-0005-0000-0000-000090630000}"/>
    <cellStyle name="LS Output Table No. 2+ 3 4 3 13" xfId="15095" xr:uid="{00000000-0005-0000-0000-000091630000}"/>
    <cellStyle name="LS Output Table No. 2+ 3 4 3 2" xfId="15096" xr:uid="{00000000-0005-0000-0000-000092630000}"/>
    <cellStyle name="LS Output Table No. 2+ 3 4 3 3" xfId="15097" xr:uid="{00000000-0005-0000-0000-000093630000}"/>
    <cellStyle name="LS Output Table No. 2+ 3 4 3 4" xfId="15098" xr:uid="{00000000-0005-0000-0000-000094630000}"/>
    <cellStyle name="LS Output Table No. 2+ 3 4 3 5" xfId="15099" xr:uid="{00000000-0005-0000-0000-000095630000}"/>
    <cellStyle name="LS Output Table No. 2+ 3 4 3 6" xfId="15100" xr:uid="{00000000-0005-0000-0000-000096630000}"/>
    <cellStyle name="LS Output Table No. 2+ 3 4 3 7" xfId="15101" xr:uid="{00000000-0005-0000-0000-000097630000}"/>
    <cellStyle name="LS Output Table No. 2+ 3 4 3 8" xfId="15102" xr:uid="{00000000-0005-0000-0000-000098630000}"/>
    <cellStyle name="LS Output Table No. 2+ 3 4 3 9" xfId="15103" xr:uid="{00000000-0005-0000-0000-000099630000}"/>
    <cellStyle name="LS Output Table No. 2+ 3 4 4" xfId="15104" xr:uid="{00000000-0005-0000-0000-00009A630000}"/>
    <cellStyle name="LS Output Table No. 2+ 3 4 5" xfId="15105" xr:uid="{00000000-0005-0000-0000-00009B630000}"/>
    <cellStyle name="LS Output Table No. 2+ 3 4 6" xfId="15106" xr:uid="{00000000-0005-0000-0000-00009C630000}"/>
    <cellStyle name="LS Output Table No. 2+ 3 4 7" xfId="15107" xr:uid="{00000000-0005-0000-0000-00009D630000}"/>
    <cellStyle name="LS Output Table No. 2+ 3 4 8" xfId="15108" xr:uid="{00000000-0005-0000-0000-00009E630000}"/>
    <cellStyle name="LS Output Table No. 2+ 3 4 9" xfId="15109" xr:uid="{00000000-0005-0000-0000-00009F630000}"/>
    <cellStyle name="LS Output Table No. 2+ 3 5" xfId="15110" xr:uid="{00000000-0005-0000-0000-0000A0630000}"/>
    <cellStyle name="LS Output Table No. 2+ 3 5 10" xfId="15111" xr:uid="{00000000-0005-0000-0000-0000A1630000}"/>
    <cellStyle name="LS Output Table No. 2+ 3 5 11" xfId="15112" xr:uid="{00000000-0005-0000-0000-0000A2630000}"/>
    <cellStyle name="LS Output Table No. 2+ 3 5 12" xfId="15113" xr:uid="{00000000-0005-0000-0000-0000A3630000}"/>
    <cellStyle name="LS Output Table No. 2+ 3 5 13" xfId="15114" xr:uid="{00000000-0005-0000-0000-0000A4630000}"/>
    <cellStyle name="LS Output Table No. 2+ 3 5 14" xfId="15115" xr:uid="{00000000-0005-0000-0000-0000A5630000}"/>
    <cellStyle name="LS Output Table No. 2+ 3 5 2" xfId="15116" xr:uid="{00000000-0005-0000-0000-0000A6630000}"/>
    <cellStyle name="LS Output Table No. 2+ 3 5 2 10" xfId="15117" xr:uid="{00000000-0005-0000-0000-0000A7630000}"/>
    <cellStyle name="LS Output Table No. 2+ 3 5 2 11" xfId="15118" xr:uid="{00000000-0005-0000-0000-0000A8630000}"/>
    <cellStyle name="LS Output Table No. 2+ 3 5 2 12" xfId="15119" xr:uid="{00000000-0005-0000-0000-0000A9630000}"/>
    <cellStyle name="LS Output Table No. 2+ 3 5 2 13" xfId="15120" xr:uid="{00000000-0005-0000-0000-0000AA630000}"/>
    <cellStyle name="LS Output Table No. 2+ 3 5 2 2" xfId="15121" xr:uid="{00000000-0005-0000-0000-0000AB630000}"/>
    <cellStyle name="LS Output Table No. 2+ 3 5 2 3" xfId="15122" xr:uid="{00000000-0005-0000-0000-0000AC630000}"/>
    <cellStyle name="LS Output Table No. 2+ 3 5 2 4" xfId="15123" xr:uid="{00000000-0005-0000-0000-0000AD630000}"/>
    <cellStyle name="LS Output Table No. 2+ 3 5 2 5" xfId="15124" xr:uid="{00000000-0005-0000-0000-0000AE630000}"/>
    <cellStyle name="LS Output Table No. 2+ 3 5 2 6" xfId="15125" xr:uid="{00000000-0005-0000-0000-0000AF630000}"/>
    <cellStyle name="LS Output Table No. 2+ 3 5 2 7" xfId="15126" xr:uid="{00000000-0005-0000-0000-0000B0630000}"/>
    <cellStyle name="LS Output Table No. 2+ 3 5 2 8" xfId="15127" xr:uid="{00000000-0005-0000-0000-0000B1630000}"/>
    <cellStyle name="LS Output Table No. 2+ 3 5 2 9" xfId="15128" xr:uid="{00000000-0005-0000-0000-0000B2630000}"/>
    <cellStyle name="LS Output Table No. 2+ 3 5 3" xfId="15129" xr:uid="{00000000-0005-0000-0000-0000B3630000}"/>
    <cellStyle name="LS Output Table No. 2+ 3 5 4" xfId="15130" xr:uid="{00000000-0005-0000-0000-0000B4630000}"/>
    <cellStyle name="LS Output Table No. 2+ 3 5 5" xfId="15131" xr:uid="{00000000-0005-0000-0000-0000B5630000}"/>
    <cellStyle name="LS Output Table No. 2+ 3 5 6" xfId="15132" xr:uid="{00000000-0005-0000-0000-0000B6630000}"/>
    <cellStyle name="LS Output Table No. 2+ 3 5 7" xfId="15133" xr:uid="{00000000-0005-0000-0000-0000B7630000}"/>
    <cellStyle name="LS Output Table No. 2+ 3 5 8" xfId="15134" xr:uid="{00000000-0005-0000-0000-0000B8630000}"/>
    <cellStyle name="LS Output Table No. 2+ 3 5 9" xfId="15135" xr:uid="{00000000-0005-0000-0000-0000B9630000}"/>
    <cellStyle name="LS Output Table No. 2+ 3 6" xfId="15136" xr:uid="{00000000-0005-0000-0000-0000BA630000}"/>
    <cellStyle name="LS Output Table No. 2+ 3 6 10" xfId="15137" xr:uid="{00000000-0005-0000-0000-0000BB630000}"/>
    <cellStyle name="LS Output Table No. 2+ 3 6 11" xfId="15138" xr:uid="{00000000-0005-0000-0000-0000BC630000}"/>
    <cellStyle name="LS Output Table No. 2+ 3 6 12" xfId="15139" xr:uid="{00000000-0005-0000-0000-0000BD630000}"/>
    <cellStyle name="LS Output Table No. 2+ 3 6 13" xfId="15140" xr:uid="{00000000-0005-0000-0000-0000BE630000}"/>
    <cellStyle name="LS Output Table No. 2+ 3 6 2" xfId="15141" xr:uid="{00000000-0005-0000-0000-0000BF630000}"/>
    <cellStyle name="LS Output Table No. 2+ 3 6 3" xfId="15142" xr:uid="{00000000-0005-0000-0000-0000C0630000}"/>
    <cellStyle name="LS Output Table No. 2+ 3 6 4" xfId="15143" xr:uid="{00000000-0005-0000-0000-0000C1630000}"/>
    <cellStyle name="LS Output Table No. 2+ 3 6 5" xfId="15144" xr:uid="{00000000-0005-0000-0000-0000C2630000}"/>
    <cellStyle name="LS Output Table No. 2+ 3 6 6" xfId="15145" xr:uid="{00000000-0005-0000-0000-0000C3630000}"/>
    <cellStyle name="LS Output Table No. 2+ 3 6 7" xfId="15146" xr:uid="{00000000-0005-0000-0000-0000C4630000}"/>
    <cellStyle name="LS Output Table No. 2+ 3 6 8" xfId="15147" xr:uid="{00000000-0005-0000-0000-0000C5630000}"/>
    <cellStyle name="LS Output Table No. 2+ 3 6 9" xfId="15148" xr:uid="{00000000-0005-0000-0000-0000C6630000}"/>
    <cellStyle name="LS Output Table No. 2+ 3 7" xfId="15149" xr:uid="{00000000-0005-0000-0000-0000C7630000}"/>
    <cellStyle name="LS Output Table No. 2+ 3 8" xfId="15150" xr:uid="{00000000-0005-0000-0000-0000C8630000}"/>
    <cellStyle name="LS Output Table No. 2+ 3 9" xfId="15151" xr:uid="{00000000-0005-0000-0000-0000C9630000}"/>
    <cellStyle name="LS Output Table No. 2+ 4" xfId="15152" xr:uid="{00000000-0005-0000-0000-0000CA630000}"/>
    <cellStyle name="LS Output Table No. 2+ 4 10" xfId="15153" xr:uid="{00000000-0005-0000-0000-0000CB630000}"/>
    <cellStyle name="LS Output Table No. 2+ 4 11" xfId="15154" xr:uid="{00000000-0005-0000-0000-0000CC630000}"/>
    <cellStyle name="LS Output Table No. 2+ 4 12" xfId="15155" xr:uid="{00000000-0005-0000-0000-0000CD630000}"/>
    <cellStyle name="LS Output Table No. 2+ 4 13" xfId="15156" xr:uid="{00000000-0005-0000-0000-0000CE630000}"/>
    <cellStyle name="LS Output Table No. 2+ 4 14" xfId="15157" xr:uid="{00000000-0005-0000-0000-0000CF630000}"/>
    <cellStyle name="LS Output Table No. 2+ 4 15" xfId="15158" xr:uid="{00000000-0005-0000-0000-0000D0630000}"/>
    <cellStyle name="LS Output Table No. 2+ 4 2" xfId="15159" xr:uid="{00000000-0005-0000-0000-0000D1630000}"/>
    <cellStyle name="LS Output Table No. 2+ 4 2 10" xfId="15160" xr:uid="{00000000-0005-0000-0000-0000D2630000}"/>
    <cellStyle name="LS Output Table No. 2+ 4 2 11" xfId="15161" xr:uid="{00000000-0005-0000-0000-0000D3630000}"/>
    <cellStyle name="LS Output Table No. 2+ 4 2 12" xfId="15162" xr:uid="{00000000-0005-0000-0000-0000D4630000}"/>
    <cellStyle name="LS Output Table No. 2+ 4 2 13" xfId="15163" xr:uid="{00000000-0005-0000-0000-0000D5630000}"/>
    <cellStyle name="LS Output Table No. 2+ 4 2 14" xfId="15164" xr:uid="{00000000-0005-0000-0000-0000D6630000}"/>
    <cellStyle name="LS Output Table No. 2+ 4 2 2" xfId="15165" xr:uid="{00000000-0005-0000-0000-0000D7630000}"/>
    <cellStyle name="LS Output Table No. 2+ 4 2 2 10" xfId="15166" xr:uid="{00000000-0005-0000-0000-0000D8630000}"/>
    <cellStyle name="LS Output Table No. 2+ 4 2 2 11" xfId="15167" xr:uid="{00000000-0005-0000-0000-0000D9630000}"/>
    <cellStyle name="LS Output Table No. 2+ 4 2 2 12" xfId="15168" xr:uid="{00000000-0005-0000-0000-0000DA630000}"/>
    <cellStyle name="LS Output Table No. 2+ 4 2 2 13" xfId="15169" xr:uid="{00000000-0005-0000-0000-0000DB630000}"/>
    <cellStyle name="LS Output Table No. 2+ 4 2 2 2" xfId="15170" xr:uid="{00000000-0005-0000-0000-0000DC630000}"/>
    <cellStyle name="LS Output Table No. 2+ 4 2 2 3" xfId="15171" xr:uid="{00000000-0005-0000-0000-0000DD630000}"/>
    <cellStyle name="LS Output Table No. 2+ 4 2 2 4" xfId="15172" xr:uid="{00000000-0005-0000-0000-0000DE630000}"/>
    <cellStyle name="LS Output Table No. 2+ 4 2 2 5" xfId="15173" xr:uid="{00000000-0005-0000-0000-0000DF630000}"/>
    <cellStyle name="LS Output Table No. 2+ 4 2 2 6" xfId="15174" xr:uid="{00000000-0005-0000-0000-0000E0630000}"/>
    <cellStyle name="LS Output Table No. 2+ 4 2 2 7" xfId="15175" xr:uid="{00000000-0005-0000-0000-0000E1630000}"/>
    <cellStyle name="LS Output Table No. 2+ 4 2 2 8" xfId="15176" xr:uid="{00000000-0005-0000-0000-0000E2630000}"/>
    <cellStyle name="LS Output Table No. 2+ 4 2 2 9" xfId="15177" xr:uid="{00000000-0005-0000-0000-0000E3630000}"/>
    <cellStyle name="LS Output Table No. 2+ 4 2 3" xfId="15178" xr:uid="{00000000-0005-0000-0000-0000E4630000}"/>
    <cellStyle name="LS Output Table No. 2+ 4 2 4" xfId="15179" xr:uid="{00000000-0005-0000-0000-0000E5630000}"/>
    <cellStyle name="LS Output Table No. 2+ 4 2 5" xfId="15180" xr:uid="{00000000-0005-0000-0000-0000E6630000}"/>
    <cellStyle name="LS Output Table No. 2+ 4 2 6" xfId="15181" xr:uid="{00000000-0005-0000-0000-0000E7630000}"/>
    <cellStyle name="LS Output Table No. 2+ 4 2 7" xfId="15182" xr:uid="{00000000-0005-0000-0000-0000E8630000}"/>
    <cellStyle name="LS Output Table No. 2+ 4 2 8" xfId="15183" xr:uid="{00000000-0005-0000-0000-0000E9630000}"/>
    <cellStyle name="LS Output Table No. 2+ 4 2 9" xfId="15184" xr:uid="{00000000-0005-0000-0000-0000EA630000}"/>
    <cellStyle name="LS Output Table No. 2+ 4 3" xfId="15185" xr:uid="{00000000-0005-0000-0000-0000EB630000}"/>
    <cellStyle name="LS Output Table No. 2+ 4 3 10" xfId="15186" xr:uid="{00000000-0005-0000-0000-0000EC630000}"/>
    <cellStyle name="LS Output Table No. 2+ 4 3 11" xfId="15187" xr:uid="{00000000-0005-0000-0000-0000ED630000}"/>
    <cellStyle name="LS Output Table No. 2+ 4 3 12" xfId="15188" xr:uid="{00000000-0005-0000-0000-0000EE630000}"/>
    <cellStyle name="LS Output Table No. 2+ 4 3 13" xfId="15189" xr:uid="{00000000-0005-0000-0000-0000EF630000}"/>
    <cellStyle name="LS Output Table No. 2+ 4 3 2" xfId="15190" xr:uid="{00000000-0005-0000-0000-0000F0630000}"/>
    <cellStyle name="LS Output Table No. 2+ 4 3 3" xfId="15191" xr:uid="{00000000-0005-0000-0000-0000F1630000}"/>
    <cellStyle name="LS Output Table No. 2+ 4 3 4" xfId="15192" xr:uid="{00000000-0005-0000-0000-0000F2630000}"/>
    <cellStyle name="LS Output Table No. 2+ 4 3 5" xfId="15193" xr:uid="{00000000-0005-0000-0000-0000F3630000}"/>
    <cellStyle name="LS Output Table No. 2+ 4 3 6" xfId="15194" xr:uid="{00000000-0005-0000-0000-0000F4630000}"/>
    <cellStyle name="LS Output Table No. 2+ 4 3 7" xfId="15195" xr:uid="{00000000-0005-0000-0000-0000F5630000}"/>
    <cellStyle name="LS Output Table No. 2+ 4 3 8" xfId="15196" xr:uid="{00000000-0005-0000-0000-0000F6630000}"/>
    <cellStyle name="LS Output Table No. 2+ 4 3 9" xfId="15197" xr:uid="{00000000-0005-0000-0000-0000F7630000}"/>
    <cellStyle name="LS Output Table No. 2+ 4 4" xfId="15198" xr:uid="{00000000-0005-0000-0000-0000F8630000}"/>
    <cellStyle name="LS Output Table No. 2+ 4 5" xfId="15199" xr:uid="{00000000-0005-0000-0000-0000F9630000}"/>
    <cellStyle name="LS Output Table No. 2+ 4 6" xfId="15200" xr:uid="{00000000-0005-0000-0000-0000FA630000}"/>
    <cellStyle name="LS Output Table No. 2+ 4 7" xfId="15201" xr:uid="{00000000-0005-0000-0000-0000FB630000}"/>
    <cellStyle name="LS Output Table No. 2+ 4 8" xfId="15202" xr:uid="{00000000-0005-0000-0000-0000FC630000}"/>
    <cellStyle name="LS Output Table No. 2+ 4 9" xfId="15203" xr:uid="{00000000-0005-0000-0000-0000FD630000}"/>
    <cellStyle name="LS Output Table No. 2+ 5" xfId="15204" xr:uid="{00000000-0005-0000-0000-0000FE630000}"/>
    <cellStyle name="LS Output Table No. 2+ 5 10" xfId="15205" xr:uid="{00000000-0005-0000-0000-0000FF630000}"/>
    <cellStyle name="LS Output Table No. 2+ 5 11" xfId="15206" xr:uid="{00000000-0005-0000-0000-000000640000}"/>
    <cellStyle name="LS Output Table No. 2+ 5 12" xfId="15207" xr:uid="{00000000-0005-0000-0000-000001640000}"/>
    <cellStyle name="LS Output Table No. 2+ 5 13" xfId="15208" xr:uid="{00000000-0005-0000-0000-000002640000}"/>
    <cellStyle name="LS Output Table No. 2+ 5 14" xfId="15209" xr:uid="{00000000-0005-0000-0000-000003640000}"/>
    <cellStyle name="LS Output Table No. 2+ 5 15" xfId="15210" xr:uid="{00000000-0005-0000-0000-000004640000}"/>
    <cellStyle name="LS Output Table No. 2+ 5 2" xfId="15211" xr:uid="{00000000-0005-0000-0000-000005640000}"/>
    <cellStyle name="LS Output Table No. 2+ 5 2 10" xfId="15212" xr:uid="{00000000-0005-0000-0000-000006640000}"/>
    <cellStyle name="LS Output Table No. 2+ 5 2 11" xfId="15213" xr:uid="{00000000-0005-0000-0000-000007640000}"/>
    <cellStyle name="LS Output Table No. 2+ 5 2 12" xfId="15214" xr:uid="{00000000-0005-0000-0000-000008640000}"/>
    <cellStyle name="LS Output Table No. 2+ 5 2 13" xfId="15215" xr:uid="{00000000-0005-0000-0000-000009640000}"/>
    <cellStyle name="LS Output Table No. 2+ 5 2 14" xfId="15216" xr:uid="{00000000-0005-0000-0000-00000A640000}"/>
    <cellStyle name="LS Output Table No. 2+ 5 2 2" xfId="15217" xr:uid="{00000000-0005-0000-0000-00000B640000}"/>
    <cellStyle name="LS Output Table No. 2+ 5 2 2 10" xfId="15218" xr:uid="{00000000-0005-0000-0000-00000C640000}"/>
    <cellStyle name="LS Output Table No. 2+ 5 2 2 11" xfId="15219" xr:uid="{00000000-0005-0000-0000-00000D640000}"/>
    <cellStyle name="LS Output Table No. 2+ 5 2 2 12" xfId="15220" xr:uid="{00000000-0005-0000-0000-00000E640000}"/>
    <cellStyle name="LS Output Table No. 2+ 5 2 2 13" xfId="15221" xr:uid="{00000000-0005-0000-0000-00000F640000}"/>
    <cellStyle name="LS Output Table No. 2+ 5 2 2 2" xfId="15222" xr:uid="{00000000-0005-0000-0000-000010640000}"/>
    <cellStyle name="LS Output Table No. 2+ 5 2 2 3" xfId="15223" xr:uid="{00000000-0005-0000-0000-000011640000}"/>
    <cellStyle name="LS Output Table No. 2+ 5 2 2 4" xfId="15224" xr:uid="{00000000-0005-0000-0000-000012640000}"/>
    <cellStyle name="LS Output Table No. 2+ 5 2 2 5" xfId="15225" xr:uid="{00000000-0005-0000-0000-000013640000}"/>
    <cellStyle name="LS Output Table No. 2+ 5 2 2 6" xfId="15226" xr:uid="{00000000-0005-0000-0000-000014640000}"/>
    <cellStyle name="LS Output Table No. 2+ 5 2 2 7" xfId="15227" xr:uid="{00000000-0005-0000-0000-000015640000}"/>
    <cellStyle name="LS Output Table No. 2+ 5 2 2 8" xfId="15228" xr:uid="{00000000-0005-0000-0000-000016640000}"/>
    <cellStyle name="LS Output Table No. 2+ 5 2 2 9" xfId="15229" xr:uid="{00000000-0005-0000-0000-000017640000}"/>
    <cellStyle name="LS Output Table No. 2+ 5 2 3" xfId="15230" xr:uid="{00000000-0005-0000-0000-000018640000}"/>
    <cellStyle name="LS Output Table No. 2+ 5 2 4" xfId="15231" xr:uid="{00000000-0005-0000-0000-000019640000}"/>
    <cellStyle name="LS Output Table No. 2+ 5 2 5" xfId="15232" xr:uid="{00000000-0005-0000-0000-00001A640000}"/>
    <cellStyle name="LS Output Table No. 2+ 5 2 6" xfId="15233" xr:uid="{00000000-0005-0000-0000-00001B640000}"/>
    <cellStyle name="LS Output Table No. 2+ 5 2 7" xfId="15234" xr:uid="{00000000-0005-0000-0000-00001C640000}"/>
    <cellStyle name="LS Output Table No. 2+ 5 2 8" xfId="15235" xr:uid="{00000000-0005-0000-0000-00001D640000}"/>
    <cellStyle name="LS Output Table No. 2+ 5 2 9" xfId="15236" xr:uid="{00000000-0005-0000-0000-00001E640000}"/>
    <cellStyle name="LS Output Table No. 2+ 5 3" xfId="15237" xr:uid="{00000000-0005-0000-0000-00001F640000}"/>
    <cellStyle name="LS Output Table No. 2+ 5 3 10" xfId="15238" xr:uid="{00000000-0005-0000-0000-000020640000}"/>
    <cellStyle name="LS Output Table No. 2+ 5 3 11" xfId="15239" xr:uid="{00000000-0005-0000-0000-000021640000}"/>
    <cellStyle name="LS Output Table No. 2+ 5 3 12" xfId="15240" xr:uid="{00000000-0005-0000-0000-000022640000}"/>
    <cellStyle name="LS Output Table No. 2+ 5 3 13" xfId="15241" xr:uid="{00000000-0005-0000-0000-000023640000}"/>
    <cellStyle name="LS Output Table No. 2+ 5 3 2" xfId="15242" xr:uid="{00000000-0005-0000-0000-000024640000}"/>
    <cellStyle name="LS Output Table No. 2+ 5 3 3" xfId="15243" xr:uid="{00000000-0005-0000-0000-000025640000}"/>
    <cellStyle name="LS Output Table No. 2+ 5 3 4" xfId="15244" xr:uid="{00000000-0005-0000-0000-000026640000}"/>
    <cellStyle name="LS Output Table No. 2+ 5 3 5" xfId="15245" xr:uid="{00000000-0005-0000-0000-000027640000}"/>
    <cellStyle name="LS Output Table No. 2+ 5 3 6" xfId="15246" xr:uid="{00000000-0005-0000-0000-000028640000}"/>
    <cellStyle name="LS Output Table No. 2+ 5 3 7" xfId="15247" xr:uid="{00000000-0005-0000-0000-000029640000}"/>
    <cellStyle name="LS Output Table No. 2+ 5 3 8" xfId="15248" xr:uid="{00000000-0005-0000-0000-00002A640000}"/>
    <cellStyle name="LS Output Table No. 2+ 5 3 9" xfId="15249" xr:uid="{00000000-0005-0000-0000-00002B640000}"/>
    <cellStyle name="LS Output Table No. 2+ 5 4" xfId="15250" xr:uid="{00000000-0005-0000-0000-00002C640000}"/>
    <cellStyle name="LS Output Table No. 2+ 5 5" xfId="15251" xr:uid="{00000000-0005-0000-0000-00002D640000}"/>
    <cellStyle name="LS Output Table No. 2+ 5 6" xfId="15252" xr:uid="{00000000-0005-0000-0000-00002E640000}"/>
    <cellStyle name="LS Output Table No. 2+ 5 7" xfId="15253" xr:uid="{00000000-0005-0000-0000-00002F640000}"/>
    <cellStyle name="LS Output Table No. 2+ 5 8" xfId="15254" xr:uid="{00000000-0005-0000-0000-000030640000}"/>
    <cellStyle name="LS Output Table No. 2+ 5 9" xfId="15255" xr:uid="{00000000-0005-0000-0000-000031640000}"/>
    <cellStyle name="LS Output Table No. 2+ 6" xfId="15256" xr:uid="{00000000-0005-0000-0000-000032640000}"/>
    <cellStyle name="LS Output Table No. 2+ 6 10" xfId="15257" xr:uid="{00000000-0005-0000-0000-000033640000}"/>
    <cellStyle name="LS Output Table No. 2+ 6 11" xfId="15258" xr:uid="{00000000-0005-0000-0000-000034640000}"/>
    <cellStyle name="LS Output Table No. 2+ 6 12" xfId="15259" xr:uid="{00000000-0005-0000-0000-000035640000}"/>
    <cellStyle name="LS Output Table No. 2+ 6 13" xfId="15260" xr:uid="{00000000-0005-0000-0000-000036640000}"/>
    <cellStyle name="LS Output Table No. 2+ 6 14" xfId="15261" xr:uid="{00000000-0005-0000-0000-000037640000}"/>
    <cellStyle name="LS Output Table No. 2+ 6 15" xfId="15262" xr:uid="{00000000-0005-0000-0000-000038640000}"/>
    <cellStyle name="LS Output Table No. 2+ 6 2" xfId="15263" xr:uid="{00000000-0005-0000-0000-000039640000}"/>
    <cellStyle name="LS Output Table No. 2+ 6 2 10" xfId="15264" xr:uid="{00000000-0005-0000-0000-00003A640000}"/>
    <cellStyle name="LS Output Table No. 2+ 6 2 11" xfId="15265" xr:uid="{00000000-0005-0000-0000-00003B640000}"/>
    <cellStyle name="LS Output Table No. 2+ 6 2 12" xfId="15266" xr:uid="{00000000-0005-0000-0000-00003C640000}"/>
    <cellStyle name="LS Output Table No. 2+ 6 2 13" xfId="15267" xr:uid="{00000000-0005-0000-0000-00003D640000}"/>
    <cellStyle name="LS Output Table No. 2+ 6 2 14" xfId="15268" xr:uid="{00000000-0005-0000-0000-00003E640000}"/>
    <cellStyle name="LS Output Table No. 2+ 6 2 2" xfId="15269" xr:uid="{00000000-0005-0000-0000-00003F640000}"/>
    <cellStyle name="LS Output Table No. 2+ 6 2 2 10" xfId="15270" xr:uid="{00000000-0005-0000-0000-000040640000}"/>
    <cellStyle name="LS Output Table No. 2+ 6 2 2 11" xfId="15271" xr:uid="{00000000-0005-0000-0000-000041640000}"/>
    <cellStyle name="LS Output Table No. 2+ 6 2 2 12" xfId="15272" xr:uid="{00000000-0005-0000-0000-000042640000}"/>
    <cellStyle name="LS Output Table No. 2+ 6 2 2 13" xfId="15273" xr:uid="{00000000-0005-0000-0000-000043640000}"/>
    <cellStyle name="LS Output Table No. 2+ 6 2 2 2" xfId="15274" xr:uid="{00000000-0005-0000-0000-000044640000}"/>
    <cellStyle name="LS Output Table No. 2+ 6 2 2 3" xfId="15275" xr:uid="{00000000-0005-0000-0000-000045640000}"/>
    <cellStyle name="LS Output Table No. 2+ 6 2 2 4" xfId="15276" xr:uid="{00000000-0005-0000-0000-000046640000}"/>
    <cellStyle name="LS Output Table No. 2+ 6 2 2 5" xfId="15277" xr:uid="{00000000-0005-0000-0000-000047640000}"/>
    <cellStyle name="LS Output Table No. 2+ 6 2 2 6" xfId="15278" xr:uid="{00000000-0005-0000-0000-000048640000}"/>
    <cellStyle name="LS Output Table No. 2+ 6 2 2 7" xfId="15279" xr:uid="{00000000-0005-0000-0000-000049640000}"/>
    <cellStyle name="LS Output Table No. 2+ 6 2 2 8" xfId="15280" xr:uid="{00000000-0005-0000-0000-00004A640000}"/>
    <cellStyle name="LS Output Table No. 2+ 6 2 2 9" xfId="15281" xr:uid="{00000000-0005-0000-0000-00004B640000}"/>
    <cellStyle name="LS Output Table No. 2+ 6 2 3" xfId="15282" xr:uid="{00000000-0005-0000-0000-00004C640000}"/>
    <cellStyle name="LS Output Table No. 2+ 6 2 4" xfId="15283" xr:uid="{00000000-0005-0000-0000-00004D640000}"/>
    <cellStyle name="LS Output Table No. 2+ 6 2 5" xfId="15284" xr:uid="{00000000-0005-0000-0000-00004E640000}"/>
    <cellStyle name="LS Output Table No. 2+ 6 2 6" xfId="15285" xr:uid="{00000000-0005-0000-0000-00004F640000}"/>
    <cellStyle name="LS Output Table No. 2+ 6 2 7" xfId="15286" xr:uid="{00000000-0005-0000-0000-000050640000}"/>
    <cellStyle name="LS Output Table No. 2+ 6 2 8" xfId="15287" xr:uid="{00000000-0005-0000-0000-000051640000}"/>
    <cellStyle name="LS Output Table No. 2+ 6 2 9" xfId="15288" xr:uid="{00000000-0005-0000-0000-000052640000}"/>
    <cellStyle name="LS Output Table No. 2+ 6 3" xfId="15289" xr:uid="{00000000-0005-0000-0000-000053640000}"/>
    <cellStyle name="LS Output Table No. 2+ 6 3 10" xfId="15290" xr:uid="{00000000-0005-0000-0000-000054640000}"/>
    <cellStyle name="LS Output Table No. 2+ 6 3 11" xfId="15291" xr:uid="{00000000-0005-0000-0000-000055640000}"/>
    <cellStyle name="LS Output Table No. 2+ 6 3 12" xfId="15292" xr:uid="{00000000-0005-0000-0000-000056640000}"/>
    <cellStyle name="LS Output Table No. 2+ 6 3 13" xfId="15293" xr:uid="{00000000-0005-0000-0000-000057640000}"/>
    <cellStyle name="LS Output Table No. 2+ 6 3 2" xfId="15294" xr:uid="{00000000-0005-0000-0000-000058640000}"/>
    <cellStyle name="LS Output Table No. 2+ 6 3 3" xfId="15295" xr:uid="{00000000-0005-0000-0000-000059640000}"/>
    <cellStyle name="LS Output Table No. 2+ 6 3 4" xfId="15296" xr:uid="{00000000-0005-0000-0000-00005A640000}"/>
    <cellStyle name="LS Output Table No. 2+ 6 3 5" xfId="15297" xr:uid="{00000000-0005-0000-0000-00005B640000}"/>
    <cellStyle name="LS Output Table No. 2+ 6 3 6" xfId="15298" xr:uid="{00000000-0005-0000-0000-00005C640000}"/>
    <cellStyle name="LS Output Table No. 2+ 6 3 7" xfId="15299" xr:uid="{00000000-0005-0000-0000-00005D640000}"/>
    <cellStyle name="LS Output Table No. 2+ 6 3 8" xfId="15300" xr:uid="{00000000-0005-0000-0000-00005E640000}"/>
    <cellStyle name="LS Output Table No. 2+ 6 3 9" xfId="15301" xr:uid="{00000000-0005-0000-0000-00005F640000}"/>
    <cellStyle name="LS Output Table No. 2+ 6 4" xfId="15302" xr:uid="{00000000-0005-0000-0000-000060640000}"/>
    <cellStyle name="LS Output Table No. 2+ 6 5" xfId="15303" xr:uid="{00000000-0005-0000-0000-000061640000}"/>
    <cellStyle name="LS Output Table No. 2+ 6 6" xfId="15304" xr:uid="{00000000-0005-0000-0000-000062640000}"/>
    <cellStyle name="LS Output Table No. 2+ 6 7" xfId="15305" xr:uid="{00000000-0005-0000-0000-000063640000}"/>
    <cellStyle name="LS Output Table No. 2+ 6 8" xfId="15306" xr:uid="{00000000-0005-0000-0000-000064640000}"/>
    <cellStyle name="LS Output Table No. 2+ 6 9" xfId="15307" xr:uid="{00000000-0005-0000-0000-000065640000}"/>
    <cellStyle name="LS Output Table No. 2+ 7" xfId="15308" xr:uid="{00000000-0005-0000-0000-000066640000}"/>
    <cellStyle name="LS Output Table No. 2+ 7 10" xfId="15309" xr:uid="{00000000-0005-0000-0000-000067640000}"/>
    <cellStyle name="LS Output Table No. 2+ 7 11" xfId="15310" xr:uid="{00000000-0005-0000-0000-000068640000}"/>
    <cellStyle name="LS Output Table No. 2+ 7 12" xfId="15311" xr:uid="{00000000-0005-0000-0000-000069640000}"/>
    <cellStyle name="LS Output Table No. 2+ 7 13" xfId="15312" xr:uid="{00000000-0005-0000-0000-00006A640000}"/>
    <cellStyle name="LS Output Table No. 2+ 7 14" xfId="15313" xr:uid="{00000000-0005-0000-0000-00006B640000}"/>
    <cellStyle name="LS Output Table No. 2+ 7 15" xfId="15314" xr:uid="{00000000-0005-0000-0000-00006C640000}"/>
    <cellStyle name="LS Output Table No. 2+ 7 2" xfId="15315" xr:uid="{00000000-0005-0000-0000-00006D640000}"/>
    <cellStyle name="LS Output Table No. 2+ 7 2 10" xfId="15316" xr:uid="{00000000-0005-0000-0000-00006E640000}"/>
    <cellStyle name="LS Output Table No. 2+ 7 2 11" xfId="15317" xr:uid="{00000000-0005-0000-0000-00006F640000}"/>
    <cellStyle name="LS Output Table No. 2+ 7 2 12" xfId="15318" xr:uid="{00000000-0005-0000-0000-000070640000}"/>
    <cellStyle name="LS Output Table No. 2+ 7 2 13" xfId="15319" xr:uid="{00000000-0005-0000-0000-000071640000}"/>
    <cellStyle name="LS Output Table No. 2+ 7 2 14" xfId="15320" xr:uid="{00000000-0005-0000-0000-000072640000}"/>
    <cellStyle name="LS Output Table No. 2+ 7 2 2" xfId="15321" xr:uid="{00000000-0005-0000-0000-000073640000}"/>
    <cellStyle name="LS Output Table No. 2+ 7 2 2 10" xfId="15322" xr:uid="{00000000-0005-0000-0000-000074640000}"/>
    <cellStyle name="LS Output Table No. 2+ 7 2 2 11" xfId="15323" xr:uid="{00000000-0005-0000-0000-000075640000}"/>
    <cellStyle name="LS Output Table No. 2+ 7 2 2 12" xfId="15324" xr:uid="{00000000-0005-0000-0000-000076640000}"/>
    <cellStyle name="LS Output Table No. 2+ 7 2 2 13" xfId="15325" xr:uid="{00000000-0005-0000-0000-000077640000}"/>
    <cellStyle name="LS Output Table No. 2+ 7 2 2 2" xfId="15326" xr:uid="{00000000-0005-0000-0000-000078640000}"/>
    <cellStyle name="LS Output Table No. 2+ 7 2 2 3" xfId="15327" xr:uid="{00000000-0005-0000-0000-000079640000}"/>
    <cellStyle name="LS Output Table No. 2+ 7 2 2 4" xfId="15328" xr:uid="{00000000-0005-0000-0000-00007A640000}"/>
    <cellStyle name="LS Output Table No. 2+ 7 2 2 5" xfId="15329" xr:uid="{00000000-0005-0000-0000-00007B640000}"/>
    <cellStyle name="LS Output Table No. 2+ 7 2 2 6" xfId="15330" xr:uid="{00000000-0005-0000-0000-00007C640000}"/>
    <cellStyle name="LS Output Table No. 2+ 7 2 2 7" xfId="15331" xr:uid="{00000000-0005-0000-0000-00007D640000}"/>
    <cellStyle name="LS Output Table No. 2+ 7 2 2 8" xfId="15332" xr:uid="{00000000-0005-0000-0000-00007E640000}"/>
    <cellStyle name="LS Output Table No. 2+ 7 2 2 9" xfId="15333" xr:uid="{00000000-0005-0000-0000-00007F640000}"/>
    <cellStyle name="LS Output Table No. 2+ 7 2 3" xfId="15334" xr:uid="{00000000-0005-0000-0000-000080640000}"/>
    <cellStyle name="LS Output Table No. 2+ 7 2 4" xfId="15335" xr:uid="{00000000-0005-0000-0000-000081640000}"/>
    <cellStyle name="LS Output Table No. 2+ 7 2 5" xfId="15336" xr:uid="{00000000-0005-0000-0000-000082640000}"/>
    <cellStyle name="LS Output Table No. 2+ 7 2 6" xfId="15337" xr:uid="{00000000-0005-0000-0000-000083640000}"/>
    <cellStyle name="LS Output Table No. 2+ 7 2 7" xfId="15338" xr:uid="{00000000-0005-0000-0000-000084640000}"/>
    <cellStyle name="LS Output Table No. 2+ 7 2 8" xfId="15339" xr:uid="{00000000-0005-0000-0000-000085640000}"/>
    <cellStyle name="LS Output Table No. 2+ 7 2 9" xfId="15340" xr:uid="{00000000-0005-0000-0000-000086640000}"/>
    <cellStyle name="LS Output Table No. 2+ 7 3" xfId="15341" xr:uid="{00000000-0005-0000-0000-000087640000}"/>
    <cellStyle name="LS Output Table No. 2+ 7 3 10" xfId="15342" xr:uid="{00000000-0005-0000-0000-000088640000}"/>
    <cellStyle name="LS Output Table No. 2+ 7 3 11" xfId="15343" xr:uid="{00000000-0005-0000-0000-000089640000}"/>
    <cellStyle name="LS Output Table No. 2+ 7 3 12" xfId="15344" xr:uid="{00000000-0005-0000-0000-00008A640000}"/>
    <cellStyle name="LS Output Table No. 2+ 7 3 13" xfId="15345" xr:uid="{00000000-0005-0000-0000-00008B640000}"/>
    <cellStyle name="LS Output Table No. 2+ 7 3 2" xfId="15346" xr:uid="{00000000-0005-0000-0000-00008C640000}"/>
    <cellStyle name="LS Output Table No. 2+ 7 3 3" xfId="15347" xr:uid="{00000000-0005-0000-0000-00008D640000}"/>
    <cellStyle name="LS Output Table No. 2+ 7 3 4" xfId="15348" xr:uid="{00000000-0005-0000-0000-00008E640000}"/>
    <cellStyle name="LS Output Table No. 2+ 7 3 5" xfId="15349" xr:uid="{00000000-0005-0000-0000-00008F640000}"/>
    <cellStyle name="LS Output Table No. 2+ 7 3 6" xfId="15350" xr:uid="{00000000-0005-0000-0000-000090640000}"/>
    <cellStyle name="LS Output Table No. 2+ 7 3 7" xfId="15351" xr:uid="{00000000-0005-0000-0000-000091640000}"/>
    <cellStyle name="LS Output Table No. 2+ 7 3 8" xfId="15352" xr:uid="{00000000-0005-0000-0000-000092640000}"/>
    <cellStyle name="LS Output Table No. 2+ 7 3 9" xfId="15353" xr:uid="{00000000-0005-0000-0000-000093640000}"/>
    <cellStyle name="LS Output Table No. 2+ 7 4" xfId="15354" xr:uid="{00000000-0005-0000-0000-000094640000}"/>
    <cellStyle name="LS Output Table No. 2+ 7 5" xfId="15355" xr:uid="{00000000-0005-0000-0000-000095640000}"/>
    <cellStyle name="LS Output Table No. 2+ 7 6" xfId="15356" xr:uid="{00000000-0005-0000-0000-000096640000}"/>
    <cellStyle name="LS Output Table No. 2+ 7 7" xfId="15357" xr:uid="{00000000-0005-0000-0000-000097640000}"/>
    <cellStyle name="LS Output Table No. 2+ 7 8" xfId="15358" xr:uid="{00000000-0005-0000-0000-000098640000}"/>
    <cellStyle name="LS Output Table No. 2+ 7 9" xfId="15359" xr:uid="{00000000-0005-0000-0000-000099640000}"/>
    <cellStyle name="LS Output Table No. 2+ 8" xfId="15360" xr:uid="{00000000-0005-0000-0000-00009A640000}"/>
    <cellStyle name="LS Output Table No. 2+ 8 10" xfId="15361" xr:uid="{00000000-0005-0000-0000-00009B640000}"/>
    <cellStyle name="LS Output Table No. 2+ 8 11" xfId="15362" xr:uid="{00000000-0005-0000-0000-00009C640000}"/>
    <cellStyle name="LS Output Table No. 2+ 8 12" xfId="15363" xr:uid="{00000000-0005-0000-0000-00009D640000}"/>
    <cellStyle name="LS Output Table No. 2+ 8 13" xfId="15364" xr:uid="{00000000-0005-0000-0000-00009E640000}"/>
    <cellStyle name="LS Output Table No. 2+ 8 14" xfId="15365" xr:uid="{00000000-0005-0000-0000-00009F640000}"/>
    <cellStyle name="LS Output Table No. 2+ 8 15" xfId="15366" xr:uid="{00000000-0005-0000-0000-0000A0640000}"/>
    <cellStyle name="LS Output Table No. 2+ 8 2" xfId="15367" xr:uid="{00000000-0005-0000-0000-0000A1640000}"/>
    <cellStyle name="LS Output Table No. 2+ 8 2 10" xfId="15368" xr:uid="{00000000-0005-0000-0000-0000A2640000}"/>
    <cellStyle name="LS Output Table No. 2+ 8 2 11" xfId="15369" xr:uid="{00000000-0005-0000-0000-0000A3640000}"/>
    <cellStyle name="LS Output Table No. 2+ 8 2 12" xfId="15370" xr:uid="{00000000-0005-0000-0000-0000A4640000}"/>
    <cellStyle name="LS Output Table No. 2+ 8 2 13" xfId="15371" xr:uid="{00000000-0005-0000-0000-0000A5640000}"/>
    <cellStyle name="LS Output Table No. 2+ 8 2 14" xfId="15372" xr:uid="{00000000-0005-0000-0000-0000A6640000}"/>
    <cellStyle name="LS Output Table No. 2+ 8 2 2" xfId="15373" xr:uid="{00000000-0005-0000-0000-0000A7640000}"/>
    <cellStyle name="LS Output Table No. 2+ 8 2 2 10" xfId="15374" xr:uid="{00000000-0005-0000-0000-0000A8640000}"/>
    <cellStyle name="LS Output Table No. 2+ 8 2 2 11" xfId="15375" xr:uid="{00000000-0005-0000-0000-0000A9640000}"/>
    <cellStyle name="LS Output Table No. 2+ 8 2 2 12" xfId="15376" xr:uid="{00000000-0005-0000-0000-0000AA640000}"/>
    <cellStyle name="LS Output Table No. 2+ 8 2 2 13" xfId="15377" xr:uid="{00000000-0005-0000-0000-0000AB640000}"/>
    <cellStyle name="LS Output Table No. 2+ 8 2 2 2" xfId="15378" xr:uid="{00000000-0005-0000-0000-0000AC640000}"/>
    <cellStyle name="LS Output Table No. 2+ 8 2 2 3" xfId="15379" xr:uid="{00000000-0005-0000-0000-0000AD640000}"/>
    <cellStyle name="LS Output Table No. 2+ 8 2 2 4" xfId="15380" xr:uid="{00000000-0005-0000-0000-0000AE640000}"/>
    <cellStyle name="LS Output Table No. 2+ 8 2 2 5" xfId="15381" xr:uid="{00000000-0005-0000-0000-0000AF640000}"/>
    <cellStyle name="LS Output Table No. 2+ 8 2 2 6" xfId="15382" xr:uid="{00000000-0005-0000-0000-0000B0640000}"/>
    <cellStyle name="LS Output Table No. 2+ 8 2 2 7" xfId="15383" xr:uid="{00000000-0005-0000-0000-0000B1640000}"/>
    <cellStyle name="LS Output Table No. 2+ 8 2 2 8" xfId="15384" xr:uid="{00000000-0005-0000-0000-0000B2640000}"/>
    <cellStyle name="LS Output Table No. 2+ 8 2 2 9" xfId="15385" xr:uid="{00000000-0005-0000-0000-0000B3640000}"/>
    <cellStyle name="LS Output Table No. 2+ 8 2 3" xfId="15386" xr:uid="{00000000-0005-0000-0000-0000B4640000}"/>
    <cellStyle name="LS Output Table No. 2+ 8 2 4" xfId="15387" xr:uid="{00000000-0005-0000-0000-0000B5640000}"/>
    <cellStyle name="LS Output Table No. 2+ 8 2 5" xfId="15388" xr:uid="{00000000-0005-0000-0000-0000B6640000}"/>
    <cellStyle name="LS Output Table No. 2+ 8 2 6" xfId="15389" xr:uid="{00000000-0005-0000-0000-0000B7640000}"/>
    <cellStyle name="LS Output Table No. 2+ 8 2 7" xfId="15390" xr:uid="{00000000-0005-0000-0000-0000B8640000}"/>
    <cellStyle name="LS Output Table No. 2+ 8 2 8" xfId="15391" xr:uid="{00000000-0005-0000-0000-0000B9640000}"/>
    <cellStyle name="LS Output Table No. 2+ 8 2 9" xfId="15392" xr:uid="{00000000-0005-0000-0000-0000BA640000}"/>
    <cellStyle name="LS Output Table No. 2+ 8 3" xfId="15393" xr:uid="{00000000-0005-0000-0000-0000BB640000}"/>
    <cellStyle name="LS Output Table No. 2+ 8 3 10" xfId="15394" xr:uid="{00000000-0005-0000-0000-0000BC640000}"/>
    <cellStyle name="LS Output Table No. 2+ 8 3 11" xfId="15395" xr:uid="{00000000-0005-0000-0000-0000BD640000}"/>
    <cellStyle name="LS Output Table No. 2+ 8 3 12" xfId="15396" xr:uid="{00000000-0005-0000-0000-0000BE640000}"/>
    <cellStyle name="LS Output Table No. 2+ 8 3 13" xfId="15397" xr:uid="{00000000-0005-0000-0000-0000BF640000}"/>
    <cellStyle name="LS Output Table No. 2+ 8 3 2" xfId="15398" xr:uid="{00000000-0005-0000-0000-0000C0640000}"/>
    <cellStyle name="LS Output Table No. 2+ 8 3 3" xfId="15399" xr:uid="{00000000-0005-0000-0000-0000C1640000}"/>
    <cellStyle name="LS Output Table No. 2+ 8 3 4" xfId="15400" xr:uid="{00000000-0005-0000-0000-0000C2640000}"/>
    <cellStyle name="LS Output Table No. 2+ 8 3 5" xfId="15401" xr:uid="{00000000-0005-0000-0000-0000C3640000}"/>
    <cellStyle name="LS Output Table No. 2+ 8 3 6" xfId="15402" xr:uid="{00000000-0005-0000-0000-0000C4640000}"/>
    <cellStyle name="LS Output Table No. 2+ 8 3 7" xfId="15403" xr:uid="{00000000-0005-0000-0000-0000C5640000}"/>
    <cellStyle name="LS Output Table No. 2+ 8 3 8" xfId="15404" xr:uid="{00000000-0005-0000-0000-0000C6640000}"/>
    <cellStyle name="LS Output Table No. 2+ 8 3 9" xfId="15405" xr:uid="{00000000-0005-0000-0000-0000C7640000}"/>
    <cellStyle name="LS Output Table No. 2+ 8 4" xfId="15406" xr:uid="{00000000-0005-0000-0000-0000C8640000}"/>
    <cellStyle name="LS Output Table No. 2+ 8 5" xfId="15407" xr:uid="{00000000-0005-0000-0000-0000C9640000}"/>
    <cellStyle name="LS Output Table No. 2+ 8 6" xfId="15408" xr:uid="{00000000-0005-0000-0000-0000CA640000}"/>
    <cellStyle name="LS Output Table No. 2+ 8 7" xfId="15409" xr:uid="{00000000-0005-0000-0000-0000CB640000}"/>
    <cellStyle name="LS Output Table No. 2+ 8 8" xfId="15410" xr:uid="{00000000-0005-0000-0000-0000CC640000}"/>
    <cellStyle name="LS Output Table No. 2+ 8 9" xfId="15411" xr:uid="{00000000-0005-0000-0000-0000CD640000}"/>
    <cellStyle name="LS Output Table No. 2+ 9" xfId="15412" xr:uid="{00000000-0005-0000-0000-0000CE640000}"/>
    <cellStyle name="LS Output Table No. 2+ 9 10" xfId="15413" xr:uid="{00000000-0005-0000-0000-0000CF640000}"/>
    <cellStyle name="LS Output Table No. 2+ 9 11" xfId="15414" xr:uid="{00000000-0005-0000-0000-0000D0640000}"/>
    <cellStyle name="LS Output Table No. 2+ 9 12" xfId="15415" xr:uid="{00000000-0005-0000-0000-0000D1640000}"/>
    <cellStyle name="LS Output Table No. 2+ 9 13" xfId="15416" xr:uid="{00000000-0005-0000-0000-0000D2640000}"/>
    <cellStyle name="LS Output Table No. 2+ 9 14" xfId="15417" xr:uid="{00000000-0005-0000-0000-0000D3640000}"/>
    <cellStyle name="LS Output Table No. 2+ 9 15" xfId="15418" xr:uid="{00000000-0005-0000-0000-0000D4640000}"/>
    <cellStyle name="LS Output Table No. 2+ 9 2" xfId="15419" xr:uid="{00000000-0005-0000-0000-0000D5640000}"/>
    <cellStyle name="LS Output Table No. 2+ 9 2 10" xfId="15420" xr:uid="{00000000-0005-0000-0000-0000D6640000}"/>
    <cellStyle name="LS Output Table No. 2+ 9 2 11" xfId="15421" xr:uid="{00000000-0005-0000-0000-0000D7640000}"/>
    <cellStyle name="LS Output Table No. 2+ 9 2 12" xfId="15422" xr:uid="{00000000-0005-0000-0000-0000D8640000}"/>
    <cellStyle name="LS Output Table No. 2+ 9 2 13" xfId="15423" xr:uid="{00000000-0005-0000-0000-0000D9640000}"/>
    <cellStyle name="LS Output Table No. 2+ 9 2 14" xfId="15424" xr:uid="{00000000-0005-0000-0000-0000DA640000}"/>
    <cellStyle name="LS Output Table No. 2+ 9 2 2" xfId="15425" xr:uid="{00000000-0005-0000-0000-0000DB640000}"/>
    <cellStyle name="LS Output Table No. 2+ 9 2 2 10" xfId="15426" xr:uid="{00000000-0005-0000-0000-0000DC640000}"/>
    <cellStyle name="LS Output Table No. 2+ 9 2 2 11" xfId="15427" xr:uid="{00000000-0005-0000-0000-0000DD640000}"/>
    <cellStyle name="LS Output Table No. 2+ 9 2 2 12" xfId="15428" xr:uid="{00000000-0005-0000-0000-0000DE640000}"/>
    <cellStyle name="LS Output Table No. 2+ 9 2 2 13" xfId="15429" xr:uid="{00000000-0005-0000-0000-0000DF640000}"/>
    <cellStyle name="LS Output Table No. 2+ 9 2 2 2" xfId="15430" xr:uid="{00000000-0005-0000-0000-0000E0640000}"/>
    <cellStyle name="LS Output Table No. 2+ 9 2 2 3" xfId="15431" xr:uid="{00000000-0005-0000-0000-0000E1640000}"/>
    <cellStyle name="LS Output Table No. 2+ 9 2 2 4" xfId="15432" xr:uid="{00000000-0005-0000-0000-0000E2640000}"/>
    <cellStyle name="LS Output Table No. 2+ 9 2 2 5" xfId="15433" xr:uid="{00000000-0005-0000-0000-0000E3640000}"/>
    <cellStyle name="LS Output Table No. 2+ 9 2 2 6" xfId="15434" xr:uid="{00000000-0005-0000-0000-0000E4640000}"/>
    <cellStyle name="LS Output Table No. 2+ 9 2 2 7" xfId="15435" xr:uid="{00000000-0005-0000-0000-0000E5640000}"/>
    <cellStyle name="LS Output Table No. 2+ 9 2 2 8" xfId="15436" xr:uid="{00000000-0005-0000-0000-0000E6640000}"/>
    <cellStyle name="LS Output Table No. 2+ 9 2 2 9" xfId="15437" xr:uid="{00000000-0005-0000-0000-0000E7640000}"/>
    <cellStyle name="LS Output Table No. 2+ 9 2 3" xfId="15438" xr:uid="{00000000-0005-0000-0000-0000E8640000}"/>
    <cellStyle name="LS Output Table No. 2+ 9 2 4" xfId="15439" xr:uid="{00000000-0005-0000-0000-0000E9640000}"/>
    <cellStyle name="LS Output Table No. 2+ 9 2 5" xfId="15440" xr:uid="{00000000-0005-0000-0000-0000EA640000}"/>
    <cellStyle name="LS Output Table No. 2+ 9 2 6" xfId="15441" xr:uid="{00000000-0005-0000-0000-0000EB640000}"/>
    <cellStyle name="LS Output Table No. 2+ 9 2 7" xfId="15442" xr:uid="{00000000-0005-0000-0000-0000EC640000}"/>
    <cellStyle name="LS Output Table No. 2+ 9 2 8" xfId="15443" xr:uid="{00000000-0005-0000-0000-0000ED640000}"/>
    <cellStyle name="LS Output Table No. 2+ 9 2 9" xfId="15444" xr:uid="{00000000-0005-0000-0000-0000EE640000}"/>
    <cellStyle name="LS Output Table No. 2+ 9 3" xfId="15445" xr:uid="{00000000-0005-0000-0000-0000EF640000}"/>
    <cellStyle name="LS Output Table No. 2+ 9 3 10" xfId="15446" xr:uid="{00000000-0005-0000-0000-0000F0640000}"/>
    <cellStyle name="LS Output Table No. 2+ 9 3 11" xfId="15447" xr:uid="{00000000-0005-0000-0000-0000F1640000}"/>
    <cellStyle name="LS Output Table No. 2+ 9 3 12" xfId="15448" xr:uid="{00000000-0005-0000-0000-0000F2640000}"/>
    <cellStyle name="LS Output Table No. 2+ 9 3 13" xfId="15449" xr:uid="{00000000-0005-0000-0000-0000F3640000}"/>
    <cellStyle name="LS Output Table No. 2+ 9 3 2" xfId="15450" xr:uid="{00000000-0005-0000-0000-0000F4640000}"/>
    <cellStyle name="LS Output Table No. 2+ 9 3 3" xfId="15451" xr:uid="{00000000-0005-0000-0000-0000F5640000}"/>
    <cellStyle name="LS Output Table No. 2+ 9 3 4" xfId="15452" xr:uid="{00000000-0005-0000-0000-0000F6640000}"/>
    <cellStyle name="LS Output Table No. 2+ 9 3 5" xfId="15453" xr:uid="{00000000-0005-0000-0000-0000F7640000}"/>
    <cellStyle name="LS Output Table No. 2+ 9 3 6" xfId="15454" xr:uid="{00000000-0005-0000-0000-0000F8640000}"/>
    <cellStyle name="LS Output Table No. 2+ 9 3 7" xfId="15455" xr:uid="{00000000-0005-0000-0000-0000F9640000}"/>
    <cellStyle name="LS Output Table No. 2+ 9 3 8" xfId="15456" xr:uid="{00000000-0005-0000-0000-0000FA640000}"/>
    <cellStyle name="LS Output Table No. 2+ 9 3 9" xfId="15457" xr:uid="{00000000-0005-0000-0000-0000FB640000}"/>
    <cellStyle name="LS Output Table No. 2+ 9 4" xfId="15458" xr:uid="{00000000-0005-0000-0000-0000FC640000}"/>
    <cellStyle name="LS Output Table No. 2+ 9 5" xfId="15459" xr:uid="{00000000-0005-0000-0000-0000FD640000}"/>
    <cellStyle name="LS Output Table No. 2+ 9 6" xfId="15460" xr:uid="{00000000-0005-0000-0000-0000FE640000}"/>
    <cellStyle name="LS Output Table No. 2+ 9 7" xfId="15461" xr:uid="{00000000-0005-0000-0000-0000FF640000}"/>
    <cellStyle name="LS Output Table No. 2+ 9 8" xfId="15462" xr:uid="{00000000-0005-0000-0000-000000650000}"/>
    <cellStyle name="LS Output Table No. 2+ 9 9" xfId="15463" xr:uid="{00000000-0005-0000-0000-000001650000}"/>
    <cellStyle name="Middle Currency" xfId="15464" xr:uid="{00000000-0005-0000-0000-000002650000}"/>
    <cellStyle name="Middle Date" xfId="15465" xr:uid="{00000000-0005-0000-0000-000003650000}"/>
    <cellStyle name="Middle Multiple" xfId="15466" xr:uid="{00000000-0005-0000-0000-000004650000}"/>
    <cellStyle name="Middle Number" xfId="15467" xr:uid="{00000000-0005-0000-0000-000005650000}"/>
    <cellStyle name="Middle Percentage" xfId="15468" xr:uid="{00000000-0005-0000-0000-000006650000}"/>
    <cellStyle name="Middle Title / Name" xfId="15469" xr:uid="{00000000-0005-0000-0000-000007650000}"/>
    <cellStyle name="Middle Year" xfId="15470" xr:uid="{00000000-0005-0000-0000-000008650000}"/>
    <cellStyle name="Mine" xfId="15471" xr:uid="{00000000-0005-0000-0000-000009650000}"/>
    <cellStyle name="Model Name" xfId="15472" xr:uid="{00000000-0005-0000-0000-00000A650000}"/>
    <cellStyle name="Model Name 2" xfId="15473" xr:uid="{00000000-0005-0000-0000-00000B650000}"/>
    <cellStyle name="Model Name 3" xfId="15474" xr:uid="{00000000-0005-0000-0000-00000C650000}"/>
    <cellStyle name="Model Name 4" xfId="15475" xr:uid="{00000000-0005-0000-0000-00000D650000}"/>
    <cellStyle name="Model Name." xfId="15476" xr:uid="{00000000-0005-0000-0000-00000E650000}"/>
    <cellStyle name="Model Name. 2" xfId="15477" xr:uid="{00000000-0005-0000-0000-00000F650000}"/>
    <cellStyle name="Model Name. 3" xfId="15478" xr:uid="{00000000-0005-0000-0000-000010650000}"/>
    <cellStyle name="Model Name_Book3" xfId="15479" xr:uid="{00000000-0005-0000-0000-000011650000}"/>
    <cellStyle name="Multiple" xfId="15480" xr:uid="{00000000-0005-0000-0000-000012650000}"/>
    <cellStyle name="Multiple." xfId="15481" xr:uid="{00000000-0005-0000-0000-000013650000}"/>
    <cellStyle name="Multiple. 2" xfId="15482" xr:uid="{00000000-0005-0000-0000-000014650000}"/>
    <cellStyle name="Multiple. 3" xfId="15483" xr:uid="{00000000-0005-0000-0000-000015650000}"/>
    <cellStyle name="Neutral 2" xfId="15484" xr:uid="{00000000-0005-0000-0000-000016650000}"/>
    <cellStyle name="Neutral 3" xfId="15485" xr:uid="{00000000-0005-0000-0000-000017650000}"/>
    <cellStyle name="Neutral 4" xfId="15486" xr:uid="{00000000-0005-0000-0000-000018650000}"/>
    <cellStyle name="Neutral 5" xfId="15487" xr:uid="{00000000-0005-0000-0000-000019650000}"/>
    <cellStyle name="Neutral 6" xfId="15488" xr:uid="{00000000-0005-0000-0000-00001A650000}"/>
    <cellStyle name="Normal" xfId="0" builtinId="0"/>
    <cellStyle name="Normal - Style1" xfId="15489" xr:uid="{00000000-0005-0000-0000-00001C650000}"/>
    <cellStyle name="Normal 10" xfId="15490" xr:uid="{00000000-0005-0000-0000-00001D650000}"/>
    <cellStyle name="Normal 10 2" xfId="15491" xr:uid="{00000000-0005-0000-0000-00001E650000}"/>
    <cellStyle name="Normal 10 3" xfId="15492" xr:uid="{00000000-0005-0000-0000-00001F650000}"/>
    <cellStyle name="Normal 10 4" xfId="15493" xr:uid="{00000000-0005-0000-0000-000020650000}"/>
    <cellStyle name="Normal 10 4 2" xfId="30805" xr:uid="{00000000-0005-0000-0000-000021650000}"/>
    <cellStyle name="Normal 10 5" xfId="30804" xr:uid="{00000000-0005-0000-0000-000022650000}"/>
    <cellStyle name="Normal 100" xfId="15494" xr:uid="{00000000-0005-0000-0000-000023650000}"/>
    <cellStyle name="Normal 100 2" xfId="15495" xr:uid="{00000000-0005-0000-0000-000024650000}"/>
    <cellStyle name="Normal 100 2 2" xfId="15496" xr:uid="{00000000-0005-0000-0000-000025650000}"/>
    <cellStyle name="Normal 100 2 2 2" xfId="15497" xr:uid="{00000000-0005-0000-0000-000026650000}"/>
    <cellStyle name="Normal 100 2 2 2 2" xfId="30809" xr:uid="{00000000-0005-0000-0000-000027650000}"/>
    <cellStyle name="Normal 100 2 2 3" xfId="30808" xr:uid="{00000000-0005-0000-0000-000028650000}"/>
    <cellStyle name="Normal 100 2 3" xfId="15498" xr:uid="{00000000-0005-0000-0000-000029650000}"/>
    <cellStyle name="Normal 100 2 3 2" xfId="30810" xr:uid="{00000000-0005-0000-0000-00002A650000}"/>
    <cellStyle name="Normal 100 2 4" xfId="30807" xr:uid="{00000000-0005-0000-0000-00002B650000}"/>
    <cellStyle name="Normal 100 3" xfId="15499" xr:uid="{00000000-0005-0000-0000-00002C650000}"/>
    <cellStyle name="Normal 100 3 2" xfId="15500" xr:uid="{00000000-0005-0000-0000-00002D650000}"/>
    <cellStyle name="Normal 100 3 2 2" xfId="15501" xr:uid="{00000000-0005-0000-0000-00002E650000}"/>
    <cellStyle name="Normal 100 3 2 2 2" xfId="30813" xr:uid="{00000000-0005-0000-0000-00002F650000}"/>
    <cellStyle name="Normal 100 3 2 3" xfId="30812" xr:uid="{00000000-0005-0000-0000-000030650000}"/>
    <cellStyle name="Normal 100 3 3" xfId="15502" xr:uid="{00000000-0005-0000-0000-000031650000}"/>
    <cellStyle name="Normal 100 3 3 2" xfId="30814" xr:uid="{00000000-0005-0000-0000-000032650000}"/>
    <cellStyle name="Normal 100 3 4" xfId="30811" xr:uid="{00000000-0005-0000-0000-000033650000}"/>
    <cellStyle name="Normal 100 4" xfId="15503" xr:uid="{00000000-0005-0000-0000-000034650000}"/>
    <cellStyle name="Normal 100 4 2" xfId="15504" xr:uid="{00000000-0005-0000-0000-000035650000}"/>
    <cellStyle name="Normal 100 4 2 2" xfId="30816" xr:uid="{00000000-0005-0000-0000-000036650000}"/>
    <cellStyle name="Normal 100 4 3" xfId="30815" xr:uid="{00000000-0005-0000-0000-000037650000}"/>
    <cellStyle name="Normal 100 5" xfId="15505" xr:uid="{00000000-0005-0000-0000-000038650000}"/>
    <cellStyle name="Normal 100 5 2" xfId="30817" xr:uid="{00000000-0005-0000-0000-000039650000}"/>
    <cellStyle name="Normal 100 6" xfId="30806" xr:uid="{00000000-0005-0000-0000-00003A650000}"/>
    <cellStyle name="Normal 101" xfId="15506" xr:uid="{00000000-0005-0000-0000-00003B650000}"/>
    <cellStyle name="Normal 101 2" xfId="15507" xr:uid="{00000000-0005-0000-0000-00003C650000}"/>
    <cellStyle name="Normal 101 2 2" xfId="15508" xr:uid="{00000000-0005-0000-0000-00003D650000}"/>
    <cellStyle name="Normal 101 2 2 2" xfId="15509" xr:uid="{00000000-0005-0000-0000-00003E650000}"/>
    <cellStyle name="Normal 101 2 2 2 2" xfId="30821" xr:uid="{00000000-0005-0000-0000-00003F650000}"/>
    <cellStyle name="Normal 101 2 2 3" xfId="30820" xr:uid="{00000000-0005-0000-0000-000040650000}"/>
    <cellStyle name="Normal 101 2 3" xfId="15510" xr:uid="{00000000-0005-0000-0000-000041650000}"/>
    <cellStyle name="Normal 101 2 3 2" xfId="30822" xr:uid="{00000000-0005-0000-0000-000042650000}"/>
    <cellStyle name="Normal 101 2 4" xfId="30819" xr:uid="{00000000-0005-0000-0000-000043650000}"/>
    <cellStyle name="Normal 101 3" xfId="15511" xr:uid="{00000000-0005-0000-0000-000044650000}"/>
    <cellStyle name="Normal 101 3 2" xfId="15512" xr:uid="{00000000-0005-0000-0000-000045650000}"/>
    <cellStyle name="Normal 101 3 2 2" xfId="30824" xr:uid="{00000000-0005-0000-0000-000046650000}"/>
    <cellStyle name="Normal 101 3 3" xfId="30823" xr:uid="{00000000-0005-0000-0000-000047650000}"/>
    <cellStyle name="Normal 101 4" xfId="15513" xr:uid="{00000000-0005-0000-0000-000048650000}"/>
    <cellStyle name="Normal 101 4 2" xfId="30825" xr:uid="{00000000-0005-0000-0000-000049650000}"/>
    <cellStyle name="Normal 101 5" xfId="30818" xr:uid="{00000000-0005-0000-0000-00004A650000}"/>
    <cellStyle name="Normal 102" xfId="15514" xr:uid="{00000000-0005-0000-0000-00004B650000}"/>
    <cellStyle name="Normal 102 2" xfId="15515" xr:uid="{00000000-0005-0000-0000-00004C650000}"/>
    <cellStyle name="Normal 102 2 2" xfId="15516" xr:uid="{00000000-0005-0000-0000-00004D650000}"/>
    <cellStyle name="Normal 102 2 2 2" xfId="15517" xr:uid="{00000000-0005-0000-0000-00004E650000}"/>
    <cellStyle name="Normal 102 2 2 2 2" xfId="30829" xr:uid="{00000000-0005-0000-0000-00004F650000}"/>
    <cellStyle name="Normal 102 2 2 3" xfId="30828" xr:uid="{00000000-0005-0000-0000-000050650000}"/>
    <cellStyle name="Normal 102 2 3" xfId="15518" xr:uid="{00000000-0005-0000-0000-000051650000}"/>
    <cellStyle name="Normal 102 2 3 2" xfId="30830" xr:uid="{00000000-0005-0000-0000-000052650000}"/>
    <cellStyle name="Normal 102 2 4" xfId="30827" xr:uid="{00000000-0005-0000-0000-000053650000}"/>
    <cellStyle name="Normal 102 3" xfId="15519" xr:uid="{00000000-0005-0000-0000-000054650000}"/>
    <cellStyle name="Normal 102 3 2" xfId="15520" xr:uid="{00000000-0005-0000-0000-000055650000}"/>
    <cellStyle name="Normal 102 3 2 2" xfId="30832" xr:uid="{00000000-0005-0000-0000-000056650000}"/>
    <cellStyle name="Normal 102 3 3" xfId="30831" xr:uid="{00000000-0005-0000-0000-000057650000}"/>
    <cellStyle name="Normal 102 4" xfId="15521" xr:uid="{00000000-0005-0000-0000-000058650000}"/>
    <cellStyle name="Normal 102 4 2" xfId="30833" xr:uid="{00000000-0005-0000-0000-000059650000}"/>
    <cellStyle name="Normal 102 5" xfId="30826" xr:uid="{00000000-0005-0000-0000-00005A650000}"/>
    <cellStyle name="Normal 103" xfId="15522" xr:uid="{00000000-0005-0000-0000-00005B650000}"/>
    <cellStyle name="Normal 103 2" xfId="15523" xr:uid="{00000000-0005-0000-0000-00005C650000}"/>
    <cellStyle name="Normal 103 2 2" xfId="15524" xr:uid="{00000000-0005-0000-0000-00005D650000}"/>
    <cellStyle name="Normal 103 2 2 2" xfId="15525" xr:uid="{00000000-0005-0000-0000-00005E650000}"/>
    <cellStyle name="Normal 103 2 2 2 2" xfId="30837" xr:uid="{00000000-0005-0000-0000-00005F650000}"/>
    <cellStyle name="Normal 103 2 2 3" xfId="30836" xr:uid="{00000000-0005-0000-0000-000060650000}"/>
    <cellStyle name="Normal 103 2 3" xfId="15526" xr:uid="{00000000-0005-0000-0000-000061650000}"/>
    <cellStyle name="Normal 103 2 3 2" xfId="30838" xr:uid="{00000000-0005-0000-0000-000062650000}"/>
    <cellStyle name="Normal 103 2 4" xfId="30835" xr:uid="{00000000-0005-0000-0000-000063650000}"/>
    <cellStyle name="Normal 103 3" xfId="15527" xr:uid="{00000000-0005-0000-0000-000064650000}"/>
    <cellStyle name="Normal 103 3 2" xfId="15528" xr:uid="{00000000-0005-0000-0000-000065650000}"/>
    <cellStyle name="Normal 103 3 2 2" xfId="30840" xr:uid="{00000000-0005-0000-0000-000066650000}"/>
    <cellStyle name="Normal 103 3 3" xfId="30839" xr:uid="{00000000-0005-0000-0000-000067650000}"/>
    <cellStyle name="Normal 103 4" xfId="15529" xr:uid="{00000000-0005-0000-0000-000068650000}"/>
    <cellStyle name="Normal 103 4 2" xfId="30841" xr:uid="{00000000-0005-0000-0000-000069650000}"/>
    <cellStyle name="Normal 103 5" xfId="30834" xr:uid="{00000000-0005-0000-0000-00006A650000}"/>
    <cellStyle name="Normal 104" xfId="15530" xr:uid="{00000000-0005-0000-0000-00006B650000}"/>
    <cellStyle name="Normal 104 2" xfId="15531" xr:uid="{00000000-0005-0000-0000-00006C650000}"/>
    <cellStyle name="Normal 104 2 2" xfId="15532" xr:uid="{00000000-0005-0000-0000-00006D650000}"/>
    <cellStyle name="Normal 104 2 2 2" xfId="15533" xr:uid="{00000000-0005-0000-0000-00006E650000}"/>
    <cellStyle name="Normal 104 2 2 2 2" xfId="30845" xr:uid="{00000000-0005-0000-0000-00006F650000}"/>
    <cellStyle name="Normal 104 2 2 3" xfId="30844" xr:uid="{00000000-0005-0000-0000-000070650000}"/>
    <cellStyle name="Normal 104 2 3" xfId="15534" xr:uid="{00000000-0005-0000-0000-000071650000}"/>
    <cellStyle name="Normal 104 2 3 2" xfId="30846" xr:uid="{00000000-0005-0000-0000-000072650000}"/>
    <cellStyle name="Normal 104 2 4" xfId="30843" xr:uid="{00000000-0005-0000-0000-000073650000}"/>
    <cellStyle name="Normal 104 3" xfId="15535" xr:uid="{00000000-0005-0000-0000-000074650000}"/>
    <cellStyle name="Normal 104 3 2" xfId="15536" xr:uid="{00000000-0005-0000-0000-000075650000}"/>
    <cellStyle name="Normal 104 3 2 2" xfId="30848" xr:uid="{00000000-0005-0000-0000-000076650000}"/>
    <cellStyle name="Normal 104 3 3" xfId="30847" xr:uid="{00000000-0005-0000-0000-000077650000}"/>
    <cellStyle name="Normal 104 4" xfId="15537" xr:uid="{00000000-0005-0000-0000-000078650000}"/>
    <cellStyle name="Normal 104 4 2" xfId="30849" xr:uid="{00000000-0005-0000-0000-000079650000}"/>
    <cellStyle name="Normal 104 5" xfId="30842" xr:uid="{00000000-0005-0000-0000-00007A650000}"/>
    <cellStyle name="Normal 105" xfId="15538" xr:uid="{00000000-0005-0000-0000-00007B650000}"/>
    <cellStyle name="Normal 105 2" xfId="15539" xr:uid="{00000000-0005-0000-0000-00007C650000}"/>
    <cellStyle name="Normal 105 2 2" xfId="15540" xr:uid="{00000000-0005-0000-0000-00007D650000}"/>
    <cellStyle name="Normal 105 2 2 2" xfId="15541" xr:uid="{00000000-0005-0000-0000-00007E650000}"/>
    <cellStyle name="Normal 105 2 2 2 2" xfId="30853" xr:uid="{00000000-0005-0000-0000-00007F650000}"/>
    <cellStyle name="Normal 105 2 2 3" xfId="30852" xr:uid="{00000000-0005-0000-0000-000080650000}"/>
    <cellStyle name="Normal 105 2 3" xfId="15542" xr:uid="{00000000-0005-0000-0000-000081650000}"/>
    <cellStyle name="Normal 105 2 3 2" xfId="30854" xr:uid="{00000000-0005-0000-0000-000082650000}"/>
    <cellStyle name="Normal 105 2 4" xfId="30851" xr:uid="{00000000-0005-0000-0000-000083650000}"/>
    <cellStyle name="Normal 105 3" xfId="15543" xr:uid="{00000000-0005-0000-0000-000084650000}"/>
    <cellStyle name="Normal 105 3 2" xfId="15544" xr:uid="{00000000-0005-0000-0000-000085650000}"/>
    <cellStyle name="Normal 105 3 2 2" xfId="30856" xr:uid="{00000000-0005-0000-0000-000086650000}"/>
    <cellStyle name="Normal 105 3 3" xfId="30855" xr:uid="{00000000-0005-0000-0000-000087650000}"/>
    <cellStyle name="Normal 105 4" xfId="15545" xr:uid="{00000000-0005-0000-0000-000088650000}"/>
    <cellStyle name="Normal 105 4 2" xfId="30857" xr:uid="{00000000-0005-0000-0000-000089650000}"/>
    <cellStyle name="Normal 105 5" xfId="30850" xr:uid="{00000000-0005-0000-0000-00008A650000}"/>
    <cellStyle name="Normal 106" xfId="15546" xr:uid="{00000000-0005-0000-0000-00008B650000}"/>
    <cellStyle name="Normal 106 2" xfId="15547" xr:uid="{00000000-0005-0000-0000-00008C650000}"/>
    <cellStyle name="Normal 106 2 2" xfId="15548" xr:uid="{00000000-0005-0000-0000-00008D650000}"/>
    <cellStyle name="Normal 106 2 2 2" xfId="15549" xr:uid="{00000000-0005-0000-0000-00008E650000}"/>
    <cellStyle name="Normal 106 2 2 2 2" xfId="30861" xr:uid="{00000000-0005-0000-0000-00008F650000}"/>
    <cellStyle name="Normal 106 2 2 3" xfId="30860" xr:uid="{00000000-0005-0000-0000-000090650000}"/>
    <cellStyle name="Normal 106 2 3" xfId="15550" xr:uid="{00000000-0005-0000-0000-000091650000}"/>
    <cellStyle name="Normal 106 2 3 2" xfId="30862" xr:uid="{00000000-0005-0000-0000-000092650000}"/>
    <cellStyle name="Normal 106 2 4" xfId="30859" xr:uid="{00000000-0005-0000-0000-000093650000}"/>
    <cellStyle name="Normal 106 3" xfId="15551" xr:uid="{00000000-0005-0000-0000-000094650000}"/>
    <cellStyle name="Normal 106 3 2" xfId="15552" xr:uid="{00000000-0005-0000-0000-000095650000}"/>
    <cellStyle name="Normal 106 3 2 2" xfId="30864" xr:uid="{00000000-0005-0000-0000-000096650000}"/>
    <cellStyle name="Normal 106 3 3" xfId="30863" xr:uid="{00000000-0005-0000-0000-000097650000}"/>
    <cellStyle name="Normal 106 4" xfId="15553" xr:uid="{00000000-0005-0000-0000-000098650000}"/>
    <cellStyle name="Normal 106 4 2" xfId="30865" xr:uid="{00000000-0005-0000-0000-000099650000}"/>
    <cellStyle name="Normal 106 5" xfId="30858" xr:uid="{00000000-0005-0000-0000-00009A650000}"/>
    <cellStyle name="Normal 107" xfId="15554" xr:uid="{00000000-0005-0000-0000-00009B650000}"/>
    <cellStyle name="Normal 107 2" xfId="15555" xr:uid="{00000000-0005-0000-0000-00009C650000}"/>
    <cellStyle name="Normal 107 2 2" xfId="15556" xr:uid="{00000000-0005-0000-0000-00009D650000}"/>
    <cellStyle name="Normal 107 2 2 2" xfId="15557" xr:uid="{00000000-0005-0000-0000-00009E650000}"/>
    <cellStyle name="Normal 107 2 2 2 2" xfId="30869" xr:uid="{00000000-0005-0000-0000-00009F650000}"/>
    <cellStyle name="Normal 107 2 2 3" xfId="30868" xr:uid="{00000000-0005-0000-0000-0000A0650000}"/>
    <cellStyle name="Normal 107 2 3" xfId="15558" xr:uid="{00000000-0005-0000-0000-0000A1650000}"/>
    <cellStyle name="Normal 107 2 3 2" xfId="30870" xr:uid="{00000000-0005-0000-0000-0000A2650000}"/>
    <cellStyle name="Normal 107 2 4" xfId="30867" xr:uid="{00000000-0005-0000-0000-0000A3650000}"/>
    <cellStyle name="Normal 107 3" xfId="15559" xr:uid="{00000000-0005-0000-0000-0000A4650000}"/>
    <cellStyle name="Normal 107 3 2" xfId="15560" xr:uid="{00000000-0005-0000-0000-0000A5650000}"/>
    <cellStyle name="Normal 107 3 2 2" xfId="30872" xr:uid="{00000000-0005-0000-0000-0000A6650000}"/>
    <cellStyle name="Normal 107 3 3" xfId="30871" xr:uid="{00000000-0005-0000-0000-0000A7650000}"/>
    <cellStyle name="Normal 107 4" xfId="15561" xr:uid="{00000000-0005-0000-0000-0000A8650000}"/>
    <cellStyle name="Normal 107 4 2" xfId="30873" xr:uid="{00000000-0005-0000-0000-0000A9650000}"/>
    <cellStyle name="Normal 107 5" xfId="30866" xr:uid="{00000000-0005-0000-0000-0000AA650000}"/>
    <cellStyle name="Normal 108" xfId="15562" xr:uid="{00000000-0005-0000-0000-0000AB650000}"/>
    <cellStyle name="Normal 108 2" xfId="15563" xr:uid="{00000000-0005-0000-0000-0000AC650000}"/>
    <cellStyle name="Normal 108 2 2" xfId="15564" xr:uid="{00000000-0005-0000-0000-0000AD650000}"/>
    <cellStyle name="Normal 108 2 2 2" xfId="15565" xr:uid="{00000000-0005-0000-0000-0000AE650000}"/>
    <cellStyle name="Normal 108 2 2 2 2" xfId="30877" xr:uid="{00000000-0005-0000-0000-0000AF650000}"/>
    <cellStyle name="Normal 108 2 2 3" xfId="30876" xr:uid="{00000000-0005-0000-0000-0000B0650000}"/>
    <cellStyle name="Normal 108 2 3" xfId="15566" xr:uid="{00000000-0005-0000-0000-0000B1650000}"/>
    <cellStyle name="Normal 108 2 3 2" xfId="30878" xr:uid="{00000000-0005-0000-0000-0000B2650000}"/>
    <cellStyle name="Normal 108 2 4" xfId="30875" xr:uid="{00000000-0005-0000-0000-0000B3650000}"/>
    <cellStyle name="Normal 108 3" xfId="15567" xr:uid="{00000000-0005-0000-0000-0000B4650000}"/>
    <cellStyle name="Normal 108 3 2" xfId="15568" xr:uid="{00000000-0005-0000-0000-0000B5650000}"/>
    <cellStyle name="Normal 108 3 2 2" xfId="30880" xr:uid="{00000000-0005-0000-0000-0000B6650000}"/>
    <cellStyle name="Normal 108 3 3" xfId="30879" xr:uid="{00000000-0005-0000-0000-0000B7650000}"/>
    <cellStyle name="Normal 108 4" xfId="15569" xr:uid="{00000000-0005-0000-0000-0000B8650000}"/>
    <cellStyle name="Normal 108 4 2" xfId="30881" xr:uid="{00000000-0005-0000-0000-0000B9650000}"/>
    <cellStyle name="Normal 108 5" xfId="30874" xr:uid="{00000000-0005-0000-0000-0000BA650000}"/>
    <cellStyle name="Normal 109" xfId="15570" xr:uid="{00000000-0005-0000-0000-0000BB650000}"/>
    <cellStyle name="Normal 109 2" xfId="15571" xr:uid="{00000000-0005-0000-0000-0000BC650000}"/>
    <cellStyle name="Normal 109 2 2" xfId="15572" xr:uid="{00000000-0005-0000-0000-0000BD650000}"/>
    <cellStyle name="Normal 109 2 2 2" xfId="15573" xr:uid="{00000000-0005-0000-0000-0000BE650000}"/>
    <cellStyle name="Normal 109 2 2 2 2" xfId="30885" xr:uid="{00000000-0005-0000-0000-0000BF650000}"/>
    <cellStyle name="Normal 109 2 2 3" xfId="30884" xr:uid="{00000000-0005-0000-0000-0000C0650000}"/>
    <cellStyle name="Normal 109 2 3" xfId="15574" xr:uid="{00000000-0005-0000-0000-0000C1650000}"/>
    <cellStyle name="Normal 109 2 3 2" xfId="30886" xr:uid="{00000000-0005-0000-0000-0000C2650000}"/>
    <cellStyle name="Normal 109 2 4" xfId="30883" xr:uid="{00000000-0005-0000-0000-0000C3650000}"/>
    <cellStyle name="Normal 109 3" xfId="15575" xr:uid="{00000000-0005-0000-0000-0000C4650000}"/>
    <cellStyle name="Normal 109 3 2" xfId="15576" xr:uid="{00000000-0005-0000-0000-0000C5650000}"/>
    <cellStyle name="Normal 109 3 2 2" xfId="30888" xr:uid="{00000000-0005-0000-0000-0000C6650000}"/>
    <cellStyle name="Normal 109 3 3" xfId="30887" xr:uid="{00000000-0005-0000-0000-0000C7650000}"/>
    <cellStyle name="Normal 109 4" xfId="15577" xr:uid="{00000000-0005-0000-0000-0000C8650000}"/>
    <cellStyle name="Normal 109 4 2" xfId="30889" xr:uid="{00000000-0005-0000-0000-0000C9650000}"/>
    <cellStyle name="Normal 109 5" xfId="30882" xr:uid="{00000000-0005-0000-0000-0000CA650000}"/>
    <cellStyle name="Normal 11" xfId="15578" xr:uid="{00000000-0005-0000-0000-0000CB650000}"/>
    <cellStyle name="Normal 110" xfId="15579" xr:uid="{00000000-0005-0000-0000-0000CC650000}"/>
    <cellStyle name="Normal 110 2" xfId="15580" xr:uid="{00000000-0005-0000-0000-0000CD650000}"/>
    <cellStyle name="Normal 110 2 2" xfId="15581" xr:uid="{00000000-0005-0000-0000-0000CE650000}"/>
    <cellStyle name="Normal 110 2 2 2" xfId="15582" xr:uid="{00000000-0005-0000-0000-0000CF650000}"/>
    <cellStyle name="Normal 110 2 2 2 2" xfId="30893" xr:uid="{00000000-0005-0000-0000-0000D0650000}"/>
    <cellStyle name="Normal 110 2 2 3" xfId="30892" xr:uid="{00000000-0005-0000-0000-0000D1650000}"/>
    <cellStyle name="Normal 110 2 3" xfId="15583" xr:uid="{00000000-0005-0000-0000-0000D2650000}"/>
    <cellStyle name="Normal 110 2 3 2" xfId="30894" xr:uid="{00000000-0005-0000-0000-0000D3650000}"/>
    <cellStyle name="Normal 110 2 4" xfId="30891" xr:uid="{00000000-0005-0000-0000-0000D4650000}"/>
    <cellStyle name="Normal 110 3" xfId="15584" xr:uid="{00000000-0005-0000-0000-0000D5650000}"/>
    <cellStyle name="Normal 110 3 2" xfId="15585" xr:uid="{00000000-0005-0000-0000-0000D6650000}"/>
    <cellStyle name="Normal 110 3 2 2" xfId="30896" xr:uid="{00000000-0005-0000-0000-0000D7650000}"/>
    <cellStyle name="Normal 110 3 3" xfId="30895" xr:uid="{00000000-0005-0000-0000-0000D8650000}"/>
    <cellStyle name="Normal 110 4" xfId="15586" xr:uid="{00000000-0005-0000-0000-0000D9650000}"/>
    <cellStyle name="Normal 110 4 2" xfId="30897" xr:uid="{00000000-0005-0000-0000-0000DA650000}"/>
    <cellStyle name="Normal 110 5" xfId="30890" xr:uid="{00000000-0005-0000-0000-0000DB650000}"/>
    <cellStyle name="Normal 111" xfId="15587" xr:uid="{00000000-0005-0000-0000-0000DC650000}"/>
    <cellStyle name="Normal 112" xfId="15588" xr:uid="{00000000-0005-0000-0000-0000DD650000}"/>
    <cellStyle name="Normal 113" xfId="15589" xr:uid="{00000000-0005-0000-0000-0000DE650000}"/>
    <cellStyle name="Normal 114" xfId="15590" xr:uid="{00000000-0005-0000-0000-0000DF650000}"/>
    <cellStyle name="Normal 115" xfId="15591" xr:uid="{00000000-0005-0000-0000-0000E0650000}"/>
    <cellStyle name="Normal 116" xfId="15592" xr:uid="{00000000-0005-0000-0000-0000E1650000}"/>
    <cellStyle name="Normal 116 2" xfId="15593" xr:uid="{00000000-0005-0000-0000-0000E2650000}"/>
    <cellStyle name="Normal 116 2 2" xfId="15594" xr:uid="{00000000-0005-0000-0000-0000E3650000}"/>
    <cellStyle name="Normal 116 2 2 2" xfId="15595" xr:uid="{00000000-0005-0000-0000-0000E4650000}"/>
    <cellStyle name="Normal 116 2 2 2 2" xfId="30901" xr:uid="{00000000-0005-0000-0000-0000E5650000}"/>
    <cellStyle name="Normal 116 2 2 3" xfId="30900" xr:uid="{00000000-0005-0000-0000-0000E6650000}"/>
    <cellStyle name="Normal 116 2 3" xfId="15596" xr:uid="{00000000-0005-0000-0000-0000E7650000}"/>
    <cellStyle name="Normal 116 2 3 2" xfId="30902" xr:uid="{00000000-0005-0000-0000-0000E8650000}"/>
    <cellStyle name="Normal 116 2 4" xfId="30899" xr:uid="{00000000-0005-0000-0000-0000E9650000}"/>
    <cellStyle name="Normal 116 3" xfId="15597" xr:uid="{00000000-0005-0000-0000-0000EA650000}"/>
    <cellStyle name="Normal 116 3 2" xfId="15598" xr:uid="{00000000-0005-0000-0000-0000EB650000}"/>
    <cellStyle name="Normal 116 3 2 2" xfId="30904" xr:uid="{00000000-0005-0000-0000-0000EC650000}"/>
    <cellStyle name="Normal 116 3 3" xfId="30903" xr:uid="{00000000-0005-0000-0000-0000ED650000}"/>
    <cellStyle name="Normal 116 4" xfId="15599" xr:uid="{00000000-0005-0000-0000-0000EE650000}"/>
    <cellStyle name="Normal 116 4 2" xfId="30905" xr:uid="{00000000-0005-0000-0000-0000EF650000}"/>
    <cellStyle name="Normal 116 5" xfId="30898" xr:uid="{00000000-0005-0000-0000-0000F0650000}"/>
    <cellStyle name="Normal 117" xfId="15600" xr:uid="{00000000-0005-0000-0000-0000F1650000}"/>
    <cellStyle name="Normal 117 2" xfId="15601" xr:uid="{00000000-0005-0000-0000-0000F2650000}"/>
    <cellStyle name="Normal 117 2 2" xfId="15602" xr:uid="{00000000-0005-0000-0000-0000F3650000}"/>
    <cellStyle name="Normal 117 2 2 2" xfId="15603" xr:uid="{00000000-0005-0000-0000-0000F4650000}"/>
    <cellStyle name="Normal 117 2 2 2 2" xfId="30909" xr:uid="{00000000-0005-0000-0000-0000F5650000}"/>
    <cellStyle name="Normal 117 2 2 3" xfId="30908" xr:uid="{00000000-0005-0000-0000-0000F6650000}"/>
    <cellStyle name="Normal 117 2 3" xfId="15604" xr:uid="{00000000-0005-0000-0000-0000F7650000}"/>
    <cellStyle name="Normal 117 2 3 2" xfId="30910" xr:uid="{00000000-0005-0000-0000-0000F8650000}"/>
    <cellStyle name="Normal 117 2 4" xfId="30907" xr:uid="{00000000-0005-0000-0000-0000F9650000}"/>
    <cellStyle name="Normal 117 3" xfId="15605" xr:uid="{00000000-0005-0000-0000-0000FA650000}"/>
    <cellStyle name="Normal 117 3 2" xfId="15606" xr:uid="{00000000-0005-0000-0000-0000FB650000}"/>
    <cellStyle name="Normal 117 3 2 2" xfId="30912" xr:uid="{00000000-0005-0000-0000-0000FC650000}"/>
    <cellStyle name="Normal 117 3 3" xfId="30911" xr:uid="{00000000-0005-0000-0000-0000FD650000}"/>
    <cellStyle name="Normal 117 4" xfId="15607" xr:uid="{00000000-0005-0000-0000-0000FE650000}"/>
    <cellStyle name="Normal 117 4 2" xfId="30913" xr:uid="{00000000-0005-0000-0000-0000FF650000}"/>
    <cellStyle name="Normal 117 5" xfId="30906" xr:uid="{00000000-0005-0000-0000-000000660000}"/>
    <cellStyle name="Normal 118" xfId="15608" xr:uid="{00000000-0005-0000-0000-000001660000}"/>
    <cellStyle name="Normal 118 2" xfId="15609" xr:uid="{00000000-0005-0000-0000-000002660000}"/>
    <cellStyle name="Normal 118 2 2" xfId="15610" xr:uid="{00000000-0005-0000-0000-000003660000}"/>
    <cellStyle name="Normal 118 2 2 2" xfId="15611" xr:uid="{00000000-0005-0000-0000-000004660000}"/>
    <cellStyle name="Normal 118 2 2 2 2" xfId="30917" xr:uid="{00000000-0005-0000-0000-000005660000}"/>
    <cellStyle name="Normal 118 2 2 3" xfId="30916" xr:uid="{00000000-0005-0000-0000-000006660000}"/>
    <cellStyle name="Normal 118 2 3" xfId="15612" xr:uid="{00000000-0005-0000-0000-000007660000}"/>
    <cellStyle name="Normal 118 2 3 2" xfId="30918" xr:uid="{00000000-0005-0000-0000-000008660000}"/>
    <cellStyle name="Normal 118 2 4" xfId="30915" xr:uid="{00000000-0005-0000-0000-000009660000}"/>
    <cellStyle name="Normal 118 3" xfId="15613" xr:uid="{00000000-0005-0000-0000-00000A660000}"/>
    <cellStyle name="Normal 118 3 2" xfId="15614" xr:uid="{00000000-0005-0000-0000-00000B660000}"/>
    <cellStyle name="Normal 118 3 2 2" xfId="30920" xr:uid="{00000000-0005-0000-0000-00000C660000}"/>
    <cellStyle name="Normal 118 3 3" xfId="30919" xr:uid="{00000000-0005-0000-0000-00000D660000}"/>
    <cellStyle name="Normal 118 4" xfId="15615" xr:uid="{00000000-0005-0000-0000-00000E660000}"/>
    <cellStyle name="Normal 118 4 2" xfId="30921" xr:uid="{00000000-0005-0000-0000-00000F660000}"/>
    <cellStyle name="Normal 118 5" xfId="30914" xr:uid="{00000000-0005-0000-0000-000010660000}"/>
    <cellStyle name="Normal 119" xfId="15616" xr:uid="{00000000-0005-0000-0000-000011660000}"/>
    <cellStyle name="Normal 119 2" xfId="15617" xr:uid="{00000000-0005-0000-0000-000012660000}"/>
    <cellStyle name="Normal 119 2 2" xfId="15618" xr:uid="{00000000-0005-0000-0000-000013660000}"/>
    <cellStyle name="Normal 119 2 2 2" xfId="30924" xr:uid="{00000000-0005-0000-0000-000014660000}"/>
    <cellStyle name="Normal 119 2 3" xfId="30923" xr:uid="{00000000-0005-0000-0000-000015660000}"/>
    <cellStyle name="Normal 119 3" xfId="15619" xr:uid="{00000000-0005-0000-0000-000016660000}"/>
    <cellStyle name="Normal 119 3 2" xfId="30925" xr:uid="{00000000-0005-0000-0000-000017660000}"/>
    <cellStyle name="Normal 119 4" xfId="30922" xr:uid="{00000000-0005-0000-0000-000018660000}"/>
    <cellStyle name="Normal 12" xfId="15620" xr:uid="{00000000-0005-0000-0000-000019660000}"/>
    <cellStyle name="Normal 120" xfId="15621" xr:uid="{00000000-0005-0000-0000-00001A660000}"/>
    <cellStyle name="Normal 120 2" xfId="15622" xr:uid="{00000000-0005-0000-0000-00001B660000}"/>
    <cellStyle name="Normal 120 2 2" xfId="15623" xr:uid="{00000000-0005-0000-0000-00001C660000}"/>
    <cellStyle name="Normal 120 2 2 2" xfId="30928" xr:uid="{00000000-0005-0000-0000-00001D660000}"/>
    <cellStyle name="Normal 120 2 3" xfId="30927" xr:uid="{00000000-0005-0000-0000-00001E660000}"/>
    <cellStyle name="Normal 120 3" xfId="15624" xr:uid="{00000000-0005-0000-0000-00001F660000}"/>
    <cellStyle name="Normal 120 3 2" xfId="30929" xr:uid="{00000000-0005-0000-0000-000020660000}"/>
    <cellStyle name="Normal 120 4" xfId="30926" xr:uid="{00000000-0005-0000-0000-000021660000}"/>
    <cellStyle name="Normal 121" xfId="15625" xr:uid="{00000000-0005-0000-0000-000022660000}"/>
    <cellStyle name="Normal 121 2" xfId="15626" xr:uid="{00000000-0005-0000-0000-000023660000}"/>
    <cellStyle name="Normal 121 2 2" xfId="15627" xr:uid="{00000000-0005-0000-0000-000024660000}"/>
    <cellStyle name="Normal 121 2 2 2" xfId="30932" xr:uid="{00000000-0005-0000-0000-000025660000}"/>
    <cellStyle name="Normal 121 2 3" xfId="30931" xr:uid="{00000000-0005-0000-0000-000026660000}"/>
    <cellStyle name="Normal 121 3" xfId="15628" xr:uid="{00000000-0005-0000-0000-000027660000}"/>
    <cellStyle name="Normal 121 3 2" xfId="30933" xr:uid="{00000000-0005-0000-0000-000028660000}"/>
    <cellStyle name="Normal 121 4" xfId="30930" xr:uid="{00000000-0005-0000-0000-000029660000}"/>
    <cellStyle name="Normal 122" xfId="15629" xr:uid="{00000000-0005-0000-0000-00002A660000}"/>
    <cellStyle name="Normal 122 2" xfId="15630" xr:uid="{00000000-0005-0000-0000-00002B660000}"/>
    <cellStyle name="Normal 122 2 2" xfId="15631" xr:uid="{00000000-0005-0000-0000-00002C660000}"/>
    <cellStyle name="Normal 122 2 2 2" xfId="30936" xr:uid="{00000000-0005-0000-0000-00002D660000}"/>
    <cellStyle name="Normal 122 2 3" xfId="30935" xr:uid="{00000000-0005-0000-0000-00002E660000}"/>
    <cellStyle name="Normal 122 3" xfId="15632" xr:uid="{00000000-0005-0000-0000-00002F660000}"/>
    <cellStyle name="Normal 122 3 2" xfId="30937" xr:uid="{00000000-0005-0000-0000-000030660000}"/>
    <cellStyle name="Normal 122 4" xfId="30934" xr:uid="{00000000-0005-0000-0000-000031660000}"/>
    <cellStyle name="Normal 123" xfId="15633" xr:uid="{00000000-0005-0000-0000-000032660000}"/>
    <cellStyle name="Normal 123 2" xfId="15634" xr:uid="{00000000-0005-0000-0000-000033660000}"/>
    <cellStyle name="Normal 123 2 2" xfId="15635" xr:uid="{00000000-0005-0000-0000-000034660000}"/>
    <cellStyle name="Normal 123 2 2 2" xfId="30940" xr:uid="{00000000-0005-0000-0000-000035660000}"/>
    <cellStyle name="Normal 123 2 3" xfId="30939" xr:uid="{00000000-0005-0000-0000-000036660000}"/>
    <cellStyle name="Normal 123 3" xfId="15636" xr:uid="{00000000-0005-0000-0000-000037660000}"/>
    <cellStyle name="Normal 123 3 2" xfId="30941" xr:uid="{00000000-0005-0000-0000-000038660000}"/>
    <cellStyle name="Normal 123 4" xfId="30938" xr:uid="{00000000-0005-0000-0000-000039660000}"/>
    <cellStyle name="Normal 124" xfId="15637" xr:uid="{00000000-0005-0000-0000-00003A660000}"/>
    <cellStyle name="Normal 124 2" xfId="15638" xr:uid="{00000000-0005-0000-0000-00003B660000}"/>
    <cellStyle name="Normal 124 2 2" xfId="15639" xr:uid="{00000000-0005-0000-0000-00003C660000}"/>
    <cellStyle name="Normal 124 2 2 2" xfId="30944" xr:uid="{00000000-0005-0000-0000-00003D660000}"/>
    <cellStyle name="Normal 124 2 3" xfId="30943" xr:uid="{00000000-0005-0000-0000-00003E660000}"/>
    <cellStyle name="Normal 124 3" xfId="15640" xr:uid="{00000000-0005-0000-0000-00003F660000}"/>
    <cellStyle name="Normal 124 3 2" xfId="30945" xr:uid="{00000000-0005-0000-0000-000040660000}"/>
    <cellStyle name="Normal 124 4" xfId="30942" xr:uid="{00000000-0005-0000-0000-000041660000}"/>
    <cellStyle name="Normal 125" xfId="15641" xr:uid="{00000000-0005-0000-0000-000042660000}"/>
    <cellStyle name="Normal 125 2" xfId="15642" xr:uid="{00000000-0005-0000-0000-000043660000}"/>
    <cellStyle name="Normal 125 2 2" xfId="15643" xr:uid="{00000000-0005-0000-0000-000044660000}"/>
    <cellStyle name="Normal 125 2 2 2" xfId="30948" xr:uid="{00000000-0005-0000-0000-000045660000}"/>
    <cellStyle name="Normal 125 2 3" xfId="30947" xr:uid="{00000000-0005-0000-0000-000046660000}"/>
    <cellStyle name="Normal 125 3" xfId="15644" xr:uid="{00000000-0005-0000-0000-000047660000}"/>
    <cellStyle name="Normal 125 3 2" xfId="30949" xr:uid="{00000000-0005-0000-0000-000048660000}"/>
    <cellStyle name="Normal 125 4" xfId="30946" xr:uid="{00000000-0005-0000-0000-000049660000}"/>
    <cellStyle name="Normal 126" xfId="15645" xr:uid="{00000000-0005-0000-0000-00004A660000}"/>
    <cellStyle name="Normal 126 2" xfId="15646" xr:uid="{00000000-0005-0000-0000-00004B660000}"/>
    <cellStyle name="Normal 126 2 2" xfId="15647" xr:uid="{00000000-0005-0000-0000-00004C660000}"/>
    <cellStyle name="Normal 126 2 2 2" xfId="30952" xr:uid="{00000000-0005-0000-0000-00004D660000}"/>
    <cellStyle name="Normal 126 2 3" xfId="30951" xr:uid="{00000000-0005-0000-0000-00004E660000}"/>
    <cellStyle name="Normal 126 3" xfId="15648" xr:uid="{00000000-0005-0000-0000-00004F660000}"/>
    <cellStyle name="Normal 126 3 2" xfId="30953" xr:uid="{00000000-0005-0000-0000-000050660000}"/>
    <cellStyle name="Normal 126 4" xfId="30950" xr:uid="{00000000-0005-0000-0000-000051660000}"/>
    <cellStyle name="Normal 127" xfId="15649" xr:uid="{00000000-0005-0000-0000-000052660000}"/>
    <cellStyle name="Normal 127 2" xfId="15650" xr:uid="{00000000-0005-0000-0000-000053660000}"/>
    <cellStyle name="Normal 127 2 2" xfId="15651" xr:uid="{00000000-0005-0000-0000-000054660000}"/>
    <cellStyle name="Normal 127 2 2 2" xfId="30956" xr:uid="{00000000-0005-0000-0000-000055660000}"/>
    <cellStyle name="Normal 127 2 3" xfId="30955" xr:uid="{00000000-0005-0000-0000-000056660000}"/>
    <cellStyle name="Normal 127 3" xfId="15652" xr:uid="{00000000-0005-0000-0000-000057660000}"/>
    <cellStyle name="Normal 127 3 2" xfId="30957" xr:uid="{00000000-0005-0000-0000-000058660000}"/>
    <cellStyle name="Normal 127 4" xfId="30954" xr:uid="{00000000-0005-0000-0000-000059660000}"/>
    <cellStyle name="Normal 128" xfId="15653" xr:uid="{00000000-0005-0000-0000-00005A660000}"/>
    <cellStyle name="Normal 128 2" xfId="15654" xr:uid="{00000000-0005-0000-0000-00005B660000}"/>
    <cellStyle name="Normal 128 2 2" xfId="15655" xr:uid="{00000000-0005-0000-0000-00005C660000}"/>
    <cellStyle name="Normal 128 2 2 2" xfId="30960" xr:uid="{00000000-0005-0000-0000-00005D660000}"/>
    <cellStyle name="Normal 128 2 3" xfId="30959" xr:uid="{00000000-0005-0000-0000-00005E660000}"/>
    <cellStyle name="Normal 128 3" xfId="15656" xr:uid="{00000000-0005-0000-0000-00005F660000}"/>
    <cellStyle name="Normal 128 3 2" xfId="30961" xr:uid="{00000000-0005-0000-0000-000060660000}"/>
    <cellStyle name="Normal 128 4" xfId="30958" xr:uid="{00000000-0005-0000-0000-000061660000}"/>
    <cellStyle name="Normal 129" xfId="15657" xr:uid="{00000000-0005-0000-0000-000062660000}"/>
    <cellStyle name="Normal 129 2" xfId="15658" xr:uid="{00000000-0005-0000-0000-000063660000}"/>
    <cellStyle name="Normal 129 2 2" xfId="15659" xr:uid="{00000000-0005-0000-0000-000064660000}"/>
    <cellStyle name="Normal 129 2 2 2" xfId="30964" xr:uid="{00000000-0005-0000-0000-000065660000}"/>
    <cellStyle name="Normal 129 2 3" xfId="30963" xr:uid="{00000000-0005-0000-0000-000066660000}"/>
    <cellStyle name="Normal 129 3" xfId="15660" xr:uid="{00000000-0005-0000-0000-000067660000}"/>
    <cellStyle name="Normal 129 3 2" xfId="30965" xr:uid="{00000000-0005-0000-0000-000068660000}"/>
    <cellStyle name="Normal 129 4" xfId="30962" xr:uid="{00000000-0005-0000-0000-000069660000}"/>
    <cellStyle name="Normal 13" xfId="15661" xr:uid="{00000000-0005-0000-0000-00006A660000}"/>
    <cellStyle name="Normal 13 2" xfId="15662" xr:uid="{00000000-0005-0000-0000-00006B660000}"/>
    <cellStyle name="Normal 130" xfId="15663" xr:uid="{00000000-0005-0000-0000-00006C660000}"/>
    <cellStyle name="Normal 130 2" xfId="15664" xr:uid="{00000000-0005-0000-0000-00006D660000}"/>
    <cellStyle name="Normal 130 2 2" xfId="15665" xr:uid="{00000000-0005-0000-0000-00006E660000}"/>
    <cellStyle name="Normal 130 2 2 2" xfId="30968" xr:uid="{00000000-0005-0000-0000-00006F660000}"/>
    <cellStyle name="Normal 130 2 3" xfId="30967" xr:uid="{00000000-0005-0000-0000-000070660000}"/>
    <cellStyle name="Normal 130 3" xfId="15666" xr:uid="{00000000-0005-0000-0000-000071660000}"/>
    <cellStyle name="Normal 130 3 2" xfId="30969" xr:uid="{00000000-0005-0000-0000-000072660000}"/>
    <cellStyle name="Normal 130 4" xfId="30966" xr:uid="{00000000-0005-0000-0000-000073660000}"/>
    <cellStyle name="Normal 131" xfId="15667" xr:uid="{00000000-0005-0000-0000-000074660000}"/>
    <cellStyle name="Normal 131 2" xfId="15668" xr:uid="{00000000-0005-0000-0000-000075660000}"/>
    <cellStyle name="Normal 131 2 2" xfId="15669" xr:uid="{00000000-0005-0000-0000-000076660000}"/>
    <cellStyle name="Normal 131 2 2 2" xfId="30972" xr:uid="{00000000-0005-0000-0000-000077660000}"/>
    <cellStyle name="Normal 131 2 3" xfId="30971" xr:uid="{00000000-0005-0000-0000-000078660000}"/>
    <cellStyle name="Normal 131 3" xfId="15670" xr:uid="{00000000-0005-0000-0000-000079660000}"/>
    <cellStyle name="Normal 131 3 2" xfId="30973" xr:uid="{00000000-0005-0000-0000-00007A660000}"/>
    <cellStyle name="Normal 131 4" xfId="30970" xr:uid="{00000000-0005-0000-0000-00007B660000}"/>
    <cellStyle name="Normal 132" xfId="15671" xr:uid="{00000000-0005-0000-0000-00007C660000}"/>
    <cellStyle name="Normal 132 2" xfId="15672" xr:uid="{00000000-0005-0000-0000-00007D660000}"/>
    <cellStyle name="Normal 132 2 2" xfId="15673" xr:uid="{00000000-0005-0000-0000-00007E660000}"/>
    <cellStyle name="Normal 132 2 2 2" xfId="30976" xr:uid="{00000000-0005-0000-0000-00007F660000}"/>
    <cellStyle name="Normal 132 2 3" xfId="30975" xr:uid="{00000000-0005-0000-0000-000080660000}"/>
    <cellStyle name="Normal 132 3" xfId="15674" xr:uid="{00000000-0005-0000-0000-000081660000}"/>
    <cellStyle name="Normal 132 3 2" xfId="30977" xr:uid="{00000000-0005-0000-0000-000082660000}"/>
    <cellStyle name="Normal 132 4" xfId="30974" xr:uid="{00000000-0005-0000-0000-000083660000}"/>
    <cellStyle name="Normal 133" xfId="15675" xr:uid="{00000000-0005-0000-0000-000084660000}"/>
    <cellStyle name="Normal 133 2" xfId="15676" xr:uid="{00000000-0005-0000-0000-000085660000}"/>
    <cellStyle name="Normal 133 2 2" xfId="15677" xr:uid="{00000000-0005-0000-0000-000086660000}"/>
    <cellStyle name="Normal 133 2 2 2" xfId="30980" xr:uid="{00000000-0005-0000-0000-000087660000}"/>
    <cellStyle name="Normal 133 2 3" xfId="30979" xr:uid="{00000000-0005-0000-0000-000088660000}"/>
    <cellStyle name="Normal 133 3" xfId="15678" xr:uid="{00000000-0005-0000-0000-000089660000}"/>
    <cellStyle name="Normal 133 3 2" xfId="30981" xr:uid="{00000000-0005-0000-0000-00008A660000}"/>
    <cellStyle name="Normal 133 4" xfId="30978" xr:uid="{00000000-0005-0000-0000-00008B660000}"/>
    <cellStyle name="Normal 134" xfId="15679" xr:uid="{00000000-0005-0000-0000-00008C660000}"/>
    <cellStyle name="Normal 134 2" xfId="15680" xr:uid="{00000000-0005-0000-0000-00008D660000}"/>
    <cellStyle name="Normal 134 2 2" xfId="15681" xr:uid="{00000000-0005-0000-0000-00008E660000}"/>
    <cellStyle name="Normal 134 2 2 2" xfId="30984" xr:uid="{00000000-0005-0000-0000-00008F660000}"/>
    <cellStyle name="Normal 134 2 3" xfId="30983" xr:uid="{00000000-0005-0000-0000-000090660000}"/>
    <cellStyle name="Normal 134 3" xfId="15682" xr:uid="{00000000-0005-0000-0000-000091660000}"/>
    <cellStyle name="Normal 134 3 2" xfId="30985" xr:uid="{00000000-0005-0000-0000-000092660000}"/>
    <cellStyle name="Normal 134 4" xfId="30982" xr:uid="{00000000-0005-0000-0000-000093660000}"/>
    <cellStyle name="Normal 135" xfId="15683" xr:uid="{00000000-0005-0000-0000-000094660000}"/>
    <cellStyle name="Normal 135 2" xfId="15684" xr:uid="{00000000-0005-0000-0000-000095660000}"/>
    <cellStyle name="Normal 135 2 2" xfId="15685" xr:uid="{00000000-0005-0000-0000-000096660000}"/>
    <cellStyle name="Normal 135 2 2 2" xfId="30988" xr:uid="{00000000-0005-0000-0000-000097660000}"/>
    <cellStyle name="Normal 135 2 3" xfId="30987" xr:uid="{00000000-0005-0000-0000-000098660000}"/>
    <cellStyle name="Normal 135 3" xfId="15686" xr:uid="{00000000-0005-0000-0000-000099660000}"/>
    <cellStyle name="Normal 135 3 2" xfId="30989" xr:uid="{00000000-0005-0000-0000-00009A660000}"/>
    <cellStyle name="Normal 135 4" xfId="30986" xr:uid="{00000000-0005-0000-0000-00009B660000}"/>
    <cellStyle name="Normal 136" xfId="15687" xr:uid="{00000000-0005-0000-0000-00009C660000}"/>
    <cellStyle name="Normal 136 2" xfId="15688" xr:uid="{00000000-0005-0000-0000-00009D660000}"/>
    <cellStyle name="Normal 136 2 2" xfId="15689" xr:uid="{00000000-0005-0000-0000-00009E660000}"/>
    <cellStyle name="Normal 136 2 2 2" xfId="30992" xr:uid="{00000000-0005-0000-0000-00009F660000}"/>
    <cellStyle name="Normal 136 2 3" xfId="30991" xr:uid="{00000000-0005-0000-0000-0000A0660000}"/>
    <cellStyle name="Normal 136 3" xfId="15690" xr:uid="{00000000-0005-0000-0000-0000A1660000}"/>
    <cellStyle name="Normal 136 3 2" xfId="30993" xr:uid="{00000000-0005-0000-0000-0000A2660000}"/>
    <cellStyle name="Normal 136 4" xfId="30990" xr:uid="{00000000-0005-0000-0000-0000A3660000}"/>
    <cellStyle name="Normal 137" xfId="15691" xr:uid="{00000000-0005-0000-0000-0000A4660000}"/>
    <cellStyle name="Normal 137 2" xfId="15692" xr:uid="{00000000-0005-0000-0000-0000A5660000}"/>
    <cellStyle name="Normal 137 2 2" xfId="15693" xr:uid="{00000000-0005-0000-0000-0000A6660000}"/>
    <cellStyle name="Normal 137 2 2 2" xfId="30996" xr:uid="{00000000-0005-0000-0000-0000A7660000}"/>
    <cellStyle name="Normal 137 2 3" xfId="30995" xr:uid="{00000000-0005-0000-0000-0000A8660000}"/>
    <cellStyle name="Normal 137 3" xfId="15694" xr:uid="{00000000-0005-0000-0000-0000A9660000}"/>
    <cellStyle name="Normal 137 3 2" xfId="30997" xr:uid="{00000000-0005-0000-0000-0000AA660000}"/>
    <cellStyle name="Normal 137 4" xfId="30994" xr:uid="{00000000-0005-0000-0000-0000AB660000}"/>
    <cellStyle name="Normal 138" xfId="15695" xr:uid="{00000000-0005-0000-0000-0000AC660000}"/>
    <cellStyle name="Normal 138 2" xfId="15696" xr:uid="{00000000-0005-0000-0000-0000AD660000}"/>
    <cellStyle name="Normal 138 2 2" xfId="15697" xr:uid="{00000000-0005-0000-0000-0000AE660000}"/>
    <cellStyle name="Normal 138 2 2 2" xfId="31000" xr:uid="{00000000-0005-0000-0000-0000AF660000}"/>
    <cellStyle name="Normal 138 2 3" xfId="30999" xr:uid="{00000000-0005-0000-0000-0000B0660000}"/>
    <cellStyle name="Normal 138 3" xfId="15698" xr:uid="{00000000-0005-0000-0000-0000B1660000}"/>
    <cellStyle name="Normal 138 3 2" xfId="31001" xr:uid="{00000000-0005-0000-0000-0000B2660000}"/>
    <cellStyle name="Normal 138 4" xfId="30998" xr:uid="{00000000-0005-0000-0000-0000B3660000}"/>
    <cellStyle name="Normal 139" xfId="15699" xr:uid="{00000000-0005-0000-0000-0000B4660000}"/>
    <cellStyle name="Normal 139 2" xfId="15700" xr:uid="{00000000-0005-0000-0000-0000B5660000}"/>
    <cellStyle name="Normal 139 2 2" xfId="15701" xr:uid="{00000000-0005-0000-0000-0000B6660000}"/>
    <cellStyle name="Normal 139 2 2 2" xfId="31004" xr:uid="{00000000-0005-0000-0000-0000B7660000}"/>
    <cellStyle name="Normal 139 2 3" xfId="31003" xr:uid="{00000000-0005-0000-0000-0000B8660000}"/>
    <cellStyle name="Normal 139 3" xfId="15702" xr:uid="{00000000-0005-0000-0000-0000B9660000}"/>
    <cellStyle name="Normal 139 3 2" xfId="31005" xr:uid="{00000000-0005-0000-0000-0000BA660000}"/>
    <cellStyle name="Normal 139 4" xfId="31002" xr:uid="{00000000-0005-0000-0000-0000BB660000}"/>
    <cellStyle name="Normal 14" xfId="15703" xr:uid="{00000000-0005-0000-0000-0000BC660000}"/>
    <cellStyle name="Normal 140" xfId="15704" xr:uid="{00000000-0005-0000-0000-0000BD660000}"/>
    <cellStyle name="Normal 140 2" xfId="15705" xr:uid="{00000000-0005-0000-0000-0000BE660000}"/>
    <cellStyle name="Normal 141" xfId="15706" xr:uid="{00000000-0005-0000-0000-0000BF660000}"/>
    <cellStyle name="Normal 141 2" xfId="15707" xr:uid="{00000000-0005-0000-0000-0000C0660000}"/>
    <cellStyle name="Normal 142" xfId="15708" xr:uid="{00000000-0005-0000-0000-0000C1660000}"/>
    <cellStyle name="Normal 142 2" xfId="15709" xr:uid="{00000000-0005-0000-0000-0000C2660000}"/>
    <cellStyle name="Normal 142 2 2" xfId="15710" xr:uid="{00000000-0005-0000-0000-0000C3660000}"/>
    <cellStyle name="Normal 142 2 2 2" xfId="31008" xr:uid="{00000000-0005-0000-0000-0000C4660000}"/>
    <cellStyle name="Normal 142 2 3" xfId="31007" xr:uid="{00000000-0005-0000-0000-0000C5660000}"/>
    <cellStyle name="Normal 142 3" xfId="15711" xr:uid="{00000000-0005-0000-0000-0000C6660000}"/>
    <cellStyle name="Normal 142 3 2" xfId="31009" xr:uid="{00000000-0005-0000-0000-0000C7660000}"/>
    <cellStyle name="Normal 142 4" xfId="31006" xr:uid="{00000000-0005-0000-0000-0000C8660000}"/>
    <cellStyle name="Normal 143" xfId="15712" xr:uid="{00000000-0005-0000-0000-0000C9660000}"/>
    <cellStyle name="Normal 144" xfId="15713" xr:uid="{00000000-0005-0000-0000-0000CA660000}"/>
    <cellStyle name="Normal 144 2" xfId="15714" xr:uid="{00000000-0005-0000-0000-0000CB660000}"/>
    <cellStyle name="Normal 144 2 2" xfId="15715" xr:uid="{00000000-0005-0000-0000-0000CC660000}"/>
    <cellStyle name="Normal 144 2 2 2" xfId="31012" xr:uid="{00000000-0005-0000-0000-0000CD660000}"/>
    <cellStyle name="Normal 144 2 3" xfId="31011" xr:uid="{00000000-0005-0000-0000-0000CE660000}"/>
    <cellStyle name="Normal 144 3" xfId="15716" xr:uid="{00000000-0005-0000-0000-0000CF660000}"/>
    <cellStyle name="Normal 144 3 2" xfId="31013" xr:uid="{00000000-0005-0000-0000-0000D0660000}"/>
    <cellStyle name="Normal 144 4" xfId="31010" xr:uid="{00000000-0005-0000-0000-0000D1660000}"/>
    <cellStyle name="Normal 145" xfId="15717" xr:uid="{00000000-0005-0000-0000-0000D2660000}"/>
    <cellStyle name="Normal 145 2" xfId="15718" xr:uid="{00000000-0005-0000-0000-0000D3660000}"/>
    <cellStyle name="Normal 145 2 2" xfId="15719" xr:uid="{00000000-0005-0000-0000-0000D4660000}"/>
    <cellStyle name="Normal 145 2 2 2" xfId="31016" xr:uid="{00000000-0005-0000-0000-0000D5660000}"/>
    <cellStyle name="Normal 145 2 3" xfId="31015" xr:uid="{00000000-0005-0000-0000-0000D6660000}"/>
    <cellStyle name="Normal 145 3" xfId="15720" xr:uid="{00000000-0005-0000-0000-0000D7660000}"/>
    <cellStyle name="Normal 145 3 2" xfId="31017" xr:uid="{00000000-0005-0000-0000-0000D8660000}"/>
    <cellStyle name="Normal 145 4" xfId="31014" xr:uid="{00000000-0005-0000-0000-0000D9660000}"/>
    <cellStyle name="Normal 146" xfId="15721" xr:uid="{00000000-0005-0000-0000-0000DA660000}"/>
    <cellStyle name="Normal 146 2" xfId="15722" xr:uid="{00000000-0005-0000-0000-0000DB660000}"/>
    <cellStyle name="Normal 146 2 2" xfId="15723" xr:uid="{00000000-0005-0000-0000-0000DC660000}"/>
    <cellStyle name="Normal 146 2 2 2" xfId="31020" xr:uid="{00000000-0005-0000-0000-0000DD660000}"/>
    <cellStyle name="Normal 146 2 3" xfId="31019" xr:uid="{00000000-0005-0000-0000-0000DE660000}"/>
    <cellStyle name="Normal 146 3" xfId="15724" xr:uid="{00000000-0005-0000-0000-0000DF660000}"/>
    <cellStyle name="Normal 146 3 2" xfId="31021" xr:uid="{00000000-0005-0000-0000-0000E0660000}"/>
    <cellStyle name="Normal 146 4" xfId="31018" xr:uid="{00000000-0005-0000-0000-0000E1660000}"/>
    <cellStyle name="Normal 147" xfId="15725" xr:uid="{00000000-0005-0000-0000-0000E2660000}"/>
    <cellStyle name="Normal 147 2" xfId="15726" xr:uid="{00000000-0005-0000-0000-0000E3660000}"/>
    <cellStyle name="Normal 147 2 2" xfId="15727" xr:uid="{00000000-0005-0000-0000-0000E4660000}"/>
    <cellStyle name="Normal 147 2 2 2" xfId="31024" xr:uid="{00000000-0005-0000-0000-0000E5660000}"/>
    <cellStyle name="Normal 147 2 3" xfId="31023" xr:uid="{00000000-0005-0000-0000-0000E6660000}"/>
    <cellStyle name="Normal 147 3" xfId="15728" xr:uid="{00000000-0005-0000-0000-0000E7660000}"/>
    <cellStyle name="Normal 147 3 2" xfId="31025" xr:uid="{00000000-0005-0000-0000-0000E8660000}"/>
    <cellStyle name="Normal 147 4" xfId="31022" xr:uid="{00000000-0005-0000-0000-0000E9660000}"/>
    <cellStyle name="Normal 148" xfId="15729" xr:uid="{00000000-0005-0000-0000-0000EA660000}"/>
    <cellStyle name="Normal 149" xfId="15730" xr:uid="{00000000-0005-0000-0000-0000EB660000}"/>
    <cellStyle name="Normal 15" xfId="15731" xr:uid="{00000000-0005-0000-0000-0000EC660000}"/>
    <cellStyle name="Normal 15 2" xfId="15732" xr:uid="{00000000-0005-0000-0000-0000ED660000}"/>
    <cellStyle name="Normal 150" xfId="15733" xr:uid="{00000000-0005-0000-0000-0000EE660000}"/>
    <cellStyle name="Normal 151" xfId="15734" xr:uid="{00000000-0005-0000-0000-0000EF660000}"/>
    <cellStyle name="Normal 152" xfId="15735" xr:uid="{00000000-0005-0000-0000-0000F0660000}"/>
    <cellStyle name="Normal 153" xfId="15736" xr:uid="{00000000-0005-0000-0000-0000F1660000}"/>
    <cellStyle name="Normal 154" xfId="15737" xr:uid="{00000000-0005-0000-0000-0000F2660000}"/>
    <cellStyle name="Normal 155" xfId="15738" xr:uid="{00000000-0005-0000-0000-0000F3660000}"/>
    <cellStyle name="Normal 156" xfId="15739" xr:uid="{00000000-0005-0000-0000-0000F4660000}"/>
    <cellStyle name="Normal 157" xfId="15740" xr:uid="{00000000-0005-0000-0000-0000F5660000}"/>
    <cellStyle name="Normal 158" xfId="15741" xr:uid="{00000000-0005-0000-0000-0000F6660000}"/>
    <cellStyle name="Normal 159" xfId="15742" xr:uid="{00000000-0005-0000-0000-0000F7660000}"/>
    <cellStyle name="Normal 16" xfId="15743" xr:uid="{00000000-0005-0000-0000-0000F8660000}"/>
    <cellStyle name="Normal 16 2" xfId="15744" xr:uid="{00000000-0005-0000-0000-0000F9660000}"/>
    <cellStyle name="Normal 160" xfId="15745" xr:uid="{00000000-0005-0000-0000-0000FA660000}"/>
    <cellStyle name="Normal 160 2" xfId="15746" xr:uid="{00000000-0005-0000-0000-0000FB660000}"/>
    <cellStyle name="Normal 160 2 2" xfId="15747" xr:uid="{00000000-0005-0000-0000-0000FC660000}"/>
    <cellStyle name="Normal 160 2 2 2" xfId="31028" xr:uid="{00000000-0005-0000-0000-0000FD660000}"/>
    <cellStyle name="Normal 160 2 3" xfId="31027" xr:uid="{00000000-0005-0000-0000-0000FE660000}"/>
    <cellStyle name="Normal 160 3" xfId="15748" xr:uid="{00000000-0005-0000-0000-0000FF660000}"/>
    <cellStyle name="Normal 160 3 2" xfId="31029" xr:uid="{00000000-0005-0000-0000-000000670000}"/>
    <cellStyle name="Normal 160 4" xfId="31026" xr:uid="{00000000-0005-0000-0000-000001670000}"/>
    <cellStyle name="Normal 161" xfId="15749" xr:uid="{00000000-0005-0000-0000-000002670000}"/>
    <cellStyle name="Normal 161 2" xfId="15750" xr:uid="{00000000-0005-0000-0000-000003670000}"/>
    <cellStyle name="Normal 161 2 2" xfId="15751" xr:uid="{00000000-0005-0000-0000-000004670000}"/>
    <cellStyle name="Normal 161 2 2 2" xfId="31032" xr:uid="{00000000-0005-0000-0000-000005670000}"/>
    <cellStyle name="Normal 161 2 3" xfId="31031" xr:uid="{00000000-0005-0000-0000-000006670000}"/>
    <cellStyle name="Normal 161 3" xfId="15752" xr:uid="{00000000-0005-0000-0000-000007670000}"/>
    <cellStyle name="Normal 161 3 2" xfId="31033" xr:uid="{00000000-0005-0000-0000-000008670000}"/>
    <cellStyle name="Normal 161 4" xfId="31030" xr:uid="{00000000-0005-0000-0000-000009670000}"/>
    <cellStyle name="Normal 162" xfId="15753" xr:uid="{00000000-0005-0000-0000-00000A670000}"/>
    <cellStyle name="Normal 162 2" xfId="15754" xr:uid="{00000000-0005-0000-0000-00000B670000}"/>
    <cellStyle name="Normal 162 2 2" xfId="15755" xr:uid="{00000000-0005-0000-0000-00000C670000}"/>
    <cellStyle name="Normal 162 2 2 2" xfId="31036" xr:uid="{00000000-0005-0000-0000-00000D670000}"/>
    <cellStyle name="Normal 162 2 3" xfId="31035" xr:uid="{00000000-0005-0000-0000-00000E670000}"/>
    <cellStyle name="Normal 162 3" xfId="15756" xr:uid="{00000000-0005-0000-0000-00000F670000}"/>
    <cellStyle name="Normal 162 3 2" xfId="31037" xr:uid="{00000000-0005-0000-0000-000010670000}"/>
    <cellStyle name="Normal 162 4" xfId="31034" xr:uid="{00000000-0005-0000-0000-000011670000}"/>
    <cellStyle name="Normal 163" xfId="15757" xr:uid="{00000000-0005-0000-0000-000012670000}"/>
    <cellStyle name="Normal 164" xfId="15758" xr:uid="{00000000-0005-0000-0000-000013670000}"/>
    <cellStyle name="Normal 165" xfId="15759" xr:uid="{00000000-0005-0000-0000-000014670000}"/>
    <cellStyle name="Normal 166" xfId="15760" xr:uid="{00000000-0005-0000-0000-000015670000}"/>
    <cellStyle name="Normal 167" xfId="15761" xr:uid="{00000000-0005-0000-0000-000016670000}"/>
    <cellStyle name="Normal 168" xfId="15762" xr:uid="{00000000-0005-0000-0000-000017670000}"/>
    <cellStyle name="Normal 169" xfId="15763" xr:uid="{00000000-0005-0000-0000-000018670000}"/>
    <cellStyle name="Normal 17" xfId="15764" xr:uid="{00000000-0005-0000-0000-000019670000}"/>
    <cellStyle name="Normal 17 2" xfId="15765" xr:uid="{00000000-0005-0000-0000-00001A670000}"/>
    <cellStyle name="Normal 170" xfId="15766" xr:uid="{00000000-0005-0000-0000-00001B670000}"/>
    <cellStyle name="Normal 171" xfId="15767" xr:uid="{00000000-0005-0000-0000-00001C670000}"/>
    <cellStyle name="Normal 172" xfId="15768" xr:uid="{00000000-0005-0000-0000-00001D670000}"/>
    <cellStyle name="Normal 172 2" xfId="15769" xr:uid="{00000000-0005-0000-0000-00001E670000}"/>
    <cellStyle name="Normal 172 2 2" xfId="31039" xr:uid="{00000000-0005-0000-0000-00001F670000}"/>
    <cellStyle name="Normal 172 3" xfId="31038" xr:uid="{00000000-0005-0000-0000-000020670000}"/>
    <cellStyle name="Normal 173" xfId="15770" xr:uid="{00000000-0005-0000-0000-000021670000}"/>
    <cellStyle name="Normal 173 2" xfId="15771" xr:uid="{00000000-0005-0000-0000-000022670000}"/>
    <cellStyle name="Normal 173 2 2" xfId="31041" xr:uid="{00000000-0005-0000-0000-000023670000}"/>
    <cellStyle name="Normal 173 3" xfId="31040" xr:uid="{00000000-0005-0000-0000-000024670000}"/>
    <cellStyle name="Normal 174" xfId="15772" xr:uid="{00000000-0005-0000-0000-000025670000}"/>
    <cellStyle name="Normal 174 2" xfId="15773" xr:uid="{00000000-0005-0000-0000-000026670000}"/>
    <cellStyle name="Normal 174 2 2" xfId="31043" xr:uid="{00000000-0005-0000-0000-000027670000}"/>
    <cellStyle name="Normal 174 3" xfId="31042" xr:uid="{00000000-0005-0000-0000-000028670000}"/>
    <cellStyle name="Normal 175" xfId="15774" xr:uid="{00000000-0005-0000-0000-000029670000}"/>
    <cellStyle name="Normal 175 2" xfId="15775" xr:uid="{00000000-0005-0000-0000-00002A670000}"/>
    <cellStyle name="Normal 175 2 2" xfId="31045" xr:uid="{00000000-0005-0000-0000-00002B670000}"/>
    <cellStyle name="Normal 175 3" xfId="31044" xr:uid="{00000000-0005-0000-0000-00002C670000}"/>
    <cellStyle name="Normal 176" xfId="15776" xr:uid="{00000000-0005-0000-0000-00002D670000}"/>
    <cellStyle name="Normal 177" xfId="15777" xr:uid="{00000000-0005-0000-0000-00002E670000}"/>
    <cellStyle name="Normal 178" xfId="15778" xr:uid="{00000000-0005-0000-0000-00002F670000}"/>
    <cellStyle name="Normal 179" xfId="15779" xr:uid="{00000000-0005-0000-0000-000030670000}"/>
    <cellStyle name="Normal 18" xfId="15780" xr:uid="{00000000-0005-0000-0000-000031670000}"/>
    <cellStyle name="Normal 18 2" xfId="15781" xr:uid="{00000000-0005-0000-0000-000032670000}"/>
    <cellStyle name="Normal 180" xfId="15782" xr:uid="{00000000-0005-0000-0000-000033670000}"/>
    <cellStyle name="Normal 181" xfId="15783" xr:uid="{00000000-0005-0000-0000-000034670000}"/>
    <cellStyle name="Normal 182" xfId="15784" xr:uid="{00000000-0005-0000-0000-000035670000}"/>
    <cellStyle name="Normal 183" xfId="15785" xr:uid="{00000000-0005-0000-0000-000036670000}"/>
    <cellStyle name="Normal 184" xfId="15786" xr:uid="{00000000-0005-0000-0000-000037670000}"/>
    <cellStyle name="Normal 185" xfId="15787" xr:uid="{00000000-0005-0000-0000-000038670000}"/>
    <cellStyle name="Normal 186" xfId="15788" xr:uid="{00000000-0005-0000-0000-000039670000}"/>
    <cellStyle name="Normal 187" xfId="15789" xr:uid="{00000000-0005-0000-0000-00003A670000}"/>
    <cellStyle name="Normal 188" xfId="15790" xr:uid="{00000000-0005-0000-0000-00003B670000}"/>
    <cellStyle name="Normal 189" xfId="15791" xr:uid="{00000000-0005-0000-0000-00003C670000}"/>
    <cellStyle name="Normal 189 2" xfId="31046" xr:uid="{00000000-0005-0000-0000-00003D670000}"/>
    <cellStyle name="Normal 19" xfId="15792" xr:uid="{00000000-0005-0000-0000-00003E670000}"/>
    <cellStyle name="Normal 19 2" xfId="15793" xr:uid="{00000000-0005-0000-0000-00003F670000}"/>
    <cellStyle name="Normal 190" xfId="15794" xr:uid="{00000000-0005-0000-0000-000040670000}"/>
    <cellStyle name="Normal 191" xfId="15795" xr:uid="{00000000-0005-0000-0000-000041670000}"/>
    <cellStyle name="Normal 192" xfId="15796" xr:uid="{00000000-0005-0000-0000-000042670000}"/>
    <cellStyle name="Normal 193" xfId="15797" xr:uid="{00000000-0005-0000-0000-000043670000}"/>
    <cellStyle name="Normal 194" xfId="15798" xr:uid="{00000000-0005-0000-0000-000044670000}"/>
    <cellStyle name="Normal 195" xfId="15799" xr:uid="{00000000-0005-0000-0000-000045670000}"/>
    <cellStyle name="Normal 196" xfId="15800" xr:uid="{00000000-0005-0000-0000-000046670000}"/>
    <cellStyle name="Normal 197" xfId="15801" xr:uid="{00000000-0005-0000-0000-000047670000}"/>
    <cellStyle name="Normal 198" xfId="15802" xr:uid="{00000000-0005-0000-0000-000048670000}"/>
    <cellStyle name="Normal 199" xfId="15803" xr:uid="{00000000-0005-0000-0000-000049670000}"/>
    <cellStyle name="Normal 2" xfId="7" xr:uid="{00000000-0005-0000-0000-00004A670000}"/>
    <cellStyle name="Normal 2 10" xfId="20385" xr:uid="{00000000-0005-0000-0000-00004B670000}"/>
    <cellStyle name="Normal 2 11" xfId="31879" xr:uid="{00000000-0005-0000-0000-00004C670000}"/>
    <cellStyle name="Normal 2 12" xfId="31881" xr:uid="{00000000-0005-0000-0000-00004D670000}"/>
    <cellStyle name="Normal 2 2" xfId="29" xr:uid="{00000000-0005-0000-0000-00004E670000}"/>
    <cellStyle name="Normal 2 2 2" xfId="15804" xr:uid="{00000000-0005-0000-0000-00004F670000}"/>
    <cellStyle name="Normal 2 2 3" xfId="15805" xr:uid="{00000000-0005-0000-0000-000050670000}"/>
    <cellStyle name="Normal 2 2 4" xfId="20389" xr:uid="{00000000-0005-0000-0000-000051670000}"/>
    <cellStyle name="Normal 2 3" xfId="33" xr:uid="{00000000-0005-0000-0000-000052670000}"/>
    <cellStyle name="Normal 2 3 2" xfId="15806" xr:uid="{00000000-0005-0000-0000-000053670000}"/>
    <cellStyle name="Normal 2 3 3" xfId="15807" xr:uid="{00000000-0005-0000-0000-000054670000}"/>
    <cellStyle name="Normal 2 3 3 2" xfId="15808" xr:uid="{00000000-0005-0000-0000-000055670000}"/>
    <cellStyle name="Normal 2 3 3 2 2" xfId="15809" xr:uid="{00000000-0005-0000-0000-000056670000}"/>
    <cellStyle name="Normal 2 3 3 2 2 2" xfId="15810" xr:uid="{00000000-0005-0000-0000-000057670000}"/>
    <cellStyle name="Normal 2 3 3 2 2 2 2" xfId="31050" xr:uid="{00000000-0005-0000-0000-000058670000}"/>
    <cellStyle name="Normal 2 3 3 2 2 3" xfId="31049" xr:uid="{00000000-0005-0000-0000-000059670000}"/>
    <cellStyle name="Normal 2 3 3 2 3" xfId="15811" xr:uid="{00000000-0005-0000-0000-00005A670000}"/>
    <cellStyle name="Normal 2 3 3 2 3 2" xfId="31051" xr:uid="{00000000-0005-0000-0000-00005B670000}"/>
    <cellStyle name="Normal 2 3 3 2 4" xfId="31048" xr:uid="{00000000-0005-0000-0000-00005C670000}"/>
    <cellStyle name="Normal 2 3 3 3" xfId="15812" xr:uid="{00000000-0005-0000-0000-00005D670000}"/>
    <cellStyle name="Normal 2 3 3 3 2" xfId="15813" xr:uid="{00000000-0005-0000-0000-00005E670000}"/>
    <cellStyle name="Normal 2 3 3 3 2 2" xfId="31053" xr:uid="{00000000-0005-0000-0000-00005F670000}"/>
    <cellStyle name="Normal 2 3 3 3 3" xfId="31052" xr:uid="{00000000-0005-0000-0000-000060670000}"/>
    <cellStyle name="Normal 2 3 3 4" xfId="15814" xr:uid="{00000000-0005-0000-0000-000061670000}"/>
    <cellStyle name="Normal 2 3 3 4 2" xfId="31054" xr:uid="{00000000-0005-0000-0000-000062670000}"/>
    <cellStyle name="Normal 2 3 3 5" xfId="31047" xr:uid="{00000000-0005-0000-0000-000063670000}"/>
    <cellStyle name="Normal 2 3 4" xfId="15815" xr:uid="{00000000-0005-0000-0000-000064670000}"/>
    <cellStyle name="Normal 2 3 4 2" xfId="15816" xr:uid="{00000000-0005-0000-0000-000065670000}"/>
    <cellStyle name="Normal 2 3 4 2 2" xfId="15817" xr:uid="{00000000-0005-0000-0000-000066670000}"/>
    <cellStyle name="Normal 2 3 4 2 2 2" xfId="15818" xr:uid="{00000000-0005-0000-0000-000067670000}"/>
    <cellStyle name="Normal 2 3 4 2 2 2 2" xfId="31058" xr:uid="{00000000-0005-0000-0000-000068670000}"/>
    <cellStyle name="Normal 2 3 4 2 2 3" xfId="31057" xr:uid="{00000000-0005-0000-0000-000069670000}"/>
    <cellStyle name="Normal 2 3 4 2 3" xfId="15819" xr:uid="{00000000-0005-0000-0000-00006A670000}"/>
    <cellStyle name="Normal 2 3 4 2 3 2" xfId="31059" xr:uid="{00000000-0005-0000-0000-00006B670000}"/>
    <cellStyle name="Normal 2 3 4 2 4" xfId="31056" xr:uid="{00000000-0005-0000-0000-00006C670000}"/>
    <cellStyle name="Normal 2 3 4 3" xfId="15820" xr:uid="{00000000-0005-0000-0000-00006D670000}"/>
    <cellStyle name="Normal 2 3 4 3 2" xfId="15821" xr:uid="{00000000-0005-0000-0000-00006E670000}"/>
    <cellStyle name="Normal 2 3 4 3 2 2" xfId="31061" xr:uid="{00000000-0005-0000-0000-00006F670000}"/>
    <cellStyle name="Normal 2 3 4 3 3" xfId="31060" xr:uid="{00000000-0005-0000-0000-000070670000}"/>
    <cellStyle name="Normal 2 3 4 4" xfId="15822" xr:uid="{00000000-0005-0000-0000-000071670000}"/>
    <cellStyle name="Normal 2 3 4 4 2" xfId="31062" xr:uid="{00000000-0005-0000-0000-000072670000}"/>
    <cellStyle name="Normal 2 3 4 5" xfId="31055" xr:uid="{00000000-0005-0000-0000-000073670000}"/>
    <cellStyle name="Normal 2 3 5" xfId="15823" xr:uid="{00000000-0005-0000-0000-000074670000}"/>
    <cellStyle name="Normal 2 3 5 2" xfId="15824" xr:uid="{00000000-0005-0000-0000-000075670000}"/>
    <cellStyle name="Normal 2 3 5 2 2" xfId="15825" xr:uid="{00000000-0005-0000-0000-000076670000}"/>
    <cellStyle name="Normal 2 3 5 2 2 2" xfId="31065" xr:uid="{00000000-0005-0000-0000-000077670000}"/>
    <cellStyle name="Normal 2 3 5 2 3" xfId="31064" xr:uid="{00000000-0005-0000-0000-000078670000}"/>
    <cellStyle name="Normal 2 3 5 3" xfId="15826" xr:uid="{00000000-0005-0000-0000-000079670000}"/>
    <cellStyle name="Normal 2 3 5 3 2" xfId="31066" xr:uid="{00000000-0005-0000-0000-00007A670000}"/>
    <cellStyle name="Normal 2 3 5 4" xfId="31063" xr:uid="{00000000-0005-0000-0000-00007B670000}"/>
    <cellStyle name="Normal 2 3 6" xfId="20393" xr:uid="{00000000-0005-0000-0000-00007C670000}"/>
    <cellStyle name="Normal 2 4" xfId="15827" xr:uid="{00000000-0005-0000-0000-00007D670000}"/>
    <cellStyle name="Normal 2 5" xfId="15828" xr:uid="{00000000-0005-0000-0000-00007E670000}"/>
    <cellStyle name="Normal 2 6" xfId="15829" xr:uid="{00000000-0005-0000-0000-00007F670000}"/>
    <cellStyle name="Normal 2 6 2" xfId="15830" xr:uid="{00000000-0005-0000-0000-000080670000}"/>
    <cellStyle name="Normal 2 7" xfId="15831" xr:uid="{00000000-0005-0000-0000-000081670000}"/>
    <cellStyle name="Normal 2 8" xfId="15832" xr:uid="{00000000-0005-0000-0000-000082670000}"/>
    <cellStyle name="Normal 2 9" xfId="15833" xr:uid="{00000000-0005-0000-0000-000083670000}"/>
    <cellStyle name="Normal 2 9 2" xfId="31067" xr:uid="{00000000-0005-0000-0000-000084670000}"/>
    <cellStyle name="Normal 2_Opex recon" xfId="15834" xr:uid="{00000000-0005-0000-0000-000085670000}"/>
    <cellStyle name="Normal 20" xfId="15835" xr:uid="{00000000-0005-0000-0000-000086670000}"/>
    <cellStyle name="Normal 20 2" xfId="15836" xr:uid="{00000000-0005-0000-0000-000087670000}"/>
    <cellStyle name="Normal 200" xfId="15837" xr:uid="{00000000-0005-0000-0000-000088670000}"/>
    <cellStyle name="Normal 201" xfId="15838" xr:uid="{00000000-0005-0000-0000-000089670000}"/>
    <cellStyle name="Normal 202" xfId="15839" xr:uid="{00000000-0005-0000-0000-00008A670000}"/>
    <cellStyle name="Normal 203" xfId="15840" xr:uid="{00000000-0005-0000-0000-00008B670000}"/>
    <cellStyle name="Normal 204" xfId="15841" xr:uid="{00000000-0005-0000-0000-00008C670000}"/>
    <cellStyle name="Normal 205" xfId="15842" xr:uid="{00000000-0005-0000-0000-00008D670000}"/>
    <cellStyle name="Normal 206" xfId="15843" xr:uid="{00000000-0005-0000-0000-00008E670000}"/>
    <cellStyle name="Normal 207" xfId="15844" xr:uid="{00000000-0005-0000-0000-00008F670000}"/>
    <cellStyle name="Normal 208" xfId="15845" xr:uid="{00000000-0005-0000-0000-000090670000}"/>
    <cellStyle name="Normal 209" xfId="15846" xr:uid="{00000000-0005-0000-0000-000091670000}"/>
    <cellStyle name="Normal 21" xfId="15847" xr:uid="{00000000-0005-0000-0000-000092670000}"/>
    <cellStyle name="Normal 21 2" xfId="15848" xr:uid="{00000000-0005-0000-0000-000093670000}"/>
    <cellStyle name="Normal 210" xfId="15849" xr:uid="{00000000-0005-0000-0000-000094670000}"/>
    <cellStyle name="Normal 211" xfId="15850" xr:uid="{00000000-0005-0000-0000-000095670000}"/>
    <cellStyle name="Normal 212" xfId="20372" xr:uid="{00000000-0005-0000-0000-000096670000}"/>
    <cellStyle name="Normal 213" xfId="14" xr:uid="{00000000-0005-0000-0000-000097670000}"/>
    <cellStyle name="Normal 214" xfId="20376" xr:uid="{00000000-0005-0000-0000-000098670000}"/>
    <cellStyle name="Normal 215" xfId="20377" xr:uid="{00000000-0005-0000-0000-000099670000}"/>
    <cellStyle name="Normal 216" xfId="20380" xr:uid="{00000000-0005-0000-0000-00009A670000}"/>
    <cellStyle name="Normal 217" xfId="31878" xr:uid="{00000000-0005-0000-0000-00009B670000}"/>
    <cellStyle name="Normal 218" xfId="31880" xr:uid="{00000000-0005-0000-0000-00009C670000}"/>
    <cellStyle name="Normal 219" xfId="8" xr:uid="{00000000-0005-0000-0000-00009D670000}"/>
    <cellStyle name="Normal 22" xfId="15851" xr:uid="{00000000-0005-0000-0000-00009E670000}"/>
    <cellStyle name="Normal 22 2" xfId="15852" xr:uid="{00000000-0005-0000-0000-00009F670000}"/>
    <cellStyle name="Normal 220" xfId="9" xr:uid="{00000000-0005-0000-0000-0000A0670000}"/>
    <cellStyle name="Normal 221" xfId="10" xr:uid="{00000000-0005-0000-0000-0000A1670000}"/>
    <cellStyle name="Normal 222" xfId="12" xr:uid="{00000000-0005-0000-0000-0000A2670000}"/>
    <cellStyle name="Normal 223" xfId="13" xr:uid="{00000000-0005-0000-0000-0000A3670000}"/>
    <cellStyle name="Normal 224" xfId="11" xr:uid="{00000000-0005-0000-0000-0000A4670000}"/>
    <cellStyle name="Normal 225" xfId="31882" xr:uid="{00000000-0005-0000-0000-0000A5670000}"/>
    <cellStyle name="Normal 226" xfId="31883" xr:uid="{00000000-0005-0000-0000-0000A6670000}"/>
    <cellStyle name="Normal 227" xfId="31885" xr:uid="{00000000-0005-0000-0000-0000A7670000}"/>
    <cellStyle name="Normal 228" xfId="31888" xr:uid="{00000000-0005-0000-0000-0000A8670000}"/>
    <cellStyle name="Normal 229" xfId="6" xr:uid="{00000000-0005-0000-0000-0000A9670000}"/>
    <cellStyle name="Normal 23" xfId="15853" xr:uid="{00000000-0005-0000-0000-0000AA670000}"/>
    <cellStyle name="Normal 23 2" xfId="15854" xr:uid="{00000000-0005-0000-0000-0000AB670000}"/>
    <cellStyle name="Normal 24" xfId="15855" xr:uid="{00000000-0005-0000-0000-0000AC670000}"/>
    <cellStyle name="Normal 24 2" xfId="15856" xr:uid="{00000000-0005-0000-0000-0000AD670000}"/>
    <cellStyle name="Normal 25" xfId="15857" xr:uid="{00000000-0005-0000-0000-0000AE670000}"/>
    <cellStyle name="Normal 25 2" xfId="15858" xr:uid="{00000000-0005-0000-0000-0000AF670000}"/>
    <cellStyle name="Normal 26" xfId="15859" xr:uid="{00000000-0005-0000-0000-0000B0670000}"/>
    <cellStyle name="Normal 26 2" xfId="15860" xr:uid="{00000000-0005-0000-0000-0000B1670000}"/>
    <cellStyle name="Normal 27" xfId="15861" xr:uid="{00000000-0005-0000-0000-0000B2670000}"/>
    <cellStyle name="Normal 27 2" xfId="15862" xr:uid="{00000000-0005-0000-0000-0000B3670000}"/>
    <cellStyle name="Normal 28" xfId="15863" xr:uid="{00000000-0005-0000-0000-0000B4670000}"/>
    <cellStyle name="Normal 28 2" xfId="15864" xr:uid="{00000000-0005-0000-0000-0000B5670000}"/>
    <cellStyle name="Normal 29" xfId="15865" xr:uid="{00000000-0005-0000-0000-0000B6670000}"/>
    <cellStyle name="Normal 29 2" xfId="15866" xr:uid="{00000000-0005-0000-0000-0000B7670000}"/>
    <cellStyle name="Normal 3" xfId="18" xr:uid="{00000000-0005-0000-0000-0000B8670000}"/>
    <cellStyle name="Normal 3 2" xfId="15867" xr:uid="{00000000-0005-0000-0000-0000B9670000}"/>
    <cellStyle name="Normal 3 2 2" xfId="15868" xr:uid="{00000000-0005-0000-0000-0000BA670000}"/>
    <cellStyle name="Normal 3 2 2 2" xfId="15869" xr:uid="{00000000-0005-0000-0000-0000BB670000}"/>
    <cellStyle name="Normal 3 2 2 2 2" xfId="15870" xr:uid="{00000000-0005-0000-0000-0000BC670000}"/>
    <cellStyle name="Normal 3 2 2 2 2 2" xfId="15871" xr:uid="{00000000-0005-0000-0000-0000BD670000}"/>
    <cellStyle name="Normal 3 2 2 2 2 2 2" xfId="31071" xr:uid="{00000000-0005-0000-0000-0000BE670000}"/>
    <cellStyle name="Normal 3 2 2 2 2 3" xfId="31070" xr:uid="{00000000-0005-0000-0000-0000BF670000}"/>
    <cellStyle name="Normal 3 2 2 2 3" xfId="15872" xr:uid="{00000000-0005-0000-0000-0000C0670000}"/>
    <cellStyle name="Normal 3 2 2 2 3 2" xfId="31072" xr:uid="{00000000-0005-0000-0000-0000C1670000}"/>
    <cellStyle name="Normal 3 2 2 2 4" xfId="31069" xr:uid="{00000000-0005-0000-0000-0000C2670000}"/>
    <cellStyle name="Normal 3 2 2 3" xfId="15873" xr:uid="{00000000-0005-0000-0000-0000C3670000}"/>
    <cellStyle name="Normal 3 2 2 3 2" xfId="15874" xr:uid="{00000000-0005-0000-0000-0000C4670000}"/>
    <cellStyle name="Normal 3 2 2 3 2 2" xfId="31074" xr:uid="{00000000-0005-0000-0000-0000C5670000}"/>
    <cellStyle name="Normal 3 2 2 3 3" xfId="31073" xr:uid="{00000000-0005-0000-0000-0000C6670000}"/>
    <cellStyle name="Normal 3 2 2 4" xfId="15875" xr:uid="{00000000-0005-0000-0000-0000C7670000}"/>
    <cellStyle name="Normal 3 2 2 4 2" xfId="31075" xr:uid="{00000000-0005-0000-0000-0000C8670000}"/>
    <cellStyle name="Normal 3 2 2 5" xfId="31068" xr:uid="{00000000-0005-0000-0000-0000C9670000}"/>
    <cellStyle name="Normal 3 2 3" xfId="15876" xr:uid="{00000000-0005-0000-0000-0000CA670000}"/>
    <cellStyle name="Normal 3 2 3 2" xfId="15877" xr:uid="{00000000-0005-0000-0000-0000CB670000}"/>
    <cellStyle name="Normal 3 2 3 2 2" xfId="15878" xr:uid="{00000000-0005-0000-0000-0000CC670000}"/>
    <cellStyle name="Normal 3 2 3 2 2 2" xfId="31078" xr:uid="{00000000-0005-0000-0000-0000CD670000}"/>
    <cellStyle name="Normal 3 2 3 2 3" xfId="31077" xr:uid="{00000000-0005-0000-0000-0000CE670000}"/>
    <cellStyle name="Normal 3 2 3 3" xfId="15879" xr:uid="{00000000-0005-0000-0000-0000CF670000}"/>
    <cellStyle name="Normal 3 2 3 3 2" xfId="31079" xr:uid="{00000000-0005-0000-0000-0000D0670000}"/>
    <cellStyle name="Normal 3 2 3 4" xfId="31076" xr:uid="{00000000-0005-0000-0000-0000D1670000}"/>
    <cellStyle name="Normal 3 2 4" xfId="15880" xr:uid="{00000000-0005-0000-0000-0000D2670000}"/>
    <cellStyle name="Normal 3 2 4 2" xfId="15881" xr:uid="{00000000-0005-0000-0000-0000D3670000}"/>
    <cellStyle name="Normal 3 2 4 2 2" xfId="31081" xr:uid="{00000000-0005-0000-0000-0000D4670000}"/>
    <cellStyle name="Normal 3 2 4 3" xfId="31080" xr:uid="{00000000-0005-0000-0000-0000D5670000}"/>
    <cellStyle name="Normal 3 3" xfId="15882" xr:uid="{00000000-0005-0000-0000-0000D6670000}"/>
    <cellStyle name="Normal 3 4" xfId="15883" xr:uid="{00000000-0005-0000-0000-0000D7670000}"/>
    <cellStyle name="Normal 3 4 2" xfId="15884" xr:uid="{00000000-0005-0000-0000-0000D8670000}"/>
    <cellStyle name="Normal 3 4 2 2" xfId="15885" xr:uid="{00000000-0005-0000-0000-0000D9670000}"/>
    <cellStyle name="Normal 3 4 2 2 2" xfId="15886" xr:uid="{00000000-0005-0000-0000-0000DA670000}"/>
    <cellStyle name="Normal 3 4 2 2 2 2" xfId="31085" xr:uid="{00000000-0005-0000-0000-0000DB670000}"/>
    <cellStyle name="Normal 3 4 2 2 3" xfId="31084" xr:uid="{00000000-0005-0000-0000-0000DC670000}"/>
    <cellStyle name="Normal 3 4 2 3" xfId="15887" xr:uid="{00000000-0005-0000-0000-0000DD670000}"/>
    <cellStyle name="Normal 3 4 2 3 2" xfId="31086" xr:uid="{00000000-0005-0000-0000-0000DE670000}"/>
    <cellStyle name="Normal 3 4 2 4" xfId="31083" xr:uid="{00000000-0005-0000-0000-0000DF670000}"/>
    <cellStyle name="Normal 3 4 3" xfId="15888" xr:uid="{00000000-0005-0000-0000-0000E0670000}"/>
    <cellStyle name="Normal 3 4 3 2" xfId="15889" xr:uid="{00000000-0005-0000-0000-0000E1670000}"/>
    <cellStyle name="Normal 3 4 3 2 2" xfId="31088" xr:uid="{00000000-0005-0000-0000-0000E2670000}"/>
    <cellStyle name="Normal 3 4 3 3" xfId="31087" xr:uid="{00000000-0005-0000-0000-0000E3670000}"/>
    <cellStyle name="Normal 3 4 4" xfId="15890" xr:uid="{00000000-0005-0000-0000-0000E4670000}"/>
    <cellStyle name="Normal 3 4 4 2" xfId="31089" xr:uid="{00000000-0005-0000-0000-0000E5670000}"/>
    <cellStyle name="Normal 3 4 5" xfId="31082" xr:uid="{00000000-0005-0000-0000-0000E6670000}"/>
    <cellStyle name="Normal 3 5" xfId="15891" xr:uid="{00000000-0005-0000-0000-0000E7670000}"/>
    <cellStyle name="Normal 3 5 2" xfId="15892" xr:uid="{00000000-0005-0000-0000-0000E8670000}"/>
    <cellStyle name="Normal 3 5 2 2" xfId="15893" xr:uid="{00000000-0005-0000-0000-0000E9670000}"/>
    <cellStyle name="Normal 3 5 2 2 2" xfId="31092" xr:uid="{00000000-0005-0000-0000-0000EA670000}"/>
    <cellStyle name="Normal 3 5 2 3" xfId="31091" xr:uid="{00000000-0005-0000-0000-0000EB670000}"/>
    <cellStyle name="Normal 3 5 3" xfId="15894" xr:uid="{00000000-0005-0000-0000-0000EC670000}"/>
    <cellStyle name="Normal 3 5 3 2" xfId="31093" xr:uid="{00000000-0005-0000-0000-0000ED670000}"/>
    <cellStyle name="Normal 3 5 4" xfId="31090" xr:uid="{00000000-0005-0000-0000-0000EE670000}"/>
    <cellStyle name="Normal 3 6" xfId="15895" xr:uid="{00000000-0005-0000-0000-0000EF670000}"/>
    <cellStyle name="Normal 3 7" xfId="15896" xr:uid="{00000000-0005-0000-0000-0000F0670000}"/>
    <cellStyle name="Normal 3 7 2" xfId="15897" xr:uid="{00000000-0005-0000-0000-0000F1670000}"/>
    <cellStyle name="Normal 3 7 2 2" xfId="31095" xr:uid="{00000000-0005-0000-0000-0000F2670000}"/>
    <cellStyle name="Normal 3 7 3" xfId="31094" xr:uid="{00000000-0005-0000-0000-0000F3670000}"/>
    <cellStyle name="Normal 3 8" xfId="15898" xr:uid="{00000000-0005-0000-0000-0000F4670000}"/>
    <cellStyle name="Normal 3 9" xfId="21" xr:uid="{00000000-0005-0000-0000-0000F5670000}"/>
    <cellStyle name="Normal 30" xfId="15899" xr:uid="{00000000-0005-0000-0000-0000F6670000}"/>
    <cellStyle name="Normal 30 2" xfId="15900" xr:uid="{00000000-0005-0000-0000-0000F7670000}"/>
    <cellStyle name="Normal 31" xfId="15901" xr:uid="{00000000-0005-0000-0000-0000F8670000}"/>
    <cellStyle name="Normal 31 2" xfId="15902" xr:uid="{00000000-0005-0000-0000-0000F9670000}"/>
    <cellStyle name="Normal 32" xfId="15903" xr:uid="{00000000-0005-0000-0000-0000FA670000}"/>
    <cellStyle name="Normal 32 2" xfId="15904" xr:uid="{00000000-0005-0000-0000-0000FB670000}"/>
    <cellStyle name="Normal 33" xfId="15905" xr:uid="{00000000-0005-0000-0000-0000FC670000}"/>
    <cellStyle name="Normal 33 2" xfId="15906" xr:uid="{00000000-0005-0000-0000-0000FD670000}"/>
    <cellStyle name="Normal 34" xfId="15907" xr:uid="{00000000-0005-0000-0000-0000FE670000}"/>
    <cellStyle name="Normal 34 2" xfId="15908" xr:uid="{00000000-0005-0000-0000-0000FF670000}"/>
    <cellStyle name="Normal 35" xfId="15909" xr:uid="{00000000-0005-0000-0000-000000680000}"/>
    <cellStyle name="Normal 35 2" xfId="15910" xr:uid="{00000000-0005-0000-0000-000001680000}"/>
    <cellStyle name="Normal 36" xfId="15911" xr:uid="{00000000-0005-0000-0000-000002680000}"/>
    <cellStyle name="Normal 36 2" xfId="15912" xr:uid="{00000000-0005-0000-0000-000003680000}"/>
    <cellStyle name="Normal 37" xfId="15913" xr:uid="{00000000-0005-0000-0000-000004680000}"/>
    <cellStyle name="Normal 37 2" xfId="15914" xr:uid="{00000000-0005-0000-0000-000005680000}"/>
    <cellStyle name="Normal 38" xfId="15915" xr:uid="{00000000-0005-0000-0000-000006680000}"/>
    <cellStyle name="Normal 38 2" xfId="15916" xr:uid="{00000000-0005-0000-0000-000007680000}"/>
    <cellStyle name="Normal 39" xfId="15917" xr:uid="{00000000-0005-0000-0000-000008680000}"/>
    <cellStyle name="Normal 39 10" xfId="15918" xr:uid="{00000000-0005-0000-0000-000009680000}"/>
    <cellStyle name="Normal 39 10 2" xfId="15919" xr:uid="{00000000-0005-0000-0000-00000A680000}"/>
    <cellStyle name="Normal 39 10 2 2" xfId="15920" xr:uid="{00000000-0005-0000-0000-00000B680000}"/>
    <cellStyle name="Normal 39 10 2 2 2" xfId="31099" xr:uid="{00000000-0005-0000-0000-00000C680000}"/>
    <cellStyle name="Normal 39 10 2 3" xfId="31098" xr:uid="{00000000-0005-0000-0000-00000D680000}"/>
    <cellStyle name="Normal 39 10 3" xfId="15921" xr:uid="{00000000-0005-0000-0000-00000E680000}"/>
    <cellStyle name="Normal 39 10 3 2" xfId="31100" xr:uid="{00000000-0005-0000-0000-00000F680000}"/>
    <cellStyle name="Normal 39 10 4" xfId="31097" xr:uid="{00000000-0005-0000-0000-000010680000}"/>
    <cellStyle name="Normal 39 11" xfId="15922" xr:uid="{00000000-0005-0000-0000-000011680000}"/>
    <cellStyle name="Normal 39 11 2" xfId="15923" xr:uid="{00000000-0005-0000-0000-000012680000}"/>
    <cellStyle name="Normal 39 11 2 2" xfId="15924" xr:uid="{00000000-0005-0000-0000-000013680000}"/>
    <cellStyle name="Normal 39 11 2 2 2" xfId="31103" xr:uid="{00000000-0005-0000-0000-000014680000}"/>
    <cellStyle name="Normal 39 11 2 3" xfId="31102" xr:uid="{00000000-0005-0000-0000-000015680000}"/>
    <cellStyle name="Normal 39 11 3" xfId="15925" xr:uid="{00000000-0005-0000-0000-000016680000}"/>
    <cellStyle name="Normal 39 11 3 2" xfId="31104" xr:uid="{00000000-0005-0000-0000-000017680000}"/>
    <cellStyle name="Normal 39 11 4" xfId="31101" xr:uid="{00000000-0005-0000-0000-000018680000}"/>
    <cellStyle name="Normal 39 12" xfId="15926" xr:uid="{00000000-0005-0000-0000-000019680000}"/>
    <cellStyle name="Normal 39 12 2" xfId="15927" xr:uid="{00000000-0005-0000-0000-00001A680000}"/>
    <cellStyle name="Normal 39 12 2 2" xfId="31106" xr:uid="{00000000-0005-0000-0000-00001B680000}"/>
    <cellStyle name="Normal 39 12 3" xfId="31105" xr:uid="{00000000-0005-0000-0000-00001C680000}"/>
    <cellStyle name="Normal 39 13" xfId="15928" xr:uid="{00000000-0005-0000-0000-00001D680000}"/>
    <cellStyle name="Normal 39 13 2" xfId="31107" xr:uid="{00000000-0005-0000-0000-00001E680000}"/>
    <cellStyle name="Normal 39 14" xfId="31096" xr:uid="{00000000-0005-0000-0000-00001F680000}"/>
    <cellStyle name="Normal 39 2" xfId="15929" xr:uid="{00000000-0005-0000-0000-000020680000}"/>
    <cellStyle name="Normal 39 2 10" xfId="15930" xr:uid="{00000000-0005-0000-0000-000021680000}"/>
    <cellStyle name="Normal 39 2 10 2" xfId="15931" xr:uid="{00000000-0005-0000-0000-000022680000}"/>
    <cellStyle name="Normal 39 2 10 2 2" xfId="15932" xr:uid="{00000000-0005-0000-0000-000023680000}"/>
    <cellStyle name="Normal 39 2 10 2 2 2" xfId="31111" xr:uid="{00000000-0005-0000-0000-000024680000}"/>
    <cellStyle name="Normal 39 2 10 2 3" xfId="31110" xr:uid="{00000000-0005-0000-0000-000025680000}"/>
    <cellStyle name="Normal 39 2 10 3" xfId="15933" xr:uid="{00000000-0005-0000-0000-000026680000}"/>
    <cellStyle name="Normal 39 2 10 3 2" xfId="31112" xr:uid="{00000000-0005-0000-0000-000027680000}"/>
    <cellStyle name="Normal 39 2 10 4" xfId="31109" xr:uid="{00000000-0005-0000-0000-000028680000}"/>
    <cellStyle name="Normal 39 2 11" xfId="15934" xr:uid="{00000000-0005-0000-0000-000029680000}"/>
    <cellStyle name="Normal 39 2 11 2" xfId="15935" xr:uid="{00000000-0005-0000-0000-00002A680000}"/>
    <cellStyle name="Normal 39 2 11 2 2" xfId="31114" xr:uid="{00000000-0005-0000-0000-00002B680000}"/>
    <cellStyle name="Normal 39 2 11 3" xfId="31113" xr:uid="{00000000-0005-0000-0000-00002C680000}"/>
    <cellStyle name="Normal 39 2 12" xfId="15936" xr:uid="{00000000-0005-0000-0000-00002D680000}"/>
    <cellStyle name="Normal 39 2 12 2" xfId="31115" xr:uid="{00000000-0005-0000-0000-00002E680000}"/>
    <cellStyle name="Normal 39 2 13" xfId="31108" xr:uid="{00000000-0005-0000-0000-00002F680000}"/>
    <cellStyle name="Normal 39 2 2" xfId="15937" xr:uid="{00000000-0005-0000-0000-000030680000}"/>
    <cellStyle name="Normal 39 2 2 10" xfId="31116" xr:uid="{00000000-0005-0000-0000-000031680000}"/>
    <cellStyle name="Normal 39 2 2 2" xfId="15938" xr:uid="{00000000-0005-0000-0000-000032680000}"/>
    <cellStyle name="Normal 39 2 2 2 2" xfId="15939" xr:uid="{00000000-0005-0000-0000-000033680000}"/>
    <cellStyle name="Normal 39 2 2 2 2 2" xfId="15940" xr:uid="{00000000-0005-0000-0000-000034680000}"/>
    <cellStyle name="Normal 39 2 2 2 2 2 2" xfId="15941" xr:uid="{00000000-0005-0000-0000-000035680000}"/>
    <cellStyle name="Normal 39 2 2 2 2 2 2 2" xfId="31120" xr:uid="{00000000-0005-0000-0000-000036680000}"/>
    <cellStyle name="Normal 39 2 2 2 2 2 3" xfId="31119" xr:uid="{00000000-0005-0000-0000-000037680000}"/>
    <cellStyle name="Normal 39 2 2 2 2 3" xfId="15942" xr:uid="{00000000-0005-0000-0000-000038680000}"/>
    <cellStyle name="Normal 39 2 2 2 2 3 2" xfId="31121" xr:uid="{00000000-0005-0000-0000-000039680000}"/>
    <cellStyle name="Normal 39 2 2 2 2 4" xfId="31118" xr:uid="{00000000-0005-0000-0000-00003A680000}"/>
    <cellStyle name="Normal 39 2 2 2 3" xfId="15943" xr:uid="{00000000-0005-0000-0000-00003B680000}"/>
    <cellStyle name="Normal 39 2 2 2 3 2" xfId="15944" xr:uid="{00000000-0005-0000-0000-00003C680000}"/>
    <cellStyle name="Normal 39 2 2 2 3 2 2" xfId="15945" xr:uid="{00000000-0005-0000-0000-00003D680000}"/>
    <cellStyle name="Normal 39 2 2 2 3 2 2 2" xfId="31124" xr:uid="{00000000-0005-0000-0000-00003E680000}"/>
    <cellStyle name="Normal 39 2 2 2 3 2 3" xfId="31123" xr:uid="{00000000-0005-0000-0000-00003F680000}"/>
    <cellStyle name="Normal 39 2 2 2 3 3" xfId="15946" xr:uid="{00000000-0005-0000-0000-000040680000}"/>
    <cellStyle name="Normal 39 2 2 2 3 3 2" xfId="31125" xr:uid="{00000000-0005-0000-0000-000041680000}"/>
    <cellStyle name="Normal 39 2 2 2 3 4" xfId="31122" xr:uid="{00000000-0005-0000-0000-000042680000}"/>
    <cellStyle name="Normal 39 2 2 2 4" xfId="15947" xr:uid="{00000000-0005-0000-0000-000043680000}"/>
    <cellStyle name="Normal 39 2 2 2 4 2" xfId="15948" xr:uid="{00000000-0005-0000-0000-000044680000}"/>
    <cellStyle name="Normal 39 2 2 2 4 2 2" xfId="15949" xr:uid="{00000000-0005-0000-0000-000045680000}"/>
    <cellStyle name="Normal 39 2 2 2 4 2 2 2" xfId="31128" xr:uid="{00000000-0005-0000-0000-000046680000}"/>
    <cellStyle name="Normal 39 2 2 2 4 2 3" xfId="31127" xr:uid="{00000000-0005-0000-0000-000047680000}"/>
    <cellStyle name="Normal 39 2 2 2 4 3" xfId="15950" xr:uid="{00000000-0005-0000-0000-000048680000}"/>
    <cellStyle name="Normal 39 2 2 2 4 3 2" xfId="31129" xr:uid="{00000000-0005-0000-0000-000049680000}"/>
    <cellStyle name="Normal 39 2 2 2 4 4" xfId="31126" xr:uid="{00000000-0005-0000-0000-00004A680000}"/>
    <cellStyle name="Normal 39 2 2 2 5" xfId="15951" xr:uid="{00000000-0005-0000-0000-00004B680000}"/>
    <cellStyle name="Normal 39 2 2 2 5 2" xfId="15952" xr:uid="{00000000-0005-0000-0000-00004C680000}"/>
    <cellStyle name="Normal 39 2 2 2 5 2 2" xfId="15953" xr:uid="{00000000-0005-0000-0000-00004D680000}"/>
    <cellStyle name="Normal 39 2 2 2 5 2 2 2" xfId="31132" xr:uid="{00000000-0005-0000-0000-00004E680000}"/>
    <cellStyle name="Normal 39 2 2 2 5 2 3" xfId="31131" xr:uid="{00000000-0005-0000-0000-00004F680000}"/>
    <cellStyle name="Normal 39 2 2 2 5 3" xfId="15954" xr:uid="{00000000-0005-0000-0000-000050680000}"/>
    <cellStyle name="Normal 39 2 2 2 5 3 2" xfId="31133" xr:uid="{00000000-0005-0000-0000-000051680000}"/>
    <cellStyle name="Normal 39 2 2 2 5 4" xfId="31130" xr:uid="{00000000-0005-0000-0000-000052680000}"/>
    <cellStyle name="Normal 39 2 2 2 6" xfId="15955" xr:uid="{00000000-0005-0000-0000-000053680000}"/>
    <cellStyle name="Normal 39 2 2 2 6 2" xfId="15956" xr:uid="{00000000-0005-0000-0000-000054680000}"/>
    <cellStyle name="Normal 39 2 2 2 6 2 2" xfId="15957" xr:uid="{00000000-0005-0000-0000-000055680000}"/>
    <cellStyle name="Normal 39 2 2 2 6 2 2 2" xfId="31136" xr:uid="{00000000-0005-0000-0000-000056680000}"/>
    <cellStyle name="Normal 39 2 2 2 6 2 3" xfId="31135" xr:uid="{00000000-0005-0000-0000-000057680000}"/>
    <cellStyle name="Normal 39 2 2 2 6 3" xfId="15958" xr:uid="{00000000-0005-0000-0000-000058680000}"/>
    <cellStyle name="Normal 39 2 2 2 6 3 2" xfId="31137" xr:uid="{00000000-0005-0000-0000-000059680000}"/>
    <cellStyle name="Normal 39 2 2 2 6 4" xfId="31134" xr:uid="{00000000-0005-0000-0000-00005A680000}"/>
    <cellStyle name="Normal 39 2 2 2 7" xfId="15959" xr:uid="{00000000-0005-0000-0000-00005B680000}"/>
    <cellStyle name="Normal 39 2 2 2 7 2" xfId="15960" xr:uid="{00000000-0005-0000-0000-00005C680000}"/>
    <cellStyle name="Normal 39 2 2 2 7 2 2" xfId="31139" xr:uid="{00000000-0005-0000-0000-00005D680000}"/>
    <cellStyle name="Normal 39 2 2 2 7 3" xfId="31138" xr:uid="{00000000-0005-0000-0000-00005E680000}"/>
    <cellStyle name="Normal 39 2 2 2 8" xfId="15961" xr:uid="{00000000-0005-0000-0000-00005F680000}"/>
    <cellStyle name="Normal 39 2 2 2 8 2" xfId="31140" xr:uid="{00000000-0005-0000-0000-000060680000}"/>
    <cellStyle name="Normal 39 2 2 2 9" xfId="31117" xr:uid="{00000000-0005-0000-0000-000061680000}"/>
    <cellStyle name="Normal 39 2 2 3" xfId="15962" xr:uid="{00000000-0005-0000-0000-000062680000}"/>
    <cellStyle name="Normal 39 2 2 3 2" xfId="15963" xr:uid="{00000000-0005-0000-0000-000063680000}"/>
    <cellStyle name="Normal 39 2 2 3 2 2" xfId="15964" xr:uid="{00000000-0005-0000-0000-000064680000}"/>
    <cellStyle name="Normal 39 2 2 3 2 2 2" xfId="31143" xr:uid="{00000000-0005-0000-0000-000065680000}"/>
    <cellStyle name="Normal 39 2 2 3 2 3" xfId="31142" xr:uid="{00000000-0005-0000-0000-000066680000}"/>
    <cellStyle name="Normal 39 2 2 3 3" xfId="15965" xr:uid="{00000000-0005-0000-0000-000067680000}"/>
    <cellStyle name="Normal 39 2 2 3 3 2" xfId="31144" xr:uid="{00000000-0005-0000-0000-000068680000}"/>
    <cellStyle name="Normal 39 2 2 3 4" xfId="31141" xr:uid="{00000000-0005-0000-0000-000069680000}"/>
    <cellStyle name="Normal 39 2 2 4" xfId="15966" xr:uid="{00000000-0005-0000-0000-00006A680000}"/>
    <cellStyle name="Normal 39 2 2 4 2" xfId="15967" xr:uid="{00000000-0005-0000-0000-00006B680000}"/>
    <cellStyle name="Normal 39 2 2 4 2 2" xfId="15968" xr:uid="{00000000-0005-0000-0000-00006C680000}"/>
    <cellStyle name="Normal 39 2 2 4 2 2 2" xfId="31147" xr:uid="{00000000-0005-0000-0000-00006D680000}"/>
    <cellStyle name="Normal 39 2 2 4 2 3" xfId="31146" xr:uid="{00000000-0005-0000-0000-00006E680000}"/>
    <cellStyle name="Normal 39 2 2 4 3" xfId="15969" xr:uid="{00000000-0005-0000-0000-00006F680000}"/>
    <cellStyle name="Normal 39 2 2 4 3 2" xfId="31148" xr:uid="{00000000-0005-0000-0000-000070680000}"/>
    <cellStyle name="Normal 39 2 2 4 4" xfId="31145" xr:uid="{00000000-0005-0000-0000-000071680000}"/>
    <cellStyle name="Normal 39 2 2 5" xfId="15970" xr:uid="{00000000-0005-0000-0000-000072680000}"/>
    <cellStyle name="Normal 39 2 2 5 2" xfId="15971" xr:uid="{00000000-0005-0000-0000-000073680000}"/>
    <cellStyle name="Normal 39 2 2 5 2 2" xfId="15972" xr:uid="{00000000-0005-0000-0000-000074680000}"/>
    <cellStyle name="Normal 39 2 2 5 2 2 2" xfId="31151" xr:uid="{00000000-0005-0000-0000-000075680000}"/>
    <cellStyle name="Normal 39 2 2 5 2 3" xfId="31150" xr:uid="{00000000-0005-0000-0000-000076680000}"/>
    <cellStyle name="Normal 39 2 2 5 3" xfId="15973" xr:uid="{00000000-0005-0000-0000-000077680000}"/>
    <cellStyle name="Normal 39 2 2 5 3 2" xfId="31152" xr:uid="{00000000-0005-0000-0000-000078680000}"/>
    <cellStyle name="Normal 39 2 2 5 4" xfId="31149" xr:uid="{00000000-0005-0000-0000-000079680000}"/>
    <cellStyle name="Normal 39 2 2 6" xfId="15974" xr:uid="{00000000-0005-0000-0000-00007A680000}"/>
    <cellStyle name="Normal 39 2 2 6 2" xfId="15975" xr:uid="{00000000-0005-0000-0000-00007B680000}"/>
    <cellStyle name="Normal 39 2 2 6 2 2" xfId="15976" xr:uid="{00000000-0005-0000-0000-00007C680000}"/>
    <cellStyle name="Normal 39 2 2 6 2 2 2" xfId="31155" xr:uid="{00000000-0005-0000-0000-00007D680000}"/>
    <cellStyle name="Normal 39 2 2 6 2 3" xfId="31154" xr:uid="{00000000-0005-0000-0000-00007E680000}"/>
    <cellStyle name="Normal 39 2 2 6 3" xfId="15977" xr:uid="{00000000-0005-0000-0000-00007F680000}"/>
    <cellStyle name="Normal 39 2 2 6 3 2" xfId="31156" xr:uid="{00000000-0005-0000-0000-000080680000}"/>
    <cellStyle name="Normal 39 2 2 6 4" xfId="31153" xr:uid="{00000000-0005-0000-0000-000081680000}"/>
    <cellStyle name="Normal 39 2 2 7" xfId="15978" xr:uid="{00000000-0005-0000-0000-000082680000}"/>
    <cellStyle name="Normal 39 2 2 7 2" xfId="15979" xr:uid="{00000000-0005-0000-0000-000083680000}"/>
    <cellStyle name="Normal 39 2 2 7 2 2" xfId="15980" xr:uid="{00000000-0005-0000-0000-000084680000}"/>
    <cellStyle name="Normal 39 2 2 7 2 2 2" xfId="31159" xr:uid="{00000000-0005-0000-0000-000085680000}"/>
    <cellStyle name="Normal 39 2 2 7 2 3" xfId="31158" xr:uid="{00000000-0005-0000-0000-000086680000}"/>
    <cellStyle name="Normal 39 2 2 7 3" xfId="15981" xr:uid="{00000000-0005-0000-0000-000087680000}"/>
    <cellStyle name="Normal 39 2 2 7 3 2" xfId="31160" xr:uid="{00000000-0005-0000-0000-000088680000}"/>
    <cellStyle name="Normal 39 2 2 7 4" xfId="31157" xr:uid="{00000000-0005-0000-0000-000089680000}"/>
    <cellStyle name="Normal 39 2 2 8" xfId="15982" xr:uid="{00000000-0005-0000-0000-00008A680000}"/>
    <cellStyle name="Normal 39 2 2 8 2" xfId="15983" xr:uid="{00000000-0005-0000-0000-00008B680000}"/>
    <cellStyle name="Normal 39 2 2 8 2 2" xfId="31162" xr:uid="{00000000-0005-0000-0000-00008C680000}"/>
    <cellStyle name="Normal 39 2 2 8 3" xfId="31161" xr:uid="{00000000-0005-0000-0000-00008D680000}"/>
    <cellStyle name="Normal 39 2 2 9" xfId="15984" xr:uid="{00000000-0005-0000-0000-00008E680000}"/>
    <cellStyle name="Normal 39 2 2 9 2" xfId="31163" xr:uid="{00000000-0005-0000-0000-00008F680000}"/>
    <cellStyle name="Normal 39 2 3" xfId="15985" xr:uid="{00000000-0005-0000-0000-000090680000}"/>
    <cellStyle name="Normal 39 2 3 10" xfId="31164" xr:uid="{00000000-0005-0000-0000-000091680000}"/>
    <cellStyle name="Normal 39 2 3 2" xfId="15986" xr:uid="{00000000-0005-0000-0000-000092680000}"/>
    <cellStyle name="Normal 39 2 3 2 2" xfId="15987" xr:uid="{00000000-0005-0000-0000-000093680000}"/>
    <cellStyle name="Normal 39 2 3 2 2 2" xfId="15988" xr:uid="{00000000-0005-0000-0000-000094680000}"/>
    <cellStyle name="Normal 39 2 3 2 2 2 2" xfId="15989" xr:uid="{00000000-0005-0000-0000-000095680000}"/>
    <cellStyle name="Normal 39 2 3 2 2 2 2 2" xfId="31168" xr:uid="{00000000-0005-0000-0000-000096680000}"/>
    <cellStyle name="Normal 39 2 3 2 2 2 3" xfId="31167" xr:uid="{00000000-0005-0000-0000-000097680000}"/>
    <cellStyle name="Normal 39 2 3 2 2 3" xfId="15990" xr:uid="{00000000-0005-0000-0000-000098680000}"/>
    <cellStyle name="Normal 39 2 3 2 2 3 2" xfId="31169" xr:uid="{00000000-0005-0000-0000-000099680000}"/>
    <cellStyle name="Normal 39 2 3 2 2 4" xfId="31166" xr:uid="{00000000-0005-0000-0000-00009A680000}"/>
    <cellStyle name="Normal 39 2 3 2 3" xfId="15991" xr:uid="{00000000-0005-0000-0000-00009B680000}"/>
    <cellStyle name="Normal 39 2 3 2 3 2" xfId="15992" xr:uid="{00000000-0005-0000-0000-00009C680000}"/>
    <cellStyle name="Normal 39 2 3 2 3 2 2" xfId="15993" xr:uid="{00000000-0005-0000-0000-00009D680000}"/>
    <cellStyle name="Normal 39 2 3 2 3 2 2 2" xfId="31172" xr:uid="{00000000-0005-0000-0000-00009E680000}"/>
    <cellStyle name="Normal 39 2 3 2 3 2 3" xfId="31171" xr:uid="{00000000-0005-0000-0000-00009F680000}"/>
    <cellStyle name="Normal 39 2 3 2 3 3" xfId="15994" xr:uid="{00000000-0005-0000-0000-0000A0680000}"/>
    <cellStyle name="Normal 39 2 3 2 3 3 2" xfId="31173" xr:uid="{00000000-0005-0000-0000-0000A1680000}"/>
    <cellStyle name="Normal 39 2 3 2 3 4" xfId="31170" xr:uid="{00000000-0005-0000-0000-0000A2680000}"/>
    <cellStyle name="Normal 39 2 3 2 4" xfId="15995" xr:uid="{00000000-0005-0000-0000-0000A3680000}"/>
    <cellStyle name="Normal 39 2 3 2 4 2" xfId="15996" xr:uid="{00000000-0005-0000-0000-0000A4680000}"/>
    <cellStyle name="Normal 39 2 3 2 4 2 2" xfId="15997" xr:uid="{00000000-0005-0000-0000-0000A5680000}"/>
    <cellStyle name="Normal 39 2 3 2 4 2 2 2" xfId="31176" xr:uid="{00000000-0005-0000-0000-0000A6680000}"/>
    <cellStyle name="Normal 39 2 3 2 4 2 3" xfId="31175" xr:uid="{00000000-0005-0000-0000-0000A7680000}"/>
    <cellStyle name="Normal 39 2 3 2 4 3" xfId="15998" xr:uid="{00000000-0005-0000-0000-0000A8680000}"/>
    <cellStyle name="Normal 39 2 3 2 4 3 2" xfId="31177" xr:uid="{00000000-0005-0000-0000-0000A9680000}"/>
    <cellStyle name="Normal 39 2 3 2 4 4" xfId="31174" xr:uid="{00000000-0005-0000-0000-0000AA680000}"/>
    <cellStyle name="Normal 39 2 3 2 5" xfId="15999" xr:uid="{00000000-0005-0000-0000-0000AB680000}"/>
    <cellStyle name="Normal 39 2 3 2 5 2" xfId="16000" xr:uid="{00000000-0005-0000-0000-0000AC680000}"/>
    <cellStyle name="Normal 39 2 3 2 5 2 2" xfId="16001" xr:uid="{00000000-0005-0000-0000-0000AD680000}"/>
    <cellStyle name="Normal 39 2 3 2 5 2 2 2" xfId="31180" xr:uid="{00000000-0005-0000-0000-0000AE680000}"/>
    <cellStyle name="Normal 39 2 3 2 5 2 3" xfId="31179" xr:uid="{00000000-0005-0000-0000-0000AF680000}"/>
    <cellStyle name="Normal 39 2 3 2 5 3" xfId="16002" xr:uid="{00000000-0005-0000-0000-0000B0680000}"/>
    <cellStyle name="Normal 39 2 3 2 5 3 2" xfId="31181" xr:uid="{00000000-0005-0000-0000-0000B1680000}"/>
    <cellStyle name="Normal 39 2 3 2 5 4" xfId="31178" xr:uid="{00000000-0005-0000-0000-0000B2680000}"/>
    <cellStyle name="Normal 39 2 3 2 6" xfId="16003" xr:uid="{00000000-0005-0000-0000-0000B3680000}"/>
    <cellStyle name="Normal 39 2 3 2 6 2" xfId="16004" xr:uid="{00000000-0005-0000-0000-0000B4680000}"/>
    <cellStyle name="Normal 39 2 3 2 6 2 2" xfId="16005" xr:uid="{00000000-0005-0000-0000-0000B5680000}"/>
    <cellStyle name="Normal 39 2 3 2 6 2 2 2" xfId="31184" xr:uid="{00000000-0005-0000-0000-0000B6680000}"/>
    <cellStyle name="Normal 39 2 3 2 6 2 3" xfId="31183" xr:uid="{00000000-0005-0000-0000-0000B7680000}"/>
    <cellStyle name="Normal 39 2 3 2 6 3" xfId="16006" xr:uid="{00000000-0005-0000-0000-0000B8680000}"/>
    <cellStyle name="Normal 39 2 3 2 6 3 2" xfId="31185" xr:uid="{00000000-0005-0000-0000-0000B9680000}"/>
    <cellStyle name="Normal 39 2 3 2 6 4" xfId="31182" xr:uid="{00000000-0005-0000-0000-0000BA680000}"/>
    <cellStyle name="Normal 39 2 3 2 7" xfId="16007" xr:uid="{00000000-0005-0000-0000-0000BB680000}"/>
    <cellStyle name="Normal 39 2 3 2 7 2" xfId="16008" xr:uid="{00000000-0005-0000-0000-0000BC680000}"/>
    <cellStyle name="Normal 39 2 3 2 7 2 2" xfId="31187" xr:uid="{00000000-0005-0000-0000-0000BD680000}"/>
    <cellStyle name="Normal 39 2 3 2 7 3" xfId="31186" xr:uid="{00000000-0005-0000-0000-0000BE680000}"/>
    <cellStyle name="Normal 39 2 3 2 8" xfId="16009" xr:uid="{00000000-0005-0000-0000-0000BF680000}"/>
    <cellStyle name="Normal 39 2 3 2 8 2" xfId="31188" xr:uid="{00000000-0005-0000-0000-0000C0680000}"/>
    <cellStyle name="Normal 39 2 3 2 9" xfId="31165" xr:uid="{00000000-0005-0000-0000-0000C1680000}"/>
    <cellStyle name="Normal 39 2 3 3" xfId="16010" xr:uid="{00000000-0005-0000-0000-0000C2680000}"/>
    <cellStyle name="Normal 39 2 3 3 2" xfId="16011" xr:uid="{00000000-0005-0000-0000-0000C3680000}"/>
    <cellStyle name="Normal 39 2 3 3 2 2" xfId="16012" xr:uid="{00000000-0005-0000-0000-0000C4680000}"/>
    <cellStyle name="Normal 39 2 3 3 2 2 2" xfId="31191" xr:uid="{00000000-0005-0000-0000-0000C5680000}"/>
    <cellStyle name="Normal 39 2 3 3 2 3" xfId="31190" xr:uid="{00000000-0005-0000-0000-0000C6680000}"/>
    <cellStyle name="Normal 39 2 3 3 3" xfId="16013" xr:uid="{00000000-0005-0000-0000-0000C7680000}"/>
    <cellStyle name="Normal 39 2 3 3 3 2" xfId="31192" xr:uid="{00000000-0005-0000-0000-0000C8680000}"/>
    <cellStyle name="Normal 39 2 3 3 4" xfId="31189" xr:uid="{00000000-0005-0000-0000-0000C9680000}"/>
    <cellStyle name="Normal 39 2 3 4" xfId="16014" xr:uid="{00000000-0005-0000-0000-0000CA680000}"/>
    <cellStyle name="Normal 39 2 3 4 2" xfId="16015" xr:uid="{00000000-0005-0000-0000-0000CB680000}"/>
    <cellStyle name="Normal 39 2 3 4 2 2" xfId="16016" xr:uid="{00000000-0005-0000-0000-0000CC680000}"/>
    <cellStyle name="Normal 39 2 3 4 2 2 2" xfId="31195" xr:uid="{00000000-0005-0000-0000-0000CD680000}"/>
    <cellStyle name="Normal 39 2 3 4 2 3" xfId="31194" xr:uid="{00000000-0005-0000-0000-0000CE680000}"/>
    <cellStyle name="Normal 39 2 3 4 3" xfId="16017" xr:uid="{00000000-0005-0000-0000-0000CF680000}"/>
    <cellStyle name="Normal 39 2 3 4 3 2" xfId="31196" xr:uid="{00000000-0005-0000-0000-0000D0680000}"/>
    <cellStyle name="Normal 39 2 3 4 4" xfId="31193" xr:uid="{00000000-0005-0000-0000-0000D1680000}"/>
    <cellStyle name="Normal 39 2 3 5" xfId="16018" xr:uid="{00000000-0005-0000-0000-0000D2680000}"/>
    <cellStyle name="Normal 39 2 3 5 2" xfId="16019" xr:uid="{00000000-0005-0000-0000-0000D3680000}"/>
    <cellStyle name="Normal 39 2 3 5 2 2" xfId="16020" xr:uid="{00000000-0005-0000-0000-0000D4680000}"/>
    <cellStyle name="Normal 39 2 3 5 2 2 2" xfId="31199" xr:uid="{00000000-0005-0000-0000-0000D5680000}"/>
    <cellStyle name="Normal 39 2 3 5 2 3" xfId="31198" xr:uid="{00000000-0005-0000-0000-0000D6680000}"/>
    <cellStyle name="Normal 39 2 3 5 3" xfId="16021" xr:uid="{00000000-0005-0000-0000-0000D7680000}"/>
    <cellStyle name="Normal 39 2 3 5 3 2" xfId="31200" xr:uid="{00000000-0005-0000-0000-0000D8680000}"/>
    <cellStyle name="Normal 39 2 3 5 4" xfId="31197" xr:uid="{00000000-0005-0000-0000-0000D9680000}"/>
    <cellStyle name="Normal 39 2 3 6" xfId="16022" xr:uid="{00000000-0005-0000-0000-0000DA680000}"/>
    <cellStyle name="Normal 39 2 3 6 2" xfId="16023" xr:uid="{00000000-0005-0000-0000-0000DB680000}"/>
    <cellStyle name="Normal 39 2 3 6 2 2" xfId="16024" xr:uid="{00000000-0005-0000-0000-0000DC680000}"/>
    <cellStyle name="Normal 39 2 3 6 2 2 2" xfId="31203" xr:uid="{00000000-0005-0000-0000-0000DD680000}"/>
    <cellStyle name="Normal 39 2 3 6 2 3" xfId="31202" xr:uid="{00000000-0005-0000-0000-0000DE680000}"/>
    <cellStyle name="Normal 39 2 3 6 3" xfId="16025" xr:uid="{00000000-0005-0000-0000-0000DF680000}"/>
    <cellStyle name="Normal 39 2 3 6 3 2" xfId="31204" xr:uid="{00000000-0005-0000-0000-0000E0680000}"/>
    <cellStyle name="Normal 39 2 3 6 4" xfId="31201" xr:uid="{00000000-0005-0000-0000-0000E1680000}"/>
    <cellStyle name="Normal 39 2 3 7" xfId="16026" xr:uid="{00000000-0005-0000-0000-0000E2680000}"/>
    <cellStyle name="Normal 39 2 3 7 2" xfId="16027" xr:uid="{00000000-0005-0000-0000-0000E3680000}"/>
    <cellStyle name="Normal 39 2 3 7 2 2" xfId="16028" xr:uid="{00000000-0005-0000-0000-0000E4680000}"/>
    <cellStyle name="Normal 39 2 3 7 2 2 2" xfId="31207" xr:uid="{00000000-0005-0000-0000-0000E5680000}"/>
    <cellStyle name="Normal 39 2 3 7 2 3" xfId="31206" xr:uid="{00000000-0005-0000-0000-0000E6680000}"/>
    <cellStyle name="Normal 39 2 3 7 3" xfId="16029" xr:uid="{00000000-0005-0000-0000-0000E7680000}"/>
    <cellStyle name="Normal 39 2 3 7 3 2" xfId="31208" xr:uid="{00000000-0005-0000-0000-0000E8680000}"/>
    <cellStyle name="Normal 39 2 3 7 4" xfId="31205" xr:uid="{00000000-0005-0000-0000-0000E9680000}"/>
    <cellStyle name="Normal 39 2 3 8" xfId="16030" xr:uid="{00000000-0005-0000-0000-0000EA680000}"/>
    <cellStyle name="Normal 39 2 3 8 2" xfId="16031" xr:uid="{00000000-0005-0000-0000-0000EB680000}"/>
    <cellStyle name="Normal 39 2 3 8 2 2" xfId="31210" xr:uid="{00000000-0005-0000-0000-0000EC680000}"/>
    <cellStyle name="Normal 39 2 3 8 3" xfId="31209" xr:uid="{00000000-0005-0000-0000-0000ED680000}"/>
    <cellStyle name="Normal 39 2 3 9" xfId="16032" xr:uid="{00000000-0005-0000-0000-0000EE680000}"/>
    <cellStyle name="Normal 39 2 3 9 2" xfId="31211" xr:uid="{00000000-0005-0000-0000-0000EF680000}"/>
    <cellStyle name="Normal 39 2 4" xfId="16033" xr:uid="{00000000-0005-0000-0000-0000F0680000}"/>
    <cellStyle name="Normal 39 2 4 2" xfId="16034" xr:uid="{00000000-0005-0000-0000-0000F1680000}"/>
    <cellStyle name="Normal 39 2 4 2 2" xfId="16035" xr:uid="{00000000-0005-0000-0000-0000F2680000}"/>
    <cellStyle name="Normal 39 2 4 2 2 2" xfId="16036" xr:uid="{00000000-0005-0000-0000-0000F3680000}"/>
    <cellStyle name="Normal 39 2 4 2 2 2 2" xfId="31215" xr:uid="{00000000-0005-0000-0000-0000F4680000}"/>
    <cellStyle name="Normal 39 2 4 2 2 3" xfId="31214" xr:uid="{00000000-0005-0000-0000-0000F5680000}"/>
    <cellStyle name="Normal 39 2 4 2 3" xfId="16037" xr:uid="{00000000-0005-0000-0000-0000F6680000}"/>
    <cellStyle name="Normal 39 2 4 2 3 2" xfId="31216" xr:uid="{00000000-0005-0000-0000-0000F7680000}"/>
    <cellStyle name="Normal 39 2 4 2 4" xfId="31213" xr:uid="{00000000-0005-0000-0000-0000F8680000}"/>
    <cellStyle name="Normal 39 2 4 3" xfId="16038" xr:uid="{00000000-0005-0000-0000-0000F9680000}"/>
    <cellStyle name="Normal 39 2 4 3 2" xfId="16039" xr:uid="{00000000-0005-0000-0000-0000FA680000}"/>
    <cellStyle name="Normal 39 2 4 3 2 2" xfId="16040" xr:uid="{00000000-0005-0000-0000-0000FB680000}"/>
    <cellStyle name="Normal 39 2 4 3 2 2 2" xfId="31219" xr:uid="{00000000-0005-0000-0000-0000FC680000}"/>
    <cellStyle name="Normal 39 2 4 3 2 3" xfId="31218" xr:uid="{00000000-0005-0000-0000-0000FD680000}"/>
    <cellStyle name="Normal 39 2 4 3 3" xfId="16041" xr:uid="{00000000-0005-0000-0000-0000FE680000}"/>
    <cellStyle name="Normal 39 2 4 3 3 2" xfId="31220" xr:uid="{00000000-0005-0000-0000-0000FF680000}"/>
    <cellStyle name="Normal 39 2 4 3 4" xfId="31217" xr:uid="{00000000-0005-0000-0000-000000690000}"/>
    <cellStyle name="Normal 39 2 4 4" xfId="16042" xr:uid="{00000000-0005-0000-0000-000001690000}"/>
    <cellStyle name="Normal 39 2 4 4 2" xfId="16043" xr:uid="{00000000-0005-0000-0000-000002690000}"/>
    <cellStyle name="Normal 39 2 4 4 2 2" xfId="16044" xr:uid="{00000000-0005-0000-0000-000003690000}"/>
    <cellStyle name="Normal 39 2 4 4 2 2 2" xfId="31223" xr:uid="{00000000-0005-0000-0000-000004690000}"/>
    <cellStyle name="Normal 39 2 4 4 2 3" xfId="31222" xr:uid="{00000000-0005-0000-0000-000005690000}"/>
    <cellStyle name="Normal 39 2 4 4 3" xfId="16045" xr:uid="{00000000-0005-0000-0000-000006690000}"/>
    <cellStyle name="Normal 39 2 4 4 3 2" xfId="31224" xr:uid="{00000000-0005-0000-0000-000007690000}"/>
    <cellStyle name="Normal 39 2 4 4 4" xfId="31221" xr:uid="{00000000-0005-0000-0000-000008690000}"/>
    <cellStyle name="Normal 39 2 4 5" xfId="16046" xr:uid="{00000000-0005-0000-0000-000009690000}"/>
    <cellStyle name="Normal 39 2 4 5 2" xfId="16047" xr:uid="{00000000-0005-0000-0000-00000A690000}"/>
    <cellStyle name="Normal 39 2 4 5 2 2" xfId="16048" xr:uid="{00000000-0005-0000-0000-00000B690000}"/>
    <cellStyle name="Normal 39 2 4 5 2 2 2" xfId="31227" xr:uid="{00000000-0005-0000-0000-00000C690000}"/>
    <cellStyle name="Normal 39 2 4 5 2 3" xfId="31226" xr:uid="{00000000-0005-0000-0000-00000D690000}"/>
    <cellStyle name="Normal 39 2 4 5 3" xfId="16049" xr:uid="{00000000-0005-0000-0000-00000E690000}"/>
    <cellStyle name="Normal 39 2 4 5 3 2" xfId="31228" xr:uid="{00000000-0005-0000-0000-00000F690000}"/>
    <cellStyle name="Normal 39 2 4 5 4" xfId="31225" xr:uid="{00000000-0005-0000-0000-000010690000}"/>
    <cellStyle name="Normal 39 2 4 6" xfId="16050" xr:uid="{00000000-0005-0000-0000-000011690000}"/>
    <cellStyle name="Normal 39 2 4 6 2" xfId="16051" xr:uid="{00000000-0005-0000-0000-000012690000}"/>
    <cellStyle name="Normal 39 2 4 6 2 2" xfId="16052" xr:uid="{00000000-0005-0000-0000-000013690000}"/>
    <cellStyle name="Normal 39 2 4 6 2 2 2" xfId="31231" xr:uid="{00000000-0005-0000-0000-000014690000}"/>
    <cellStyle name="Normal 39 2 4 6 2 3" xfId="31230" xr:uid="{00000000-0005-0000-0000-000015690000}"/>
    <cellStyle name="Normal 39 2 4 6 3" xfId="16053" xr:uid="{00000000-0005-0000-0000-000016690000}"/>
    <cellStyle name="Normal 39 2 4 6 3 2" xfId="31232" xr:uid="{00000000-0005-0000-0000-000017690000}"/>
    <cellStyle name="Normal 39 2 4 6 4" xfId="31229" xr:uid="{00000000-0005-0000-0000-000018690000}"/>
    <cellStyle name="Normal 39 2 4 7" xfId="16054" xr:uid="{00000000-0005-0000-0000-000019690000}"/>
    <cellStyle name="Normal 39 2 4 7 2" xfId="16055" xr:uid="{00000000-0005-0000-0000-00001A690000}"/>
    <cellStyle name="Normal 39 2 4 7 2 2" xfId="31234" xr:uid="{00000000-0005-0000-0000-00001B690000}"/>
    <cellStyle name="Normal 39 2 4 7 3" xfId="31233" xr:uid="{00000000-0005-0000-0000-00001C690000}"/>
    <cellStyle name="Normal 39 2 4 8" xfId="16056" xr:uid="{00000000-0005-0000-0000-00001D690000}"/>
    <cellStyle name="Normal 39 2 4 8 2" xfId="31235" xr:uid="{00000000-0005-0000-0000-00001E690000}"/>
    <cellStyle name="Normal 39 2 4 9" xfId="31212" xr:uid="{00000000-0005-0000-0000-00001F690000}"/>
    <cellStyle name="Normal 39 2 5" xfId="16057" xr:uid="{00000000-0005-0000-0000-000020690000}"/>
    <cellStyle name="Normal 39 2 5 2" xfId="16058" xr:uid="{00000000-0005-0000-0000-000021690000}"/>
    <cellStyle name="Normal 39 2 5 2 2" xfId="16059" xr:uid="{00000000-0005-0000-0000-000022690000}"/>
    <cellStyle name="Normal 39 2 5 2 2 2" xfId="16060" xr:uid="{00000000-0005-0000-0000-000023690000}"/>
    <cellStyle name="Normal 39 2 5 2 2 2 2" xfId="31239" xr:uid="{00000000-0005-0000-0000-000024690000}"/>
    <cellStyle name="Normal 39 2 5 2 2 3" xfId="31238" xr:uid="{00000000-0005-0000-0000-000025690000}"/>
    <cellStyle name="Normal 39 2 5 2 3" xfId="16061" xr:uid="{00000000-0005-0000-0000-000026690000}"/>
    <cellStyle name="Normal 39 2 5 2 3 2" xfId="31240" xr:uid="{00000000-0005-0000-0000-000027690000}"/>
    <cellStyle name="Normal 39 2 5 2 4" xfId="31237" xr:uid="{00000000-0005-0000-0000-000028690000}"/>
    <cellStyle name="Normal 39 2 5 3" xfId="16062" xr:uid="{00000000-0005-0000-0000-000029690000}"/>
    <cellStyle name="Normal 39 2 5 3 2" xfId="16063" xr:uid="{00000000-0005-0000-0000-00002A690000}"/>
    <cellStyle name="Normal 39 2 5 3 2 2" xfId="16064" xr:uid="{00000000-0005-0000-0000-00002B690000}"/>
    <cellStyle name="Normal 39 2 5 3 2 2 2" xfId="31243" xr:uid="{00000000-0005-0000-0000-00002C690000}"/>
    <cellStyle name="Normal 39 2 5 3 2 3" xfId="31242" xr:uid="{00000000-0005-0000-0000-00002D690000}"/>
    <cellStyle name="Normal 39 2 5 3 3" xfId="16065" xr:uid="{00000000-0005-0000-0000-00002E690000}"/>
    <cellStyle name="Normal 39 2 5 3 3 2" xfId="31244" xr:uid="{00000000-0005-0000-0000-00002F690000}"/>
    <cellStyle name="Normal 39 2 5 3 4" xfId="31241" xr:uid="{00000000-0005-0000-0000-000030690000}"/>
    <cellStyle name="Normal 39 2 5 4" xfId="16066" xr:uid="{00000000-0005-0000-0000-000031690000}"/>
    <cellStyle name="Normal 39 2 5 4 2" xfId="16067" xr:uid="{00000000-0005-0000-0000-000032690000}"/>
    <cellStyle name="Normal 39 2 5 4 2 2" xfId="16068" xr:uid="{00000000-0005-0000-0000-000033690000}"/>
    <cellStyle name="Normal 39 2 5 4 2 2 2" xfId="31247" xr:uid="{00000000-0005-0000-0000-000034690000}"/>
    <cellStyle name="Normal 39 2 5 4 2 3" xfId="31246" xr:uid="{00000000-0005-0000-0000-000035690000}"/>
    <cellStyle name="Normal 39 2 5 4 3" xfId="16069" xr:uid="{00000000-0005-0000-0000-000036690000}"/>
    <cellStyle name="Normal 39 2 5 4 3 2" xfId="31248" xr:uid="{00000000-0005-0000-0000-000037690000}"/>
    <cellStyle name="Normal 39 2 5 4 4" xfId="31245" xr:uid="{00000000-0005-0000-0000-000038690000}"/>
    <cellStyle name="Normal 39 2 5 5" xfId="16070" xr:uid="{00000000-0005-0000-0000-000039690000}"/>
    <cellStyle name="Normal 39 2 5 5 2" xfId="16071" xr:uid="{00000000-0005-0000-0000-00003A690000}"/>
    <cellStyle name="Normal 39 2 5 5 2 2" xfId="16072" xr:uid="{00000000-0005-0000-0000-00003B690000}"/>
    <cellStyle name="Normal 39 2 5 5 2 2 2" xfId="31251" xr:uid="{00000000-0005-0000-0000-00003C690000}"/>
    <cellStyle name="Normal 39 2 5 5 2 3" xfId="31250" xr:uid="{00000000-0005-0000-0000-00003D690000}"/>
    <cellStyle name="Normal 39 2 5 5 3" xfId="16073" xr:uid="{00000000-0005-0000-0000-00003E690000}"/>
    <cellStyle name="Normal 39 2 5 5 3 2" xfId="31252" xr:uid="{00000000-0005-0000-0000-00003F690000}"/>
    <cellStyle name="Normal 39 2 5 5 4" xfId="31249" xr:uid="{00000000-0005-0000-0000-000040690000}"/>
    <cellStyle name="Normal 39 2 5 6" xfId="16074" xr:uid="{00000000-0005-0000-0000-000041690000}"/>
    <cellStyle name="Normal 39 2 5 6 2" xfId="16075" xr:uid="{00000000-0005-0000-0000-000042690000}"/>
    <cellStyle name="Normal 39 2 5 6 2 2" xfId="16076" xr:uid="{00000000-0005-0000-0000-000043690000}"/>
    <cellStyle name="Normal 39 2 5 6 2 2 2" xfId="31255" xr:uid="{00000000-0005-0000-0000-000044690000}"/>
    <cellStyle name="Normal 39 2 5 6 2 3" xfId="31254" xr:uid="{00000000-0005-0000-0000-000045690000}"/>
    <cellStyle name="Normal 39 2 5 6 3" xfId="16077" xr:uid="{00000000-0005-0000-0000-000046690000}"/>
    <cellStyle name="Normal 39 2 5 6 3 2" xfId="31256" xr:uid="{00000000-0005-0000-0000-000047690000}"/>
    <cellStyle name="Normal 39 2 5 6 4" xfId="31253" xr:uid="{00000000-0005-0000-0000-000048690000}"/>
    <cellStyle name="Normal 39 2 5 7" xfId="16078" xr:uid="{00000000-0005-0000-0000-000049690000}"/>
    <cellStyle name="Normal 39 2 5 7 2" xfId="16079" xr:uid="{00000000-0005-0000-0000-00004A690000}"/>
    <cellStyle name="Normal 39 2 5 7 2 2" xfId="31258" xr:uid="{00000000-0005-0000-0000-00004B690000}"/>
    <cellStyle name="Normal 39 2 5 7 3" xfId="31257" xr:uid="{00000000-0005-0000-0000-00004C690000}"/>
    <cellStyle name="Normal 39 2 5 8" xfId="16080" xr:uid="{00000000-0005-0000-0000-00004D690000}"/>
    <cellStyle name="Normal 39 2 5 8 2" xfId="31259" xr:uid="{00000000-0005-0000-0000-00004E690000}"/>
    <cellStyle name="Normal 39 2 5 9" xfId="31236" xr:uid="{00000000-0005-0000-0000-00004F690000}"/>
    <cellStyle name="Normal 39 2 6" xfId="16081" xr:uid="{00000000-0005-0000-0000-000050690000}"/>
    <cellStyle name="Normal 39 2 6 2" xfId="16082" xr:uid="{00000000-0005-0000-0000-000051690000}"/>
    <cellStyle name="Normal 39 2 6 2 2" xfId="16083" xr:uid="{00000000-0005-0000-0000-000052690000}"/>
    <cellStyle name="Normal 39 2 6 2 2 2" xfId="31262" xr:uid="{00000000-0005-0000-0000-000053690000}"/>
    <cellStyle name="Normal 39 2 6 2 3" xfId="31261" xr:uid="{00000000-0005-0000-0000-000054690000}"/>
    <cellStyle name="Normal 39 2 6 3" xfId="16084" xr:uid="{00000000-0005-0000-0000-000055690000}"/>
    <cellStyle name="Normal 39 2 6 3 2" xfId="31263" xr:uid="{00000000-0005-0000-0000-000056690000}"/>
    <cellStyle name="Normal 39 2 6 4" xfId="31260" xr:uid="{00000000-0005-0000-0000-000057690000}"/>
    <cellStyle name="Normal 39 2 7" xfId="16085" xr:uid="{00000000-0005-0000-0000-000058690000}"/>
    <cellStyle name="Normal 39 2 7 2" xfId="16086" xr:uid="{00000000-0005-0000-0000-000059690000}"/>
    <cellStyle name="Normal 39 2 7 2 2" xfId="16087" xr:uid="{00000000-0005-0000-0000-00005A690000}"/>
    <cellStyle name="Normal 39 2 7 2 2 2" xfId="31266" xr:uid="{00000000-0005-0000-0000-00005B690000}"/>
    <cellStyle name="Normal 39 2 7 2 3" xfId="31265" xr:uid="{00000000-0005-0000-0000-00005C690000}"/>
    <cellStyle name="Normal 39 2 7 3" xfId="16088" xr:uid="{00000000-0005-0000-0000-00005D690000}"/>
    <cellStyle name="Normal 39 2 7 3 2" xfId="31267" xr:uid="{00000000-0005-0000-0000-00005E690000}"/>
    <cellStyle name="Normal 39 2 7 4" xfId="31264" xr:uid="{00000000-0005-0000-0000-00005F690000}"/>
    <cellStyle name="Normal 39 2 8" xfId="16089" xr:uid="{00000000-0005-0000-0000-000060690000}"/>
    <cellStyle name="Normal 39 2 8 2" xfId="16090" xr:uid="{00000000-0005-0000-0000-000061690000}"/>
    <cellStyle name="Normal 39 2 8 2 2" xfId="16091" xr:uid="{00000000-0005-0000-0000-000062690000}"/>
    <cellStyle name="Normal 39 2 8 2 2 2" xfId="31270" xr:uid="{00000000-0005-0000-0000-000063690000}"/>
    <cellStyle name="Normal 39 2 8 2 3" xfId="31269" xr:uid="{00000000-0005-0000-0000-000064690000}"/>
    <cellStyle name="Normal 39 2 8 3" xfId="16092" xr:uid="{00000000-0005-0000-0000-000065690000}"/>
    <cellStyle name="Normal 39 2 8 3 2" xfId="31271" xr:uid="{00000000-0005-0000-0000-000066690000}"/>
    <cellStyle name="Normal 39 2 8 4" xfId="31268" xr:uid="{00000000-0005-0000-0000-000067690000}"/>
    <cellStyle name="Normal 39 2 9" xfId="16093" xr:uid="{00000000-0005-0000-0000-000068690000}"/>
    <cellStyle name="Normal 39 2 9 2" xfId="16094" xr:uid="{00000000-0005-0000-0000-000069690000}"/>
    <cellStyle name="Normal 39 2 9 2 2" xfId="16095" xr:uid="{00000000-0005-0000-0000-00006A690000}"/>
    <cellStyle name="Normal 39 2 9 2 2 2" xfId="31274" xr:uid="{00000000-0005-0000-0000-00006B690000}"/>
    <cellStyle name="Normal 39 2 9 2 3" xfId="31273" xr:uid="{00000000-0005-0000-0000-00006C690000}"/>
    <cellStyle name="Normal 39 2 9 3" xfId="16096" xr:uid="{00000000-0005-0000-0000-00006D690000}"/>
    <cellStyle name="Normal 39 2 9 3 2" xfId="31275" xr:uid="{00000000-0005-0000-0000-00006E690000}"/>
    <cellStyle name="Normal 39 2 9 4" xfId="31272" xr:uid="{00000000-0005-0000-0000-00006F690000}"/>
    <cellStyle name="Normal 39 3" xfId="16097" xr:uid="{00000000-0005-0000-0000-000070690000}"/>
    <cellStyle name="Normal 39 3 10" xfId="31276" xr:uid="{00000000-0005-0000-0000-000071690000}"/>
    <cellStyle name="Normal 39 3 2" xfId="16098" xr:uid="{00000000-0005-0000-0000-000072690000}"/>
    <cellStyle name="Normal 39 3 2 2" xfId="16099" xr:uid="{00000000-0005-0000-0000-000073690000}"/>
    <cellStyle name="Normal 39 3 2 2 2" xfId="16100" xr:uid="{00000000-0005-0000-0000-000074690000}"/>
    <cellStyle name="Normal 39 3 2 2 2 2" xfId="16101" xr:uid="{00000000-0005-0000-0000-000075690000}"/>
    <cellStyle name="Normal 39 3 2 2 2 2 2" xfId="31280" xr:uid="{00000000-0005-0000-0000-000076690000}"/>
    <cellStyle name="Normal 39 3 2 2 2 3" xfId="31279" xr:uid="{00000000-0005-0000-0000-000077690000}"/>
    <cellStyle name="Normal 39 3 2 2 3" xfId="16102" xr:uid="{00000000-0005-0000-0000-000078690000}"/>
    <cellStyle name="Normal 39 3 2 2 3 2" xfId="31281" xr:uid="{00000000-0005-0000-0000-000079690000}"/>
    <cellStyle name="Normal 39 3 2 2 4" xfId="31278" xr:uid="{00000000-0005-0000-0000-00007A690000}"/>
    <cellStyle name="Normal 39 3 2 3" xfId="16103" xr:uid="{00000000-0005-0000-0000-00007B690000}"/>
    <cellStyle name="Normal 39 3 2 3 2" xfId="16104" xr:uid="{00000000-0005-0000-0000-00007C690000}"/>
    <cellStyle name="Normal 39 3 2 3 2 2" xfId="16105" xr:uid="{00000000-0005-0000-0000-00007D690000}"/>
    <cellStyle name="Normal 39 3 2 3 2 2 2" xfId="31284" xr:uid="{00000000-0005-0000-0000-00007E690000}"/>
    <cellStyle name="Normal 39 3 2 3 2 3" xfId="31283" xr:uid="{00000000-0005-0000-0000-00007F690000}"/>
    <cellStyle name="Normal 39 3 2 3 3" xfId="16106" xr:uid="{00000000-0005-0000-0000-000080690000}"/>
    <cellStyle name="Normal 39 3 2 3 3 2" xfId="31285" xr:uid="{00000000-0005-0000-0000-000081690000}"/>
    <cellStyle name="Normal 39 3 2 3 4" xfId="31282" xr:uid="{00000000-0005-0000-0000-000082690000}"/>
    <cellStyle name="Normal 39 3 2 4" xfId="16107" xr:uid="{00000000-0005-0000-0000-000083690000}"/>
    <cellStyle name="Normal 39 3 2 4 2" xfId="16108" xr:uid="{00000000-0005-0000-0000-000084690000}"/>
    <cellStyle name="Normal 39 3 2 4 2 2" xfId="16109" xr:uid="{00000000-0005-0000-0000-000085690000}"/>
    <cellStyle name="Normal 39 3 2 4 2 2 2" xfId="31288" xr:uid="{00000000-0005-0000-0000-000086690000}"/>
    <cellStyle name="Normal 39 3 2 4 2 3" xfId="31287" xr:uid="{00000000-0005-0000-0000-000087690000}"/>
    <cellStyle name="Normal 39 3 2 4 3" xfId="16110" xr:uid="{00000000-0005-0000-0000-000088690000}"/>
    <cellStyle name="Normal 39 3 2 4 3 2" xfId="31289" xr:uid="{00000000-0005-0000-0000-000089690000}"/>
    <cellStyle name="Normal 39 3 2 4 4" xfId="31286" xr:uid="{00000000-0005-0000-0000-00008A690000}"/>
    <cellStyle name="Normal 39 3 2 5" xfId="16111" xr:uid="{00000000-0005-0000-0000-00008B690000}"/>
    <cellStyle name="Normal 39 3 2 5 2" xfId="16112" xr:uid="{00000000-0005-0000-0000-00008C690000}"/>
    <cellStyle name="Normal 39 3 2 5 2 2" xfId="16113" xr:uid="{00000000-0005-0000-0000-00008D690000}"/>
    <cellStyle name="Normal 39 3 2 5 2 2 2" xfId="31292" xr:uid="{00000000-0005-0000-0000-00008E690000}"/>
    <cellStyle name="Normal 39 3 2 5 2 3" xfId="31291" xr:uid="{00000000-0005-0000-0000-00008F690000}"/>
    <cellStyle name="Normal 39 3 2 5 3" xfId="16114" xr:uid="{00000000-0005-0000-0000-000090690000}"/>
    <cellStyle name="Normal 39 3 2 5 3 2" xfId="31293" xr:uid="{00000000-0005-0000-0000-000091690000}"/>
    <cellStyle name="Normal 39 3 2 5 4" xfId="31290" xr:uid="{00000000-0005-0000-0000-000092690000}"/>
    <cellStyle name="Normal 39 3 2 6" xfId="16115" xr:uid="{00000000-0005-0000-0000-000093690000}"/>
    <cellStyle name="Normal 39 3 2 6 2" xfId="16116" xr:uid="{00000000-0005-0000-0000-000094690000}"/>
    <cellStyle name="Normal 39 3 2 6 2 2" xfId="16117" xr:uid="{00000000-0005-0000-0000-000095690000}"/>
    <cellStyle name="Normal 39 3 2 6 2 2 2" xfId="31296" xr:uid="{00000000-0005-0000-0000-000096690000}"/>
    <cellStyle name="Normal 39 3 2 6 2 3" xfId="31295" xr:uid="{00000000-0005-0000-0000-000097690000}"/>
    <cellStyle name="Normal 39 3 2 6 3" xfId="16118" xr:uid="{00000000-0005-0000-0000-000098690000}"/>
    <cellStyle name="Normal 39 3 2 6 3 2" xfId="31297" xr:uid="{00000000-0005-0000-0000-000099690000}"/>
    <cellStyle name="Normal 39 3 2 6 4" xfId="31294" xr:uid="{00000000-0005-0000-0000-00009A690000}"/>
    <cellStyle name="Normal 39 3 2 7" xfId="16119" xr:uid="{00000000-0005-0000-0000-00009B690000}"/>
    <cellStyle name="Normal 39 3 2 7 2" xfId="16120" xr:uid="{00000000-0005-0000-0000-00009C690000}"/>
    <cellStyle name="Normal 39 3 2 7 2 2" xfId="31299" xr:uid="{00000000-0005-0000-0000-00009D690000}"/>
    <cellStyle name="Normal 39 3 2 7 3" xfId="31298" xr:uid="{00000000-0005-0000-0000-00009E690000}"/>
    <cellStyle name="Normal 39 3 2 8" xfId="16121" xr:uid="{00000000-0005-0000-0000-00009F690000}"/>
    <cellStyle name="Normal 39 3 2 8 2" xfId="31300" xr:uid="{00000000-0005-0000-0000-0000A0690000}"/>
    <cellStyle name="Normal 39 3 2 9" xfId="31277" xr:uid="{00000000-0005-0000-0000-0000A1690000}"/>
    <cellStyle name="Normal 39 3 3" xfId="16122" xr:uid="{00000000-0005-0000-0000-0000A2690000}"/>
    <cellStyle name="Normal 39 3 3 2" xfId="16123" xr:uid="{00000000-0005-0000-0000-0000A3690000}"/>
    <cellStyle name="Normal 39 3 3 2 2" xfId="16124" xr:uid="{00000000-0005-0000-0000-0000A4690000}"/>
    <cellStyle name="Normal 39 3 3 2 2 2" xfId="31303" xr:uid="{00000000-0005-0000-0000-0000A5690000}"/>
    <cellStyle name="Normal 39 3 3 2 3" xfId="31302" xr:uid="{00000000-0005-0000-0000-0000A6690000}"/>
    <cellStyle name="Normal 39 3 3 3" xfId="16125" xr:uid="{00000000-0005-0000-0000-0000A7690000}"/>
    <cellStyle name="Normal 39 3 3 3 2" xfId="31304" xr:uid="{00000000-0005-0000-0000-0000A8690000}"/>
    <cellStyle name="Normal 39 3 3 4" xfId="31301" xr:uid="{00000000-0005-0000-0000-0000A9690000}"/>
    <cellStyle name="Normal 39 3 4" xfId="16126" xr:uid="{00000000-0005-0000-0000-0000AA690000}"/>
    <cellStyle name="Normal 39 3 4 2" xfId="16127" xr:uid="{00000000-0005-0000-0000-0000AB690000}"/>
    <cellStyle name="Normal 39 3 4 2 2" xfId="16128" xr:uid="{00000000-0005-0000-0000-0000AC690000}"/>
    <cellStyle name="Normal 39 3 4 2 2 2" xfId="31307" xr:uid="{00000000-0005-0000-0000-0000AD690000}"/>
    <cellStyle name="Normal 39 3 4 2 3" xfId="31306" xr:uid="{00000000-0005-0000-0000-0000AE690000}"/>
    <cellStyle name="Normal 39 3 4 3" xfId="16129" xr:uid="{00000000-0005-0000-0000-0000AF690000}"/>
    <cellStyle name="Normal 39 3 4 3 2" xfId="31308" xr:uid="{00000000-0005-0000-0000-0000B0690000}"/>
    <cellStyle name="Normal 39 3 4 4" xfId="31305" xr:uid="{00000000-0005-0000-0000-0000B1690000}"/>
    <cellStyle name="Normal 39 3 5" xfId="16130" xr:uid="{00000000-0005-0000-0000-0000B2690000}"/>
    <cellStyle name="Normal 39 3 5 2" xfId="16131" xr:uid="{00000000-0005-0000-0000-0000B3690000}"/>
    <cellStyle name="Normal 39 3 5 2 2" xfId="16132" xr:uid="{00000000-0005-0000-0000-0000B4690000}"/>
    <cellStyle name="Normal 39 3 5 2 2 2" xfId="31311" xr:uid="{00000000-0005-0000-0000-0000B5690000}"/>
    <cellStyle name="Normal 39 3 5 2 3" xfId="31310" xr:uid="{00000000-0005-0000-0000-0000B6690000}"/>
    <cellStyle name="Normal 39 3 5 3" xfId="16133" xr:uid="{00000000-0005-0000-0000-0000B7690000}"/>
    <cellStyle name="Normal 39 3 5 3 2" xfId="31312" xr:uid="{00000000-0005-0000-0000-0000B8690000}"/>
    <cellStyle name="Normal 39 3 5 4" xfId="31309" xr:uid="{00000000-0005-0000-0000-0000B9690000}"/>
    <cellStyle name="Normal 39 3 6" xfId="16134" xr:uid="{00000000-0005-0000-0000-0000BA690000}"/>
    <cellStyle name="Normal 39 3 6 2" xfId="16135" xr:uid="{00000000-0005-0000-0000-0000BB690000}"/>
    <cellStyle name="Normal 39 3 6 2 2" xfId="16136" xr:uid="{00000000-0005-0000-0000-0000BC690000}"/>
    <cellStyle name="Normal 39 3 6 2 2 2" xfId="31315" xr:uid="{00000000-0005-0000-0000-0000BD690000}"/>
    <cellStyle name="Normal 39 3 6 2 3" xfId="31314" xr:uid="{00000000-0005-0000-0000-0000BE690000}"/>
    <cellStyle name="Normal 39 3 6 3" xfId="16137" xr:uid="{00000000-0005-0000-0000-0000BF690000}"/>
    <cellStyle name="Normal 39 3 6 3 2" xfId="31316" xr:uid="{00000000-0005-0000-0000-0000C0690000}"/>
    <cellStyle name="Normal 39 3 6 4" xfId="31313" xr:uid="{00000000-0005-0000-0000-0000C1690000}"/>
    <cellStyle name="Normal 39 3 7" xfId="16138" xr:uid="{00000000-0005-0000-0000-0000C2690000}"/>
    <cellStyle name="Normal 39 3 7 2" xfId="16139" xr:uid="{00000000-0005-0000-0000-0000C3690000}"/>
    <cellStyle name="Normal 39 3 7 2 2" xfId="16140" xr:uid="{00000000-0005-0000-0000-0000C4690000}"/>
    <cellStyle name="Normal 39 3 7 2 2 2" xfId="31319" xr:uid="{00000000-0005-0000-0000-0000C5690000}"/>
    <cellStyle name="Normal 39 3 7 2 3" xfId="31318" xr:uid="{00000000-0005-0000-0000-0000C6690000}"/>
    <cellStyle name="Normal 39 3 7 3" xfId="16141" xr:uid="{00000000-0005-0000-0000-0000C7690000}"/>
    <cellStyle name="Normal 39 3 7 3 2" xfId="31320" xr:uid="{00000000-0005-0000-0000-0000C8690000}"/>
    <cellStyle name="Normal 39 3 7 4" xfId="31317" xr:uid="{00000000-0005-0000-0000-0000C9690000}"/>
    <cellStyle name="Normal 39 3 8" xfId="16142" xr:uid="{00000000-0005-0000-0000-0000CA690000}"/>
    <cellStyle name="Normal 39 3 8 2" xfId="16143" xr:uid="{00000000-0005-0000-0000-0000CB690000}"/>
    <cellStyle name="Normal 39 3 8 2 2" xfId="31322" xr:uid="{00000000-0005-0000-0000-0000CC690000}"/>
    <cellStyle name="Normal 39 3 8 3" xfId="31321" xr:uid="{00000000-0005-0000-0000-0000CD690000}"/>
    <cellStyle name="Normal 39 3 9" xfId="16144" xr:uid="{00000000-0005-0000-0000-0000CE690000}"/>
    <cellStyle name="Normal 39 3 9 2" xfId="31323" xr:uid="{00000000-0005-0000-0000-0000CF690000}"/>
    <cellStyle name="Normal 39 4" xfId="16145" xr:uid="{00000000-0005-0000-0000-0000D0690000}"/>
    <cellStyle name="Normal 39 4 10" xfId="31324" xr:uid="{00000000-0005-0000-0000-0000D1690000}"/>
    <cellStyle name="Normal 39 4 2" xfId="16146" xr:uid="{00000000-0005-0000-0000-0000D2690000}"/>
    <cellStyle name="Normal 39 4 2 2" xfId="16147" xr:uid="{00000000-0005-0000-0000-0000D3690000}"/>
    <cellStyle name="Normal 39 4 2 2 2" xfId="16148" xr:uid="{00000000-0005-0000-0000-0000D4690000}"/>
    <cellStyle name="Normal 39 4 2 2 2 2" xfId="16149" xr:uid="{00000000-0005-0000-0000-0000D5690000}"/>
    <cellStyle name="Normal 39 4 2 2 2 2 2" xfId="31328" xr:uid="{00000000-0005-0000-0000-0000D6690000}"/>
    <cellStyle name="Normal 39 4 2 2 2 3" xfId="31327" xr:uid="{00000000-0005-0000-0000-0000D7690000}"/>
    <cellStyle name="Normal 39 4 2 2 3" xfId="16150" xr:uid="{00000000-0005-0000-0000-0000D8690000}"/>
    <cellStyle name="Normal 39 4 2 2 3 2" xfId="31329" xr:uid="{00000000-0005-0000-0000-0000D9690000}"/>
    <cellStyle name="Normal 39 4 2 2 4" xfId="31326" xr:uid="{00000000-0005-0000-0000-0000DA690000}"/>
    <cellStyle name="Normal 39 4 2 3" xfId="16151" xr:uid="{00000000-0005-0000-0000-0000DB690000}"/>
    <cellStyle name="Normal 39 4 2 3 2" xfId="16152" xr:uid="{00000000-0005-0000-0000-0000DC690000}"/>
    <cellStyle name="Normal 39 4 2 3 2 2" xfId="16153" xr:uid="{00000000-0005-0000-0000-0000DD690000}"/>
    <cellStyle name="Normal 39 4 2 3 2 2 2" xfId="31332" xr:uid="{00000000-0005-0000-0000-0000DE690000}"/>
    <cellStyle name="Normal 39 4 2 3 2 3" xfId="31331" xr:uid="{00000000-0005-0000-0000-0000DF690000}"/>
    <cellStyle name="Normal 39 4 2 3 3" xfId="16154" xr:uid="{00000000-0005-0000-0000-0000E0690000}"/>
    <cellStyle name="Normal 39 4 2 3 3 2" xfId="31333" xr:uid="{00000000-0005-0000-0000-0000E1690000}"/>
    <cellStyle name="Normal 39 4 2 3 4" xfId="31330" xr:uid="{00000000-0005-0000-0000-0000E2690000}"/>
    <cellStyle name="Normal 39 4 2 4" xfId="16155" xr:uid="{00000000-0005-0000-0000-0000E3690000}"/>
    <cellStyle name="Normal 39 4 2 4 2" xfId="16156" xr:uid="{00000000-0005-0000-0000-0000E4690000}"/>
    <cellStyle name="Normal 39 4 2 4 2 2" xfId="16157" xr:uid="{00000000-0005-0000-0000-0000E5690000}"/>
    <cellStyle name="Normal 39 4 2 4 2 2 2" xfId="31336" xr:uid="{00000000-0005-0000-0000-0000E6690000}"/>
    <cellStyle name="Normal 39 4 2 4 2 3" xfId="31335" xr:uid="{00000000-0005-0000-0000-0000E7690000}"/>
    <cellStyle name="Normal 39 4 2 4 3" xfId="16158" xr:uid="{00000000-0005-0000-0000-0000E8690000}"/>
    <cellStyle name="Normal 39 4 2 4 3 2" xfId="31337" xr:uid="{00000000-0005-0000-0000-0000E9690000}"/>
    <cellStyle name="Normal 39 4 2 4 4" xfId="31334" xr:uid="{00000000-0005-0000-0000-0000EA690000}"/>
    <cellStyle name="Normal 39 4 2 5" xfId="16159" xr:uid="{00000000-0005-0000-0000-0000EB690000}"/>
    <cellStyle name="Normal 39 4 2 5 2" xfId="16160" xr:uid="{00000000-0005-0000-0000-0000EC690000}"/>
    <cellStyle name="Normal 39 4 2 5 2 2" xfId="16161" xr:uid="{00000000-0005-0000-0000-0000ED690000}"/>
    <cellStyle name="Normal 39 4 2 5 2 2 2" xfId="31340" xr:uid="{00000000-0005-0000-0000-0000EE690000}"/>
    <cellStyle name="Normal 39 4 2 5 2 3" xfId="31339" xr:uid="{00000000-0005-0000-0000-0000EF690000}"/>
    <cellStyle name="Normal 39 4 2 5 3" xfId="16162" xr:uid="{00000000-0005-0000-0000-0000F0690000}"/>
    <cellStyle name="Normal 39 4 2 5 3 2" xfId="31341" xr:uid="{00000000-0005-0000-0000-0000F1690000}"/>
    <cellStyle name="Normal 39 4 2 5 4" xfId="31338" xr:uid="{00000000-0005-0000-0000-0000F2690000}"/>
    <cellStyle name="Normal 39 4 2 6" xfId="16163" xr:uid="{00000000-0005-0000-0000-0000F3690000}"/>
    <cellStyle name="Normal 39 4 2 6 2" xfId="16164" xr:uid="{00000000-0005-0000-0000-0000F4690000}"/>
    <cellStyle name="Normal 39 4 2 6 2 2" xfId="16165" xr:uid="{00000000-0005-0000-0000-0000F5690000}"/>
    <cellStyle name="Normal 39 4 2 6 2 2 2" xfId="31344" xr:uid="{00000000-0005-0000-0000-0000F6690000}"/>
    <cellStyle name="Normal 39 4 2 6 2 3" xfId="31343" xr:uid="{00000000-0005-0000-0000-0000F7690000}"/>
    <cellStyle name="Normal 39 4 2 6 3" xfId="16166" xr:uid="{00000000-0005-0000-0000-0000F8690000}"/>
    <cellStyle name="Normal 39 4 2 6 3 2" xfId="31345" xr:uid="{00000000-0005-0000-0000-0000F9690000}"/>
    <cellStyle name="Normal 39 4 2 6 4" xfId="31342" xr:uid="{00000000-0005-0000-0000-0000FA690000}"/>
    <cellStyle name="Normal 39 4 2 7" xfId="16167" xr:uid="{00000000-0005-0000-0000-0000FB690000}"/>
    <cellStyle name="Normal 39 4 2 7 2" xfId="16168" xr:uid="{00000000-0005-0000-0000-0000FC690000}"/>
    <cellStyle name="Normal 39 4 2 7 2 2" xfId="31347" xr:uid="{00000000-0005-0000-0000-0000FD690000}"/>
    <cellStyle name="Normal 39 4 2 7 3" xfId="31346" xr:uid="{00000000-0005-0000-0000-0000FE690000}"/>
    <cellStyle name="Normal 39 4 2 8" xfId="16169" xr:uid="{00000000-0005-0000-0000-0000FF690000}"/>
    <cellStyle name="Normal 39 4 2 8 2" xfId="31348" xr:uid="{00000000-0005-0000-0000-0000006A0000}"/>
    <cellStyle name="Normal 39 4 2 9" xfId="31325" xr:uid="{00000000-0005-0000-0000-0000016A0000}"/>
    <cellStyle name="Normal 39 4 3" xfId="16170" xr:uid="{00000000-0005-0000-0000-0000026A0000}"/>
    <cellStyle name="Normal 39 4 3 2" xfId="16171" xr:uid="{00000000-0005-0000-0000-0000036A0000}"/>
    <cellStyle name="Normal 39 4 3 2 2" xfId="16172" xr:uid="{00000000-0005-0000-0000-0000046A0000}"/>
    <cellStyle name="Normal 39 4 3 2 2 2" xfId="31351" xr:uid="{00000000-0005-0000-0000-0000056A0000}"/>
    <cellStyle name="Normal 39 4 3 2 3" xfId="31350" xr:uid="{00000000-0005-0000-0000-0000066A0000}"/>
    <cellStyle name="Normal 39 4 3 3" xfId="16173" xr:uid="{00000000-0005-0000-0000-0000076A0000}"/>
    <cellStyle name="Normal 39 4 3 3 2" xfId="31352" xr:uid="{00000000-0005-0000-0000-0000086A0000}"/>
    <cellStyle name="Normal 39 4 3 4" xfId="31349" xr:uid="{00000000-0005-0000-0000-0000096A0000}"/>
    <cellStyle name="Normal 39 4 4" xfId="16174" xr:uid="{00000000-0005-0000-0000-00000A6A0000}"/>
    <cellStyle name="Normal 39 4 4 2" xfId="16175" xr:uid="{00000000-0005-0000-0000-00000B6A0000}"/>
    <cellStyle name="Normal 39 4 4 2 2" xfId="16176" xr:uid="{00000000-0005-0000-0000-00000C6A0000}"/>
    <cellStyle name="Normal 39 4 4 2 2 2" xfId="31355" xr:uid="{00000000-0005-0000-0000-00000D6A0000}"/>
    <cellStyle name="Normal 39 4 4 2 3" xfId="31354" xr:uid="{00000000-0005-0000-0000-00000E6A0000}"/>
    <cellStyle name="Normal 39 4 4 3" xfId="16177" xr:uid="{00000000-0005-0000-0000-00000F6A0000}"/>
    <cellStyle name="Normal 39 4 4 3 2" xfId="31356" xr:uid="{00000000-0005-0000-0000-0000106A0000}"/>
    <cellStyle name="Normal 39 4 4 4" xfId="31353" xr:uid="{00000000-0005-0000-0000-0000116A0000}"/>
    <cellStyle name="Normal 39 4 5" xfId="16178" xr:uid="{00000000-0005-0000-0000-0000126A0000}"/>
    <cellStyle name="Normal 39 4 5 2" xfId="16179" xr:uid="{00000000-0005-0000-0000-0000136A0000}"/>
    <cellStyle name="Normal 39 4 5 2 2" xfId="16180" xr:uid="{00000000-0005-0000-0000-0000146A0000}"/>
    <cellStyle name="Normal 39 4 5 2 2 2" xfId="31359" xr:uid="{00000000-0005-0000-0000-0000156A0000}"/>
    <cellStyle name="Normal 39 4 5 2 3" xfId="31358" xr:uid="{00000000-0005-0000-0000-0000166A0000}"/>
    <cellStyle name="Normal 39 4 5 3" xfId="16181" xr:uid="{00000000-0005-0000-0000-0000176A0000}"/>
    <cellStyle name="Normal 39 4 5 3 2" xfId="31360" xr:uid="{00000000-0005-0000-0000-0000186A0000}"/>
    <cellStyle name="Normal 39 4 5 4" xfId="31357" xr:uid="{00000000-0005-0000-0000-0000196A0000}"/>
    <cellStyle name="Normal 39 4 6" xfId="16182" xr:uid="{00000000-0005-0000-0000-00001A6A0000}"/>
    <cellStyle name="Normal 39 4 6 2" xfId="16183" xr:uid="{00000000-0005-0000-0000-00001B6A0000}"/>
    <cellStyle name="Normal 39 4 6 2 2" xfId="16184" xr:uid="{00000000-0005-0000-0000-00001C6A0000}"/>
    <cellStyle name="Normal 39 4 6 2 2 2" xfId="31363" xr:uid="{00000000-0005-0000-0000-00001D6A0000}"/>
    <cellStyle name="Normal 39 4 6 2 3" xfId="31362" xr:uid="{00000000-0005-0000-0000-00001E6A0000}"/>
    <cellStyle name="Normal 39 4 6 3" xfId="16185" xr:uid="{00000000-0005-0000-0000-00001F6A0000}"/>
    <cellStyle name="Normal 39 4 6 3 2" xfId="31364" xr:uid="{00000000-0005-0000-0000-0000206A0000}"/>
    <cellStyle name="Normal 39 4 6 4" xfId="31361" xr:uid="{00000000-0005-0000-0000-0000216A0000}"/>
    <cellStyle name="Normal 39 4 7" xfId="16186" xr:uid="{00000000-0005-0000-0000-0000226A0000}"/>
    <cellStyle name="Normal 39 4 7 2" xfId="16187" xr:uid="{00000000-0005-0000-0000-0000236A0000}"/>
    <cellStyle name="Normal 39 4 7 2 2" xfId="16188" xr:uid="{00000000-0005-0000-0000-0000246A0000}"/>
    <cellStyle name="Normal 39 4 7 2 2 2" xfId="31367" xr:uid="{00000000-0005-0000-0000-0000256A0000}"/>
    <cellStyle name="Normal 39 4 7 2 3" xfId="31366" xr:uid="{00000000-0005-0000-0000-0000266A0000}"/>
    <cellStyle name="Normal 39 4 7 3" xfId="16189" xr:uid="{00000000-0005-0000-0000-0000276A0000}"/>
    <cellStyle name="Normal 39 4 7 3 2" xfId="31368" xr:uid="{00000000-0005-0000-0000-0000286A0000}"/>
    <cellStyle name="Normal 39 4 7 4" xfId="31365" xr:uid="{00000000-0005-0000-0000-0000296A0000}"/>
    <cellStyle name="Normal 39 4 8" xfId="16190" xr:uid="{00000000-0005-0000-0000-00002A6A0000}"/>
    <cellStyle name="Normal 39 4 8 2" xfId="16191" xr:uid="{00000000-0005-0000-0000-00002B6A0000}"/>
    <cellStyle name="Normal 39 4 8 2 2" xfId="31370" xr:uid="{00000000-0005-0000-0000-00002C6A0000}"/>
    <cellStyle name="Normal 39 4 8 3" xfId="31369" xr:uid="{00000000-0005-0000-0000-00002D6A0000}"/>
    <cellStyle name="Normal 39 4 9" xfId="16192" xr:uid="{00000000-0005-0000-0000-00002E6A0000}"/>
    <cellStyle name="Normal 39 4 9 2" xfId="31371" xr:uid="{00000000-0005-0000-0000-00002F6A0000}"/>
    <cellStyle name="Normal 39 5" xfId="16193" xr:uid="{00000000-0005-0000-0000-0000306A0000}"/>
    <cellStyle name="Normal 39 5 2" xfId="16194" xr:uid="{00000000-0005-0000-0000-0000316A0000}"/>
    <cellStyle name="Normal 39 5 2 2" xfId="16195" xr:uid="{00000000-0005-0000-0000-0000326A0000}"/>
    <cellStyle name="Normal 39 5 2 2 2" xfId="16196" xr:uid="{00000000-0005-0000-0000-0000336A0000}"/>
    <cellStyle name="Normal 39 5 2 2 2 2" xfId="31375" xr:uid="{00000000-0005-0000-0000-0000346A0000}"/>
    <cellStyle name="Normal 39 5 2 2 3" xfId="31374" xr:uid="{00000000-0005-0000-0000-0000356A0000}"/>
    <cellStyle name="Normal 39 5 2 3" xfId="16197" xr:uid="{00000000-0005-0000-0000-0000366A0000}"/>
    <cellStyle name="Normal 39 5 2 3 2" xfId="31376" xr:uid="{00000000-0005-0000-0000-0000376A0000}"/>
    <cellStyle name="Normal 39 5 2 4" xfId="31373" xr:uid="{00000000-0005-0000-0000-0000386A0000}"/>
    <cellStyle name="Normal 39 5 3" xfId="16198" xr:uid="{00000000-0005-0000-0000-0000396A0000}"/>
    <cellStyle name="Normal 39 5 3 2" xfId="16199" xr:uid="{00000000-0005-0000-0000-00003A6A0000}"/>
    <cellStyle name="Normal 39 5 3 2 2" xfId="16200" xr:uid="{00000000-0005-0000-0000-00003B6A0000}"/>
    <cellStyle name="Normal 39 5 3 2 2 2" xfId="31379" xr:uid="{00000000-0005-0000-0000-00003C6A0000}"/>
    <cellStyle name="Normal 39 5 3 2 3" xfId="31378" xr:uid="{00000000-0005-0000-0000-00003D6A0000}"/>
    <cellStyle name="Normal 39 5 3 3" xfId="16201" xr:uid="{00000000-0005-0000-0000-00003E6A0000}"/>
    <cellStyle name="Normal 39 5 3 3 2" xfId="31380" xr:uid="{00000000-0005-0000-0000-00003F6A0000}"/>
    <cellStyle name="Normal 39 5 3 4" xfId="31377" xr:uid="{00000000-0005-0000-0000-0000406A0000}"/>
    <cellStyle name="Normal 39 5 4" xfId="16202" xr:uid="{00000000-0005-0000-0000-0000416A0000}"/>
    <cellStyle name="Normal 39 5 4 2" xfId="16203" xr:uid="{00000000-0005-0000-0000-0000426A0000}"/>
    <cellStyle name="Normal 39 5 4 2 2" xfId="16204" xr:uid="{00000000-0005-0000-0000-0000436A0000}"/>
    <cellStyle name="Normal 39 5 4 2 2 2" xfId="31383" xr:uid="{00000000-0005-0000-0000-0000446A0000}"/>
    <cellStyle name="Normal 39 5 4 2 3" xfId="31382" xr:uid="{00000000-0005-0000-0000-0000456A0000}"/>
    <cellStyle name="Normal 39 5 4 3" xfId="16205" xr:uid="{00000000-0005-0000-0000-0000466A0000}"/>
    <cellStyle name="Normal 39 5 4 3 2" xfId="31384" xr:uid="{00000000-0005-0000-0000-0000476A0000}"/>
    <cellStyle name="Normal 39 5 4 4" xfId="31381" xr:uid="{00000000-0005-0000-0000-0000486A0000}"/>
    <cellStyle name="Normal 39 5 5" xfId="16206" xr:uid="{00000000-0005-0000-0000-0000496A0000}"/>
    <cellStyle name="Normal 39 5 5 2" xfId="16207" xr:uid="{00000000-0005-0000-0000-00004A6A0000}"/>
    <cellStyle name="Normal 39 5 5 2 2" xfId="16208" xr:uid="{00000000-0005-0000-0000-00004B6A0000}"/>
    <cellStyle name="Normal 39 5 5 2 2 2" xfId="31387" xr:uid="{00000000-0005-0000-0000-00004C6A0000}"/>
    <cellStyle name="Normal 39 5 5 2 3" xfId="31386" xr:uid="{00000000-0005-0000-0000-00004D6A0000}"/>
    <cellStyle name="Normal 39 5 5 3" xfId="16209" xr:uid="{00000000-0005-0000-0000-00004E6A0000}"/>
    <cellStyle name="Normal 39 5 5 3 2" xfId="31388" xr:uid="{00000000-0005-0000-0000-00004F6A0000}"/>
    <cellStyle name="Normal 39 5 5 4" xfId="31385" xr:uid="{00000000-0005-0000-0000-0000506A0000}"/>
    <cellStyle name="Normal 39 5 6" xfId="16210" xr:uid="{00000000-0005-0000-0000-0000516A0000}"/>
    <cellStyle name="Normal 39 5 6 2" xfId="16211" xr:uid="{00000000-0005-0000-0000-0000526A0000}"/>
    <cellStyle name="Normal 39 5 6 2 2" xfId="16212" xr:uid="{00000000-0005-0000-0000-0000536A0000}"/>
    <cellStyle name="Normal 39 5 6 2 2 2" xfId="31391" xr:uid="{00000000-0005-0000-0000-0000546A0000}"/>
    <cellStyle name="Normal 39 5 6 2 3" xfId="31390" xr:uid="{00000000-0005-0000-0000-0000556A0000}"/>
    <cellStyle name="Normal 39 5 6 3" xfId="16213" xr:uid="{00000000-0005-0000-0000-0000566A0000}"/>
    <cellStyle name="Normal 39 5 6 3 2" xfId="31392" xr:uid="{00000000-0005-0000-0000-0000576A0000}"/>
    <cellStyle name="Normal 39 5 6 4" xfId="31389" xr:uid="{00000000-0005-0000-0000-0000586A0000}"/>
    <cellStyle name="Normal 39 5 7" xfId="16214" xr:uid="{00000000-0005-0000-0000-0000596A0000}"/>
    <cellStyle name="Normal 39 5 7 2" xfId="16215" xr:uid="{00000000-0005-0000-0000-00005A6A0000}"/>
    <cellStyle name="Normal 39 5 7 2 2" xfId="31394" xr:uid="{00000000-0005-0000-0000-00005B6A0000}"/>
    <cellStyle name="Normal 39 5 7 3" xfId="31393" xr:uid="{00000000-0005-0000-0000-00005C6A0000}"/>
    <cellStyle name="Normal 39 5 8" xfId="16216" xr:uid="{00000000-0005-0000-0000-00005D6A0000}"/>
    <cellStyle name="Normal 39 5 8 2" xfId="31395" xr:uid="{00000000-0005-0000-0000-00005E6A0000}"/>
    <cellStyle name="Normal 39 5 9" xfId="31372" xr:uid="{00000000-0005-0000-0000-00005F6A0000}"/>
    <cellStyle name="Normal 39 6" xfId="16217" xr:uid="{00000000-0005-0000-0000-0000606A0000}"/>
    <cellStyle name="Normal 39 6 2" xfId="16218" xr:uid="{00000000-0005-0000-0000-0000616A0000}"/>
    <cellStyle name="Normal 39 6 2 2" xfId="16219" xr:uid="{00000000-0005-0000-0000-0000626A0000}"/>
    <cellStyle name="Normal 39 6 2 2 2" xfId="16220" xr:uid="{00000000-0005-0000-0000-0000636A0000}"/>
    <cellStyle name="Normal 39 6 2 2 2 2" xfId="31399" xr:uid="{00000000-0005-0000-0000-0000646A0000}"/>
    <cellStyle name="Normal 39 6 2 2 3" xfId="31398" xr:uid="{00000000-0005-0000-0000-0000656A0000}"/>
    <cellStyle name="Normal 39 6 2 3" xfId="16221" xr:uid="{00000000-0005-0000-0000-0000666A0000}"/>
    <cellStyle name="Normal 39 6 2 3 2" xfId="31400" xr:uid="{00000000-0005-0000-0000-0000676A0000}"/>
    <cellStyle name="Normal 39 6 2 4" xfId="31397" xr:uid="{00000000-0005-0000-0000-0000686A0000}"/>
    <cellStyle name="Normal 39 6 3" xfId="16222" xr:uid="{00000000-0005-0000-0000-0000696A0000}"/>
    <cellStyle name="Normal 39 6 3 2" xfId="16223" xr:uid="{00000000-0005-0000-0000-00006A6A0000}"/>
    <cellStyle name="Normal 39 6 3 2 2" xfId="16224" xr:uid="{00000000-0005-0000-0000-00006B6A0000}"/>
    <cellStyle name="Normal 39 6 3 2 2 2" xfId="31403" xr:uid="{00000000-0005-0000-0000-00006C6A0000}"/>
    <cellStyle name="Normal 39 6 3 2 3" xfId="31402" xr:uid="{00000000-0005-0000-0000-00006D6A0000}"/>
    <cellStyle name="Normal 39 6 3 3" xfId="16225" xr:uid="{00000000-0005-0000-0000-00006E6A0000}"/>
    <cellStyle name="Normal 39 6 3 3 2" xfId="31404" xr:uid="{00000000-0005-0000-0000-00006F6A0000}"/>
    <cellStyle name="Normal 39 6 3 4" xfId="31401" xr:uid="{00000000-0005-0000-0000-0000706A0000}"/>
    <cellStyle name="Normal 39 6 4" xfId="16226" xr:uid="{00000000-0005-0000-0000-0000716A0000}"/>
    <cellStyle name="Normal 39 6 4 2" xfId="16227" xr:uid="{00000000-0005-0000-0000-0000726A0000}"/>
    <cellStyle name="Normal 39 6 4 2 2" xfId="16228" xr:uid="{00000000-0005-0000-0000-0000736A0000}"/>
    <cellStyle name="Normal 39 6 4 2 2 2" xfId="31407" xr:uid="{00000000-0005-0000-0000-0000746A0000}"/>
    <cellStyle name="Normal 39 6 4 2 3" xfId="31406" xr:uid="{00000000-0005-0000-0000-0000756A0000}"/>
    <cellStyle name="Normal 39 6 4 3" xfId="16229" xr:uid="{00000000-0005-0000-0000-0000766A0000}"/>
    <cellStyle name="Normal 39 6 4 3 2" xfId="31408" xr:uid="{00000000-0005-0000-0000-0000776A0000}"/>
    <cellStyle name="Normal 39 6 4 4" xfId="31405" xr:uid="{00000000-0005-0000-0000-0000786A0000}"/>
    <cellStyle name="Normal 39 6 5" xfId="16230" xr:uid="{00000000-0005-0000-0000-0000796A0000}"/>
    <cellStyle name="Normal 39 6 5 2" xfId="16231" xr:uid="{00000000-0005-0000-0000-00007A6A0000}"/>
    <cellStyle name="Normal 39 6 5 2 2" xfId="16232" xr:uid="{00000000-0005-0000-0000-00007B6A0000}"/>
    <cellStyle name="Normal 39 6 5 2 2 2" xfId="31411" xr:uid="{00000000-0005-0000-0000-00007C6A0000}"/>
    <cellStyle name="Normal 39 6 5 2 3" xfId="31410" xr:uid="{00000000-0005-0000-0000-00007D6A0000}"/>
    <cellStyle name="Normal 39 6 5 3" xfId="16233" xr:uid="{00000000-0005-0000-0000-00007E6A0000}"/>
    <cellStyle name="Normal 39 6 5 3 2" xfId="31412" xr:uid="{00000000-0005-0000-0000-00007F6A0000}"/>
    <cellStyle name="Normal 39 6 5 4" xfId="31409" xr:uid="{00000000-0005-0000-0000-0000806A0000}"/>
    <cellStyle name="Normal 39 6 6" xfId="16234" xr:uid="{00000000-0005-0000-0000-0000816A0000}"/>
    <cellStyle name="Normal 39 6 6 2" xfId="16235" xr:uid="{00000000-0005-0000-0000-0000826A0000}"/>
    <cellStyle name="Normal 39 6 6 2 2" xfId="16236" xr:uid="{00000000-0005-0000-0000-0000836A0000}"/>
    <cellStyle name="Normal 39 6 6 2 2 2" xfId="31415" xr:uid="{00000000-0005-0000-0000-0000846A0000}"/>
    <cellStyle name="Normal 39 6 6 2 3" xfId="31414" xr:uid="{00000000-0005-0000-0000-0000856A0000}"/>
    <cellStyle name="Normal 39 6 6 3" xfId="16237" xr:uid="{00000000-0005-0000-0000-0000866A0000}"/>
    <cellStyle name="Normal 39 6 6 3 2" xfId="31416" xr:uid="{00000000-0005-0000-0000-0000876A0000}"/>
    <cellStyle name="Normal 39 6 6 4" xfId="31413" xr:uid="{00000000-0005-0000-0000-0000886A0000}"/>
    <cellStyle name="Normal 39 6 7" xfId="16238" xr:uid="{00000000-0005-0000-0000-0000896A0000}"/>
    <cellStyle name="Normal 39 6 7 2" xfId="16239" xr:uid="{00000000-0005-0000-0000-00008A6A0000}"/>
    <cellStyle name="Normal 39 6 7 2 2" xfId="31418" xr:uid="{00000000-0005-0000-0000-00008B6A0000}"/>
    <cellStyle name="Normal 39 6 7 3" xfId="31417" xr:uid="{00000000-0005-0000-0000-00008C6A0000}"/>
    <cellStyle name="Normal 39 6 8" xfId="16240" xr:uid="{00000000-0005-0000-0000-00008D6A0000}"/>
    <cellStyle name="Normal 39 6 8 2" xfId="31419" xr:uid="{00000000-0005-0000-0000-00008E6A0000}"/>
    <cellStyle name="Normal 39 6 9" xfId="31396" xr:uid="{00000000-0005-0000-0000-00008F6A0000}"/>
    <cellStyle name="Normal 39 7" xfId="16241" xr:uid="{00000000-0005-0000-0000-0000906A0000}"/>
    <cellStyle name="Normal 39 7 2" xfId="16242" xr:uid="{00000000-0005-0000-0000-0000916A0000}"/>
    <cellStyle name="Normal 39 7 2 2" xfId="16243" xr:uid="{00000000-0005-0000-0000-0000926A0000}"/>
    <cellStyle name="Normal 39 7 2 2 2" xfId="31422" xr:uid="{00000000-0005-0000-0000-0000936A0000}"/>
    <cellStyle name="Normal 39 7 2 3" xfId="31421" xr:uid="{00000000-0005-0000-0000-0000946A0000}"/>
    <cellStyle name="Normal 39 7 3" xfId="16244" xr:uid="{00000000-0005-0000-0000-0000956A0000}"/>
    <cellStyle name="Normal 39 7 3 2" xfId="31423" xr:uid="{00000000-0005-0000-0000-0000966A0000}"/>
    <cellStyle name="Normal 39 7 4" xfId="31420" xr:uid="{00000000-0005-0000-0000-0000976A0000}"/>
    <cellStyle name="Normal 39 8" xfId="16245" xr:uid="{00000000-0005-0000-0000-0000986A0000}"/>
    <cellStyle name="Normal 39 8 2" xfId="16246" xr:uid="{00000000-0005-0000-0000-0000996A0000}"/>
    <cellStyle name="Normal 39 8 2 2" xfId="16247" xr:uid="{00000000-0005-0000-0000-00009A6A0000}"/>
    <cellStyle name="Normal 39 8 2 2 2" xfId="31426" xr:uid="{00000000-0005-0000-0000-00009B6A0000}"/>
    <cellStyle name="Normal 39 8 2 3" xfId="31425" xr:uid="{00000000-0005-0000-0000-00009C6A0000}"/>
    <cellStyle name="Normal 39 8 3" xfId="16248" xr:uid="{00000000-0005-0000-0000-00009D6A0000}"/>
    <cellStyle name="Normal 39 8 3 2" xfId="31427" xr:uid="{00000000-0005-0000-0000-00009E6A0000}"/>
    <cellStyle name="Normal 39 8 4" xfId="31424" xr:uid="{00000000-0005-0000-0000-00009F6A0000}"/>
    <cellStyle name="Normal 39 9" xfId="16249" xr:uid="{00000000-0005-0000-0000-0000A06A0000}"/>
    <cellStyle name="Normal 39 9 2" xfId="16250" xr:uid="{00000000-0005-0000-0000-0000A16A0000}"/>
    <cellStyle name="Normal 39 9 2 2" xfId="16251" xr:uid="{00000000-0005-0000-0000-0000A26A0000}"/>
    <cellStyle name="Normal 39 9 2 2 2" xfId="31430" xr:uid="{00000000-0005-0000-0000-0000A36A0000}"/>
    <cellStyle name="Normal 39 9 2 3" xfId="31429" xr:uid="{00000000-0005-0000-0000-0000A46A0000}"/>
    <cellStyle name="Normal 39 9 3" xfId="16252" xr:uid="{00000000-0005-0000-0000-0000A56A0000}"/>
    <cellStyle name="Normal 39 9 3 2" xfId="31431" xr:uid="{00000000-0005-0000-0000-0000A66A0000}"/>
    <cellStyle name="Normal 39 9 4" xfId="31428" xr:uid="{00000000-0005-0000-0000-0000A76A0000}"/>
    <cellStyle name="Normal 4" xfId="37" xr:uid="{00000000-0005-0000-0000-0000A86A0000}"/>
    <cellStyle name="Normal 4 2" xfId="16253" xr:uid="{00000000-0005-0000-0000-0000A96A0000}"/>
    <cellStyle name="Normal 4 2 2" xfId="16254" xr:uid="{00000000-0005-0000-0000-0000AA6A0000}"/>
    <cellStyle name="Normal 4 2 2 2" xfId="16255" xr:uid="{00000000-0005-0000-0000-0000AB6A0000}"/>
    <cellStyle name="Normal 4 2 2 2 2" xfId="31434" xr:uid="{00000000-0005-0000-0000-0000AC6A0000}"/>
    <cellStyle name="Normal 4 2 2 3" xfId="16256" xr:uid="{00000000-0005-0000-0000-0000AD6A0000}"/>
    <cellStyle name="Normal 4 2 2 3 2" xfId="31435" xr:uid="{00000000-0005-0000-0000-0000AE6A0000}"/>
    <cellStyle name="Normal 4 2 2 4" xfId="16257" xr:uid="{00000000-0005-0000-0000-0000AF6A0000}"/>
    <cellStyle name="Normal 4 2 2 4 2" xfId="31436" xr:uid="{00000000-0005-0000-0000-0000B06A0000}"/>
    <cellStyle name="Normal 4 2 2 5" xfId="31433" xr:uid="{00000000-0005-0000-0000-0000B16A0000}"/>
    <cellStyle name="Normal 4 2 3" xfId="16258" xr:uid="{00000000-0005-0000-0000-0000B26A0000}"/>
    <cellStyle name="Normal 4 2 4" xfId="16259" xr:uid="{00000000-0005-0000-0000-0000B36A0000}"/>
    <cellStyle name="Normal 4 2 5" xfId="16260" xr:uid="{00000000-0005-0000-0000-0000B46A0000}"/>
    <cellStyle name="Normal 4 2 5 2" xfId="31437" xr:uid="{00000000-0005-0000-0000-0000B56A0000}"/>
    <cellStyle name="Normal 4 2 6" xfId="31432" xr:uid="{00000000-0005-0000-0000-0000B66A0000}"/>
    <cellStyle name="Normal 4 3" xfId="16261" xr:uid="{00000000-0005-0000-0000-0000B76A0000}"/>
    <cellStyle name="Normal 4 3 2" xfId="16262" xr:uid="{00000000-0005-0000-0000-0000B86A0000}"/>
    <cellStyle name="Normal 4 3 3" xfId="16263" xr:uid="{00000000-0005-0000-0000-0000B96A0000}"/>
    <cellStyle name="Normal 4 3 4" xfId="16264" xr:uid="{00000000-0005-0000-0000-0000BA6A0000}"/>
    <cellStyle name="Normal 4 3 4 2" xfId="31439" xr:uid="{00000000-0005-0000-0000-0000BB6A0000}"/>
    <cellStyle name="Normal 4 3 5" xfId="31438" xr:uid="{00000000-0005-0000-0000-0000BC6A0000}"/>
    <cellStyle name="Normal 4 4" xfId="16265" xr:uid="{00000000-0005-0000-0000-0000BD6A0000}"/>
    <cellStyle name="Normal 4 5" xfId="16266" xr:uid="{00000000-0005-0000-0000-0000BE6A0000}"/>
    <cellStyle name="Normal 4 6" xfId="16267" xr:uid="{00000000-0005-0000-0000-0000BF6A0000}"/>
    <cellStyle name="Normal 4 6 2" xfId="31440" xr:uid="{00000000-0005-0000-0000-0000C06A0000}"/>
    <cellStyle name="Normal 4 7" xfId="20397" xr:uid="{00000000-0005-0000-0000-0000C16A0000}"/>
    <cellStyle name="Normal 40" xfId="16268" xr:uid="{00000000-0005-0000-0000-0000C26A0000}"/>
    <cellStyle name="Normal 40 2" xfId="16269" xr:uid="{00000000-0005-0000-0000-0000C36A0000}"/>
    <cellStyle name="Normal 41" xfId="16270" xr:uid="{00000000-0005-0000-0000-0000C46A0000}"/>
    <cellStyle name="Normal 42" xfId="16271" xr:uid="{00000000-0005-0000-0000-0000C56A0000}"/>
    <cellStyle name="Normal 43" xfId="16272" xr:uid="{00000000-0005-0000-0000-0000C66A0000}"/>
    <cellStyle name="Normal 44" xfId="16273" xr:uid="{00000000-0005-0000-0000-0000C76A0000}"/>
    <cellStyle name="Normal 45" xfId="16274" xr:uid="{00000000-0005-0000-0000-0000C86A0000}"/>
    <cellStyle name="Normal 46" xfId="16275" xr:uid="{00000000-0005-0000-0000-0000C96A0000}"/>
    <cellStyle name="Normal 47" xfId="16276" xr:uid="{00000000-0005-0000-0000-0000CA6A0000}"/>
    <cellStyle name="Normal 48" xfId="16277" xr:uid="{00000000-0005-0000-0000-0000CB6A0000}"/>
    <cellStyle name="Normal 49" xfId="16278" xr:uid="{00000000-0005-0000-0000-0000CC6A0000}"/>
    <cellStyle name="Normal 5" xfId="39" xr:uid="{00000000-0005-0000-0000-0000CD6A0000}"/>
    <cellStyle name="Normal 5 2" xfId="16279" xr:uid="{00000000-0005-0000-0000-0000CE6A0000}"/>
    <cellStyle name="Normal 5 3" xfId="16280" xr:uid="{00000000-0005-0000-0000-0000CF6A0000}"/>
    <cellStyle name="Normal 5 4" xfId="16281" xr:uid="{00000000-0005-0000-0000-0000D06A0000}"/>
    <cellStyle name="Normal 5 5" xfId="20399" xr:uid="{00000000-0005-0000-0000-0000D16A0000}"/>
    <cellStyle name="Normal 50" xfId="16282" xr:uid="{00000000-0005-0000-0000-0000D26A0000}"/>
    <cellStyle name="Normal 51" xfId="16283" xr:uid="{00000000-0005-0000-0000-0000D36A0000}"/>
    <cellStyle name="Normal 52" xfId="16284" xr:uid="{00000000-0005-0000-0000-0000D46A0000}"/>
    <cellStyle name="Normal 53" xfId="16285" xr:uid="{00000000-0005-0000-0000-0000D56A0000}"/>
    <cellStyle name="Normal 54" xfId="16286" xr:uid="{00000000-0005-0000-0000-0000D66A0000}"/>
    <cellStyle name="Normal 55" xfId="16287" xr:uid="{00000000-0005-0000-0000-0000D76A0000}"/>
    <cellStyle name="Normal 56" xfId="16288" xr:uid="{00000000-0005-0000-0000-0000D86A0000}"/>
    <cellStyle name="Normal 57" xfId="16289" xr:uid="{00000000-0005-0000-0000-0000D96A0000}"/>
    <cellStyle name="Normal 58" xfId="16290" xr:uid="{00000000-0005-0000-0000-0000DA6A0000}"/>
    <cellStyle name="Normal 59" xfId="16291" xr:uid="{00000000-0005-0000-0000-0000DB6A0000}"/>
    <cellStyle name="Normal 6" xfId="15" xr:uid="{00000000-0005-0000-0000-0000DC6A0000}"/>
    <cellStyle name="Normal 6 2" xfId="16292" xr:uid="{00000000-0005-0000-0000-0000DD6A0000}"/>
    <cellStyle name="Normal 6 3" xfId="16293" xr:uid="{00000000-0005-0000-0000-0000DE6A0000}"/>
    <cellStyle name="Normal 6 4" xfId="16294" xr:uid="{00000000-0005-0000-0000-0000DF6A0000}"/>
    <cellStyle name="Normal 60" xfId="16295" xr:uid="{00000000-0005-0000-0000-0000E06A0000}"/>
    <cellStyle name="Normal 61" xfId="16296" xr:uid="{00000000-0005-0000-0000-0000E16A0000}"/>
    <cellStyle name="Normal 62" xfId="16297" xr:uid="{00000000-0005-0000-0000-0000E26A0000}"/>
    <cellStyle name="Normal 63" xfId="16298" xr:uid="{00000000-0005-0000-0000-0000E36A0000}"/>
    <cellStyle name="Normal 64" xfId="16299" xr:uid="{00000000-0005-0000-0000-0000E46A0000}"/>
    <cellStyle name="Normal 65" xfId="16300" xr:uid="{00000000-0005-0000-0000-0000E56A0000}"/>
    <cellStyle name="Normal 66" xfId="16301" xr:uid="{00000000-0005-0000-0000-0000E66A0000}"/>
    <cellStyle name="Normal 67" xfId="16302" xr:uid="{00000000-0005-0000-0000-0000E76A0000}"/>
    <cellStyle name="Normal 68" xfId="16303" xr:uid="{00000000-0005-0000-0000-0000E86A0000}"/>
    <cellStyle name="Normal 69" xfId="16304" xr:uid="{00000000-0005-0000-0000-0000E96A0000}"/>
    <cellStyle name="Normal 7" xfId="16305" xr:uid="{00000000-0005-0000-0000-0000EA6A0000}"/>
    <cellStyle name="Normal 7 2" xfId="16306" xr:uid="{00000000-0005-0000-0000-0000EB6A0000}"/>
    <cellStyle name="Normal 7 3" xfId="16307" xr:uid="{00000000-0005-0000-0000-0000EC6A0000}"/>
    <cellStyle name="Normal 7 4" xfId="16308" xr:uid="{00000000-0005-0000-0000-0000ED6A0000}"/>
    <cellStyle name="Normal 7 5" xfId="16309" xr:uid="{00000000-0005-0000-0000-0000EE6A0000}"/>
    <cellStyle name="Normal 70" xfId="16310" xr:uid="{00000000-0005-0000-0000-0000EF6A0000}"/>
    <cellStyle name="Normal 71" xfId="16311" xr:uid="{00000000-0005-0000-0000-0000F06A0000}"/>
    <cellStyle name="Normal 72" xfId="16312" xr:uid="{00000000-0005-0000-0000-0000F16A0000}"/>
    <cellStyle name="Normal 73" xfId="16313" xr:uid="{00000000-0005-0000-0000-0000F26A0000}"/>
    <cellStyle name="Normal 74" xfId="16314" xr:uid="{00000000-0005-0000-0000-0000F36A0000}"/>
    <cellStyle name="Normal 75" xfId="16315" xr:uid="{00000000-0005-0000-0000-0000F46A0000}"/>
    <cellStyle name="Normal 76" xfId="16316" xr:uid="{00000000-0005-0000-0000-0000F56A0000}"/>
    <cellStyle name="Normal 77" xfId="16317" xr:uid="{00000000-0005-0000-0000-0000F66A0000}"/>
    <cellStyle name="Normal 78" xfId="16318" xr:uid="{00000000-0005-0000-0000-0000F76A0000}"/>
    <cellStyle name="Normal 79" xfId="16319" xr:uid="{00000000-0005-0000-0000-0000F86A0000}"/>
    <cellStyle name="Normal 8" xfId="16320" xr:uid="{00000000-0005-0000-0000-0000F96A0000}"/>
    <cellStyle name="Normal 8 2" xfId="16321" xr:uid="{00000000-0005-0000-0000-0000FA6A0000}"/>
    <cellStyle name="Normal 8 3" xfId="16322" xr:uid="{00000000-0005-0000-0000-0000FB6A0000}"/>
    <cellStyle name="Normal 8 4" xfId="16323" xr:uid="{00000000-0005-0000-0000-0000FC6A0000}"/>
    <cellStyle name="Normal 80" xfId="16324" xr:uid="{00000000-0005-0000-0000-0000FD6A0000}"/>
    <cellStyle name="Normal 81" xfId="16325" xr:uid="{00000000-0005-0000-0000-0000FE6A0000}"/>
    <cellStyle name="Normal 82" xfId="16326" xr:uid="{00000000-0005-0000-0000-0000FF6A0000}"/>
    <cellStyle name="Normal 83" xfId="16327" xr:uid="{00000000-0005-0000-0000-0000006B0000}"/>
    <cellStyle name="Normal 84" xfId="16328" xr:uid="{00000000-0005-0000-0000-0000016B0000}"/>
    <cellStyle name="Normal 85" xfId="16329" xr:uid="{00000000-0005-0000-0000-0000026B0000}"/>
    <cellStyle name="Normal 86" xfId="16330" xr:uid="{00000000-0005-0000-0000-0000036B0000}"/>
    <cellStyle name="Normal 87" xfId="16331" xr:uid="{00000000-0005-0000-0000-0000046B0000}"/>
    <cellStyle name="Normal 87 10" xfId="31441" xr:uid="{00000000-0005-0000-0000-0000056B0000}"/>
    <cellStyle name="Normal 87 2" xfId="16332" xr:uid="{00000000-0005-0000-0000-0000066B0000}"/>
    <cellStyle name="Normal 87 2 2" xfId="16333" xr:uid="{00000000-0005-0000-0000-0000076B0000}"/>
    <cellStyle name="Normal 87 2 2 2" xfId="16334" xr:uid="{00000000-0005-0000-0000-0000086B0000}"/>
    <cellStyle name="Normal 87 2 2 2 2" xfId="16335" xr:uid="{00000000-0005-0000-0000-0000096B0000}"/>
    <cellStyle name="Normal 87 2 2 2 2 2" xfId="31445" xr:uid="{00000000-0005-0000-0000-00000A6B0000}"/>
    <cellStyle name="Normal 87 2 2 2 3" xfId="31444" xr:uid="{00000000-0005-0000-0000-00000B6B0000}"/>
    <cellStyle name="Normal 87 2 2 3" xfId="16336" xr:uid="{00000000-0005-0000-0000-00000C6B0000}"/>
    <cellStyle name="Normal 87 2 2 3 2" xfId="31446" xr:uid="{00000000-0005-0000-0000-00000D6B0000}"/>
    <cellStyle name="Normal 87 2 2 4" xfId="31443" xr:uid="{00000000-0005-0000-0000-00000E6B0000}"/>
    <cellStyle name="Normal 87 2 3" xfId="16337" xr:uid="{00000000-0005-0000-0000-00000F6B0000}"/>
    <cellStyle name="Normal 87 2 3 2" xfId="16338" xr:uid="{00000000-0005-0000-0000-0000106B0000}"/>
    <cellStyle name="Normal 87 2 3 2 2" xfId="16339" xr:uid="{00000000-0005-0000-0000-0000116B0000}"/>
    <cellStyle name="Normal 87 2 3 2 2 2" xfId="31449" xr:uid="{00000000-0005-0000-0000-0000126B0000}"/>
    <cellStyle name="Normal 87 2 3 2 3" xfId="31448" xr:uid="{00000000-0005-0000-0000-0000136B0000}"/>
    <cellStyle name="Normal 87 2 3 3" xfId="16340" xr:uid="{00000000-0005-0000-0000-0000146B0000}"/>
    <cellStyle name="Normal 87 2 3 3 2" xfId="31450" xr:uid="{00000000-0005-0000-0000-0000156B0000}"/>
    <cellStyle name="Normal 87 2 3 4" xfId="31447" xr:uid="{00000000-0005-0000-0000-0000166B0000}"/>
    <cellStyle name="Normal 87 2 4" xfId="16341" xr:uid="{00000000-0005-0000-0000-0000176B0000}"/>
    <cellStyle name="Normal 87 2 4 2" xfId="16342" xr:uid="{00000000-0005-0000-0000-0000186B0000}"/>
    <cellStyle name="Normal 87 2 4 2 2" xfId="16343" xr:uid="{00000000-0005-0000-0000-0000196B0000}"/>
    <cellStyle name="Normal 87 2 4 2 2 2" xfId="31453" xr:uid="{00000000-0005-0000-0000-00001A6B0000}"/>
    <cellStyle name="Normal 87 2 4 2 3" xfId="31452" xr:uid="{00000000-0005-0000-0000-00001B6B0000}"/>
    <cellStyle name="Normal 87 2 4 3" xfId="16344" xr:uid="{00000000-0005-0000-0000-00001C6B0000}"/>
    <cellStyle name="Normal 87 2 4 3 2" xfId="31454" xr:uid="{00000000-0005-0000-0000-00001D6B0000}"/>
    <cellStyle name="Normal 87 2 4 4" xfId="31451" xr:uid="{00000000-0005-0000-0000-00001E6B0000}"/>
    <cellStyle name="Normal 87 2 5" xfId="16345" xr:uid="{00000000-0005-0000-0000-00001F6B0000}"/>
    <cellStyle name="Normal 87 2 5 2" xfId="16346" xr:uid="{00000000-0005-0000-0000-0000206B0000}"/>
    <cellStyle name="Normal 87 2 5 2 2" xfId="16347" xr:uid="{00000000-0005-0000-0000-0000216B0000}"/>
    <cellStyle name="Normal 87 2 5 2 2 2" xfId="31457" xr:uid="{00000000-0005-0000-0000-0000226B0000}"/>
    <cellStyle name="Normal 87 2 5 2 3" xfId="31456" xr:uid="{00000000-0005-0000-0000-0000236B0000}"/>
    <cellStyle name="Normal 87 2 5 3" xfId="16348" xr:uid="{00000000-0005-0000-0000-0000246B0000}"/>
    <cellStyle name="Normal 87 2 5 3 2" xfId="31458" xr:uid="{00000000-0005-0000-0000-0000256B0000}"/>
    <cellStyle name="Normal 87 2 5 4" xfId="31455" xr:uid="{00000000-0005-0000-0000-0000266B0000}"/>
    <cellStyle name="Normal 87 2 6" xfId="16349" xr:uid="{00000000-0005-0000-0000-0000276B0000}"/>
    <cellStyle name="Normal 87 2 6 2" xfId="16350" xr:uid="{00000000-0005-0000-0000-0000286B0000}"/>
    <cellStyle name="Normal 87 2 6 2 2" xfId="16351" xr:uid="{00000000-0005-0000-0000-0000296B0000}"/>
    <cellStyle name="Normal 87 2 6 2 2 2" xfId="31461" xr:uid="{00000000-0005-0000-0000-00002A6B0000}"/>
    <cellStyle name="Normal 87 2 6 2 3" xfId="31460" xr:uid="{00000000-0005-0000-0000-00002B6B0000}"/>
    <cellStyle name="Normal 87 2 6 3" xfId="16352" xr:uid="{00000000-0005-0000-0000-00002C6B0000}"/>
    <cellStyle name="Normal 87 2 6 3 2" xfId="31462" xr:uid="{00000000-0005-0000-0000-00002D6B0000}"/>
    <cellStyle name="Normal 87 2 6 4" xfId="31459" xr:uid="{00000000-0005-0000-0000-00002E6B0000}"/>
    <cellStyle name="Normal 87 2 7" xfId="16353" xr:uid="{00000000-0005-0000-0000-00002F6B0000}"/>
    <cellStyle name="Normal 87 2 7 2" xfId="16354" xr:uid="{00000000-0005-0000-0000-0000306B0000}"/>
    <cellStyle name="Normal 87 2 7 2 2" xfId="31464" xr:uid="{00000000-0005-0000-0000-0000316B0000}"/>
    <cellStyle name="Normal 87 2 7 3" xfId="31463" xr:uid="{00000000-0005-0000-0000-0000326B0000}"/>
    <cellStyle name="Normal 87 2 8" xfId="16355" xr:uid="{00000000-0005-0000-0000-0000336B0000}"/>
    <cellStyle name="Normal 87 2 8 2" xfId="31465" xr:uid="{00000000-0005-0000-0000-0000346B0000}"/>
    <cellStyle name="Normal 87 2 9" xfId="31442" xr:uid="{00000000-0005-0000-0000-0000356B0000}"/>
    <cellStyle name="Normal 87 3" xfId="16356" xr:uid="{00000000-0005-0000-0000-0000366B0000}"/>
    <cellStyle name="Normal 87 3 2" xfId="16357" xr:uid="{00000000-0005-0000-0000-0000376B0000}"/>
    <cellStyle name="Normal 87 3 2 2" xfId="16358" xr:uid="{00000000-0005-0000-0000-0000386B0000}"/>
    <cellStyle name="Normal 87 3 2 2 2" xfId="31468" xr:uid="{00000000-0005-0000-0000-0000396B0000}"/>
    <cellStyle name="Normal 87 3 2 3" xfId="31467" xr:uid="{00000000-0005-0000-0000-00003A6B0000}"/>
    <cellStyle name="Normal 87 3 3" xfId="16359" xr:uid="{00000000-0005-0000-0000-00003B6B0000}"/>
    <cellStyle name="Normal 87 3 3 2" xfId="31469" xr:uid="{00000000-0005-0000-0000-00003C6B0000}"/>
    <cellStyle name="Normal 87 3 4" xfId="31466" xr:uid="{00000000-0005-0000-0000-00003D6B0000}"/>
    <cellStyle name="Normal 87 4" xfId="16360" xr:uid="{00000000-0005-0000-0000-00003E6B0000}"/>
    <cellStyle name="Normal 87 4 2" xfId="16361" xr:uid="{00000000-0005-0000-0000-00003F6B0000}"/>
    <cellStyle name="Normal 87 4 2 2" xfId="16362" xr:uid="{00000000-0005-0000-0000-0000406B0000}"/>
    <cellStyle name="Normal 87 4 2 2 2" xfId="31472" xr:uid="{00000000-0005-0000-0000-0000416B0000}"/>
    <cellStyle name="Normal 87 4 2 3" xfId="31471" xr:uid="{00000000-0005-0000-0000-0000426B0000}"/>
    <cellStyle name="Normal 87 4 3" xfId="16363" xr:uid="{00000000-0005-0000-0000-0000436B0000}"/>
    <cellStyle name="Normal 87 4 3 2" xfId="31473" xr:uid="{00000000-0005-0000-0000-0000446B0000}"/>
    <cellStyle name="Normal 87 4 4" xfId="31470" xr:uid="{00000000-0005-0000-0000-0000456B0000}"/>
    <cellStyle name="Normal 87 5" xfId="16364" xr:uid="{00000000-0005-0000-0000-0000466B0000}"/>
    <cellStyle name="Normal 87 5 2" xfId="16365" xr:uid="{00000000-0005-0000-0000-0000476B0000}"/>
    <cellStyle name="Normal 87 5 2 2" xfId="16366" xr:uid="{00000000-0005-0000-0000-0000486B0000}"/>
    <cellStyle name="Normal 87 5 2 2 2" xfId="31476" xr:uid="{00000000-0005-0000-0000-0000496B0000}"/>
    <cellStyle name="Normal 87 5 2 3" xfId="31475" xr:uid="{00000000-0005-0000-0000-00004A6B0000}"/>
    <cellStyle name="Normal 87 5 3" xfId="16367" xr:uid="{00000000-0005-0000-0000-00004B6B0000}"/>
    <cellStyle name="Normal 87 5 3 2" xfId="31477" xr:uid="{00000000-0005-0000-0000-00004C6B0000}"/>
    <cellStyle name="Normal 87 5 4" xfId="31474" xr:uid="{00000000-0005-0000-0000-00004D6B0000}"/>
    <cellStyle name="Normal 87 6" xfId="16368" xr:uid="{00000000-0005-0000-0000-00004E6B0000}"/>
    <cellStyle name="Normal 87 6 2" xfId="16369" xr:uid="{00000000-0005-0000-0000-00004F6B0000}"/>
    <cellStyle name="Normal 87 6 2 2" xfId="16370" xr:uid="{00000000-0005-0000-0000-0000506B0000}"/>
    <cellStyle name="Normal 87 6 2 2 2" xfId="31480" xr:uid="{00000000-0005-0000-0000-0000516B0000}"/>
    <cellStyle name="Normal 87 6 2 3" xfId="31479" xr:uid="{00000000-0005-0000-0000-0000526B0000}"/>
    <cellStyle name="Normal 87 6 3" xfId="16371" xr:uid="{00000000-0005-0000-0000-0000536B0000}"/>
    <cellStyle name="Normal 87 6 3 2" xfId="31481" xr:uid="{00000000-0005-0000-0000-0000546B0000}"/>
    <cellStyle name="Normal 87 6 4" xfId="31478" xr:uid="{00000000-0005-0000-0000-0000556B0000}"/>
    <cellStyle name="Normal 87 7" xfId="16372" xr:uid="{00000000-0005-0000-0000-0000566B0000}"/>
    <cellStyle name="Normal 87 7 2" xfId="16373" xr:uid="{00000000-0005-0000-0000-0000576B0000}"/>
    <cellStyle name="Normal 87 7 2 2" xfId="16374" xr:uid="{00000000-0005-0000-0000-0000586B0000}"/>
    <cellStyle name="Normal 87 7 2 2 2" xfId="31484" xr:uid="{00000000-0005-0000-0000-0000596B0000}"/>
    <cellStyle name="Normal 87 7 2 3" xfId="31483" xr:uid="{00000000-0005-0000-0000-00005A6B0000}"/>
    <cellStyle name="Normal 87 7 3" xfId="16375" xr:uid="{00000000-0005-0000-0000-00005B6B0000}"/>
    <cellStyle name="Normal 87 7 3 2" xfId="31485" xr:uid="{00000000-0005-0000-0000-00005C6B0000}"/>
    <cellStyle name="Normal 87 7 4" xfId="31482" xr:uid="{00000000-0005-0000-0000-00005D6B0000}"/>
    <cellStyle name="Normal 87 8" xfId="16376" xr:uid="{00000000-0005-0000-0000-00005E6B0000}"/>
    <cellStyle name="Normal 87 8 2" xfId="16377" xr:uid="{00000000-0005-0000-0000-00005F6B0000}"/>
    <cellStyle name="Normal 87 8 2 2" xfId="31487" xr:uid="{00000000-0005-0000-0000-0000606B0000}"/>
    <cellStyle name="Normal 87 8 3" xfId="31486" xr:uid="{00000000-0005-0000-0000-0000616B0000}"/>
    <cellStyle name="Normal 87 9" xfId="16378" xr:uid="{00000000-0005-0000-0000-0000626B0000}"/>
    <cellStyle name="Normal 87 9 2" xfId="31488" xr:uid="{00000000-0005-0000-0000-0000636B0000}"/>
    <cellStyle name="Normal 88" xfId="26" xr:uid="{00000000-0005-0000-0000-0000646B0000}"/>
    <cellStyle name="Normal 88 2" xfId="32" xr:uid="{00000000-0005-0000-0000-0000656B0000}"/>
    <cellStyle name="Normal 88 2 2" xfId="20392" xr:uid="{00000000-0005-0000-0000-0000666B0000}"/>
    <cellStyle name="Normal 88 3" xfId="36" xr:uid="{00000000-0005-0000-0000-0000676B0000}"/>
    <cellStyle name="Normal 88 3 2" xfId="20396" xr:uid="{00000000-0005-0000-0000-0000686B0000}"/>
    <cellStyle name="Normal 88 4" xfId="20388" xr:uid="{00000000-0005-0000-0000-0000696B0000}"/>
    <cellStyle name="Normal 89" xfId="16379" xr:uid="{00000000-0005-0000-0000-00006A6B0000}"/>
    <cellStyle name="Normal 9" xfId="16380" xr:uid="{00000000-0005-0000-0000-00006B6B0000}"/>
    <cellStyle name="Normal 9 2" xfId="16381" xr:uid="{00000000-0005-0000-0000-00006C6B0000}"/>
    <cellStyle name="Normal 9 3" xfId="16382" xr:uid="{00000000-0005-0000-0000-00006D6B0000}"/>
    <cellStyle name="Normal 9 4" xfId="16383" xr:uid="{00000000-0005-0000-0000-00006E6B0000}"/>
    <cellStyle name="Normal 90" xfId="16384" xr:uid="{00000000-0005-0000-0000-00006F6B0000}"/>
    <cellStyle name="Normal 91" xfId="16385" xr:uid="{00000000-0005-0000-0000-0000706B0000}"/>
    <cellStyle name="Normal 92" xfId="16386" xr:uid="{00000000-0005-0000-0000-0000716B0000}"/>
    <cellStyle name="Normal 93" xfId="16387" xr:uid="{00000000-0005-0000-0000-0000726B0000}"/>
    <cellStyle name="Normal 94" xfId="16388" xr:uid="{00000000-0005-0000-0000-0000736B0000}"/>
    <cellStyle name="Normal 95" xfId="16389" xr:uid="{00000000-0005-0000-0000-0000746B0000}"/>
    <cellStyle name="Normal 96" xfId="16390" xr:uid="{00000000-0005-0000-0000-0000756B0000}"/>
    <cellStyle name="Normal 96 2" xfId="16391" xr:uid="{00000000-0005-0000-0000-0000766B0000}"/>
    <cellStyle name="Normal 96 2 2" xfId="16392" xr:uid="{00000000-0005-0000-0000-0000776B0000}"/>
    <cellStyle name="Normal 96 2 2 2" xfId="16393" xr:uid="{00000000-0005-0000-0000-0000786B0000}"/>
    <cellStyle name="Normal 96 2 2 2 2" xfId="31492" xr:uid="{00000000-0005-0000-0000-0000796B0000}"/>
    <cellStyle name="Normal 96 2 2 3" xfId="31491" xr:uid="{00000000-0005-0000-0000-00007A6B0000}"/>
    <cellStyle name="Normal 96 2 3" xfId="16394" xr:uid="{00000000-0005-0000-0000-00007B6B0000}"/>
    <cellStyle name="Normal 96 2 3 2" xfId="31493" xr:uid="{00000000-0005-0000-0000-00007C6B0000}"/>
    <cellStyle name="Normal 96 2 4" xfId="31490" xr:uid="{00000000-0005-0000-0000-00007D6B0000}"/>
    <cellStyle name="Normal 96 3" xfId="16395" xr:uid="{00000000-0005-0000-0000-00007E6B0000}"/>
    <cellStyle name="Normal 96 3 2" xfId="16396" xr:uid="{00000000-0005-0000-0000-00007F6B0000}"/>
    <cellStyle name="Normal 96 3 2 2" xfId="16397" xr:uid="{00000000-0005-0000-0000-0000806B0000}"/>
    <cellStyle name="Normal 96 3 2 2 2" xfId="31496" xr:uid="{00000000-0005-0000-0000-0000816B0000}"/>
    <cellStyle name="Normal 96 3 2 3" xfId="31495" xr:uid="{00000000-0005-0000-0000-0000826B0000}"/>
    <cellStyle name="Normal 96 3 3" xfId="16398" xr:uid="{00000000-0005-0000-0000-0000836B0000}"/>
    <cellStyle name="Normal 96 3 3 2" xfId="31497" xr:uid="{00000000-0005-0000-0000-0000846B0000}"/>
    <cellStyle name="Normal 96 3 4" xfId="31494" xr:uid="{00000000-0005-0000-0000-0000856B0000}"/>
    <cellStyle name="Normal 96 4" xfId="16399" xr:uid="{00000000-0005-0000-0000-0000866B0000}"/>
    <cellStyle name="Normal 96 4 2" xfId="16400" xr:uid="{00000000-0005-0000-0000-0000876B0000}"/>
    <cellStyle name="Normal 96 4 2 2" xfId="16401" xr:uid="{00000000-0005-0000-0000-0000886B0000}"/>
    <cellStyle name="Normal 96 4 2 2 2" xfId="31500" xr:uid="{00000000-0005-0000-0000-0000896B0000}"/>
    <cellStyle name="Normal 96 4 2 3" xfId="31499" xr:uid="{00000000-0005-0000-0000-00008A6B0000}"/>
    <cellStyle name="Normal 96 4 3" xfId="16402" xr:uid="{00000000-0005-0000-0000-00008B6B0000}"/>
    <cellStyle name="Normal 96 4 3 2" xfId="31501" xr:uid="{00000000-0005-0000-0000-00008C6B0000}"/>
    <cellStyle name="Normal 96 4 4" xfId="31498" xr:uid="{00000000-0005-0000-0000-00008D6B0000}"/>
    <cellStyle name="Normal 96 5" xfId="16403" xr:uid="{00000000-0005-0000-0000-00008E6B0000}"/>
    <cellStyle name="Normal 96 5 2" xfId="16404" xr:uid="{00000000-0005-0000-0000-00008F6B0000}"/>
    <cellStyle name="Normal 96 5 2 2" xfId="16405" xr:uid="{00000000-0005-0000-0000-0000906B0000}"/>
    <cellStyle name="Normal 96 5 2 2 2" xfId="31504" xr:uid="{00000000-0005-0000-0000-0000916B0000}"/>
    <cellStyle name="Normal 96 5 2 3" xfId="31503" xr:uid="{00000000-0005-0000-0000-0000926B0000}"/>
    <cellStyle name="Normal 96 5 3" xfId="16406" xr:uid="{00000000-0005-0000-0000-0000936B0000}"/>
    <cellStyle name="Normal 96 5 3 2" xfId="31505" xr:uid="{00000000-0005-0000-0000-0000946B0000}"/>
    <cellStyle name="Normal 96 5 4" xfId="31502" xr:uid="{00000000-0005-0000-0000-0000956B0000}"/>
    <cellStyle name="Normal 96 6" xfId="16407" xr:uid="{00000000-0005-0000-0000-0000966B0000}"/>
    <cellStyle name="Normal 96 6 2" xfId="16408" xr:uid="{00000000-0005-0000-0000-0000976B0000}"/>
    <cellStyle name="Normal 96 6 2 2" xfId="16409" xr:uid="{00000000-0005-0000-0000-0000986B0000}"/>
    <cellStyle name="Normal 96 6 2 2 2" xfId="31508" xr:uid="{00000000-0005-0000-0000-0000996B0000}"/>
    <cellStyle name="Normal 96 6 2 3" xfId="31507" xr:uid="{00000000-0005-0000-0000-00009A6B0000}"/>
    <cellStyle name="Normal 96 6 3" xfId="16410" xr:uid="{00000000-0005-0000-0000-00009B6B0000}"/>
    <cellStyle name="Normal 96 6 3 2" xfId="31509" xr:uid="{00000000-0005-0000-0000-00009C6B0000}"/>
    <cellStyle name="Normal 96 6 4" xfId="31506" xr:uid="{00000000-0005-0000-0000-00009D6B0000}"/>
    <cellStyle name="Normal 96 7" xfId="16411" xr:uid="{00000000-0005-0000-0000-00009E6B0000}"/>
    <cellStyle name="Normal 96 7 2" xfId="16412" xr:uid="{00000000-0005-0000-0000-00009F6B0000}"/>
    <cellStyle name="Normal 96 7 2 2" xfId="31511" xr:uid="{00000000-0005-0000-0000-0000A06B0000}"/>
    <cellStyle name="Normal 96 7 3" xfId="31510" xr:uid="{00000000-0005-0000-0000-0000A16B0000}"/>
    <cellStyle name="Normal 96 8" xfId="16413" xr:uid="{00000000-0005-0000-0000-0000A26B0000}"/>
    <cellStyle name="Normal 96 8 2" xfId="31512" xr:uid="{00000000-0005-0000-0000-0000A36B0000}"/>
    <cellStyle name="Normal 96 9" xfId="31489" xr:uid="{00000000-0005-0000-0000-0000A46B0000}"/>
    <cellStyle name="Normal 97" xfId="16414" xr:uid="{00000000-0005-0000-0000-0000A56B0000}"/>
    <cellStyle name="Normal 97 2" xfId="16415" xr:uid="{00000000-0005-0000-0000-0000A66B0000}"/>
    <cellStyle name="Normal 97 2 2" xfId="16416" xr:uid="{00000000-0005-0000-0000-0000A76B0000}"/>
    <cellStyle name="Normal 97 2 2 2" xfId="16417" xr:uid="{00000000-0005-0000-0000-0000A86B0000}"/>
    <cellStyle name="Normal 97 2 2 2 2" xfId="31516" xr:uid="{00000000-0005-0000-0000-0000A96B0000}"/>
    <cellStyle name="Normal 97 2 2 3" xfId="31515" xr:uid="{00000000-0005-0000-0000-0000AA6B0000}"/>
    <cellStyle name="Normal 97 2 3" xfId="16418" xr:uid="{00000000-0005-0000-0000-0000AB6B0000}"/>
    <cellStyle name="Normal 97 2 3 2" xfId="31517" xr:uid="{00000000-0005-0000-0000-0000AC6B0000}"/>
    <cellStyle name="Normal 97 2 4" xfId="31514" xr:uid="{00000000-0005-0000-0000-0000AD6B0000}"/>
    <cellStyle name="Normal 97 3" xfId="16419" xr:uid="{00000000-0005-0000-0000-0000AE6B0000}"/>
    <cellStyle name="Normal 97 3 2" xfId="16420" xr:uid="{00000000-0005-0000-0000-0000AF6B0000}"/>
    <cellStyle name="Normal 97 3 2 2" xfId="16421" xr:uid="{00000000-0005-0000-0000-0000B06B0000}"/>
    <cellStyle name="Normal 97 3 2 2 2" xfId="31520" xr:uid="{00000000-0005-0000-0000-0000B16B0000}"/>
    <cellStyle name="Normal 97 3 2 3" xfId="31519" xr:uid="{00000000-0005-0000-0000-0000B26B0000}"/>
    <cellStyle name="Normal 97 3 3" xfId="16422" xr:uid="{00000000-0005-0000-0000-0000B36B0000}"/>
    <cellStyle name="Normal 97 3 3 2" xfId="31521" xr:uid="{00000000-0005-0000-0000-0000B46B0000}"/>
    <cellStyle name="Normal 97 3 4" xfId="31518" xr:uid="{00000000-0005-0000-0000-0000B56B0000}"/>
    <cellStyle name="Normal 97 4" xfId="16423" xr:uid="{00000000-0005-0000-0000-0000B66B0000}"/>
    <cellStyle name="Normal 97 4 2" xfId="16424" xr:uid="{00000000-0005-0000-0000-0000B76B0000}"/>
    <cellStyle name="Normal 97 4 2 2" xfId="16425" xr:uid="{00000000-0005-0000-0000-0000B86B0000}"/>
    <cellStyle name="Normal 97 4 2 2 2" xfId="31524" xr:uid="{00000000-0005-0000-0000-0000B96B0000}"/>
    <cellStyle name="Normal 97 4 2 3" xfId="31523" xr:uid="{00000000-0005-0000-0000-0000BA6B0000}"/>
    <cellStyle name="Normal 97 4 3" xfId="16426" xr:uid="{00000000-0005-0000-0000-0000BB6B0000}"/>
    <cellStyle name="Normal 97 4 3 2" xfId="31525" xr:uid="{00000000-0005-0000-0000-0000BC6B0000}"/>
    <cellStyle name="Normal 97 4 4" xfId="31522" xr:uid="{00000000-0005-0000-0000-0000BD6B0000}"/>
    <cellStyle name="Normal 97 5" xfId="16427" xr:uid="{00000000-0005-0000-0000-0000BE6B0000}"/>
    <cellStyle name="Normal 97 5 2" xfId="16428" xr:uid="{00000000-0005-0000-0000-0000BF6B0000}"/>
    <cellStyle name="Normal 97 5 2 2" xfId="16429" xr:uid="{00000000-0005-0000-0000-0000C06B0000}"/>
    <cellStyle name="Normal 97 5 2 2 2" xfId="31528" xr:uid="{00000000-0005-0000-0000-0000C16B0000}"/>
    <cellStyle name="Normal 97 5 2 3" xfId="31527" xr:uid="{00000000-0005-0000-0000-0000C26B0000}"/>
    <cellStyle name="Normal 97 5 3" xfId="16430" xr:uid="{00000000-0005-0000-0000-0000C36B0000}"/>
    <cellStyle name="Normal 97 5 3 2" xfId="31529" xr:uid="{00000000-0005-0000-0000-0000C46B0000}"/>
    <cellStyle name="Normal 97 5 4" xfId="31526" xr:uid="{00000000-0005-0000-0000-0000C56B0000}"/>
    <cellStyle name="Normal 97 6" xfId="16431" xr:uid="{00000000-0005-0000-0000-0000C66B0000}"/>
    <cellStyle name="Normal 97 6 2" xfId="16432" xr:uid="{00000000-0005-0000-0000-0000C76B0000}"/>
    <cellStyle name="Normal 97 6 2 2" xfId="16433" xr:uid="{00000000-0005-0000-0000-0000C86B0000}"/>
    <cellStyle name="Normal 97 6 2 2 2" xfId="31532" xr:uid="{00000000-0005-0000-0000-0000C96B0000}"/>
    <cellStyle name="Normal 97 6 2 3" xfId="31531" xr:uid="{00000000-0005-0000-0000-0000CA6B0000}"/>
    <cellStyle name="Normal 97 6 3" xfId="16434" xr:uid="{00000000-0005-0000-0000-0000CB6B0000}"/>
    <cellStyle name="Normal 97 6 3 2" xfId="31533" xr:uid="{00000000-0005-0000-0000-0000CC6B0000}"/>
    <cellStyle name="Normal 97 6 4" xfId="31530" xr:uid="{00000000-0005-0000-0000-0000CD6B0000}"/>
    <cellStyle name="Normal 97 7" xfId="16435" xr:uid="{00000000-0005-0000-0000-0000CE6B0000}"/>
    <cellStyle name="Normal 97 7 2" xfId="16436" xr:uid="{00000000-0005-0000-0000-0000CF6B0000}"/>
    <cellStyle name="Normal 97 7 2 2" xfId="31535" xr:uid="{00000000-0005-0000-0000-0000D06B0000}"/>
    <cellStyle name="Normal 97 7 3" xfId="31534" xr:uid="{00000000-0005-0000-0000-0000D16B0000}"/>
    <cellStyle name="Normal 97 8" xfId="16437" xr:uid="{00000000-0005-0000-0000-0000D26B0000}"/>
    <cellStyle name="Normal 97 8 2" xfId="31536" xr:uid="{00000000-0005-0000-0000-0000D36B0000}"/>
    <cellStyle name="Normal 97 9" xfId="31513" xr:uid="{00000000-0005-0000-0000-0000D46B0000}"/>
    <cellStyle name="Normal 98" xfId="16438" xr:uid="{00000000-0005-0000-0000-0000D56B0000}"/>
    <cellStyle name="Normal 98 2" xfId="16439" xr:uid="{00000000-0005-0000-0000-0000D66B0000}"/>
    <cellStyle name="Normal 98 2 2" xfId="16440" xr:uid="{00000000-0005-0000-0000-0000D76B0000}"/>
    <cellStyle name="Normal 98 2 2 2" xfId="16441" xr:uid="{00000000-0005-0000-0000-0000D86B0000}"/>
    <cellStyle name="Normal 98 2 2 2 2" xfId="31540" xr:uid="{00000000-0005-0000-0000-0000D96B0000}"/>
    <cellStyle name="Normal 98 2 2 3" xfId="31539" xr:uid="{00000000-0005-0000-0000-0000DA6B0000}"/>
    <cellStyle name="Normal 98 2 3" xfId="16442" xr:uid="{00000000-0005-0000-0000-0000DB6B0000}"/>
    <cellStyle name="Normal 98 2 3 2" xfId="31541" xr:uid="{00000000-0005-0000-0000-0000DC6B0000}"/>
    <cellStyle name="Normal 98 2 4" xfId="31538" xr:uid="{00000000-0005-0000-0000-0000DD6B0000}"/>
    <cellStyle name="Normal 98 3" xfId="16443" xr:uid="{00000000-0005-0000-0000-0000DE6B0000}"/>
    <cellStyle name="Normal 98 3 2" xfId="16444" xr:uid="{00000000-0005-0000-0000-0000DF6B0000}"/>
    <cellStyle name="Normal 98 3 2 2" xfId="16445" xr:uid="{00000000-0005-0000-0000-0000E06B0000}"/>
    <cellStyle name="Normal 98 3 2 2 2" xfId="31544" xr:uid="{00000000-0005-0000-0000-0000E16B0000}"/>
    <cellStyle name="Normal 98 3 2 3" xfId="31543" xr:uid="{00000000-0005-0000-0000-0000E26B0000}"/>
    <cellStyle name="Normal 98 3 3" xfId="16446" xr:uid="{00000000-0005-0000-0000-0000E36B0000}"/>
    <cellStyle name="Normal 98 3 3 2" xfId="31545" xr:uid="{00000000-0005-0000-0000-0000E46B0000}"/>
    <cellStyle name="Normal 98 3 4" xfId="31542" xr:uid="{00000000-0005-0000-0000-0000E56B0000}"/>
    <cellStyle name="Normal 98 4" xfId="16447" xr:uid="{00000000-0005-0000-0000-0000E66B0000}"/>
    <cellStyle name="Normal 98 4 2" xfId="16448" xr:uid="{00000000-0005-0000-0000-0000E76B0000}"/>
    <cellStyle name="Normal 98 4 2 2" xfId="16449" xr:uid="{00000000-0005-0000-0000-0000E86B0000}"/>
    <cellStyle name="Normal 98 4 2 2 2" xfId="31548" xr:uid="{00000000-0005-0000-0000-0000E96B0000}"/>
    <cellStyle name="Normal 98 4 2 3" xfId="31547" xr:uid="{00000000-0005-0000-0000-0000EA6B0000}"/>
    <cellStyle name="Normal 98 4 3" xfId="16450" xr:uid="{00000000-0005-0000-0000-0000EB6B0000}"/>
    <cellStyle name="Normal 98 4 3 2" xfId="31549" xr:uid="{00000000-0005-0000-0000-0000EC6B0000}"/>
    <cellStyle name="Normal 98 4 4" xfId="31546" xr:uid="{00000000-0005-0000-0000-0000ED6B0000}"/>
    <cellStyle name="Normal 98 5" xfId="16451" xr:uid="{00000000-0005-0000-0000-0000EE6B0000}"/>
    <cellStyle name="Normal 98 5 2" xfId="16452" xr:uid="{00000000-0005-0000-0000-0000EF6B0000}"/>
    <cellStyle name="Normal 98 5 2 2" xfId="16453" xr:uid="{00000000-0005-0000-0000-0000F06B0000}"/>
    <cellStyle name="Normal 98 5 2 2 2" xfId="31552" xr:uid="{00000000-0005-0000-0000-0000F16B0000}"/>
    <cellStyle name="Normal 98 5 2 3" xfId="31551" xr:uid="{00000000-0005-0000-0000-0000F26B0000}"/>
    <cellStyle name="Normal 98 5 3" xfId="16454" xr:uid="{00000000-0005-0000-0000-0000F36B0000}"/>
    <cellStyle name="Normal 98 5 3 2" xfId="31553" xr:uid="{00000000-0005-0000-0000-0000F46B0000}"/>
    <cellStyle name="Normal 98 5 4" xfId="31550" xr:uid="{00000000-0005-0000-0000-0000F56B0000}"/>
    <cellStyle name="Normal 98 6" xfId="16455" xr:uid="{00000000-0005-0000-0000-0000F66B0000}"/>
    <cellStyle name="Normal 98 6 2" xfId="16456" xr:uid="{00000000-0005-0000-0000-0000F76B0000}"/>
    <cellStyle name="Normal 98 6 2 2" xfId="16457" xr:uid="{00000000-0005-0000-0000-0000F86B0000}"/>
    <cellStyle name="Normal 98 6 2 2 2" xfId="31556" xr:uid="{00000000-0005-0000-0000-0000F96B0000}"/>
    <cellStyle name="Normal 98 6 2 3" xfId="31555" xr:uid="{00000000-0005-0000-0000-0000FA6B0000}"/>
    <cellStyle name="Normal 98 6 3" xfId="16458" xr:uid="{00000000-0005-0000-0000-0000FB6B0000}"/>
    <cellStyle name="Normal 98 6 3 2" xfId="31557" xr:uid="{00000000-0005-0000-0000-0000FC6B0000}"/>
    <cellStyle name="Normal 98 6 4" xfId="31554" xr:uid="{00000000-0005-0000-0000-0000FD6B0000}"/>
    <cellStyle name="Normal 98 7" xfId="16459" xr:uid="{00000000-0005-0000-0000-0000FE6B0000}"/>
    <cellStyle name="Normal 98 7 2" xfId="16460" xr:uid="{00000000-0005-0000-0000-0000FF6B0000}"/>
    <cellStyle name="Normal 98 7 2 2" xfId="31559" xr:uid="{00000000-0005-0000-0000-0000006C0000}"/>
    <cellStyle name="Normal 98 7 3" xfId="31558" xr:uid="{00000000-0005-0000-0000-0000016C0000}"/>
    <cellStyle name="Normal 98 8" xfId="16461" xr:uid="{00000000-0005-0000-0000-0000026C0000}"/>
    <cellStyle name="Normal 98 8 2" xfId="31560" xr:uid="{00000000-0005-0000-0000-0000036C0000}"/>
    <cellStyle name="Normal 98 9" xfId="31537" xr:uid="{00000000-0005-0000-0000-0000046C0000}"/>
    <cellStyle name="Normal 99" xfId="16462" xr:uid="{00000000-0005-0000-0000-0000056C0000}"/>
    <cellStyle name="Normal 99 2" xfId="16463" xr:uid="{00000000-0005-0000-0000-0000066C0000}"/>
    <cellStyle name="Normal 99 2 2" xfId="16464" xr:uid="{00000000-0005-0000-0000-0000076C0000}"/>
    <cellStyle name="Normal 99 2 2 2" xfId="16465" xr:uid="{00000000-0005-0000-0000-0000086C0000}"/>
    <cellStyle name="Normal 99 2 2 2 2" xfId="31564" xr:uid="{00000000-0005-0000-0000-0000096C0000}"/>
    <cellStyle name="Normal 99 2 2 3" xfId="31563" xr:uid="{00000000-0005-0000-0000-00000A6C0000}"/>
    <cellStyle name="Normal 99 2 3" xfId="16466" xr:uid="{00000000-0005-0000-0000-00000B6C0000}"/>
    <cellStyle name="Normal 99 2 3 2" xfId="31565" xr:uid="{00000000-0005-0000-0000-00000C6C0000}"/>
    <cellStyle name="Normal 99 2 4" xfId="31562" xr:uid="{00000000-0005-0000-0000-00000D6C0000}"/>
    <cellStyle name="Normal 99 3" xfId="16467" xr:uid="{00000000-0005-0000-0000-00000E6C0000}"/>
    <cellStyle name="Normal 99 3 2" xfId="16468" xr:uid="{00000000-0005-0000-0000-00000F6C0000}"/>
    <cellStyle name="Normal 99 3 2 2" xfId="16469" xr:uid="{00000000-0005-0000-0000-0000106C0000}"/>
    <cellStyle name="Normal 99 3 2 2 2" xfId="31568" xr:uid="{00000000-0005-0000-0000-0000116C0000}"/>
    <cellStyle name="Normal 99 3 2 3" xfId="31567" xr:uid="{00000000-0005-0000-0000-0000126C0000}"/>
    <cellStyle name="Normal 99 3 3" xfId="16470" xr:uid="{00000000-0005-0000-0000-0000136C0000}"/>
    <cellStyle name="Normal 99 3 3 2" xfId="31569" xr:uid="{00000000-0005-0000-0000-0000146C0000}"/>
    <cellStyle name="Normal 99 3 4" xfId="31566" xr:uid="{00000000-0005-0000-0000-0000156C0000}"/>
    <cellStyle name="Normal 99 4" xfId="16471" xr:uid="{00000000-0005-0000-0000-0000166C0000}"/>
    <cellStyle name="Normal 99 4 2" xfId="16472" xr:uid="{00000000-0005-0000-0000-0000176C0000}"/>
    <cellStyle name="Normal 99 4 2 2" xfId="31571" xr:uid="{00000000-0005-0000-0000-0000186C0000}"/>
    <cellStyle name="Normal 99 4 3" xfId="31570" xr:uid="{00000000-0005-0000-0000-0000196C0000}"/>
    <cellStyle name="Normal 99 5" xfId="16473" xr:uid="{00000000-0005-0000-0000-00001A6C0000}"/>
    <cellStyle name="Normal 99 5 2" xfId="31572" xr:uid="{00000000-0005-0000-0000-00001B6C0000}"/>
    <cellStyle name="Normal 99 6" xfId="31561" xr:uid="{00000000-0005-0000-0000-00001C6C0000}"/>
    <cellStyle name="Note 10" xfId="16474" xr:uid="{00000000-0005-0000-0000-00001D6C0000}"/>
    <cellStyle name="Note 10 2" xfId="16475" xr:uid="{00000000-0005-0000-0000-00001E6C0000}"/>
    <cellStyle name="Note 10 2 2" xfId="16476" xr:uid="{00000000-0005-0000-0000-00001F6C0000}"/>
    <cellStyle name="Note 10 2 2 2" xfId="16477" xr:uid="{00000000-0005-0000-0000-0000206C0000}"/>
    <cellStyle name="Note 10 2 2 3" xfId="16478" xr:uid="{00000000-0005-0000-0000-0000216C0000}"/>
    <cellStyle name="Note 10 2 2 4" xfId="16479" xr:uid="{00000000-0005-0000-0000-0000226C0000}"/>
    <cellStyle name="Note 10 2 2 5" xfId="16480" xr:uid="{00000000-0005-0000-0000-0000236C0000}"/>
    <cellStyle name="Note 10 2 2 6" xfId="16481" xr:uid="{00000000-0005-0000-0000-0000246C0000}"/>
    <cellStyle name="Note 10 2 2 7" xfId="16482" xr:uid="{00000000-0005-0000-0000-0000256C0000}"/>
    <cellStyle name="Note 10 2 2 8" xfId="16483" xr:uid="{00000000-0005-0000-0000-0000266C0000}"/>
    <cellStyle name="Note 10 2 3" xfId="16484" xr:uid="{00000000-0005-0000-0000-0000276C0000}"/>
    <cellStyle name="Note 10 2 4" xfId="16485" xr:uid="{00000000-0005-0000-0000-0000286C0000}"/>
    <cellStyle name="Note 10 2 5" xfId="16486" xr:uid="{00000000-0005-0000-0000-0000296C0000}"/>
    <cellStyle name="Note 10 2 6" xfId="16487" xr:uid="{00000000-0005-0000-0000-00002A6C0000}"/>
    <cellStyle name="Note 10 2 7" xfId="16488" xr:uid="{00000000-0005-0000-0000-00002B6C0000}"/>
    <cellStyle name="Note 10 2 8" xfId="16489" xr:uid="{00000000-0005-0000-0000-00002C6C0000}"/>
    <cellStyle name="Note 10 3" xfId="16490" xr:uid="{00000000-0005-0000-0000-00002D6C0000}"/>
    <cellStyle name="Note 10 3 2" xfId="16491" xr:uid="{00000000-0005-0000-0000-00002E6C0000}"/>
    <cellStyle name="Note 10 3 3" xfId="16492" xr:uid="{00000000-0005-0000-0000-00002F6C0000}"/>
    <cellStyle name="Note 10 3 4" xfId="16493" xr:uid="{00000000-0005-0000-0000-0000306C0000}"/>
    <cellStyle name="Note 10 3 5" xfId="16494" xr:uid="{00000000-0005-0000-0000-0000316C0000}"/>
    <cellStyle name="Note 10 3 6" xfId="16495" xr:uid="{00000000-0005-0000-0000-0000326C0000}"/>
    <cellStyle name="Note 10 3 7" xfId="16496" xr:uid="{00000000-0005-0000-0000-0000336C0000}"/>
    <cellStyle name="Note 10 3 8" xfId="16497" xr:uid="{00000000-0005-0000-0000-0000346C0000}"/>
    <cellStyle name="Note 10 4" xfId="16498" xr:uid="{00000000-0005-0000-0000-0000356C0000}"/>
    <cellStyle name="Note 10 5" xfId="16499" xr:uid="{00000000-0005-0000-0000-0000366C0000}"/>
    <cellStyle name="Note 10 6" xfId="16500" xr:uid="{00000000-0005-0000-0000-0000376C0000}"/>
    <cellStyle name="Note 10 7" xfId="16501" xr:uid="{00000000-0005-0000-0000-0000386C0000}"/>
    <cellStyle name="Note 10 8" xfId="16502" xr:uid="{00000000-0005-0000-0000-0000396C0000}"/>
    <cellStyle name="Note 10 9" xfId="16503" xr:uid="{00000000-0005-0000-0000-00003A6C0000}"/>
    <cellStyle name="Note 11" xfId="16504" xr:uid="{00000000-0005-0000-0000-00003B6C0000}"/>
    <cellStyle name="Note 11 2" xfId="16505" xr:uid="{00000000-0005-0000-0000-00003C6C0000}"/>
    <cellStyle name="Note 11 2 2" xfId="16506" xr:uid="{00000000-0005-0000-0000-00003D6C0000}"/>
    <cellStyle name="Note 11 2 2 2" xfId="16507" xr:uid="{00000000-0005-0000-0000-00003E6C0000}"/>
    <cellStyle name="Note 11 2 2 3" xfId="16508" xr:uid="{00000000-0005-0000-0000-00003F6C0000}"/>
    <cellStyle name="Note 11 2 2 4" xfId="16509" xr:uid="{00000000-0005-0000-0000-0000406C0000}"/>
    <cellStyle name="Note 11 2 2 5" xfId="16510" xr:uid="{00000000-0005-0000-0000-0000416C0000}"/>
    <cellStyle name="Note 11 2 2 6" xfId="16511" xr:uid="{00000000-0005-0000-0000-0000426C0000}"/>
    <cellStyle name="Note 11 2 2 7" xfId="16512" xr:uid="{00000000-0005-0000-0000-0000436C0000}"/>
    <cellStyle name="Note 11 2 2 8" xfId="16513" xr:uid="{00000000-0005-0000-0000-0000446C0000}"/>
    <cellStyle name="Note 11 2 3" xfId="16514" xr:uid="{00000000-0005-0000-0000-0000456C0000}"/>
    <cellStyle name="Note 11 2 4" xfId="16515" xr:uid="{00000000-0005-0000-0000-0000466C0000}"/>
    <cellStyle name="Note 11 2 5" xfId="16516" xr:uid="{00000000-0005-0000-0000-0000476C0000}"/>
    <cellStyle name="Note 11 2 6" xfId="16517" xr:uid="{00000000-0005-0000-0000-0000486C0000}"/>
    <cellStyle name="Note 11 2 7" xfId="16518" xr:uid="{00000000-0005-0000-0000-0000496C0000}"/>
    <cellStyle name="Note 11 2 8" xfId="16519" xr:uid="{00000000-0005-0000-0000-00004A6C0000}"/>
    <cellStyle name="Note 11 3" xfId="16520" xr:uid="{00000000-0005-0000-0000-00004B6C0000}"/>
    <cellStyle name="Note 11 3 2" xfId="16521" xr:uid="{00000000-0005-0000-0000-00004C6C0000}"/>
    <cellStyle name="Note 11 3 3" xfId="16522" xr:uid="{00000000-0005-0000-0000-00004D6C0000}"/>
    <cellStyle name="Note 11 3 4" xfId="16523" xr:uid="{00000000-0005-0000-0000-00004E6C0000}"/>
    <cellStyle name="Note 11 3 5" xfId="16524" xr:uid="{00000000-0005-0000-0000-00004F6C0000}"/>
    <cellStyle name="Note 11 3 6" xfId="16525" xr:uid="{00000000-0005-0000-0000-0000506C0000}"/>
    <cellStyle name="Note 11 3 7" xfId="16526" xr:uid="{00000000-0005-0000-0000-0000516C0000}"/>
    <cellStyle name="Note 11 3 8" xfId="16527" xr:uid="{00000000-0005-0000-0000-0000526C0000}"/>
    <cellStyle name="Note 11 4" xfId="16528" xr:uid="{00000000-0005-0000-0000-0000536C0000}"/>
    <cellStyle name="Note 11 5" xfId="16529" xr:uid="{00000000-0005-0000-0000-0000546C0000}"/>
    <cellStyle name="Note 11 6" xfId="16530" xr:uid="{00000000-0005-0000-0000-0000556C0000}"/>
    <cellStyle name="Note 11 7" xfId="16531" xr:uid="{00000000-0005-0000-0000-0000566C0000}"/>
    <cellStyle name="Note 11 8" xfId="16532" xr:uid="{00000000-0005-0000-0000-0000576C0000}"/>
    <cellStyle name="Note 11 9" xfId="16533" xr:uid="{00000000-0005-0000-0000-0000586C0000}"/>
    <cellStyle name="Note 12" xfId="16534" xr:uid="{00000000-0005-0000-0000-0000596C0000}"/>
    <cellStyle name="Note 12 2" xfId="16535" xr:uid="{00000000-0005-0000-0000-00005A6C0000}"/>
    <cellStyle name="Note 12 2 2" xfId="16536" xr:uid="{00000000-0005-0000-0000-00005B6C0000}"/>
    <cellStyle name="Note 12 2 3" xfId="16537" xr:uid="{00000000-0005-0000-0000-00005C6C0000}"/>
    <cellStyle name="Note 12 2 4" xfId="16538" xr:uid="{00000000-0005-0000-0000-00005D6C0000}"/>
    <cellStyle name="Note 12 2 5" xfId="16539" xr:uid="{00000000-0005-0000-0000-00005E6C0000}"/>
    <cellStyle name="Note 12 2 6" xfId="16540" xr:uid="{00000000-0005-0000-0000-00005F6C0000}"/>
    <cellStyle name="Note 12 2 7" xfId="16541" xr:uid="{00000000-0005-0000-0000-0000606C0000}"/>
    <cellStyle name="Note 12 2 8" xfId="16542" xr:uid="{00000000-0005-0000-0000-0000616C0000}"/>
    <cellStyle name="Note 12 3" xfId="16543" xr:uid="{00000000-0005-0000-0000-0000626C0000}"/>
    <cellStyle name="Note 12 4" xfId="16544" xr:uid="{00000000-0005-0000-0000-0000636C0000}"/>
    <cellStyle name="Note 12 5" xfId="16545" xr:uid="{00000000-0005-0000-0000-0000646C0000}"/>
    <cellStyle name="Note 12 6" xfId="16546" xr:uid="{00000000-0005-0000-0000-0000656C0000}"/>
    <cellStyle name="Note 12 7" xfId="16547" xr:uid="{00000000-0005-0000-0000-0000666C0000}"/>
    <cellStyle name="Note 12 8" xfId="16548" xr:uid="{00000000-0005-0000-0000-0000676C0000}"/>
    <cellStyle name="Note 13" xfId="16549" xr:uid="{00000000-0005-0000-0000-0000686C0000}"/>
    <cellStyle name="Note 13 2" xfId="16550" xr:uid="{00000000-0005-0000-0000-0000696C0000}"/>
    <cellStyle name="Note 13 2 2" xfId="16551" xr:uid="{00000000-0005-0000-0000-00006A6C0000}"/>
    <cellStyle name="Note 13 2 3" xfId="16552" xr:uid="{00000000-0005-0000-0000-00006B6C0000}"/>
    <cellStyle name="Note 13 2 4" xfId="16553" xr:uid="{00000000-0005-0000-0000-00006C6C0000}"/>
    <cellStyle name="Note 13 2 5" xfId="16554" xr:uid="{00000000-0005-0000-0000-00006D6C0000}"/>
    <cellStyle name="Note 13 2 6" xfId="16555" xr:uid="{00000000-0005-0000-0000-00006E6C0000}"/>
    <cellStyle name="Note 13 2 7" xfId="16556" xr:uid="{00000000-0005-0000-0000-00006F6C0000}"/>
    <cellStyle name="Note 13 2 8" xfId="16557" xr:uid="{00000000-0005-0000-0000-0000706C0000}"/>
    <cellStyle name="Note 13 3" xfId="16558" xr:uid="{00000000-0005-0000-0000-0000716C0000}"/>
    <cellStyle name="Note 13 4" xfId="16559" xr:uid="{00000000-0005-0000-0000-0000726C0000}"/>
    <cellStyle name="Note 13 5" xfId="16560" xr:uid="{00000000-0005-0000-0000-0000736C0000}"/>
    <cellStyle name="Note 13 6" xfId="16561" xr:uid="{00000000-0005-0000-0000-0000746C0000}"/>
    <cellStyle name="Note 13 7" xfId="16562" xr:uid="{00000000-0005-0000-0000-0000756C0000}"/>
    <cellStyle name="Note 13 8" xfId="16563" xr:uid="{00000000-0005-0000-0000-0000766C0000}"/>
    <cellStyle name="Note 14" xfId="16564" xr:uid="{00000000-0005-0000-0000-0000776C0000}"/>
    <cellStyle name="Note 2" xfId="22" xr:uid="{00000000-0005-0000-0000-0000786C0000}"/>
    <cellStyle name="Note 2 10" xfId="16565" xr:uid="{00000000-0005-0000-0000-0000796C0000}"/>
    <cellStyle name="Note 2 10 2" xfId="16566" xr:uid="{00000000-0005-0000-0000-00007A6C0000}"/>
    <cellStyle name="Note 2 10 2 2" xfId="16567" xr:uid="{00000000-0005-0000-0000-00007B6C0000}"/>
    <cellStyle name="Note 2 10 2 3" xfId="16568" xr:uid="{00000000-0005-0000-0000-00007C6C0000}"/>
    <cellStyle name="Note 2 10 2 4" xfId="16569" xr:uid="{00000000-0005-0000-0000-00007D6C0000}"/>
    <cellStyle name="Note 2 10 2 5" xfId="16570" xr:uid="{00000000-0005-0000-0000-00007E6C0000}"/>
    <cellStyle name="Note 2 10 2 6" xfId="16571" xr:uid="{00000000-0005-0000-0000-00007F6C0000}"/>
    <cellStyle name="Note 2 10 2 7" xfId="16572" xr:uid="{00000000-0005-0000-0000-0000806C0000}"/>
    <cellStyle name="Note 2 10 2 8" xfId="16573" xr:uid="{00000000-0005-0000-0000-0000816C0000}"/>
    <cellStyle name="Note 2 10 3" xfId="16574" xr:uid="{00000000-0005-0000-0000-0000826C0000}"/>
    <cellStyle name="Note 2 10 4" xfId="16575" xr:uid="{00000000-0005-0000-0000-0000836C0000}"/>
    <cellStyle name="Note 2 10 5" xfId="16576" xr:uid="{00000000-0005-0000-0000-0000846C0000}"/>
    <cellStyle name="Note 2 10 6" xfId="16577" xr:uid="{00000000-0005-0000-0000-0000856C0000}"/>
    <cellStyle name="Note 2 10 7" xfId="16578" xr:uid="{00000000-0005-0000-0000-0000866C0000}"/>
    <cellStyle name="Note 2 10 8" xfId="16579" xr:uid="{00000000-0005-0000-0000-0000876C0000}"/>
    <cellStyle name="Note 2 2" xfId="16580" xr:uid="{00000000-0005-0000-0000-0000886C0000}"/>
    <cellStyle name="Note 2 2 2" xfId="16581" xr:uid="{00000000-0005-0000-0000-0000896C0000}"/>
    <cellStyle name="Note 2 2 2 2" xfId="16582" xr:uid="{00000000-0005-0000-0000-00008A6C0000}"/>
    <cellStyle name="Note 2 2 2 2 2" xfId="16583" xr:uid="{00000000-0005-0000-0000-00008B6C0000}"/>
    <cellStyle name="Note 2 2 2 2 2 2" xfId="16584" xr:uid="{00000000-0005-0000-0000-00008C6C0000}"/>
    <cellStyle name="Note 2 2 2 2 2 3" xfId="16585" xr:uid="{00000000-0005-0000-0000-00008D6C0000}"/>
    <cellStyle name="Note 2 2 2 2 2 4" xfId="16586" xr:uid="{00000000-0005-0000-0000-00008E6C0000}"/>
    <cellStyle name="Note 2 2 2 2 2 5" xfId="16587" xr:uid="{00000000-0005-0000-0000-00008F6C0000}"/>
    <cellStyle name="Note 2 2 2 2 2 6" xfId="16588" xr:uid="{00000000-0005-0000-0000-0000906C0000}"/>
    <cellStyle name="Note 2 2 2 2 2 7" xfId="16589" xr:uid="{00000000-0005-0000-0000-0000916C0000}"/>
    <cellStyle name="Note 2 2 2 2 2 8" xfId="16590" xr:uid="{00000000-0005-0000-0000-0000926C0000}"/>
    <cellStyle name="Note 2 2 2 2 3" xfId="16591" xr:uid="{00000000-0005-0000-0000-0000936C0000}"/>
    <cellStyle name="Note 2 2 2 2 4" xfId="16592" xr:uid="{00000000-0005-0000-0000-0000946C0000}"/>
    <cellStyle name="Note 2 2 2 2 5" xfId="16593" xr:uid="{00000000-0005-0000-0000-0000956C0000}"/>
    <cellStyle name="Note 2 2 2 2 6" xfId="16594" xr:uid="{00000000-0005-0000-0000-0000966C0000}"/>
    <cellStyle name="Note 2 2 2 2 7" xfId="16595" xr:uid="{00000000-0005-0000-0000-0000976C0000}"/>
    <cellStyle name="Note 2 2 2 2 8" xfId="16596" xr:uid="{00000000-0005-0000-0000-0000986C0000}"/>
    <cellStyle name="Note 2 2 2 3" xfId="16597" xr:uid="{00000000-0005-0000-0000-0000996C0000}"/>
    <cellStyle name="Note 2 2 2 3 2" xfId="16598" xr:uid="{00000000-0005-0000-0000-00009A6C0000}"/>
    <cellStyle name="Note 2 2 2 3 3" xfId="16599" xr:uid="{00000000-0005-0000-0000-00009B6C0000}"/>
    <cellStyle name="Note 2 2 2 3 4" xfId="16600" xr:uid="{00000000-0005-0000-0000-00009C6C0000}"/>
    <cellStyle name="Note 2 2 2 3 5" xfId="16601" xr:uid="{00000000-0005-0000-0000-00009D6C0000}"/>
    <cellStyle name="Note 2 2 2 3 6" xfId="16602" xr:uid="{00000000-0005-0000-0000-00009E6C0000}"/>
    <cellStyle name="Note 2 2 2 3 7" xfId="16603" xr:uid="{00000000-0005-0000-0000-00009F6C0000}"/>
    <cellStyle name="Note 2 2 2 3 8" xfId="16604" xr:uid="{00000000-0005-0000-0000-0000A06C0000}"/>
    <cellStyle name="Note 2 2 2 4" xfId="16605" xr:uid="{00000000-0005-0000-0000-0000A16C0000}"/>
    <cellStyle name="Note 2 2 2 5" xfId="16606" xr:uid="{00000000-0005-0000-0000-0000A26C0000}"/>
    <cellStyle name="Note 2 2 2 6" xfId="16607" xr:uid="{00000000-0005-0000-0000-0000A36C0000}"/>
    <cellStyle name="Note 2 2 2 7" xfId="16608" xr:uid="{00000000-0005-0000-0000-0000A46C0000}"/>
    <cellStyle name="Note 2 2 2 8" xfId="16609" xr:uid="{00000000-0005-0000-0000-0000A56C0000}"/>
    <cellStyle name="Note 2 2 2 9" xfId="16610" xr:uid="{00000000-0005-0000-0000-0000A66C0000}"/>
    <cellStyle name="Note 2 2 3" xfId="16611" xr:uid="{00000000-0005-0000-0000-0000A76C0000}"/>
    <cellStyle name="Note 2 2 3 2" xfId="16612" xr:uid="{00000000-0005-0000-0000-0000A86C0000}"/>
    <cellStyle name="Note 2 2 3 2 2" xfId="16613" xr:uid="{00000000-0005-0000-0000-0000A96C0000}"/>
    <cellStyle name="Note 2 2 3 2 2 2" xfId="16614" xr:uid="{00000000-0005-0000-0000-0000AA6C0000}"/>
    <cellStyle name="Note 2 2 3 2 2 3" xfId="16615" xr:uid="{00000000-0005-0000-0000-0000AB6C0000}"/>
    <cellStyle name="Note 2 2 3 2 2 4" xfId="16616" xr:uid="{00000000-0005-0000-0000-0000AC6C0000}"/>
    <cellStyle name="Note 2 2 3 2 2 5" xfId="16617" xr:uid="{00000000-0005-0000-0000-0000AD6C0000}"/>
    <cellStyle name="Note 2 2 3 2 2 6" xfId="16618" xr:uid="{00000000-0005-0000-0000-0000AE6C0000}"/>
    <cellStyle name="Note 2 2 3 2 2 7" xfId="16619" xr:uid="{00000000-0005-0000-0000-0000AF6C0000}"/>
    <cellStyle name="Note 2 2 3 2 2 8" xfId="16620" xr:uid="{00000000-0005-0000-0000-0000B06C0000}"/>
    <cellStyle name="Note 2 2 3 2 3" xfId="16621" xr:uid="{00000000-0005-0000-0000-0000B16C0000}"/>
    <cellStyle name="Note 2 2 3 2 4" xfId="16622" xr:uid="{00000000-0005-0000-0000-0000B26C0000}"/>
    <cellStyle name="Note 2 2 3 2 5" xfId="16623" xr:uid="{00000000-0005-0000-0000-0000B36C0000}"/>
    <cellStyle name="Note 2 2 3 2 6" xfId="16624" xr:uid="{00000000-0005-0000-0000-0000B46C0000}"/>
    <cellStyle name="Note 2 2 3 2 7" xfId="16625" xr:uid="{00000000-0005-0000-0000-0000B56C0000}"/>
    <cellStyle name="Note 2 2 3 2 8" xfId="16626" xr:uid="{00000000-0005-0000-0000-0000B66C0000}"/>
    <cellStyle name="Note 2 2 3 3" xfId="16627" xr:uid="{00000000-0005-0000-0000-0000B76C0000}"/>
    <cellStyle name="Note 2 2 3 3 2" xfId="16628" xr:uid="{00000000-0005-0000-0000-0000B86C0000}"/>
    <cellStyle name="Note 2 2 3 3 3" xfId="16629" xr:uid="{00000000-0005-0000-0000-0000B96C0000}"/>
    <cellStyle name="Note 2 2 3 3 4" xfId="16630" xr:uid="{00000000-0005-0000-0000-0000BA6C0000}"/>
    <cellStyle name="Note 2 2 3 3 5" xfId="16631" xr:uid="{00000000-0005-0000-0000-0000BB6C0000}"/>
    <cellStyle name="Note 2 2 3 3 6" xfId="16632" xr:uid="{00000000-0005-0000-0000-0000BC6C0000}"/>
    <cellStyle name="Note 2 2 3 3 7" xfId="16633" xr:uid="{00000000-0005-0000-0000-0000BD6C0000}"/>
    <cellStyle name="Note 2 2 3 3 8" xfId="16634" xr:uid="{00000000-0005-0000-0000-0000BE6C0000}"/>
    <cellStyle name="Note 2 2 3 4" xfId="16635" xr:uid="{00000000-0005-0000-0000-0000BF6C0000}"/>
    <cellStyle name="Note 2 2 3 5" xfId="16636" xr:uid="{00000000-0005-0000-0000-0000C06C0000}"/>
    <cellStyle name="Note 2 2 3 6" xfId="16637" xr:uid="{00000000-0005-0000-0000-0000C16C0000}"/>
    <cellStyle name="Note 2 2 3 7" xfId="16638" xr:uid="{00000000-0005-0000-0000-0000C26C0000}"/>
    <cellStyle name="Note 2 2 3 8" xfId="16639" xr:uid="{00000000-0005-0000-0000-0000C36C0000}"/>
    <cellStyle name="Note 2 2 3 9" xfId="16640" xr:uid="{00000000-0005-0000-0000-0000C46C0000}"/>
    <cellStyle name="Note 2 2 4" xfId="16641" xr:uid="{00000000-0005-0000-0000-0000C56C0000}"/>
    <cellStyle name="Note 2 2 4 2" xfId="16642" xr:uid="{00000000-0005-0000-0000-0000C66C0000}"/>
    <cellStyle name="Note 2 2 4 2 2" xfId="16643" xr:uid="{00000000-0005-0000-0000-0000C76C0000}"/>
    <cellStyle name="Note 2 2 4 2 2 2" xfId="16644" xr:uid="{00000000-0005-0000-0000-0000C86C0000}"/>
    <cellStyle name="Note 2 2 4 2 2 3" xfId="16645" xr:uid="{00000000-0005-0000-0000-0000C96C0000}"/>
    <cellStyle name="Note 2 2 4 2 2 4" xfId="16646" xr:uid="{00000000-0005-0000-0000-0000CA6C0000}"/>
    <cellStyle name="Note 2 2 4 2 2 5" xfId="16647" xr:uid="{00000000-0005-0000-0000-0000CB6C0000}"/>
    <cellStyle name="Note 2 2 4 2 2 6" xfId="16648" xr:uid="{00000000-0005-0000-0000-0000CC6C0000}"/>
    <cellStyle name="Note 2 2 4 2 2 7" xfId="16649" xr:uid="{00000000-0005-0000-0000-0000CD6C0000}"/>
    <cellStyle name="Note 2 2 4 2 2 8" xfId="16650" xr:uid="{00000000-0005-0000-0000-0000CE6C0000}"/>
    <cellStyle name="Note 2 2 4 2 3" xfId="16651" xr:uid="{00000000-0005-0000-0000-0000CF6C0000}"/>
    <cellStyle name="Note 2 2 4 2 4" xfId="16652" xr:uid="{00000000-0005-0000-0000-0000D06C0000}"/>
    <cellStyle name="Note 2 2 4 2 5" xfId="16653" xr:uid="{00000000-0005-0000-0000-0000D16C0000}"/>
    <cellStyle name="Note 2 2 4 2 6" xfId="16654" xr:uid="{00000000-0005-0000-0000-0000D26C0000}"/>
    <cellStyle name="Note 2 2 4 2 7" xfId="16655" xr:uid="{00000000-0005-0000-0000-0000D36C0000}"/>
    <cellStyle name="Note 2 2 4 2 8" xfId="16656" xr:uid="{00000000-0005-0000-0000-0000D46C0000}"/>
    <cellStyle name="Note 2 2 4 3" xfId="16657" xr:uid="{00000000-0005-0000-0000-0000D56C0000}"/>
    <cellStyle name="Note 2 2 4 3 2" xfId="16658" xr:uid="{00000000-0005-0000-0000-0000D66C0000}"/>
    <cellStyle name="Note 2 2 4 3 3" xfId="16659" xr:uid="{00000000-0005-0000-0000-0000D76C0000}"/>
    <cellStyle name="Note 2 2 4 3 4" xfId="16660" xr:uid="{00000000-0005-0000-0000-0000D86C0000}"/>
    <cellStyle name="Note 2 2 4 3 5" xfId="16661" xr:uid="{00000000-0005-0000-0000-0000D96C0000}"/>
    <cellStyle name="Note 2 2 4 3 6" xfId="16662" xr:uid="{00000000-0005-0000-0000-0000DA6C0000}"/>
    <cellStyle name="Note 2 2 4 3 7" xfId="16663" xr:uid="{00000000-0005-0000-0000-0000DB6C0000}"/>
    <cellStyle name="Note 2 2 4 3 8" xfId="16664" xr:uid="{00000000-0005-0000-0000-0000DC6C0000}"/>
    <cellStyle name="Note 2 2 4 4" xfId="16665" xr:uid="{00000000-0005-0000-0000-0000DD6C0000}"/>
    <cellStyle name="Note 2 2 4 5" xfId="16666" xr:uid="{00000000-0005-0000-0000-0000DE6C0000}"/>
    <cellStyle name="Note 2 2 4 6" xfId="16667" xr:uid="{00000000-0005-0000-0000-0000DF6C0000}"/>
    <cellStyle name="Note 2 2 4 7" xfId="16668" xr:uid="{00000000-0005-0000-0000-0000E06C0000}"/>
    <cellStyle name="Note 2 2 4 8" xfId="16669" xr:uid="{00000000-0005-0000-0000-0000E16C0000}"/>
    <cellStyle name="Note 2 2 4 9" xfId="16670" xr:uid="{00000000-0005-0000-0000-0000E26C0000}"/>
    <cellStyle name="Note 2 2 5" xfId="16671" xr:uid="{00000000-0005-0000-0000-0000E36C0000}"/>
    <cellStyle name="Note 2 2 5 2" xfId="16672" xr:uid="{00000000-0005-0000-0000-0000E46C0000}"/>
    <cellStyle name="Note 2 2 5 2 2" xfId="16673" xr:uid="{00000000-0005-0000-0000-0000E56C0000}"/>
    <cellStyle name="Note 2 2 5 2 2 2" xfId="16674" xr:uid="{00000000-0005-0000-0000-0000E66C0000}"/>
    <cellStyle name="Note 2 2 5 2 2 3" xfId="16675" xr:uid="{00000000-0005-0000-0000-0000E76C0000}"/>
    <cellStyle name="Note 2 2 5 2 2 4" xfId="16676" xr:uid="{00000000-0005-0000-0000-0000E86C0000}"/>
    <cellStyle name="Note 2 2 5 2 2 5" xfId="16677" xr:uid="{00000000-0005-0000-0000-0000E96C0000}"/>
    <cellStyle name="Note 2 2 5 2 2 6" xfId="16678" xr:uid="{00000000-0005-0000-0000-0000EA6C0000}"/>
    <cellStyle name="Note 2 2 5 2 2 7" xfId="16679" xr:uid="{00000000-0005-0000-0000-0000EB6C0000}"/>
    <cellStyle name="Note 2 2 5 2 2 8" xfId="16680" xr:uid="{00000000-0005-0000-0000-0000EC6C0000}"/>
    <cellStyle name="Note 2 2 5 2 3" xfId="16681" xr:uid="{00000000-0005-0000-0000-0000ED6C0000}"/>
    <cellStyle name="Note 2 2 5 2 4" xfId="16682" xr:uid="{00000000-0005-0000-0000-0000EE6C0000}"/>
    <cellStyle name="Note 2 2 5 2 5" xfId="16683" xr:uid="{00000000-0005-0000-0000-0000EF6C0000}"/>
    <cellStyle name="Note 2 2 5 2 6" xfId="16684" xr:uid="{00000000-0005-0000-0000-0000F06C0000}"/>
    <cellStyle name="Note 2 2 5 2 7" xfId="16685" xr:uid="{00000000-0005-0000-0000-0000F16C0000}"/>
    <cellStyle name="Note 2 2 5 2 8" xfId="16686" xr:uid="{00000000-0005-0000-0000-0000F26C0000}"/>
    <cellStyle name="Note 2 2 5 3" xfId="16687" xr:uid="{00000000-0005-0000-0000-0000F36C0000}"/>
    <cellStyle name="Note 2 2 5 3 2" xfId="16688" xr:uid="{00000000-0005-0000-0000-0000F46C0000}"/>
    <cellStyle name="Note 2 2 5 3 3" xfId="16689" xr:uid="{00000000-0005-0000-0000-0000F56C0000}"/>
    <cellStyle name="Note 2 2 5 3 4" xfId="16690" xr:uid="{00000000-0005-0000-0000-0000F66C0000}"/>
    <cellStyle name="Note 2 2 5 3 5" xfId="16691" xr:uid="{00000000-0005-0000-0000-0000F76C0000}"/>
    <cellStyle name="Note 2 2 5 3 6" xfId="16692" xr:uid="{00000000-0005-0000-0000-0000F86C0000}"/>
    <cellStyle name="Note 2 2 5 3 7" xfId="16693" xr:uid="{00000000-0005-0000-0000-0000F96C0000}"/>
    <cellStyle name="Note 2 2 5 3 8" xfId="16694" xr:uid="{00000000-0005-0000-0000-0000FA6C0000}"/>
    <cellStyle name="Note 2 2 5 4" xfId="16695" xr:uid="{00000000-0005-0000-0000-0000FB6C0000}"/>
    <cellStyle name="Note 2 2 5 5" xfId="16696" xr:uid="{00000000-0005-0000-0000-0000FC6C0000}"/>
    <cellStyle name="Note 2 2 5 6" xfId="16697" xr:uid="{00000000-0005-0000-0000-0000FD6C0000}"/>
    <cellStyle name="Note 2 2 5 7" xfId="16698" xr:uid="{00000000-0005-0000-0000-0000FE6C0000}"/>
    <cellStyle name="Note 2 2 5 8" xfId="16699" xr:uid="{00000000-0005-0000-0000-0000FF6C0000}"/>
    <cellStyle name="Note 2 2 5 9" xfId="16700" xr:uid="{00000000-0005-0000-0000-0000006D0000}"/>
    <cellStyle name="Note 2 2 6" xfId="16701" xr:uid="{00000000-0005-0000-0000-0000016D0000}"/>
    <cellStyle name="Note 2 2 6 2" xfId="16702" xr:uid="{00000000-0005-0000-0000-0000026D0000}"/>
    <cellStyle name="Note 2 2 6 2 2" xfId="16703" xr:uid="{00000000-0005-0000-0000-0000036D0000}"/>
    <cellStyle name="Note 2 2 6 2 2 2" xfId="16704" xr:uid="{00000000-0005-0000-0000-0000046D0000}"/>
    <cellStyle name="Note 2 2 6 2 2 3" xfId="16705" xr:uid="{00000000-0005-0000-0000-0000056D0000}"/>
    <cellStyle name="Note 2 2 6 2 2 4" xfId="16706" xr:uid="{00000000-0005-0000-0000-0000066D0000}"/>
    <cellStyle name="Note 2 2 6 2 2 5" xfId="16707" xr:uid="{00000000-0005-0000-0000-0000076D0000}"/>
    <cellStyle name="Note 2 2 6 2 2 6" xfId="16708" xr:uid="{00000000-0005-0000-0000-0000086D0000}"/>
    <cellStyle name="Note 2 2 6 2 2 7" xfId="16709" xr:uid="{00000000-0005-0000-0000-0000096D0000}"/>
    <cellStyle name="Note 2 2 6 2 2 8" xfId="16710" xr:uid="{00000000-0005-0000-0000-00000A6D0000}"/>
    <cellStyle name="Note 2 2 6 2 3" xfId="16711" xr:uid="{00000000-0005-0000-0000-00000B6D0000}"/>
    <cellStyle name="Note 2 2 6 2 4" xfId="16712" xr:uid="{00000000-0005-0000-0000-00000C6D0000}"/>
    <cellStyle name="Note 2 2 6 2 5" xfId="16713" xr:uid="{00000000-0005-0000-0000-00000D6D0000}"/>
    <cellStyle name="Note 2 2 6 2 6" xfId="16714" xr:uid="{00000000-0005-0000-0000-00000E6D0000}"/>
    <cellStyle name="Note 2 2 6 2 7" xfId="16715" xr:uid="{00000000-0005-0000-0000-00000F6D0000}"/>
    <cellStyle name="Note 2 2 6 2 8" xfId="16716" xr:uid="{00000000-0005-0000-0000-0000106D0000}"/>
    <cellStyle name="Note 2 2 6 3" xfId="16717" xr:uid="{00000000-0005-0000-0000-0000116D0000}"/>
    <cellStyle name="Note 2 2 6 3 2" xfId="16718" xr:uid="{00000000-0005-0000-0000-0000126D0000}"/>
    <cellStyle name="Note 2 2 6 3 3" xfId="16719" xr:uid="{00000000-0005-0000-0000-0000136D0000}"/>
    <cellStyle name="Note 2 2 6 3 4" xfId="16720" xr:uid="{00000000-0005-0000-0000-0000146D0000}"/>
    <cellStyle name="Note 2 2 6 3 5" xfId="16721" xr:uid="{00000000-0005-0000-0000-0000156D0000}"/>
    <cellStyle name="Note 2 2 6 3 6" xfId="16722" xr:uid="{00000000-0005-0000-0000-0000166D0000}"/>
    <cellStyle name="Note 2 2 6 3 7" xfId="16723" xr:uid="{00000000-0005-0000-0000-0000176D0000}"/>
    <cellStyle name="Note 2 2 6 3 8" xfId="16724" xr:uid="{00000000-0005-0000-0000-0000186D0000}"/>
    <cellStyle name="Note 2 2 6 4" xfId="16725" xr:uid="{00000000-0005-0000-0000-0000196D0000}"/>
    <cellStyle name="Note 2 2 6 5" xfId="16726" xr:uid="{00000000-0005-0000-0000-00001A6D0000}"/>
    <cellStyle name="Note 2 2 6 6" xfId="16727" xr:uid="{00000000-0005-0000-0000-00001B6D0000}"/>
    <cellStyle name="Note 2 2 6 7" xfId="16728" xr:uid="{00000000-0005-0000-0000-00001C6D0000}"/>
    <cellStyle name="Note 2 2 6 8" xfId="16729" xr:uid="{00000000-0005-0000-0000-00001D6D0000}"/>
    <cellStyle name="Note 2 2 6 9" xfId="16730" xr:uid="{00000000-0005-0000-0000-00001E6D0000}"/>
    <cellStyle name="Note 2 2 7" xfId="16731" xr:uid="{00000000-0005-0000-0000-00001F6D0000}"/>
    <cellStyle name="Note 2 2 7 2" xfId="16732" xr:uid="{00000000-0005-0000-0000-0000206D0000}"/>
    <cellStyle name="Note 2 2 7 2 2" xfId="16733" xr:uid="{00000000-0005-0000-0000-0000216D0000}"/>
    <cellStyle name="Note 2 2 7 2 2 2" xfId="16734" xr:uid="{00000000-0005-0000-0000-0000226D0000}"/>
    <cellStyle name="Note 2 2 7 2 2 3" xfId="16735" xr:uid="{00000000-0005-0000-0000-0000236D0000}"/>
    <cellStyle name="Note 2 2 7 2 2 4" xfId="16736" xr:uid="{00000000-0005-0000-0000-0000246D0000}"/>
    <cellStyle name="Note 2 2 7 2 2 5" xfId="16737" xr:uid="{00000000-0005-0000-0000-0000256D0000}"/>
    <cellStyle name="Note 2 2 7 2 2 6" xfId="16738" xr:uid="{00000000-0005-0000-0000-0000266D0000}"/>
    <cellStyle name="Note 2 2 7 2 2 7" xfId="16739" xr:uid="{00000000-0005-0000-0000-0000276D0000}"/>
    <cellStyle name="Note 2 2 7 2 2 8" xfId="16740" xr:uid="{00000000-0005-0000-0000-0000286D0000}"/>
    <cellStyle name="Note 2 2 7 2 3" xfId="16741" xr:uid="{00000000-0005-0000-0000-0000296D0000}"/>
    <cellStyle name="Note 2 2 7 2 4" xfId="16742" xr:uid="{00000000-0005-0000-0000-00002A6D0000}"/>
    <cellStyle name="Note 2 2 7 2 5" xfId="16743" xr:uid="{00000000-0005-0000-0000-00002B6D0000}"/>
    <cellStyle name="Note 2 2 7 2 6" xfId="16744" xr:uid="{00000000-0005-0000-0000-00002C6D0000}"/>
    <cellStyle name="Note 2 2 7 2 7" xfId="16745" xr:uid="{00000000-0005-0000-0000-00002D6D0000}"/>
    <cellStyle name="Note 2 2 7 2 8" xfId="16746" xr:uid="{00000000-0005-0000-0000-00002E6D0000}"/>
    <cellStyle name="Note 2 2 7 3" xfId="16747" xr:uid="{00000000-0005-0000-0000-00002F6D0000}"/>
    <cellStyle name="Note 2 2 7 3 2" xfId="16748" xr:uid="{00000000-0005-0000-0000-0000306D0000}"/>
    <cellStyle name="Note 2 2 7 3 3" xfId="16749" xr:uid="{00000000-0005-0000-0000-0000316D0000}"/>
    <cellStyle name="Note 2 2 7 3 4" xfId="16750" xr:uid="{00000000-0005-0000-0000-0000326D0000}"/>
    <cellStyle name="Note 2 2 7 3 5" xfId="16751" xr:uid="{00000000-0005-0000-0000-0000336D0000}"/>
    <cellStyle name="Note 2 2 7 3 6" xfId="16752" xr:uid="{00000000-0005-0000-0000-0000346D0000}"/>
    <cellStyle name="Note 2 2 7 3 7" xfId="16753" xr:uid="{00000000-0005-0000-0000-0000356D0000}"/>
    <cellStyle name="Note 2 2 7 3 8" xfId="16754" xr:uid="{00000000-0005-0000-0000-0000366D0000}"/>
    <cellStyle name="Note 2 2 7 4" xfId="16755" xr:uid="{00000000-0005-0000-0000-0000376D0000}"/>
    <cellStyle name="Note 2 2 7 5" xfId="16756" xr:uid="{00000000-0005-0000-0000-0000386D0000}"/>
    <cellStyle name="Note 2 2 7 6" xfId="16757" xr:uid="{00000000-0005-0000-0000-0000396D0000}"/>
    <cellStyle name="Note 2 2 7 7" xfId="16758" xr:uid="{00000000-0005-0000-0000-00003A6D0000}"/>
    <cellStyle name="Note 2 2 7 8" xfId="16759" xr:uid="{00000000-0005-0000-0000-00003B6D0000}"/>
    <cellStyle name="Note 2 2 7 9" xfId="16760" xr:uid="{00000000-0005-0000-0000-00003C6D0000}"/>
    <cellStyle name="Note 2 2 8" xfId="16761" xr:uid="{00000000-0005-0000-0000-00003D6D0000}"/>
    <cellStyle name="Note 2 2 8 2" xfId="16762" xr:uid="{00000000-0005-0000-0000-00003E6D0000}"/>
    <cellStyle name="Note 2 2 8 2 2" xfId="16763" xr:uid="{00000000-0005-0000-0000-00003F6D0000}"/>
    <cellStyle name="Note 2 2 8 2 2 2" xfId="16764" xr:uid="{00000000-0005-0000-0000-0000406D0000}"/>
    <cellStyle name="Note 2 2 8 2 2 3" xfId="16765" xr:uid="{00000000-0005-0000-0000-0000416D0000}"/>
    <cellStyle name="Note 2 2 8 2 2 4" xfId="16766" xr:uid="{00000000-0005-0000-0000-0000426D0000}"/>
    <cellStyle name="Note 2 2 8 2 2 5" xfId="16767" xr:uid="{00000000-0005-0000-0000-0000436D0000}"/>
    <cellStyle name="Note 2 2 8 2 2 6" xfId="16768" xr:uid="{00000000-0005-0000-0000-0000446D0000}"/>
    <cellStyle name="Note 2 2 8 2 2 7" xfId="16769" xr:uid="{00000000-0005-0000-0000-0000456D0000}"/>
    <cellStyle name="Note 2 2 8 2 2 8" xfId="16770" xr:uid="{00000000-0005-0000-0000-0000466D0000}"/>
    <cellStyle name="Note 2 2 8 2 3" xfId="16771" xr:uid="{00000000-0005-0000-0000-0000476D0000}"/>
    <cellStyle name="Note 2 2 8 2 4" xfId="16772" xr:uid="{00000000-0005-0000-0000-0000486D0000}"/>
    <cellStyle name="Note 2 2 8 2 5" xfId="16773" xr:uid="{00000000-0005-0000-0000-0000496D0000}"/>
    <cellStyle name="Note 2 2 8 2 6" xfId="16774" xr:uid="{00000000-0005-0000-0000-00004A6D0000}"/>
    <cellStyle name="Note 2 2 8 2 7" xfId="16775" xr:uid="{00000000-0005-0000-0000-00004B6D0000}"/>
    <cellStyle name="Note 2 2 8 2 8" xfId="16776" xr:uid="{00000000-0005-0000-0000-00004C6D0000}"/>
    <cellStyle name="Note 2 2 8 3" xfId="16777" xr:uid="{00000000-0005-0000-0000-00004D6D0000}"/>
    <cellStyle name="Note 2 2 8 3 2" xfId="16778" xr:uid="{00000000-0005-0000-0000-00004E6D0000}"/>
    <cellStyle name="Note 2 2 8 3 3" xfId="16779" xr:uid="{00000000-0005-0000-0000-00004F6D0000}"/>
    <cellStyle name="Note 2 2 8 3 4" xfId="16780" xr:uid="{00000000-0005-0000-0000-0000506D0000}"/>
    <cellStyle name="Note 2 2 8 3 5" xfId="16781" xr:uid="{00000000-0005-0000-0000-0000516D0000}"/>
    <cellStyle name="Note 2 2 8 3 6" xfId="16782" xr:uid="{00000000-0005-0000-0000-0000526D0000}"/>
    <cellStyle name="Note 2 2 8 3 7" xfId="16783" xr:uid="{00000000-0005-0000-0000-0000536D0000}"/>
    <cellStyle name="Note 2 2 8 3 8" xfId="16784" xr:uid="{00000000-0005-0000-0000-0000546D0000}"/>
    <cellStyle name="Note 2 2 8 4" xfId="16785" xr:uid="{00000000-0005-0000-0000-0000556D0000}"/>
    <cellStyle name="Note 2 2 8 5" xfId="16786" xr:uid="{00000000-0005-0000-0000-0000566D0000}"/>
    <cellStyle name="Note 2 2 8 6" xfId="16787" xr:uid="{00000000-0005-0000-0000-0000576D0000}"/>
    <cellStyle name="Note 2 2 8 7" xfId="16788" xr:uid="{00000000-0005-0000-0000-0000586D0000}"/>
    <cellStyle name="Note 2 2 8 8" xfId="16789" xr:uid="{00000000-0005-0000-0000-0000596D0000}"/>
    <cellStyle name="Note 2 2 8 9" xfId="16790" xr:uid="{00000000-0005-0000-0000-00005A6D0000}"/>
    <cellStyle name="Note 2 2 9" xfId="16791" xr:uid="{00000000-0005-0000-0000-00005B6D0000}"/>
    <cellStyle name="Note 2 2 9 2" xfId="16792" xr:uid="{00000000-0005-0000-0000-00005C6D0000}"/>
    <cellStyle name="Note 2 2 9 2 2" xfId="16793" xr:uid="{00000000-0005-0000-0000-00005D6D0000}"/>
    <cellStyle name="Note 2 2 9 2 3" xfId="16794" xr:uid="{00000000-0005-0000-0000-00005E6D0000}"/>
    <cellStyle name="Note 2 2 9 2 4" xfId="16795" xr:uid="{00000000-0005-0000-0000-00005F6D0000}"/>
    <cellStyle name="Note 2 2 9 2 5" xfId="16796" xr:uid="{00000000-0005-0000-0000-0000606D0000}"/>
    <cellStyle name="Note 2 2 9 2 6" xfId="16797" xr:uid="{00000000-0005-0000-0000-0000616D0000}"/>
    <cellStyle name="Note 2 2 9 2 7" xfId="16798" xr:uid="{00000000-0005-0000-0000-0000626D0000}"/>
    <cellStyle name="Note 2 2 9 2 8" xfId="16799" xr:uid="{00000000-0005-0000-0000-0000636D0000}"/>
    <cellStyle name="Note 2 2 9 3" xfId="16800" xr:uid="{00000000-0005-0000-0000-0000646D0000}"/>
    <cellStyle name="Note 2 2 9 4" xfId="16801" xr:uid="{00000000-0005-0000-0000-0000656D0000}"/>
    <cellStyle name="Note 2 2 9 5" xfId="16802" xr:uid="{00000000-0005-0000-0000-0000666D0000}"/>
    <cellStyle name="Note 2 2 9 6" xfId="16803" xr:uid="{00000000-0005-0000-0000-0000676D0000}"/>
    <cellStyle name="Note 2 2 9 7" xfId="16804" xr:uid="{00000000-0005-0000-0000-0000686D0000}"/>
    <cellStyle name="Note 2 2 9 8" xfId="16805" xr:uid="{00000000-0005-0000-0000-0000696D0000}"/>
    <cellStyle name="Note 2 3" xfId="16806" xr:uid="{00000000-0005-0000-0000-00006A6D0000}"/>
    <cellStyle name="Note 2 3 2" xfId="16807" xr:uid="{00000000-0005-0000-0000-00006B6D0000}"/>
    <cellStyle name="Note 2 3 2 2" xfId="16808" xr:uid="{00000000-0005-0000-0000-00006C6D0000}"/>
    <cellStyle name="Note 2 3 2 2 2" xfId="16809" xr:uid="{00000000-0005-0000-0000-00006D6D0000}"/>
    <cellStyle name="Note 2 3 2 2 3" xfId="16810" xr:uid="{00000000-0005-0000-0000-00006E6D0000}"/>
    <cellStyle name="Note 2 3 2 2 4" xfId="16811" xr:uid="{00000000-0005-0000-0000-00006F6D0000}"/>
    <cellStyle name="Note 2 3 2 2 5" xfId="16812" xr:uid="{00000000-0005-0000-0000-0000706D0000}"/>
    <cellStyle name="Note 2 3 2 2 6" xfId="16813" xr:uid="{00000000-0005-0000-0000-0000716D0000}"/>
    <cellStyle name="Note 2 3 2 2 7" xfId="16814" xr:uid="{00000000-0005-0000-0000-0000726D0000}"/>
    <cellStyle name="Note 2 3 2 2 8" xfId="16815" xr:uid="{00000000-0005-0000-0000-0000736D0000}"/>
    <cellStyle name="Note 2 3 2 3" xfId="16816" xr:uid="{00000000-0005-0000-0000-0000746D0000}"/>
    <cellStyle name="Note 2 3 2 4" xfId="16817" xr:uid="{00000000-0005-0000-0000-0000756D0000}"/>
    <cellStyle name="Note 2 3 2 5" xfId="16818" xr:uid="{00000000-0005-0000-0000-0000766D0000}"/>
    <cellStyle name="Note 2 3 2 6" xfId="16819" xr:uid="{00000000-0005-0000-0000-0000776D0000}"/>
    <cellStyle name="Note 2 3 2 7" xfId="16820" xr:uid="{00000000-0005-0000-0000-0000786D0000}"/>
    <cellStyle name="Note 2 3 2 8" xfId="16821" xr:uid="{00000000-0005-0000-0000-0000796D0000}"/>
    <cellStyle name="Note 2 3 3" xfId="16822" xr:uid="{00000000-0005-0000-0000-00007A6D0000}"/>
    <cellStyle name="Note 2 3 3 2" xfId="16823" xr:uid="{00000000-0005-0000-0000-00007B6D0000}"/>
    <cellStyle name="Note 2 3 3 3" xfId="16824" xr:uid="{00000000-0005-0000-0000-00007C6D0000}"/>
    <cellStyle name="Note 2 3 3 4" xfId="16825" xr:uid="{00000000-0005-0000-0000-00007D6D0000}"/>
    <cellStyle name="Note 2 3 3 5" xfId="16826" xr:uid="{00000000-0005-0000-0000-00007E6D0000}"/>
    <cellStyle name="Note 2 3 3 6" xfId="16827" xr:uid="{00000000-0005-0000-0000-00007F6D0000}"/>
    <cellStyle name="Note 2 3 3 7" xfId="16828" xr:uid="{00000000-0005-0000-0000-0000806D0000}"/>
    <cellStyle name="Note 2 3 3 8" xfId="16829" xr:uid="{00000000-0005-0000-0000-0000816D0000}"/>
    <cellStyle name="Note 2 3 4" xfId="16830" xr:uid="{00000000-0005-0000-0000-0000826D0000}"/>
    <cellStyle name="Note 2 3 5" xfId="16831" xr:uid="{00000000-0005-0000-0000-0000836D0000}"/>
    <cellStyle name="Note 2 3 6" xfId="16832" xr:uid="{00000000-0005-0000-0000-0000846D0000}"/>
    <cellStyle name="Note 2 3 7" xfId="16833" xr:uid="{00000000-0005-0000-0000-0000856D0000}"/>
    <cellStyle name="Note 2 3 8" xfId="16834" xr:uid="{00000000-0005-0000-0000-0000866D0000}"/>
    <cellStyle name="Note 2 3 9" xfId="16835" xr:uid="{00000000-0005-0000-0000-0000876D0000}"/>
    <cellStyle name="Note 2 4" xfId="16836" xr:uid="{00000000-0005-0000-0000-0000886D0000}"/>
    <cellStyle name="Note 2 4 2" xfId="16837" xr:uid="{00000000-0005-0000-0000-0000896D0000}"/>
    <cellStyle name="Note 2 4 2 2" xfId="16838" xr:uid="{00000000-0005-0000-0000-00008A6D0000}"/>
    <cellStyle name="Note 2 4 2 2 2" xfId="16839" xr:uid="{00000000-0005-0000-0000-00008B6D0000}"/>
    <cellStyle name="Note 2 4 2 2 3" xfId="16840" xr:uid="{00000000-0005-0000-0000-00008C6D0000}"/>
    <cellStyle name="Note 2 4 2 2 4" xfId="16841" xr:uid="{00000000-0005-0000-0000-00008D6D0000}"/>
    <cellStyle name="Note 2 4 2 2 5" xfId="16842" xr:uid="{00000000-0005-0000-0000-00008E6D0000}"/>
    <cellStyle name="Note 2 4 2 2 6" xfId="16843" xr:uid="{00000000-0005-0000-0000-00008F6D0000}"/>
    <cellStyle name="Note 2 4 2 2 7" xfId="16844" xr:uid="{00000000-0005-0000-0000-0000906D0000}"/>
    <cellStyle name="Note 2 4 2 2 8" xfId="16845" xr:uid="{00000000-0005-0000-0000-0000916D0000}"/>
    <cellStyle name="Note 2 4 2 3" xfId="16846" xr:uid="{00000000-0005-0000-0000-0000926D0000}"/>
    <cellStyle name="Note 2 4 2 4" xfId="16847" xr:uid="{00000000-0005-0000-0000-0000936D0000}"/>
    <cellStyle name="Note 2 4 2 5" xfId="16848" xr:uid="{00000000-0005-0000-0000-0000946D0000}"/>
    <cellStyle name="Note 2 4 2 6" xfId="16849" xr:uid="{00000000-0005-0000-0000-0000956D0000}"/>
    <cellStyle name="Note 2 4 2 7" xfId="16850" xr:uid="{00000000-0005-0000-0000-0000966D0000}"/>
    <cellStyle name="Note 2 4 2 8" xfId="16851" xr:uid="{00000000-0005-0000-0000-0000976D0000}"/>
    <cellStyle name="Note 2 4 3" xfId="16852" xr:uid="{00000000-0005-0000-0000-0000986D0000}"/>
    <cellStyle name="Note 2 4 3 2" xfId="16853" xr:uid="{00000000-0005-0000-0000-0000996D0000}"/>
    <cellStyle name="Note 2 4 3 3" xfId="16854" xr:uid="{00000000-0005-0000-0000-00009A6D0000}"/>
    <cellStyle name="Note 2 4 3 4" xfId="16855" xr:uid="{00000000-0005-0000-0000-00009B6D0000}"/>
    <cellStyle name="Note 2 4 3 5" xfId="16856" xr:uid="{00000000-0005-0000-0000-00009C6D0000}"/>
    <cellStyle name="Note 2 4 3 6" xfId="16857" xr:uid="{00000000-0005-0000-0000-00009D6D0000}"/>
    <cellStyle name="Note 2 4 3 7" xfId="16858" xr:uid="{00000000-0005-0000-0000-00009E6D0000}"/>
    <cellStyle name="Note 2 4 3 8" xfId="16859" xr:uid="{00000000-0005-0000-0000-00009F6D0000}"/>
    <cellStyle name="Note 2 4 4" xfId="16860" xr:uid="{00000000-0005-0000-0000-0000A06D0000}"/>
    <cellStyle name="Note 2 4 5" xfId="16861" xr:uid="{00000000-0005-0000-0000-0000A16D0000}"/>
    <cellStyle name="Note 2 4 6" xfId="16862" xr:uid="{00000000-0005-0000-0000-0000A26D0000}"/>
    <cellStyle name="Note 2 4 7" xfId="16863" xr:uid="{00000000-0005-0000-0000-0000A36D0000}"/>
    <cellStyle name="Note 2 4 8" xfId="16864" xr:uid="{00000000-0005-0000-0000-0000A46D0000}"/>
    <cellStyle name="Note 2 4 9" xfId="16865" xr:uid="{00000000-0005-0000-0000-0000A56D0000}"/>
    <cellStyle name="Note 2 5" xfId="16866" xr:uid="{00000000-0005-0000-0000-0000A66D0000}"/>
    <cellStyle name="Note 2 5 2" xfId="16867" xr:uid="{00000000-0005-0000-0000-0000A76D0000}"/>
    <cellStyle name="Note 2 5 2 2" xfId="16868" xr:uid="{00000000-0005-0000-0000-0000A86D0000}"/>
    <cellStyle name="Note 2 5 2 2 2" xfId="16869" xr:uid="{00000000-0005-0000-0000-0000A96D0000}"/>
    <cellStyle name="Note 2 5 2 2 3" xfId="16870" xr:uid="{00000000-0005-0000-0000-0000AA6D0000}"/>
    <cellStyle name="Note 2 5 2 2 4" xfId="16871" xr:uid="{00000000-0005-0000-0000-0000AB6D0000}"/>
    <cellStyle name="Note 2 5 2 2 5" xfId="16872" xr:uid="{00000000-0005-0000-0000-0000AC6D0000}"/>
    <cellStyle name="Note 2 5 2 2 6" xfId="16873" xr:uid="{00000000-0005-0000-0000-0000AD6D0000}"/>
    <cellStyle name="Note 2 5 2 2 7" xfId="16874" xr:uid="{00000000-0005-0000-0000-0000AE6D0000}"/>
    <cellStyle name="Note 2 5 2 2 8" xfId="16875" xr:uid="{00000000-0005-0000-0000-0000AF6D0000}"/>
    <cellStyle name="Note 2 5 2 3" xfId="16876" xr:uid="{00000000-0005-0000-0000-0000B06D0000}"/>
    <cellStyle name="Note 2 5 2 4" xfId="16877" xr:uid="{00000000-0005-0000-0000-0000B16D0000}"/>
    <cellStyle name="Note 2 5 2 5" xfId="16878" xr:uid="{00000000-0005-0000-0000-0000B26D0000}"/>
    <cellStyle name="Note 2 5 2 6" xfId="16879" xr:uid="{00000000-0005-0000-0000-0000B36D0000}"/>
    <cellStyle name="Note 2 5 2 7" xfId="16880" xr:uid="{00000000-0005-0000-0000-0000B46D0000}"/>
    <cellStyle name="Note 2 5 2 8" xfId="16881" xr:uid="{00000000-0005-0000-0000-0000B56D0000}"/>
    <cellStyle name="Note 2 5 3" xfId="16882" xr:uid="{00000000-0005-0000-0000-0000B66D0000}"/>
    <cellStyle name="Note 2 5 3 2" xfId="16883" xr:uid="{00000000-0005-0000-0000-0000B76D0000}"/>
    <cellStyle name="Note 2 5 3 3" xfId="16884" xr:uid="{00000000-0005-0000-0000-0000B86D0000}"/>
    <cellStyle name="Note 2 5 3 4" xfId="16885" xr:uid="{00000000-0005-0000-0000-0000B96D0000}"/>
    <cellStyle name="Note 2 5 3 5" xfId="16886" xr:uid="{00000000-0005-0000-0000-0000BA6D0000}"/>
    <cellStyle name="Note 2 5 3 6" xfId="16887" xr:uid="{00000000-0005-0000-0000-0000BB6D0000}"/>
    <cellStyle name="Note 2 5 3 7" xfId="16888" xr:uid="{00000000-0005-0000-0000-0000BC6D0000}"/>
    <cellStyle name="Note 2 5 3 8" xfId="16889" xr:uid="{00000000-0005-0000-0000-0000BD6D0000}"/>
    <cellStyle name="Note 2 5 4" xfId="16890" xr:uid="{00000000-0005-0000-0000-0000BE6D0000}"/>
    <cellStyle name="Note 2 5 5" xfId="16891" xr:uid="{00000000-0005-0000-0000-0000BF6D0000}"/>
    <cellStyle name="Note 2 5 6" xfId="16892" xr:uid="{00000000-0005-0000-0000-0000C06D0000}"/>
    <cellStyle name="Note 2 5 7" xfId="16893" xr:uid="{00000000-0005-0000-0000-0000C16D0000}"/>
    <cellStyle name="Note 2 5 8" xfId="16894" xr:uid="{00000000-0005-0000-0000-0000C26D0000}"/>
    <cellStyle name="Note 2 5 9" xfId="16895" xr:uid="{00000000-0005-0000-0000-0000C36D0000}"/>
    <cellStyle name="Note 2 6" xfId="16896" xr:uid="{00000000-0005-0000-0000-0000C46D0000}"/>
    <cellStyle name="Note 2 6 2" xfId="16897" xr:uid="{00000000-0005-0000-0000-0000C56D0000}"/>
    <cellStyle name="Note 2 6 2 2" xfId="16898" xr:uid="{00000000-0005-0000-0000-0000C66D0000}"/>
    <cellStyle name="Note 2 6 2 2 2" xfId="16899" xr:uid="{00000000-0005-0000-0000-0000C76D0000}"/>
    <cellStyle name="Note 2 6 2 2 3" xfId="16900" xr:uid="{00000000-0005-0000-0000-0000C86D0000}"/>
    <cellStyle name="Note 2 6 2 2 4" xfId="16901" xr:uid="{00000000-0005-0000-0000-0000C96D0000}"/>
    <cellStyle name="Note 2 6 2 2 5" xfId="16902" xr:uid="{00000000-0005-0000-0000-0000CA6D0000}"/>
    <cellStyle name="Note 2 6 2 2 6" xfId="16903" xr:uid="{00000000-0005-0000-0000-0000CB6D0000}"/>
    <cellStyle name="Note 2 6 2 2 7" xfId="16904" xr:uid="{00000000-0005-0000-0000-0000CC6D0000}"/>
    <cellStyle name="Note 2 6 2 2 8" xfId="16905" xr:uid="{00000000-0005-0000-0000-0000CD6D0000}"/>
    <cellStyle name="Note 2 6 2 3" xfId="16906" xr:uid="{00000000-0005-0000-0000-0000CE6D0000}"/>
    <cellStyle name="Note 2 6 2 4" xfId="16907" xr:uid="{00000000-0005-0000-0000-0000CF6D0000}"/>
    <cellStyle name="Note 2 6 2 5" xfId="16908" xr:uid="{00000000-0005-0000-0000-0000D06D0000}"/>
    <cellStyle name="Note 2 6 2 6" xfId="16909" xr:uid="{00000000-0005-0000-0000-0000D16D0000}"/>
    <cellStyle name="Note 2 6 2 7" xfId="16910" xr:uid="{00000000-0005-0000-0000-0000D26D0000}"/>
    <cellStyle name="Note 2 6 2 8" xfId="16911" xr:uid="{00000000-0005-0000-0000-0000D36D0000}"/>
    <cellStyle name="Note 2 6 3" xfId="16912" xr:uid="{00000000-0005-0000-0000-0000D46D0000}"/>
    <cellStyle name="Note 2 6 3 2" xfId="16913" xr:uid="{00000000-0005-0000-0000-0000D56D0000}"/>
    <cellStyle name="Note 2 6 3 3" xfId="16914" xr:uid="{00000000-0005-0000-0000-0000D66D0000}"/>
    <cellStyle name="Note 2 6 3 4" xfId="16915" xr:uid="{00000000-0005-0000-0000-0000D76D0000}"/>
    <cellStyle name="Note 2 6 3 5" xfId="16916" xr:uid="{00000000-0005-0000-0000-0000D86D0000}"/>
    <cellStyle name="Note 2 6 3 6" xfId="16917" xr:uid="{00000000-0005-0000-0000-0000D96D0000}"/>
    <cellStyle name="Note 2 6 3 7" xfId="16918" xr:uid="{00000000-0005-0000-0000-0000DA6D0000}"/>
    <cellStyle name="Note 2 6 3 8" xfId="16919" xr:uid="{00000000-0005-0000-0000-0000DB6D0000}"/>
    <cellStyle name="Note 2 6 4" xfId="16920" xr:uid="{00000000-0005-0000-0000-0000DC6D0000}"/>
    <cellStyle name="Note 2 6 5" xfId="16921" xr:uid="{00000000-0005-0000-0000-0000DD6D0000}"/>
    <cellStyle name="Note 2 6 6" xfId="16922" xr:uid="{00000000-0005-0000-0000-0000DE6D0000}"/>
    <cellStyle name="Note 2 6 7" xfId="16923" xr:uid="{00000000-0005-0000-0000-0000DF6D0000}"/>
    <cellStyle name="Note 2 6 8" xfId="16924" xr:uid="{00000000-0005-0000-0000-0000E06D0000}"/>
    <cellStyle name="Note 2 6 9" xfId="16925" xr:uid="{00000000-0005-0000-0000-0000E16D0000}"/>
    <cellStyle name="Note 2 7" xfId="16926" xr:uid="{00000000-0005-0000-0000-0000E26D0000}"/>
    <cellStyle name="Note 2 7 2" xfId="16927" xr:uid="{00000000-0005-0000-0000-0000E36D0000}"/>
    <cellStyle name="Note 2 7 2 2" xfId="16928" xr:uid="{00000000-0005-0000-0000-0000E46D0000}"/>
    <cellStyle name="Note 2 7 2 2 2" xfId="16929" xr:uid="{00000000-0005-0000-0000-0000E56D0000}"/>
    <cellStyle name="Note 2 7 2 2 3" xfId="16930" xr:uid="{00000000-0005-0000-0000-0000E66D0000}"/>
    <cellStyle name="Note 2 7 2 2 4" xfId="16931" xr:uid="{00000000-0005-0000-0000-0000E76D0000}"/>
    <cellStyle name="Note 2 7 2 2 5" xfId="16932" xr:uid="{00000000-0005-0000-0000-0000E86D0000}"/>
    <cellStyle name="Note 2 7 2 2 6" xfId="16933" xr:uid="{00000000-0005-0000-0000-0000E96D0000}"/>
    <cellStyle name="Note 2 7 2 2 7" xfId="16934" xr:uid="{00000000-0005-0000-0000-0000EA6D0000}"/>
    <cellStyle name="Note 2 7 2 2 8" xfId="16935" xr:uid="{00000000-0005-0000-0000-0000EB6D0000}"/>
    <cellStyle name="Note 2 7 2 3" xfId="16936" xr:uid="{00000000-0005-0000-0000-0000EC6D0000}"/>
    <cellStyle name="Note 2 7 2 4" xfId="16937" xr:uid="{00000000-0005-0000-0000-0000ED6D0000}"/>
    <cellStyle name="Note 2 7 2 5" xfId="16938" xr:uid="{00000000-0005-0000-0000-0000EE6D0000}"/>
    <cellStyle name="Note 2 7 2 6" xfId="16939" xr:uid="{00000000-0005-0000-0000-0000EF6D0000}"/>
    <cellStyle name="Note 2 7 2 7" xfId="16940" xr:uid="{00000000-0005-0000-0000-0000F06D0000}"/>
    <cellStyle name="Note 2 7 2 8" xfId="16941" xr:uid="{00000000-0005-0000-0000-0000F16D0000}"/>
    <cellStyle name="Note 2 7 3" xfId="16942" xr:uid="{00000000-0005-0000-0000-0000F26D0000}"/>
    <cellStyle name="Note 2 7 3 2" xfId="16943" xr:uid="{00000000-0005-0000-0000-0000F36D0000}"/>
    <cellStyle name="Note 2 7 3 3" xfId="16944" xr:uid="{00000000-0005-0000-0000-0000F46D0000}"/>
    <cellStyle name="Note 2 7 3 4" xfId="16945" xr:uid="{00000000-0005-0000-0000-0000F56D0000}"/>
    <cellStyle name="Note 2 7 3 5" xfId="16946" xr:uid="{00000000-0005-0000-0000-0000F66D0000}"/>
    <cellStyle name="Note 2 7 3 6" xfId="16947" xr:uid="{00000000-0005-0000-0000-0000F76D0000}"/>
    <cellStyle name="Note 2 7 3 7" xfId="16948" xr:uid="{00000000-0005-0000-0000-0000F86D0000}"/>
    <cellStyle name="Note 2 7 3 8" xfId="16949" xr:uid="{00000000-0005-0000-0000-0000F96D0000}"/>
    <cellStyle name="Note 2 7 4" xfId="16950" xr:uid="{00000000-0005-0000-0000-0000FA6D0000}"/>
    <cellStyle name="Note 2 7 5" xfId="16951" xr:uid="{00000000-0005-0000-0000-0000FB6D0000}"/>
    <cellStyle name="Note 2 7 6" xfId="16952" xr:uid="{00000000-0005-0000-0000-0000FC6D0000}"/>
    <cellStyle name="Note 2 7 7" xfId="16953" xr:uid="{00000000-0005-0000-0000-0000FD6D0000}"/>
    <cellStyle name="Note 2 7 8" xfId="16954" xr:uid="{00000000-0005-0000-0000-0000FE6D0000}"/>
    <cellStyle name="Note 2 7 9" xfId="16955" xr:uid="{00000000-0005-0000-0000-0000FF6D0000}"/>
    <cellStyle name="Note 2 8" xfId="16956" xr:uid="{00000000-0005-0000-0000-0000006E0000}"/>
    <cellStyle name="Note 2 8 2" xfId="16957" xr:uid="{00000000-0005-0000-0000-0000016E0000}"/>
    <cellStyle name="Note 2 8 2 2" xfId="16958" xr:uid="{00000000-0005-0000-0000-0000026E0000}"/>
    <cellStyle name="Note 2 8 2 2 2" xfId="16959" xr:uid="{00000000-0005-0000-0000-0000036E0000}"/>
    <cellStyle name="Note 2 8 2 2 3" xfId="16960" xr:uid="{00000000-0005-0000-0000-0000046E0000}"/>
    <cellStyle name="Note 2 8 2 2 4" xfId="16961" xr:uid="{00000000-0005-0000-0000-0000056E0000}"/>
    <cellStyle name="Note 2 8 2 2 5" xfId="16962" xr:uid="{00000000-0005-0000-0000-0000066E0000}"/>
    <cellStyle name="Note 2 8 2 2 6" xfId="16963" xr:uid="{00000000-0005-0000-0000-0000076E0000}"/>
    <cellStyle name="Note 2 8 2 2 7" xfId="16964" xr:uid="{00000000-0005-0000-0000-0000086E0000}"/>
    <cellStyle name="Note 2 8 2 2 8" xfId="16965" xr:uid="{00000000-0005-0000-0000-0000096E0000}"/>
    <cellStyle name="Note 2 8 2 3" xfId="16966" xr:uid="{00000000-0005-0000-0000-00000A6E0000}"/>
    <cellStyle name="Note 2 8 2 4" xfId="16967" xr:uid="{00000000-0005-0000-0000-00000B6E0000}"/>
    <cellStyle name="Note 2 8 2 5" xfId="16968" xr:uid="{00000000-0005-0000-0000-00000C6E0000}"/>
    <cellStyle name="Note 2 8 2 6" xfId="16969" xr:uid="{00000000-0005-0000-0000-00000D6E0000}"/>
    <cellStyle name="Note 2 8 2 7" xfId="16970" xr:uid="{00000000-0005-0000-0000-00000E6E0000}"/>
    <cellStyle name="Note 2 8 2 8" xfId="16971" xr:uid="{00000000-0005-0000-0000-00000F6E0000}"/>
    <cellStyle name="Note 2 8 3" xfId="16972" xr:uid="{00000000-0005-0000-0000-0000106E0000}"/>
    <cellStyle name="Note 2 8 3 2" xfId="16973" xr:uid="{00000000-0005-0000-0000-0000116E0000}"/>
    <cellStyle name="Note 2 8 3 3" xfId="16974" xr:uid="{00000000-0005-0000-0000-0000126E0000}"/>
    <cellStyle name="Note 2 8 3 4" xfId="16975" xr:uid="{00000000-0005-0000-0000-0000136E0000}"/>
    <cellStyle name="Note 2 8 3 5" xfId="16976" xr:uid="{00000000-0005-0000-0000-0000146E0000}"/>
    <cellStyle name="Note 2 8 3 6" xfId="16977" xr:uid="{00000000-0005-0000-0000-0000156E0000}"/>
    <cellStyle name="Note 2 8 3 7" xfId="16978" xr:uid="{00000000-0005-0000-0000-0000166E0000}"/>
    <cellStyle name="Note 2 8 3 8" xfId="16979" xr:uid="{00000000-0005-0000-0000-0000176E0000}"/>
    <cellStyle name="Note 2 8 4" xfId="16980" xr:uid="{00000000-0005-0000-0000-0000186E0000}"/>
    <cellStyle name="Note 2 8 5" xfId="16981" xr:uid="{00000000-0005-0000-0000-0000196E0000}"/>
    <cellStyle name="Note 2 8 6" xfId="16982" xr:uid="{00000000-0005-0000-0000-00001A6E0000}"/>
    <cellStyle name="Note 2 8 7" xfId="16983" xr:uid="{00000000-0005-0000-0000-00001B6E0000}"/>
    <cellStyle name="Note 2 8 8" xfId="16984" xr:uid="{00000000-0005-0000-0000-00001C6E0000}"/>
    <cellStyle name="Note 2 8 9" xfId="16985" xr:uid="{00000000-0005-0000-0000-00001D6E0000}"/>
    <cellStyle name="Note 2 9" xfId="16986" xr:uid="{00000000-0005-0000-0000-00001E6E0000}"/>
    <cellStyle name="Note 2 9 2" xfId="16987" xr:uid="{00000000-0005-0000-0000-00001F6E0000}"/>
    <cellStyle name="Note 2 9 2 2" xfId="16988" xr:uid="{00000000-0005-0000-0000-0000206E0000}"/>
    <cellStyle name="Note 2 9 2 2 2" xfId="16989" xr:uid="{00000000-0005-0000-0000-0000216E0000}"/>
    <cellStyle name="Note 2 9 2 2 3" xfId="16990" xr:uid="{00000000-0005-0000-0000-0000226E0000}"/>
    <cellStyle name="Note 2 9 2 2 4" xfId="16991" xr:uid="{00000000-0005-0000-0000-0000236E0000}"/>
    <cellStyle name="Note 2 9 2 2 5" xfId="16992" xr:uid="{00000000-0005-0000-0000-0000246E0000}"/>
    <cellStyle name="Note 2 9 2 2 6" xfId="16993" xr:uid="{00000000-0005-0000-0000-0000256E0000}"/>
    <cellStyle name="Note 2 9 2 2 7" xfId="16994" xr:uid="{00000000-0005-0000-0000-0000266E0000}"/>
    <cellStyle name="Note 2 9 2 2 8" xfId="16995" xr:uid="{00000000-0005-0000-0000-0000276E0000}"/>
    <cellStyle name="Note 2 9 2 3" xfId="16996" xr:uid="{00000000-0005-0000-0000-0000286E0000}"/>
    <cellStyle name="Note 2 9 2 4" xfId="16997" xr:uid="{00000000-0005-0000-0000-0000296E0000}"/>
    <cellStyle name="Note 2 9 2 5" xfId="16998" xr:uid="{00000000-0005-0000-0000-00002A6E0000}"/>
    <cellStyle name="Note 2 9 2 6" xfId="16999" xr:uid="{00000000-0005-0000-0000-00002B6E0000}"/>
    <cellStyle name="Note 2 9 2 7" xfId="17000" xr:uid="{00000000-0005-0000-0000-00002C6E0000}"/>
    <cellStyle name="Note 2 9 2 8" xfId="17001" xr:uid="{00000000-0005-0000-0000-00002D6E0000}"/>
    <cellStyle name="Note 2 9 3" xfId="17002" xr:uid="{00000000-0005-0000-0000-00002E6E0000}"/>
    <cellStyle name="Note 2 9 3 2" xfId="17003" xr:uid="{00000000-0005-0000-0000-00002F6E0000}"/>
    <cellStyle name="Note 2 9 3 3" xfId="17004" xr:uid="{00000000-0005-0000-0000-0000306E0000}"/>
    <cellStyle name="Note 2 9 3 4" xfId="17005" xr:uid="{00000000-0005-0000-0000-0000316E0000}"/>
    <cellStyle name="Note 2 9 3 5" xfId="17006" xr:uid="{00000000-0005-0000-0000-0000326E0000}"/>
    <cellStyle name="Note 2 9 3 6" xfId="17007" xr:uid="{00000000-0005-0000-0000-0000336E0000}"/>
    <cellStyle name="Note 2 9 3 7" xfId="17008" xr:uid="{00000000-0005-0000-0000-0000346E0000}"/>
    <cellStyle name="Note 2 9 3 8" xfId="17009" xr:uid="{00000000-0005-0000-0000-0000356E0000}"/>
    <cellStyle name="Note 2 9 4" xfId="17010" xr:uid="{00000000-0005-0000-0000-0000366E0000}"/>
    <cellStyle name="Note 2 9 5" xfId="17011" xr:uid="{00000000-0005-0000-0000-0000376E0000}"/>
    <cellStyle name="Note 2 9 6" xfId="17012" xr:uid="{00000000-0005-0000-0000-0000386E0000}"/>
    <cellStyle name="Note 2 9 7" xfId="17013" xr:uid="{00000000-0005-0000-0000-0000396E0000}"/>
    <cellStyle name="Note 2 9 8" xfId="17014" xr:uid="{00000000-0005-0000-0000-00003A6E0000}"/>
    <cellStyle name="Note 2 9 9" xfId="17015" xr:uid="{00000000-0005-0000-0000-00003B6E0000}"/>
    <cellStyle name="Note 3" xfId="17016" xr:uid="{00000000-0005-0000-0000-00003C6E0000}"/>
    <cellStyle name="Note 3 2" xfId="17017" xr:uid="{00000000-0005-0000-0000-00003D6E0000}"/>
    <cellStyle name="Note 3 2 2" xfId="17018" xr:uid="{00000000-0005-0000-0000-00003E6E0000}"/>
    <cellStyle name="Note 3 2 2 2" xfId="17019" xr:uid="{00000000-0005-0000-0000-00003F6E0000}"/>
    <cellStyle name="Note 3 2 2 2 2" xfId="17020" xr:uid="{00000000-0005-0000-0000-0000406E0000}"/>
    <cellStyle name="Note 3 2 2 2 3" xfId="17021" xr:uid="{00000000-0005-0000-0000-0000416E0000}"/>
    <cellStyle name="Note 3 2 2 2 4" xfId="17022" xr:uid="{00000000-0005-0000-0000-0000426E0000}"/>
    <cellStyle name="Note 3 2 2 2 5" xfId="17023" xr:uid="{00000000-0005-0000-0000-0000436E0000}"/>
    <cellStyle name="Note 3 2 2 2 6" xfId="17024" xr:uid="{00000000-0005-0000-0000-0000446E0000}"/>
    <cellStyle name="Note 3 2 2 2 7" xfId="17025" xr:uid="{00000000-0005-0000-0000-0000456E0000}"/>
    <cellStyle name="Note 3 2 2 2 8" xfId="17026" xr:uid="{00000000-0005-0000-0000-0000466E0000}"/>
    <cellStyle name="Note 3 2 2 3" xfId="17027" xr:uid="{00000000-0005-0000-0000-0000476E0000}"/>
    <cellStyle name="Note 3 2 2 4" xfId="17028" xr:uid="{00000000-0005-0000-0000-0000486E0000}"/>
    <cellStyle name="Note 3 2 2 5" xfId="17029" xr:uid="{00000000-0005-0000-0000-0000496E0000}"/>
    <cellStyle name="Note 3 2 2 6" xfId="17030" xr:uid="{00000000-0005-0000-0000-00004A6E0000}"/>
    <cellStyle name="Note 3 2 2 7" xfId="17031" xr:uid="{00000000-0005-0000-0000-00004B6E0000}"/>
    <cellStyle name="Note 3 2 2 8" xfId="17032" xr:uid="{00000000-0005-0000-0000-00004C6E0000}"/>
    <cellStyle name="Note 3 2 3" xfId="17033" xr:uid="{00000000-0005-0000-0000-00004D6E0000}"/>
    <cellStyle name="Note 3 2 3 2" xfId="17034" xr:uid="{00000000-0005-0000-0000-00004E6E0000}"/>
    <cellStyle name="Note 3 2 3 3" xfId="17035" xr:uid="{00000000-0005-0000-0000-00004F6E0000}"/>
    <cellStyle name="Note 3 2 3 4" xfId="17036" xr:uid="{00000000-0005-0000-0000-0000506E0000}"/>
    <cellStyle name="Note 3 2 3 5" xfId="17037" xr:uid="{00000000-0005-0000-0000-0000516E0000}"/>
    <cellStyle name="Note 3 2 3 6" xfId="17038" xr:uid="{00000000-0005-0000-0000-0000526E0000}"/>
    <cellStyle name="Note 3 2 3 7" xfId="17039" xr:uid="{00000000-0005-0000-0000-0000536E0000}"/>
    <cellStyle name="Note 3 2 3 8" xfId="17040" xr:uid="{00000000-0005-0000-0000-0000546E0000}"/>
    <cellStyle name="Note 3 2 4" xfId="17041" xr:uid="{00000000-0005-0000-0000-0000556E0000}"/>
    <cellStyle name="Note 3 2 5" xfId="17042" xr:uid="{00000000-0005-0000-0000-0000566E0000}"/>
    <cellStyle name="Note 3 2 6" xfId="17043" xr:uid="{00000000-0005-0000-0000-0000576E0000}"/>
    <cellStyle name="Note 3 2 7" xfId="17044" xr:uid="{00000000-0005-0000-0000-0000586E0000}"/>
    <cellStyle name="Note 3 2 8" xfId="17045" xr:uid="{00000000-0005-0000-0000-0000596E0000}"/>
    <cellStyle name="Note 3 2 9" xfId="17046" xr:uid="{00000000-0005-0000-0000-00005A6E0000}"/>
    <cellStyle name="Note 3 3" xfId="17047" xr:uid="{00000000-0005-0000-0000-00005B6E0000}"/>
    <cellStyle name="Note 3 3 2" xfId="17048" xr:uid="{00000000-0005-0000-0000-00005C6E0000}"/>
    <cellStyle name="Note 3 3 2 2" xfId="17049" xr:uid="{00000000-0005-0000-0000-00005D6E0000}"/>
    <cellStyle name="Note 3 3 2 2 2" xfId="17050" xr:uid="{00000000-0005-0000-0000-00005E6E0000}"/>
    <cellStyle name="Note 3 3 2 2 3" xfId="17051" xr:uid="{00000000-0005-0000-0000-00005F6E0000}"/>
    <cellStyle name="Note 3 3 2 2 4" xfId="17052" xr:uid="{00000000-0005-0000-0000-0000606E0000}"/>
    <cellStyle name="Note 3 3 2 2 5" xfId="17053" xr:uid="{00000000-0005-0000-0000-0000616E0000}"/>
    <cellStyle name="Note 3 3 2 2 6" xfId="17054" xr:uid="{00000000-0005-0000-0000-0000626E0000}"/>
    <cellStyle name="Note 3 3 2 2 7" xfId="17055" xr:uid="{00000000-0005-0000-0000-0000636E0000}"/>
    <cellStyle name="Note 3 3 2 2 8" xfId="17056" xr:uid="{00000000-0005-0000-0000-0000646E0000}"/>
    <cellStyle name="Note 3 3 2 3" xfId="17057" xr:uid="{00000000-0005-0000-0000-0000656E0000}"/>
    <cellStyle name="Note 3 3 2 4" xfId="17058" xr:uid="{00000000-0005-0000-0000-0000666E0000}"/>
    <cellStyle name="Note 3 3 2 5" xfId="17059" xr:uid="{00000000-0005-0000-0000-0000676E0000}"/>
    <cellStyle name="Note 3 3 2 6" xfId="17060" xr:uid="{00000000-0005-0000-0000-0000686E0000}"/>
    <cellStyle name="Note 3 3 2 7" xfId="17061" xr:uid="{00000000-0005-0000-0000-0000696E0000}"/>
    <cellStyle name="Note 3 3 2 8" xfId="17062" xr:uid="{00000000-0005-0000-0000-00006A6E0000}"/>
    <cellStyle name="Note 3 3 3" xfId="17063" xr:uid="{00000000-0005-0000-0000-00006B6E0000}"/>
    <cellStyle name="Note 3 3 3 2" xfId="17064" xr:uid="{00000000-0005-0000-0000-00006C6E0000}"/>
    <cellStyle name="Note 3 3 3 3" xfId="17065" xr:uid="{00000000-0005-0000-0000-00006D6E0000}"/>
    <cellStyle name="Note 3 3 3 4" xfId="17066" xr:uid="{00000000-0005-0000-0000-00006E6E0000}"/>
    <cellStyle name="Note 3 3 3 5" xfId="17067" xr:uid="{00000000-0005-0000-0000-00006F6E0000}"/>
    <cellStyle name="Note 3 3 3 6" xfId="17068" xr:uid="{00000000-0005-0000-0000-0000706E0000}"/>
    <cellStyle name="Note 3 3 3 7" xfId="17069" xr:uid="{00000000-0005-0000-0000-0000716E0000}"/>
    <cellStyle name="Note 3 3 3 8" xfId="17070" xr:uid="{00000000-0005-0000-0000-0000726E0000}"/>
    <cellStyle name="Note 3 3 4" xfId="17071" xr:uid="{00000000-0005-0000-0000-0000736E0000}"/>
    <cellStyle name="Note 3 3 5" xfId="17072" xr:uid="{00000000-0005-0000-0000-0000746E0000}"/>
    <cellStyle name="Note 3 3 6" xfId="17073" xr:uid="{00000000-0005-0000-0000-0000756E0000}"/>
    <cellStyle name="Note 3 3 7" xfId="17074" xr:uid="{00000000-0005-0000-0000-0000766E0000}"/>
    <cellStyle name="Note 3 3 8" xfId="17075" xr:uid="{00000000-0005-0000-0000-0000776E0000}"/>
    <cellStyle name="Note 3 3 9" xfId="17076" xr:uid="{00000000-0005-0000-0000-0000786E0000}"/>
    <cellStyle name="Note 3 4" xfId="17077" xr:uid="{00000000-0005-0000-0000-0000796E0000}"/>
    <cellStyle name="Note 3 4 2" xfId="17078" xr:uid="{00000000-0005-0000-0000-00007A6E0000}"/>
    <cellStyle name="Note 3 4 2 2" xfId="17079" xr:uid="{00000000-0005-0000-0000-00007B6E0000}"/>
    <cellStyle name="Note 3 4 2 2 2" xfId="17080" xr:uid="{00000000-0005-0000-0000-00007C6E0000}"/>
    <cellStyle name="Note 3 4 2 2 3" xfId="17081" xr:uid="{00000000-0005-0000-0000-00007D6E0000}"/>
    <cellStyle name="Note 3 4 2 2 4" xfId="17082" xr:uid="{00000000-0005-0000-0000-00007E6E0000}"/>
    <cellStyle name="Note 3 4 2 2 5" xfId="17083" xr:uid="{00000000-0005-0000-0000-00007F6E0000}"/>
    <cellStyle name="Note 3 4 2 2 6" xfId="17084" xr:uid="{00000000-0005-0000-0000-0000806E0000}"/>
    <cellStyle name="Note 3 4 2 2 7" xfId="17085" xr:uid="{00000000-0005-0000-0000-0000816E0000}"/>
    <cellStyle name="Note 3 4 2 2 8" xfId="17086" xr:uid="{00000000-0005-0000-0000-0000826E0000}"/>
    <cellStyle name="Note 3 4 2 3" xfId="17087" xr:uid="{00000000-0005-0000-0000-0000836E0000}"/>
    <cellStyle name="Note 3 4 2 4" xfId="17088" xr:uid="{00000000-0005-0000-0000-0000846E0000}"/>
    <cellStyle name="Note 3 4 2 5" xfId="17089" xr:uid="{00000000-0005-0000-0000-0000856E0000}"/>
    <cellStyle name="Note 3 4 2 6" xfId="17090" xr:uid="{00000000-0005-0000-0000-0000866E0000}"/>
    <cellStyle name="Note 3 4 2 7" xfId="17091" xr:uid="{00000000-0005-0000-0000-0000876E0000}"/>
    <cellStyle name="Note 3 4 2 8" xfId="17092" xr:uid="{00000000-0005-0000-0000-0000886E0000}"/>
    <cellStyle name="Note 3 4 3" xfId="17093" xr:uid="{00000000-0005-0000-0000-0000896E0000}"/>
    <cellStyle name="Note 3 4 3 2" xfId="17094" xr:uid="{00000000-0005-0000-0000-00008A6E0000}"/>
    <cellStyle name="Note 3 4 3 3" xfId="17095" xr:uid="{00000000-0005-0000-0000-00008B6E0000}"/>
    <cellStyle name="Note 3 4 3 4" xfId="17096" xr:uid="{00000000-0005-0000-0000-00008C6E0000}"/>
    <cellStyle name="Note 3 4 3 5" xfId="17097" xr:uid="{00000000-0005-0000-0000-00008D6E0000}"/>
    <cellStyle name="Note 3 4 3 6" xfId="17098" xr:uid="{00000000-0005-0000-0000-00008E6E0000}"/>
    <cellStyle name="Note 3 4 3 7" xfId="17099" xr:uid="{00000000-0005-0000-0000-00008F6E0000}"/>
    <cellStyle name="Note 3 4 3 8" xfId="17100" xr:uid="{00000000-0005-0000-0000-0000906E0000}"/>
    <cellStyle name="Note 3 4 4" xfId="17101" xr:uid="{00000000-0005-0000-0000-0000916E0000}"/>
    <cellStyle name="Note 3 4 5" xfId="17102" xr:uid="{00000000-0005-0000-0000-0000926E0000}"/>
    <cellStyle name="Note 3 4 6" xfId="17103" xr:uid="{00000000-0005-0000-0000-0000936E0000}"/>
    <cellStyle name="Note 3 4 7" xfId="17104" xr:uid="{00000000-0005-0000-0000-0000946E0000}"/>
    <cellStyle name="Note 3 4 8" xfId="17105" xr:uid="{00000000-0005-0000-0000-0000956E0000}"/>
    <cellStyle name="Note 3 4 9" xfId="17106" xr:uid="{00000000-0005-0000-0000-0000966E0000}"/>
    <cellStyle name="Note 3 5" xfId="17107" xr:uid="{00000000-0005-0000-0000-0000976E0000}"/>
    <cellStyle name="Note 3 5 2" xfId="17108" xr:uid="{00000000-0005-0000-0000-0000986E0000}"/>
    <cellStyle name="Note 3 5 2 2" xfId="17109" xr:uid="{00000000-0005-0000-0000-0000996E0000}"/>
    <cellStyle name="Note 3 5 2 2 2" xfId="17110" xr:uid="{00000000-0005-0000-0000-00009A6E0000}"/>
    <cellStyle name="Note 3 5 2 2 3" xfId="17111" xr:uid="{00000000-0005-0000-0000-00009B6E0000}"/>
    <cellStyle name="Note 3 5 2 2 4" xfId="17112" xr:uid="{00000000-0005-0000-0000-00009C6E0000}"/>
    <cellStyle name="Note 3 5 2 2 5" xfId="17113" xr:uid="{00000000-0005-0000-0000-00009D6E0000}"/>
    <cellStyle name="Note 3 5 2 2 6" xfId="17114" xr:uid="{00000000-0005-0000-0000-00009E6E0000}"/>
    <cellStyle name="Note 3 5 2 2 7" xfId="17115" xr:uid="{00000000-0005-0000-0000-00009F6E0000}"/>
    <cellStyle name="Note 3 5 2 2 8" xfId="17116" xr:uid="{00000000-0005-0000-0000-0000A06E0000}"/>
    <cellStyle name="Note 3 5 2 3" xfId="17117" xr:uid="{00000000-0005-0000-0000-0000A16E0000}"/>
    <cellStyle name="Note 3 5 2 4" xfId="17118" xr:uid="{00000000-0005-0000-0000-0000A26E0000}"/>
    <cellStyle name="Note 3 5 2 5" xfId="17119" xr:uid="{00000000-0005-0000-0000-0000A36E0000}"/>
    <cellStyle name="Note 3 5 2 6" xfId="17120" xr:uid="{00000000-0005-0000-0000-0000A46E0000}"/>
    <cellStyle name="Note 3 5 2 7" xfId="17121" xr:uid="{00000000-0005-0000-0000-0000A56E0000}"/>
    <cellStyle name="Note 3 5 2 8" xfId="17122" xr:uid="{00000000-0005-0000-0000-0000A66E0000}"/>
    <cellStyle name="Note 3 5 3" xfId="17123" xr:uid="{00000000-0005-0000-0000-0000A76E0000}"/>
    <cellStyle name="Note 3 5 3 2" xfId="17124" xr:uid="{00000000-0005-0000-0000-0000A86E0000}"/>
    <cellStyle name="Note 3 5 3 3" xfId="17125" xr:uid="{00000000-0005-0000-0000-0000A96E0000}"/>
    <cellStyle name="Note 3 5 3 4" xfId="17126" xr:uid="{00000000-0005-0000-0000-0000AA6E0000}"/>
    <cellStyle name="Note 3 5 3 5" xfId="17127" xr:uid="{00000000-0005-0000-0000-0000AB6E0000}"/>
    <cellStyle name="Note 3 5 3 6" xfId="17128" xr:uid="{00000000-0005-0000-0000-0000AC6E0000}"/>
    <cellStyle name="Note 3 5 3 7" xfId="17129" xr:uid="{00000000-0005-0000-0000-0000AD6E0000}"/>
    <cellStyle name="Note 3 5 3 8" xfId="17130" xr:uid="{00000000-0005-0000-0000-0000AE6E0000}"/>
    <cellStyle name="Note 3 5 4" xfId="17131" xr:uid="{00000000-0005-0000-0000-0000AF6E0000}"/>
    <cellStyle name="Note 3 5 5" xfId="17132" xr:uid="{00000000-0005-0000-0000-0000B06E0000}"/>
    <cellStyle name="Note 3 5 6" xfId="17133" xr:uid="{00000000-0005-0000-0000-0000B16E0000}"/>
    <cellStyle name="Note 3 5 7" xfId="17134" xr:uid="{00000000-0005-0000-0000-0000B26E0000}"/>
    <cellStyle name="Note 3 5 8" xfId="17135" xr:uid="{00000000-0005-0000-0000-0000B36E0000}"/>
    <cellStyle name="Note 3 5 9" xfId="17136" xr:uid="{00000000-0005-0000-0000-0000B46E0000}"/>
    <cellStyle name="Note 3 6" xfId="17137" xr:uid="{00000000-0005-0000-0000-0000B56E0000}"/>
    <cellStyle name="Note 3 6 2" xfId="17138" xr:uid="{00000000-0005-0000-0000-0000B66E0000}"/>
    <cellStyle name="Note 3 6 2 2" xfId="17139" xr:uid="{00000000-0005-0000-0000-0000B76E0000}"/>
    <cellStyle name="Note 3 6 2 2 2" xfId="17140" xr:uid="{00000000-0005-0000-0000-0000B86E0000}"/>
    <cellStyle name="Note 3 6 2 2 3" xfId="17141" xr:uid="{00000000-0005-0000-0000-0000B96E0000}"/>
    <cellStyle name="Note 3 6 2 2 4" xfId="17142" xr:uid="{00000000-0005-0000-0000-0000BA6E0000}"/>
    <cellStyle name="Note 3 6 2 2 5" xfId="17143" xr:uid="{00000000-0005-0000-0000-0000BB6E0000}"/>
    <cellStyle name="Note 3 6 2 2 6" xfId="17144" xr:uid="{00000000-0005-0000-0000-0000BC6E0000}"/>
    <cellStyle name="Note 3 6 2 2 7" xfId="17145" xr:uid="{00000000-0005-0000-0000-0000BD6E0000}"/>
    <cellStyle name="Note 3 6 2 2 8" xfId="17146" xr:uid="{00000000-0005-0000-0000-0000BE6E0000}"/>
    <cellStyle name="Note 3 6 2 3" xfId="17147" xr:uid="{00000000-0005-0000-0000-0000BF6E0000}"/>
    <cellStyle name="Note 3 6 2 4" xfId="17148" xr:uid="{00000000-0005-0000-0000-0000C06E0000}"/>
    <cellStyle name="Note 3 6 2 5" xfId="17149" xr:uid="{00000000-0005-0000-0000-0000C16E0000}"/>
    <cellStyle name="Note 3 6 2 6" xfId="17150" xr:uid="{00000000-0005-0000-0000-0000C26E0000}"/>
    <cellStyle name="Note 3 6 2 7" xfId="17151" xr:uid="{00000000-0005-0000-0000-0000C36E0000}"/>
    <cellStyle name="Note 3 6 2 8" xfId="17152" xr:uid="{00000000-0005-0000-0000-0000C46E0000}"/>
    <cellStyle name="Note 3 6 3" xfId="17153" xr:uid="{00000000-0005-0000-0000-0000C56E0000}"/>
    <cellStyle name="Note 3 6 3 2" xfId="17154" xr:uid="{00000000-0005-0000-0000-0000C66E0000}"/>
    <cellStyle name="Note 3 6 3 3" xfId="17155" xr:uid="{00000000-0005-0000-0000-0000C76E0000}"/>
    <cellStyle name="Note 3 6 3 4" xfId="17156" xr:uid="{00000000-0005-0000-0000-0000C86E0000}"/>
    <cellStyle name="Note 3 6 3 5" xfId="17157" xr:uid="{00000000-0005-0000-0000-0000C96E0000}"/>
    <cellStyle name="Note 3 6 3 6" xfId="17158" xr:uid="{00000000-0005-0000-0000-0000CA6E0000}"/>
    <cellStyle name="Note 3 6 3 7" xfId="17159" xr:uid="{00000000-0005-0000-0000-0000CB6E0000}"/>
    <cellStyle name="Note 3 6 3 8" xfId="17160" xr:uid="{00000000-0005-0000-0000-0000CC6E0000}"/>
    <cellStyle name="Note 3 6 4" xfId="17161" xr:uid="{00000000-0005-0000-0000-0000CD6E0000}"/>
    <cellStyle name="Note 3 6 5" xfId="17162" xr:uid="{00000000-0005-0000-0000-0000CE6E0000}"/>
    <cellStyle name="Note 3 6 6" xfId="17163" xr:uid="{00000000-0005-0000-0000-0000CF6E0000}"/>
    <cellStyle name="Note 3 6 7" xfId="17164" xr:uid="{00000000-0005-0000-0000-0000D06E0000}"/>
    <cellStyle name="Note 3 6 8" xfId="17165" xr:uid="{00000000-0005-0000-0000-0000D16E0000}"/>
    <cellStyle name="Note 3 6 9" xfId="17166" xr:uid="{00000000-0005-0000-0000-0000D26E0000}"/>
    <cellStyle name="Note 3 7" xfId="17167" xr:uid="{00000000-0005-0000-0000-0000D36E0000}"/>
    <cellStyle name="Note 3 7 2" xfId="17168" xr:uid="{00000000-0005-0000-0000-0000D46E0000}"/>
    <cellStyle name="Note 3 7 2 2" xfId="17169" xr:uid="{00000000-0005-0000-0000-0000D56E0000}"/>
    <cellStyle name="Note 3 7 2 2 2" xfId="17170" xr:uid="{00000000-0005-0000-0000-0000D66E0000}"/>
    <cellStyle name="Note 3 7 2 2 3" xfId="17171" xr:uid="{00000000-0005-0000-0000-0000D76E0000}"/>
    <cellStyle name="Note 3 7 2 2 4" xfId="17172" xr:uid="{00000000-0005-0000-0000-0000D86E0000}"/>
    <cellStyle name="Note 3 7 2 2 5" xfId="17173" xr:uid="{00000000-0005-0000-0000-0000D96E0000}"/>
    <cellStyle name="Note 3 7 2 2 6" xfId="17174" xr:uid="{00000000-0005-0000-0000-0000DA6E0000}"/>
    <cellStyle name="Note 3 7 2 2 7" xfId="17175" xr:uid="{00000000-0005-0000-0000-0000DB6E0000}"/>
    <cellStyle name="Note 3 7 2 2 8" xfId="17176" xr:uid="{00000000-0005-0000-0000-0000DC6E0000}"/>
    <cellStyle name="Note 3 7 2 3" xfId="17177" xr:uid="{00000000-0005-0000-0000-0000DD6E0000}"/>
    <cellStyle name="Note 3 7 2 4" xfId="17178" xr:uid="{00000000-0005-0000-0000-0000DE6E0000}"/>
    <cellStyle name="Note 3 7 2 5" xfId="17179" xr:uid="{00000000-0005-0000-0000-0000DF6E0000}"/>
    <cellStyle name="Note 3 7 2 6" xfId="17180" xr:uid="{00000000-0005-0000-0000-0000E06E0000}"/>
    <cellStyle name="Note 3 7 2 7" xfId="17181" xr:uid="{00000000-0005-0000-0000-0000E16E0000}"/>
    <cellStyle name="Note 3 7 2 8" xfId="17182" xr:uid="{00000000-0005-0000-0000-0000E26E0000}"/>
    <cellStyle name="Note 3 7 3" xfId="17183" xr:uid="{00000000-0005-0000-0000-0000E36E0000}"/>
    <cellStyle name="Note 3 7 3 2" xfId="17184" xr:uid="{00000000-0005-0000-0000-0000E46E0000}"/>
    <cellStyle name="Note 3 7 3 3" xfId="17185" xr:uid="{00000000-0005-0000-0000-0000E56E0000}"/>
    <cellStyle name="Note 3 7 3 4" xfId="17186" xr:uid="{00000000-0005-0000-0000-0000E66E0000}"/>
    <cellStyle name="Note 3 7 3 5" xfId="17187" xr:uid="{00000000-0005-0000-0000-0000E76E0000}"/>
    <cellStyle name="Note 3 7 3 6" xfId="17188" xr:uid="{00000000-0005-0000-0000-0000E86E0000}"/>
    <cellStyle name="Note 3 7 3 7" xfId="17189" xr:uid="{00000000-0005-0000-0000-0000E96E0000}"/>
    <cellStyle name="Note 3 7 3 8" xfId="17190" xr:uid="{00000000-0005-0000-0000-0000EA6E0000}"/>
    <cellStyle name="Note 3 7 4" xfId="17191" xr:uid="{00000000-0005-0000-0000-0000EB6E0000}"/>
    <cellStyle name="Note 3 7 5" xfId="17192" xr:uid="{00000000-0005-0000-0000-0000EC6E0000}"/>
    <cellStyle name="Note 3 7 6" xfId="17193" xr:uid="{00000000-0005-0000-0000-0000ED6E0000}"/>
    <cellStyle name="Note 3 7 7" xfId="17194" xr:uid="{00000000-0005-0000-0000-0000EE6E0000}"/>
    <cellStyle name="Note 3 7 8" xfId="17195" xr:uid="{00000000-0005-0000-0000-0000EF6E0000}"/>
    <cellStyle name="Note 3 7 9" xfId="17196" xr:uid="{00000000-0005-0000-0000-0000F06E0000}"/>
    <cellStyle name="Note 3 8" xfId="17197" xr:uid="{00000000-0005-0000-0000-0000F16E0000}"/>
    <cellStyle name="Note 3 8 2" xfId="17198" xr:uid="{00000000-0005-0000-0000-0000F26E0000}"/>
    <cellStyle name="Note 3 8 2 2" xfId="17199" xr:uid="{00000000-0005-0000-0000-0000F36E0000}"/>
    <cellStyle name="Note 3 8 2 2 2" xfId="17200" xr:uid="{00000000-0005-0000-0000-0000F46E0000}"/>
    <cellStyle name="Note 3 8 2 2 3" xfId="17201" xr:uid="{00000000-0005-0000-0000-0000F56E0000}"/>
    <cellStyle name="Note 3 8 2 2 4" xfId="17202" xr:uid="{00000000-0005-0000-0000-0000F66E0000}"/>
    <cellStyle name="Note 3 8 2 2 5" xfId="17203" xr:uid="{00000000-0005-0000-0000-0000F76E0000}"/>
    <cellStyle name="Note 3 8 2 2 6" xfId="17204" xr:uid="{00000000-0005-0000-0000-0000F86E0000}"/>
    <cellStyle name="Note 3 8 2 2 7" xfId="17205" xr:uid="{00000000-0005-0000-0000-0000F96E0000}"/>
    <cellStyle name="Note 3 8 2 2 8" xfId="17206" xr:uid="{00000000-0005-0000-0000-0000FA6E0000}"/>
    <cellStyle name="Note 3 8 2 3" xfId="17207" xr:uid="{00000000-0005-0000-0000-0000FB6E0000}"/>
    <cellStyle name="Note 3 8 2 4" xfId="17208" xr:uid="{00000000-0005-0000-0000-0000FC6E0000}"/>
    <cellStyle name="Note 3 8 2 5" xfId="17209" xr:uid="{00000000-0005-0000-0000-0000FD6E0000}"/>
    <cellStyle name="Note 3 8 2 6" xfId="17210" xr:uid="{00000000-0005-0000-0000-0000FE6E0000}"/>
    <cellStyle name="Note 3 8 2 7" xfId="17211" xr:uid="{00000000-0005-0000-0000-0000FF6E0000}"/>
    <cellStyle name="Note 3 8 2 8" xfId="17212" xr:uid="{00000000-0005-0000-0000-0000006F0000}"/>
    <cellStyle name="Note 3 8 3" xfId="17213" xr:uid="{00000000-0005-0000-0000-0000016F0000}"/>
    <cellStyle name="Note 3 8 3 2" xfId="17214" xr:uid="{00000000-0005-0000-0000-0000026F0000}"/>
    <cellStyle name="Note 3 8 3 3" xfId="17215" xr:uid="{00000000-0005-0000-0000-0000036F0000}"/>
    <cellStyle name="Note 3 8 3 4" xfId="17216" xr:uid="{00000000-0005-0000-0000-0000046F0000}"/>
    <cellStyle name="Note 3 8 3 5" xfId="17217" xr:uid="{00000000-0005-0000-0000-0000056F0000}"/>
    <cellStyle name="Note 3 8 3 6" xfId="17218" xr:uid="{00000000-0005-0000-0000-0000066F0000}"/>
    <cellStyle name="Note 3 8 3 7" xfId="17219" xr:uid="{00000000-0005-0000-0000-0000076F0000}"/>
    <cellStyle name="Note 3 8 3 8" xfId="17220" xr:uid="{00000000-0005-0000-0000-0000086F0000}"/>
    <cellStyle name="Note 3 8 4" xfId="17221" xr:uid="{00000000-0005-0000-0000-0000096F0000}"/>
    <cellStyle name="Note 3 8 5" xfId="17222" xr:uid="{00000000-0005-0000-0000-00000A6F0000}"/>
    <cellStyle name="Note 3 8 6" xfId="17223" xr:uid="{00000000-0005-0000-0000-00000B6F0000}"/>
    <cellStyle name="Note 3 8 7" xfId="17224" xr:uid="{00000000-0005-0000-0000-00000C6F0000}"/>
    <cellStyle name="Note 3 8 8" xfId="17225" xr:uid="{00000000-0005-0000-0000-00000D6F0000}"/>
    <cellStyle name="Note 3 8 9" xfId="17226" xr:uid="{00000000-0005-0000-0000-00000E6F0000}"/>
    <cellStyle name="Note 3 9" xfId="17227" xr:uid="{00000000-0005-0000-0000-00000F6F0000}"/>
    <cellStyle name="Note 3 9 2" xfId="17228" xr:uid="{00000000-0005-0000-0000-0000106F0000}"/>
    <cellStyle name="Note 3 9 2 2" xfId="17229" xr:uid="{00000000-0005-0000-0000-0000116F0000}"/>
    <cellStyle name="Note 3 9 2 3" xfId="17230" xr:uid="{00000000-0005-0000-0000-0000126F0000}"/>
    <cellStyle name="Note 3 9 2 4" xfId="17231" xr:uid="{00000000-0005-0000-0000-0000136F0000}"/>
    <cellStyle name="Note 3 9 2 5" xfId="17232" xr:uid="{00000000-0005-0000-0000-0000146F0000}"/>
    <cellStyle name="Note 3 9 2 6" xfId="17233" xr:uid="{00000000-0005-0000-0000-0000156F0000}"/>
    <cellStyle name="Note 3 9 2 7" xfId="17234" xr:uid="{00000000-0005-0000-0000-0000166F0000}"/>
    <cellStyle name="Note 3 9 2 8" xfId="17235" xr:uid="{00000000-0005-0000-0000-0000176F0000}"/>
    <cellStyle name="Note 3 9 3" xfId="17236" xr:uid="{00000000-0005-0000-0000-0000186F0000}"/>
    <cellStyle name="Note 3 9 4" xfId="17237" xr:uid="{00000000-0005-0000-0000-0000196F0000}"/>
    <cellStyle name="Note 3 9 5" xfId="17238" xr:uid="{00000000-0005-0000-0000-00001A6F0000}"/>
    <cellStyle name="Note 3 9 6" xfId="17239" xr:uid="{00000000-0005-0000-0000-00001B6F0000}"/>
    <cellStyle name="Note 3 9 7" xfId="17240" xr:uid="{00000000-0005-0000-0000-00001C6F0000}"/>
    <cellStyle name="Note 3 9 8" xfId="17241" xr:uid="{00000000-0005-0000-0000-00001D6F0000}"/>
    <cellStyle name="Note 4" xfId="17242" xr:uid="{00000000-0005-0000-0000-00001E6F0000}"/>
    <cellStyle name="Note 4 2" xfId="17243" xr:uid="{00000000-0005-0000-0000-00001F6F0000}"/>
    <cellStyle name="Note 4 2 2" xfId="17244" xr:uid="{00000000-0005-0000-0000-0000206F0000}"/>
    <cellStyle name="Note 4 2 2 2" xfId="17245" xr:uid="{00000000-0005-0000-0000-0000216F0000}"/>
    <cellStyle name="Note 4 2 2 2 2" xfId="17246" xr:uid="{00000000-0005-0000-0000-0000226F0000}"/>
    <cellStyle name="Note 4 2 2 2 3" xfId="17247" xr:uid="{00000000-0005-0000-0000-0000236F0000}"/>
    <cellStyle name="Note 4 2 2 2 4" xfId="17248" xr:uid="{00000000-0005-0000-0000-0000246F0000}"/>
    <cellStyle name="Note 4 2 2 2 5" xfId="17249" xr:uid="{00000000-0005-0000-0000-0000256F0000}"/>
    <cellStyle name="Note 4 2 2 2 6" xfId="17250" xr:uid="{00000000-0005-0000-0000-0000266F0000}"/>
    <cellStyle name="Note 4 2 2 2 7" xfId="17251" xr:uid="{00000000-0005-0000-0000-0000276F0000}"/>
    <cellStyle name="Note 4 2 2 2 8" xfId="17252" xr:uid="{00000000-0005-0000-0000-0000286F0000}"/>
    <cellStyle name="Note 4 2 2 3" xfId="17253" xr:uid="{00000000-0005-0000-0000-0000296F0000}"/>
    <cellStyle name="Note 4 2 2 4" xfId="17254" xr:uid="{00000000-0005-0000-0000-00002A6F0000}"/>
    <cellStyle name="Note 4 2 2 5" xfId="17255" xr:uid="{00000000-0005-0000-0000-00002B6F0000}"/>
    <cellStyle name="Note 4 2 2 6" xfId="17256" xr:uid="{00000000-0005-0000-0000-00002C6F0000}"/>
    <cellStyle name="Note 4 2 2 7" xfId="17257" xr:uid="{00000000-0005-0000-0000-00002D6F0000}"/>
    <cellStyle name="Note 4 2 2 8" xfId="17258" xr:uid="{00000000-0005-0000-0000-00002E6F0000}"/>
    <cellStyle name="Note 4 2 3" xfId="17259" xr:uid="{00000000-0005-0000-0000-00002F6F0000}"/>
    <cellStyle name="Note 4 2 3 2" xfId="17260" xr:uid="{00000000-0005-0000-0000-0000306F0000}"/>
    <cellStyle name="Note 4 2 3 3" xfId="17261" xr:uid="{00000000-0005-0000-0000-0000316F0000}"/>
    <cellStyle name="Note 4 2 3 4" xfId="17262" xr:uid="{00000000-0005-0000-0000-0000326F0000}"/>
    <cellStyle name="Note 4 2 3 5" xfId="17263" xr:uid="{00000000-0005-0000-0000-0000336F0000}"/>
    <cellStyle name="Note 4 2 3 6" xfId="17264" xr:uid="{00000000-0005-0000-0000-0000346F0000}"/>
    <cellStyle name="Note 4 2 3 7" xfId="17265" xr:uid="{00000000-0005-0000-0000-0000356F0000}"/>
    <cellStyle name="Note 4 2 3 8" xfId="17266" xr:uid="{00000000-0005-0000-0000-0000366F0000}"/>
    <cellStyle name="Note 4 2 4" xfId="17267" xr:uid="{00000000-0005-0000-0000-0000376F0000}"/>
    <cellStyle name="Note 4 2 5" xfId="17268" xr:uid="{00000000-0005-0000-0000-0000386F0000}"/>
    <cellStyle name="Note 4 2 6" xfId="17269" xr:uid="{00000000-0005-0000-0000-0000396F0000}"/>
    <cellStyle name="Note 4 2 7" xfId="17270" xr:uid="{00000000-0005-0000-0000-00003A6F0000}"/>
    <cellStyle name="Note 4 2 8" xfId="17271" xr:uid="{00000000-0005-0000-0000-00003B6F0000}"/>
    <cellStyle name="Note 4 2 9" xfId="17272" xr:uid="{00000000-0005-0000-0000-00003C6F0000}"/>
    <cellStyle name="Note 4 3" xfId="17273" xr:uid="{00000000-0005-0000-0000-00003D6F0000}"/>
    <cellStyle name="Note 4 3 2" xfId="17274" xr:uid="{00000000-0005-0000-0000-00003E6F0000}"/>
    <cellStyle name="Note 4 3 2 2" xfId="17275" xr:uid="{00000000-0005-0000-0000-00003F6F0000}"/>
    <cellStyle name="Note 4 3 2 2 2" xfId="17276" xr:uid="{00000000-0005-0000-0000-0000406F0000}"/>
    <cellStyle name="Note 4 3 2 2 3" xfId="17277" xr:uid="{00000000-0005-0000-0000-0000416F0000}"/>
    <cellStyle name="Note 4 3 2 2 4" xfId="17278" xr:uid="{00000000-0005-0000-0000-0000426F0000}"/>
    <cellStyle name="Note 4 3 2 2 5" xfId="17279" xr:uid="{00000000-0005-0000-0000-0000436F0000}"/>
    <cellStyle name="Note 4 3 2 2 6" xfId="17280" xr:uid="{00000000-0005-0000-0000-0000446F0000}"/>
    <cellStyle name="Note 4 3 2 2 7" xfId="17281" xr:uid="{00000000-0005-0000-0000-0000456F0000}"/>
    <cellStyle name="Note 4 3 2 2 8" xfId="17282" xr:uid="{00000000-0005-0000-0000-0000466F0000}"/>
    <cellStyle name="Note 4 3 2 3" xfId="17283" xr:uid="{00000000-0005-0000-0000-0000476F0000}"/>
    <cellStyle name="Note 4 3 2 4" xfId="17284" xr:uid="{00000000-0005-0000-0000-0000486F0000}"/>
    <cellStyle name="Note 4 3 2 5" xfId="17285" xr:uid="{00000000-0005-0000-0000-0000496F0000}"/>
    <cellStyle name="Note 4 3 2 6" xfId="17286" xr:uid="{00000000-0005-0000-0000-00004A6F0000}"/>
    <cellStyle name="Note 4 3 2 7" xfId="17287" xr:uid="{00000000-0005-0000-0000-00004B6F0000}"/>
    <cellStyle name="Note 4 3 2 8" xfId="17288" xr:uid="{00000000-0005-0000-0000-00004C6F0000}"/>
    <cellStyle name="Note 4 3 3" xfId="17289" xr:uid="{00000000-0005-0000-0000-00004D6F0000}"/>
    <cellStyle name="Note 4 3 3 2" xfId="17290" xr:uid="{00000000-0005-0000-0000-00004E6F0000}"/>
    <cellStyle name="Note 4 3 3 3" xfId="17291" xr:uid="{00000000-0005-0000-0000-00004F6F0000}"/>
    <cellStyle name="Note 4 3 3 4" xfId="17292" xr:uid="{00000000-0005-0000-0000-0000506F0000}"/>
    <cellStyle name="Note 4 3 3 5" xfId="17293" xr:uid="{00000000-0005-0000-0000-0000516F0000}"/>
    <cellStyle name="Note 4 3 3 6" xfId="17294" xr:uid="{00000000-0005-0000-0000-0000526F0000}"/>
    <cellStyle name="Note 4 3 3 7" xfId="17295" xr:uid="{00000000-0005-0000-0000-0000536F0000}"/>
    <cellStyle name="Note 4 3 3 8" xfId="17296" xr:uid="{00000000-0005-0000-0000-0000546F0000}"/>
    <cellStyle name="Note 4 3 4" xfId="17297" xr:uid="{00000000-0005-0000-0000-0000556F0000}"/>
    <cellStyle name="Note 4 3 5" xfId="17298" xr:uid="{00000000-0005-0000-0000-0000566F0000}"/>
    <cellStyle name="Note 4 3 6" xfId="17299" xr:uid="{00000000-0005-0000-0000-0000576F0000}"/>
    <cellStyle name="Note 4 3 7" xfId="17300" xr:uid="{00000000-0005-0000-0000-0000586F0000}"/>
    <cellStyle name="Note 4 3 8" xfId="17301" xr:uid="{00000000-0005-0000-0000-0000596F0000}"/>
    <cellStyle name="Note 4 3 9" xfId="17302" xr:uid="{00000000-0005-0000-0000-00005A6F0000}"/>
    <cellStyle name="Note 4 4" xfId="17303" xr:uid="{00000000-0005-0000-0000-00005B6F0000}"/>
    <cellStyle name="Note 4 4 2" xfId="17304" xr:uid="{00000000-0005-0000-0000-00005C6F0000}"/>
    <cellStyle name="Note 4 4 2 2" xfId="17305" xr:uid="{00000000-0005-0000-0000-00005D6F0000}"/>
    <cellStyle name="Note 4 4 2 2 2" xfId="17306" xr:uid="{00000000-0005-0000-0000-00005E6F0000}"/>
    <cellStyle name="Note 4 4 2 2 3" xfId="17307" xr:uid="{00000000-0005-0000-0000-00005F6F0000}"/>
    <cellStyle name="Note 4 4 2 2 4" xfId="17308" xr:uid="{00000000-0005-0000-0000-0000606F0000}"/>
    <cellStyle name="Note 4 4 2 2 5" xfId="17309" xr:uid="{00000000-0005-0000-0000-0000616F0000}"/>
    <cellStyle name="Note 4 4 2 2 6" xfId="17310" xr:uid="{00000000-0005-0000-0000-0000626F0000}"/>
    <cellStyle name="Note 4 4 2 2 7" xfId="17311" xr:uid="{00000000-0005-0000-0000-0000636F0000}"/>
    <cellStyle name="Note 4 4 2 2 8" xfId="17312" xr:uid="{00000000-0005-0000-0000-0000646F0000}"/>
    <cellStyle name="Note 4 4 2 3" xfId="17313" xr:uid="{00000000-0005-0000-0000-0000656F0000}"/>
    <cellStyle name="Note 4 4 2 4" xfId="17314" xr:uid="{00000000-0005-0000-0000-0000666F0000}"/>
    <cellStyle name="Note 4 4 2 5" xfId="17315" xr:uid="{00000000-0005-0000-0000-0000676F0000}"/>
    <cellStyle name="Note 4 4 2 6" xfId="17316" xr:uid="{00000000-0005-0000-0000-0000686F0000}"/>
    <cellStyle name="Note 4 4 2 7" xfId="17317" xr:uid="{00000000-0005-0000-0000-0000696F0000}"/>
    <cellStyle name="Note 4 4 2 8" xfId="17318" xr:uid="{00000000-0005-0000-0000-00006A6F0000}"/>
    <cellStyle name="Note 4 4 3" xfId="17319" xr:uid="{00000000-0005-0000-0000-00006B6F0000}"/>
    <cellStyle name="Note 4 4 3 2" xfId="17320" xr:uid="{00000000-0005-0000-0000-00006C6F0000}"/>
    <cellStyle name="Note 4 4 3 3" xfId="17321" xr:uid="{00000000-0005-0000-0000-00006D6F0000}"/>
    <cellStyle name="Note 4 4 3 4" xfId="17322" xr:uid="{00000000-0005-0000-0000-00006E6F0000}"/>
    <cellStyle name="Note 4 4 3 5" xfId="17323" xr:uid="{00000000-0005-0000-0000-00006F6F0000}"/>
    <cellStyle name="Note 4 4 3 6" xfId="17324" xr:uid="{00000000-0005-0000-0000-0000706F0000}"/>
    <cellStyle name="Note 4 4 3 7" xfId="17325" xr:uid="{00000000-0005-0000-0000-0000716F0000}"/>
    <cellStyle name="Note 4 4 3 8" xfId="17326" xr:uid="{00000000-0005-0000-0000-0000726F0000}"/>
    <cellStyle name="Note 4 4 4" xfId="17327" xr:uid="{00000000-0005-0000-0000-0000736F0000}"/>
    <cellStyle name="Note 4 4 5" xfId="17328" xr:uid="{00000000-0005-0000-0000-0000746F0000}"/>
    <cellStyle name="Note 4 4 6" xfId="17329" xr:uid="{00000000-0005-0000-0000-0000756F0000}"/>
    <cellStyle name="Note 4 4 7" xfId="17330" xr:uid="{00000000-0005-0000-0000-0000766F0000}"/>
    <cellStyle name="Note 4 4 8" xfId="17331" xr:uid="{00000000-0005-0000-0000-0000776F0000}"/>
    <cellStyle name="Note 4 4 9" xfId="17332" xr:uid="{00000000-0005-0000-0000-0000786F0000}"/>
    <cellStyle name="Note 4 5" xfId="17333" xr:uid="{00000000-0005-0000-0000-0000796F0000}"/>
    <cellStyle name="Note 4 5 2" xfId="17334" xr:uid="{00000000-0005-0000-0000-00007A6F0000}"/>
    <cellStyle name="Note 4 5 2 2" xfId="17335" xr:uid="{00000000-0005-0000-0000-00007B6F0000}"/>
    <cellStyle name="Note 4 5 2 2 2" xfId="17336" xr:uid="{00000000-0005-0000-0000-00007C6F0000}"/>
    <cellStyle name="Note 4 5 2 2 3" xfId="17337" xr:uid="{00000000-0005-0000-0000-00007D6F0000}"/>
    <cellStyle name="Note 4 5 2 2 4" xfId="17338" xr:uid="{00000000-0005-0000-0000-00007E6F0000}"/>
    <cellStyle name="Note 4 5 2 2 5" xfId="17339" xr:uid="{00000000-0005-0000-0000-00007F6F0000}"/>
    <cellStyle name="Note 4 5 2 2 6" xfId="17340" xr:uid="{00000000-0005-0000-0000-0000806F0000}"/>
    <cellStyle name="Note 4 5 2 2 7" xfId="17341" xr:uid="{00000000-0005-0000-0000-0000816F0000}"/>
    <cellStyle name="Note 4 5 2 2 8" xfId="17342" xr:uid="{00000000-0005-0000-0000-0000826F0000}"/>
    <cellStyle name="Note 4 5 2 3" xfId="17343" xr:uid="{00000000-0005-0000-0000-0000836F0000}"/>
    <cellStyle name="Note 4 5 2 4" xfId="17344" xr:uid="{00000000-0005-0000-0000-0000846F0000}"/>
    <cellStyle name="Note 4 5 2 5" xfId="17345" xr:uid="{00000000-0005-0000-0000-0000856F0000}"/>
    <cellStyle name="Note 4 5 2 6" xfId="17346" xr:uid="{00000000-0005-0000-0000-0000866F0000}"/>
    <cellStyle name="Note 4 5 2 7" xfId="17347" xr:uid="{00000000-0005-0000-0000-0000876F0000}"/>
    <cellStyle name="Note 4 5 2 8" xfId="17348" xr:uid="{00000000-0005-0000-0000-0000886F0000}"/>
    <cellStyle name="Note 4 5 3" xfId="17349" xr:uid="{00000000-0005-0000-0000-0000896F0000}"/>
    <cellStyle name="Note 4 5 3 2" xfId="17350" xr:uid="{00000000-0005-0000-0000-00008A6F0000}"/>
    <cellStyle name="Note 4 5 3 3" xfId="17351" xr:uid="{00000000-0005-0000-0000-00008B6F0000}"/>
    <cellStyle name="Note 4 5 3 4" xfId="17352" xr:uid="{00000000-0005-0000-0000-00008C6F0000}"/>
    <cellStyle name="Note 4 5 3 5" xfId="17353" xr:uid="{00000000-0005-0000-0000-00008D6F0000}"/>
    <cellStyle name="Note 4 5 3 6" xfId="17354" xr:uid="{00000000-0005-0000-0000-00008E6F0000}"/>
    <cellStyle name="Note 4 5 3 7" xfId="17355" xr:uid="{00000000-0005-0000-0000-00008F6F0000}"/>
    <cellStyle name="Note 4 5 3 8" xfId="17356" xr:uid="{00000000-0005-0000-0000-0000906F0000}"/>
    <cellStyle name="Note 4 5 4" xfId="17357" xr:uid="{00000000-0005-0000-0000-0000916F0000}"/>
    <cellStyle name="Note 4 5 5" xfId="17358" xr:uid="{00000000-0005-0000-0000-0000926F0000}"/>
    <cellStyle name="Note 4 5 6" xfId="17359" xr:uid="{00000000-0005-0000-0000-0000936F0000}"/>
    <cellStyle name="Note 4 5 7" xfId="17360" xr:uid="{00000000-0005-0000-0000-0000946F0000}"/>
    <cellStyle name="Note 4 5 8" xfId="17361" xr:uid="{00000000-0005-0000-0000-0000956F0000}"/>
    <cellStyle name="Note 4 5 9" xfId="17362" xr:uid="{00000000-0005-0000-0000-0000966F0000}"/>
    <cellStyle name="Note 4 6" xfId="17363" xr:uid="{00000000-0005-0000-0000-0000976F0000}"/>
    <cellStyle name="Note 4 6 2" xfId="17364" xr:uid="{00000000-0005-0000-0000-0000986F0000}"/>
    <cellStyle name="Note 4 6 2 2" xfId="17365" xr:uid="{00000000-0005-0000-0000-0000996F0000}"/>
    <cellStyle name="Note 4 6 2 2 2" xfId="17366" xr:uid="{00000000-0005-0000-0000-00009A6F0000}"/>
    <cellStyle name="Note 4 6 2 2 3" xfId="17367" xr:uid="{00000000-0005-0000-0000-00009B6F0000}"/>
    <cellStyle name="Note 4 6 2 2 4" xfId="17368" xr:uid="{00000000-0005-0000-0000-00009C6F0000}"/>
    <cellStyle name="Note 4 6 2 2 5" xfId="17369" xr:uid="{00000000-0005-0000-0000-00009D6F0000}"/>
    <cellStyle name="Note 4 6 2 2 6" xfId="17370" xr:uid="{00000000-0005-0000-0000-00009E6F0000}"/>
    <cellStyle name="Note 4 6 2 2 7" xfId="17371" xr:uid="{00000000-0005-0000-0000-00009F6F0000}"/>
    <cellStyle name="Note 4 6 2 2 8" xfId="17372" xr:uid="{00000000-0005-0000-0000-0000A06F0000}"/>
    <cellStyle name="Note 4 6 2 3" xfId="17373" xr:uid="{00000000-0005-0000-0000-0000A16F0000}"/>
    <cellStyle name="Note 4 6 2 4" xfId="17374" xr:uid="{00000000-0005-0000-0000-0000A26F0000}"/>
    <cellStyle name="Note 4 6 2 5" xfId="17375" xr:uid="{00000000-0005-0000-0000-0000A36F0000}"/>
    <cellStyle name="Note 4 6 2 6" xfId="17376" xr:uid="{00000000-0005-0000-0000-0000A46F0000}"/>
    <cellStyle name="Note 4 6 2 7" xfId="17377" xr:uid="{00000000-0005-0000-0000-0000A56F0000}"/>
    <cellStyle name="Note 4 6 2 8" xfId="17378" xr:uid="{00000000-0005-0000-0000-0000A66F0000}"/>
    <cellStyle name="Note 4 6 3" xfId="17379" xr:uid="{00000000-0005-0000-0000-0000A76F0000}"/>
    <cellStyle name="Note 4 6 3 2" xfId="17380" xr:uid="{00000000-0005-0000-0000-0000A86F0000}"/>
    <cellStyle name="Note 4 6 3 3" xfId="17381" xr:uid="{00000000-0005-0000-0000-0000A96F0000}"/>
    <cellStyle name="Note 4 6 3 4" xfId="17382" xr:uid="{00000000-0005-0000-0000-0000AA6F0000}"/>
    <cellStyle name="Note 4 6 3 5" xfId="17383" xr:uid="{00000000-0005-0000-0000-0000AB6F0000}"/>
    <cellStyle name="Note 4 6 3 6" xfId="17384" xr:uid="{00000000-0005-0000-0000-0000AC6F0000}"/>
    <cellStyle name="Note 4 6 3 7" xfId="17385" xr:uid="{00000000-0005-0000-0000-0000AD6F0000}"/>
    <cellStyle name="Note 4 6 3 8" xfId="17386" xr:uid="{00000000-0005-0000-0000-0000AE6F0000}"/>
    <cellStyle name="Note 4 6 4" xfId="17387" xr:uid="{00000000-0005-0000-0000-0000AF6F0000}"/>
    <cellStyle name="Note 4 6 5" xfId="17388" xr:uid="{00000000-0005-0000-0000-0000B06F0000}"/>
    <cellStyle name="Note 4 6 6" xfId="17389" xr:uid="{00000000-0005-0000-0000-0000B16F0000}"/>
    <cellStyle name="Note 4 6 7" xfId="17390" xr:uid="{00000000-0005-0000-0000-0000B26F0000}"/>
    <cellStyle name="Note 4 6 8" xfId="17391" xr:uid="{00000000-0005-0000-0000-0000B36F0000}"/>
    <cellStyle name="Note 4 6 9" xfId="17392" xr:uid="{00000000-0005-0000-0000-0000B46F0000}"/>
    <cellStyle name="Note 4 7" xfId="17393" xr:uid="{00000000-0005-0000-0000-0000B56F0000}"/>
    <cellStyle name="Note 4 7 2" xfId="17394" xr:uid="{00000000-0005-0000-0000-0000B66F0000}"/>
    <cellStyle name="Note 4 7 2 2" xfId="17395" xr:uid="{00000000-0005-0000-0000-0000B76F0000}"/>
    <cellStyle name="Note 4 7 2 2 2" xfId="17396" xr:uid="{00000000-0005-0000-0000-0000B86F0000}"/>
    <cellStyle name="Note 4 7 2 2 3" xfId="17397" xr:uid="{00000000-0005-0000-0000-0000B96F0000}"/>
    <cellStyle name="Note 4 7 2 2 4" xfId="17398" xr:uid="{00000000-0005-0000-0000-0000BA6F0000}"/>
    <cellStyle name="Note 4 7 2 2 5" xfId="17399" xr:uid="{00000000-0005-0000-0000-0000BB6F0000}"/>
    <cellStyle name="Note 4 7 2 2 6" xfId="17400" xr:uid="{00000000-0005-0000-0000-0000BC6F0000}"/>
    <cellStyle name="Note 4 7 2 2 7" xfId="17401" xr:uid="{00000000-0005-0000-0000-0000BD6F0000}"/>
    <cellStyle name="Note 4 7 2 2 8" xfId="17402" xr:uid="{00000000-0005-0000-0000-0000BE6F0000}"/>
    <cellStyle name="Note 4 7 2 3" xfId="17403" xr:uid="{00000000-0005-0000-0000-0000BF6F0000}"/>
    <cellStyle name="Note 4 7 2 4" xfId="17404" xr:uid="{00000000-0005-0000-0000-0000C06F0000}"/>
    <cellStyle name="Note 4 7 2 5" xfId="17405" xr:uid="{00000000-0005-0000-0000-0000C16F0000}"/>
    <cellStyle name="Note 4 7 2 6" xfId="17406" xr:uid="{00000000-0005-0000-0000-0000C26F0000}"/>
    <cellStyle name="Note 4 7 2 7" xfId="17407" xr:uid="{00000000-0005-0000-0000-0000C36F0000}"/>
    <cellStyle name="Note 4 7 2 8" xfId="17408" xr:uid="{00000000-0005-0000-0000-0000C46F0000}"/>
    <cellStyle name="Note 4 7 3" xfId="17409" xr:uid="{00000000-0005-0000-0000-0000C56F0000}"/>
    <cellStyle name="Note 4 7 3 2" xfId="17410" xr:uid="{00000000-0005-0000-0000-0000C66F0000}"/>
    <cellStyle name="Note 4 7 3 3" xfId="17411" xr:uid="{00000000-0005-0000-0000-0000C76F0000}"/>
    <cellStyle name="Note 4 7 3 4" xfId="17412" xr:uid="{00000000-0005-0000-0000-0000C86F0000}"/>
    <cellStyle name="Note 4 7 3 5" xfId="17413" xr:uid="{00000000-0005-0000-0000-0000C96F0000}"/>
    <cellStyle name="Note 4 7 3 6" xfId="17414" xr:uid="{00000000-0005-0000-0000-0000CA6F0000}"/>
    <cellStyle name="Note 4 7 3 7" xfId="17415" xr:uid="{00000000-0005-0000-0000-0000CB6F0000}"/>
    <cellStyle name="Note 4 7 3 8" xfId="17416" xr:uid="{00000000-0005-0000-0000-0000CC6F0000}"/>
    <cellStyle name="Note 4 7 4" xfId="17417" xr:uid="{00000000-0005-0000-0000-0000CD6F0000}"/>
    <cellStyle name="Note 4 7 5" xfId="17418" xr:uid="{00000000-0005-0000-0000-0000CE6F0000}"/>
    <cellStyle name="Note 4 7 6" xfId="17419" xr:uid="{00000000-0005-0000-0000-0000CF6F0000}"/>
    <cellStyle name="Note 4 7 7" xfId="17420" xr:uid="{00000000-0005-0000-0000-0000D06F0000}"/>
    <cellStyle name="Note 4 7 8" xfId="17421" xr:uid="{00000000-0005-0000-0000-0000D16F0000}"/>
    <cellStyle name="Note 4 7 9" xfId="17422" xr:uid="{00000000-0005-0000-0000-0000D26F0000}"/>
    <cellStyle name="Note 4 8" xfId="17423" xr:uid="{00000000-0005-0000-0000-0000D36F0000}"/>
    <cellStyle name="Note 4 8 2" xfId="17424" xr:uid="{00000000-0005-0000-0000-0000D46F0000}"/>
    <cellStyle name="Note 4 8 2 2" xfId="17425" xr:uid="{00000000-0005-0000-0000-0000D56F0000}"/>
    <cellStyle name="Note 4 8 2 2 2" xfId="17426" xr:uid="{00000000-0005-0000-0000-0000D66F0000}"/>
    <cellStyle name="Note 4 8 2 2 3" xfId="17427" xr:uid="{00000000-0005-0000-0000-0000D76F0000}"/>
    <cellStyle name="Note 4 8 2 2 4" xfId="17428" xr:uid="{00000000-0005-0000-0000-0000D86F0000}"/>
    <cellStyle name="Note 4 8 2 2 5" xfId="17429" xr:uid="{00000000-0005-0000-0000-0000D96F0000}"/>
    <cellStyle name="Note 4 8 2 2 6" xfId="17430" xr:uid="{00000000-0005-0000-0000-0000DA6F0000}"/>
    <cellStyle name="Note 4 8 2 2 7" xfId="17431" xr:uid="{00000000-0005-0000-0000-0000DB6F0000}"/>
    <cellStyle name="Note 4 8 2 2 8" xfId="17432" xr:uid="{00000000-0005-0000-0000-0000DC6F0000}"/>
    <cellStyle name="Note 4 8 2 3" xfId="17433" xr:uid="{00000000-0005-0000-0000-0000DD6F0000}"/>
    <cellStyle name="Note 4 8 2 4" xfId="17434" xr:uid="{00000000-0005-0000-0000-0000DE6F0000}"/>
    <cellStyle name="Note 4 8 2 5" xfId="17435" xr:uid="{00000000-0005-0000-0000-0000DF6F0000}"/>
    <cellStyle name="Note 4 8 2 6" xfId="17436" xr:uid="{00000000-0005-0000-0000-0000E06F0000}"/>
    <cellStyle name="Note 4 8 2 7" xfId="17437" xr:uid="{00000000-0005-0000-0000-0000E16F0000}"/>
    <cellStyle name="Note 4 8 2 8" xfId="17438" xr:uid="{00000000-0005-0000-0000-0000E26F0000}"/>
    <cellStyle name="Note 4 8 3" xfId="17439" xr:uid="{00000000-0005-0000-0000-0000E36F0000}"/>
    <cellStyle name="Note 4 8 3 2" xfId="17440" xr:uid="{00000000-0005-0000-0000-0000E46F0000}"/>
    <cellStyle name="Note 4 8 3 3" xfId="17441" xr:uid="{00000000-0005-0000-0000-0000E56F0000}"/>
    <cellStyle name="Note 4 8 3 4" xfId="17442" xr:uid="{00000000-0005-0000-0000-0000E66F0000}"/>
    <cellStyle name="Note 4 8 3 5" xfId="17443" xr:uid="{00000000-0005-0000-0000-0000E76F0000}"/>
    <cellStyle name="Note 4 8 3 6" xfId="17444" xr:uid="{00000000-0005-0000-0000-0000E86F0000}"/>
    <cellStyle name="Note 4 8 3 7" xfId="17445" xr:uid="{00000000-0005-0000-0000-0000E96F0000}"/>
    <cellStyle name="Note 4 8 3 8" xfId="17446" xr:uid="{00000000-0005-0000-0000-0000EA6F0000}"/>
    <cellStyle name="Note 4 8 4" xfId="17447" xr:uid="{00000000-0005-0000-0000-0000EB6F0000}"/>
    <cellStyle name="Note 4 8 5" xfId="17448" xr:uid="{00000000-0005-0000-0000-0000EC6F0000}"/>
    <cellStyle name="Note 4 8 6" xfId="17449" xr:uid="{00000000-0005-0000-0000-0000ED6F0000}"/>
    <cellStyle name="Note 4 8 7" xfId="17450" xr:uid="{00000000-0005-0000-0000-0000EE6F0000}"/>
    <cellStyle name="Note 4 8 8" xfId="17451" xr:uid="{00000000-0005-0000-0000-0000EF6F0000}"/>
    <cellStyle name="Note 4 8 9" xfId="17452" xr:uid="{00000000-0005-0000-0000-0000F06F0000}"/>
    <cellStyle name="Note 4 9" xfId="17453" xr:uid="{00000000-0005-0000-0000-0000F16F0000}"/>
    <cellStyle name="Note 4 9 2" xfId="17454" xr:uid="{00000000-0005-0000-0000-0000F26F0000}"/>
    <cellStyle name="Note 4 9 2 2" xfId="17455" xr:uid="{00000000-0005-0000-0000-0000F36F0000}"/>
    <cellStyle name="Note 4 9 2 3" xfId="17456" xr:uid="{00000000-0005-0000-0000-0000F46F0000}"/>
    <cellStyle name="Note 4 9 2 4" xfId="17457" xr:uid="{00000000-0005-0000-0000-0000F56F0000}"/>
    <cellStyle name="Note 4 9 2 5" xfId="17458" xr:uid="{00000000-0005-0000-0000-0000F66F0000}"/>
    <cellStyle name="Note 4 9 2 6" xfId="17459" xr:uid="{00000000-0005-0000-0000-0000F76F0000}"/>
    <cellStyle name="Note 4 9 2 7" xfId="17460" xr:uid="{00000000-0005-0000-0000-0000F86F0000}"/>
    <cellStyle name="Note 4 9 2 8" xfId="17461" xr:uid="{00000000-0005-0000-0000-0000F96F0000}"/>
    <cellStyle name="Note 4 9 3" xfId="17462" xr:uid="{00000000-0005-0000-0000-0000FA6F0000}"/>
    <cellStyle name="Note 4 9 4" xfId="17463" xr:uid="{00000000-0005-0000-0000-0000FB6F0000}"/>
    <cellStyle name="Note 4 9 5" xfId="17464" xr:uid="{00000000-0005-0000-0000-0000FC6F0000}"/>
    <cellStyle name="Note 4 9 6" xfId="17465" xr:uid="{00000000-0005-0000-0000-0000FD6F0000}"/>
    <cellStyle name="Note 4 9 7" xfId="17466" xr:uid="{00000000-0005-0000-0000-0000FE6F0000}"/>
    <cellStyle name="Note 4 9 8" xfId="17467" xr:uid="{00000000-0005-0000-0000-0000FF6F0000}"/>
    <cellStyle name="Note 5" xfId="17468" xr:uid="{00000000-0005-0000-0000-000000700000}"/>
    <cellStyle name="Note 5 10" xfId="17469" xr:uid="{00000000-0005-0000-0000-000001700000}"/>
    <cellStyle name="Note 5 2" xfId="17470" xr:uid="{00000000-0005-0000-0000-000002700000}"/>
    <cellStyle name="Note 5 2 2" xfId="17471" xr:uid="{00000000-0005-0000-0000-000003700000}"/>
    <cellStyle name="Note 5 2 2 2" xfId="17472" xr:uid="{00000000-0005-0000-0000-000004700000}"/>
    <cellStyle name="Note 5 2 2 2 2" xfId="17473" xr:uid="{00000000-0005-0000-0000-000005700000}"/>
    <cellStyle name="Note 5 2 2 2 3" xfId="17474" xr:uid="{00000000-0005-0000-0000-000006700000}"/>
    <cellStyle name="Note 5 2 2 2 4" xfId="17475" xr:uid="{00000000-0005-0000-0000-000007700000}"/>
    <cellStyle name="Note 5 2 2 2 5" xfId="17476" xr:uid="{00000000-0005-0000-0000-000008700000}"/>
    <cellStyle name="Note 5 2 2 2 6" xfId="17477" xr:uid="{00000000-0005-0000-0000-000009700000}"/>
    <cellStyle name="Note 5 2 2 2 7" xfId="17478" xr:uid="{00000000-0005-0000-0000-00000A700000}"/>
    <cellStyle name="Note 5 2 2 2 8" xfId="17479" xr:uid="{00000000-0005-0000-0000-00000B700000}"/>
    <cellStyle name="Note 5 2 2 3" xfId="17480" xr:uid="{00000000-0005-0000-0000-00000C700000}"/>
    <cellStyle name="Note 5 2 2 4" xfId="17481" xr:uid="{00000000-0005-0000-0000-00000D700000}"/>
    <cellStyle name="Note 5 2 2 5" xfId="17482" xr:uid="{00000000-0005-0000-0000-00000E700000}"/>
    <cellStyle name="Note 5 2 2 6" xfId="17483" xr:uid="{00000000-0005-0000-0000-00000F700000}"/>
    <cellStyle name="Note 5 2 2 7" xfId="17484" xr:uid="{00000000-0005-0000-0000-000010700000}"/>
    <cellStyle name="Note 5 2 2 8" xfId="17485" xr:uid="{00000000-0005-0000-0000-000011700000}"/>
    <cellStyle name="Note 5 2 3" xfId="17486" xr:uid="{00000000-0005-0000-0000-000012700000}"/>
    <cellStyle name="Note 5 2 3 2" xfId="17487" xr:uid="{00000000-0005-0000-0000-000013700000}"/>
    <cellStyle name="Note 5 2 3 3" xfId="17488" xr:uid="{00000000-0005-0000-0000-000014700000}"/>
    <cellStyle name="Note 5 2 3 4" xfId="17489" xr:uid="{00000000-0005-0000-0000-000015700000}"/>
    <cellStyle name="Note 5 2 3 5" xfId="17490" xr:uid="{00000000-0005-0000-0000-000016700000}"/>
    <cellStyle name="Note 5 2 3 6" xfId="17491" xr:uid="{00000000-0005-0000-0000-000017700000}"/>
    <cellStyle name="Note 5 2 3 7" xfId="17492" xr:uid="{00000000-0005-0000-0000-000018700000}"/>
    <cellStyle name="Note 5 2 3 8" xfId="17493" xr:uid="{00000000-0005-0000-0000-000019700000}"/>
    <cellStyle name="Note 5 2 4" xfId="17494" xr:uid="{00000000-0005-0000-0000-00001A700000}"/>
    <cellStyle name="Note 5 2 5" xfId="17495" xr:uid="{00000000-0005-0000-0000-00001B700000}"/>
    <cellStyle name="Note 5 2 6" xfId="17496" xr:uid="{00000000-0005-0000-0000-00001C700000}"/>
    <cellStyle name="Note 5 2 7" xfId="17497" xr:uid="{00000000-0005-0000-0000-00001D700000}"/>
    <cellStyle name="Note 5 2 8" xfId="17498" xr:uid="{00000000-0005-0000-0000-00001E700000}"/>
    <cellStyle name="Note 5 2 9" xfId="17499" xr:uid="{00000000-0005-0000-0000-00001F700000}"/>
    <cellStyle name="Note 5 3" xfId="17500" xr:uid="{00000000-0005-0000-0000-000020700000}"/>
    <cellStyle name="Note 5 3 2" xfId="17501" xr:uid="{00000000-0005-0000-0000-000021700000}"/>
    <cellStyle name="Note 5 3 2 2" xfId="17502" xr:uid="{00000000-0005-0000-0000-000022700000}"/>
    <cellStyle name="Note 5 3 2 3" xfId="17503" xr:uid="{00000000-0005-0000-0000-000023700000}"/>
    <cellStyle name="Note 5 3 2 4" xfId="17504" xr:uid="{00000000-0005-0000-0000-000024700000}"/>
    <cellStyle name="Note 5 3 2 5" xfId="17505" xr:uid="{00000000-0005-0000-0000-000025700000}"/>
    <cellStyle name="Note 5 3 2 6" xfId="17506" xr:uid="{00000000-0005-0000-0000-000026700000}"/>
    <cellStyle name="Note 5 3 2 7" xfId="17507" xr:uid="{00000000-0005-0000-0000-000027700000}"/>
    <cellStyle name="Note 5 3 2 8" xfId="17508" xr:uid="{00000000-0005-0000-0000-000028700000}"/>
    <cellStyle name="Note 5 3 3" xfId="17509" xr:uid="{00000000-0005-0000-0000-000029700000}"/>
    <cellStyle name="Note 5 3 4" xfId="17510" xr:uid="{00000000-0005-0000-0000-00002A700000}"/>
    <cellStyle name="Note 5 3 5" xfId="17511" xr:uid="{00000000-0005-0000-0000-00002B700000}"/>
    <cellStyle name="Note 5 3 6" xfId="17512" xr:uid="{00000000-0005-0000-0000-00002C700000}"/>
    <cellStyle name="Note 5 3 7" xfId="17513" xr:uid="{00000000-0005-0000-0000-00002D700000}"/>
    <cellStyle name="Note 5 3 8" xfId="17514" xr:uid="{00000000-0005-0000-0000-00002E700000}"/>
    <cellStyle name="Note 5 4" xfId="17515" xr:uid="{00000000-0005-0000-0000-00002F700000}"/>
    <cellStyle name="Note 5 4 2" xfId="17516" xr:uid="{00000000-0005-0000-0000-000030700000}"/>
    <cellStyle name="Note 5 4 3" xfId="17517" xr:uid="{00000000-0005-0000-0000-000031700000}"/>
    <cellStyle name="Note 5 4 4" xfId="17518" xr:uid="{00000000-0005-0000-0000-000032700000}"/>
    <cellStyle name="Note 5 4 5" xfId="17519" xr:uid="{00000000-0005-0000-0000-000033700000}"/>
    <cellStyle name="Note 5 4 6" xfId="17520" xr:uid="{00000000-0005-0000-0000-000034700000}"/>
    <cellStyle name="Note 5 4 7" xfId="17521" xr:uid="{00000000-0005-0000-0000-000035700000}"/>
    <cellStyle name="Note 5 4 8" xfId="17522" xr:uid="{00000000-0005-0000-0000-000036700000}"/>
    <cellStyle name="Note 5 5" xfId="17523" xr:uid="{00000000-0005-0000-0000-000037700000}"/>
    <cellStyle name="Note 5 6" xfId="17524" xr:uid="{00000000-0005-0000-0000-000038700000}"/>
    <cellStyle name="Note 5 7" xfId="17525" xr:uid="{00000000-0005-0000-0000-000039700000}"/>
    <cellStyle name="Note 5 8" xfId="17526" xr:uid="{00000000-0005-0000-0000-00003A700000}"/>
    <cellStyle name="Note 5 9" xfId="17527" xr:uid="{00000000-0005-0000-0000-00003B700000}"/>
    <cellStyle name="Note 6" xfId="17528" xr:uid="{00000000-0005-0000-0000-00003C700000}"/>
    <cellStyle name="Note 6 2" xfId="17529" xr:uid="{00000000-0005-0000-0000-00003D700000}"/>
    <cellStyle name="Note 6 2 2" xfId="17530" xr:uid="{00000000-0005-0000-0000-00003E700000}"/>
    <cellStyle name="Note 6 2 2 2" xfId="17531" xr:uid="{00000000-0005-0000-0000-00003F700000}"/>
    <cellStyle name="Note 6 2 2 3" xfId="17532" xr:uid="{00000000-0005-0000-0000-000040700000}"/>
    <cellStyle name="Note 6 2 2 4" xfId="17533" xr:uid="{00000000-0005-0000-0000-000041700000}"/>
    <cellStyle name="Note 6 2 2 5" xfId="17534" xr:uid="{00000000-0005-0000-0000-000042700000}"/>
    <cellStyle name="Note 6 2 2 6" xfId="17535" xr:uid="{00000000-0005-0000-0000-000043700000}"/>
    <cellStyle name="Note 6 2 2 7" xfId="17536" xr:uid="{00000000-0005-0000-0000-000044700000}"/>
    <cellStyle name="Note 6 2 2 8" xfId="17537" xr:uid="{00000000-0005-0000-0000-000045700000}"/>
    <cellStyle name="Note 6 2 3" xfId="17538" xr:uid="{00000000-0005-0000-0000-000046700000}"/>
    <cellStyle name="Note 6 2 4" xfId="17539" xr:uid="{00000000-0005-0000-0000-000047700000}"/>
    <cellStyle name="Note 6 2 5" xfId="17540" xr:uid="{00000000-0005-0000-0000-000048700000}"/>
    <cellStyle name="Note 6 2 6" xfId="17541" xr:uid="{00000000-0005-0000-0000-000049700000}"/>
    <cellStyle name="Note 6 2 7" xfId="17542" xr:uid="{00000000-0005-0000-0000-00004A700000}"/>
    <cellStyle name="Note 6 2 8" xfId="17543" xr:uid="{00000000-0005-0000-0000-00004B700000}"/>
    <cellStyle name="Note 6 3" xfId="17544" xr:uid="{00000000-0005-0000-0000-00004C700000}"/>
    <cellStyle name="Note 6 3 2" xfId="17545" xr:uid="{00000000-0005-0000-0000-00004D700000}"/>
    <cellStyle name="Note 6 3 3" xfId="17546" xr:uid="{00000000-0005-0000-0000-00004E700000}"/>
    <cellStyle name="Note 6 3 4" xfId="17547" xr:uid="{00000000-0005-0000-0000-00004F700000}"/>
    <cellStyle name="Note 6 3 5" xfId="17548" xr:uid="{00000000-0005-0000-0000-000050700000}"/>
    <cellStyle name="Note 6 3 6" xfId="17549" xr:uid="{00000000-0005-0000-0000-000051700000}"/>
    <cellStyle name="Note 6 3 7" xfId="17550" xr:uid="{00000000-0005-0000-0000-000052700000}"/>
    <cellStyle name="Note 6 3 8" xfId="17551" xr:uid="{00000000-0005-0000-0000-000053700000}"/>
    <cellStyle name="Note 6 4" xfId="17552" xr:uid="{00000000-0005-0000-0000-000054700000}"/>
    <cellStyle name="Note 6 5" xfId="17553" xr:uid="{00000000-0005-0000-0000-000055700000}"/>
    <cellStyle name="Note 6 6" xfId="17554" xr:uid="{00000000-0005-0000-0000-000056700000}"/>
    <cellStyle name="Note 6 7" xfId="17555" xr:uid="{00000000-0005-0000-0000-000057700000}"/>
    <cellStyle name="Note 6 8" xfId="17556" xr:uid="{00000000-0005-0000-0000-000058700000}"/>
    <cellStyle name="Note 6 9" xfId="17557" xr:uid="{00000000-0005-0000-0000-000059700000}"/>
    <cellStyle name="Note 7" xfId="17558" xr:uid="{00000000-0005-0000-0000-00005A700000}"/>
    <cellStyle name="Note 7 2" xfId="17559" xr:uid="{00000000-0005-0000-0000-00005B700000}"/>
    <cellStyle name="Note 7 2 2" xfId="17560" xr:uid="{00000000-0005-0000-0000-00005C700000}"/>
    <cellStyle name="Note 7 2 2 2" xfId="17561" xr:uid="{00000000-0005-0000-0000-00005D700000}"/>
    <cellStyle name="Note 7 2 2 3" xfId="17562" xr:uid="{00000000-0005-0000-0000-00005E700000}"/>
    <cellStyle name="Note 7 2 2 4" xfId="17563" xr:uid="{00000000-0005-0000-0000-00005F700000}"/>
    <cellStyle name="Note 7 2 2 5" xfId="17564" xr:uid="{00000000-0005-0000-0000-000060700000}"/>
    <cellStyle name="Note 7 2 2 6" xfId="17565" xr:uid="{00000000-0005-0000-0000-000061700000}"/>
    <cellStyle name="Note 7 2 2 7" xfId="17566" xr:uid="{00000000-0005-0000-0000-000062700000}"/>
    <cellStyle name="Note 7 2 2 8" xfId="17567" xr:uid="{00000000-0005-0000-0000-000063700000}"/>
    <cellStyle name="Note 7 2 3" xfId="17568" xr:uid="{00000000-0005-0000-0000-000064700000}"/>
    <cellStyle name="Note 7 2 4" xfId="17569" xr:uid="{00000000-0005-0000-0000-000065700000}"/>
    <cellStyle name="Note 7 2 5" xfId="17570" xr:uid="{00000000-0005-0000-0000-000066700000}"/>
    <cellStyle name="Note 7 2 6" xfId="17571" xr:uid="{00000000-0005-0000-0000-000067700000}"/>
    <cellStyle name="Note 7 2 7" xfId="17572" xr:uid="{00000000-0005-0000-0000-000068700000}"/>
    <cellStyle name="Note 7 2 8" xfId="17573" xr:uid="{00000000-0005-0000-0000-000069700000}"/>
    <cellStyle name="Note 7 3" xfId="17574" xr:uid="{00000000-0005-0000-0000-00006A700000}"/>
    <cellStyle name="Note 7 3 2" xfId="17575" xr:uid="{00000000-0005-0000-0000-00006B700000}"/>
    <cellStyle name="Note 7 3 3" xfId="17576" xr:uid="{00000000-0005-0000-0000-00006C700000}"/>
    <cellStyle name="Note 7 3 4" xfId="17577" xr:uid="{00000000-0005-0000-0000-00006D700000}"/>
    <cellStyle name="Note 7 3 5" xfId="17578" xr:uid="{00000000-0005-0000-0000-00006E700000}"/>
    <cellStyle name="Note 7 3 6" xfId="17579" xr:uid="{00000000-0005-0000-0000-00006F700000}"/>
    <cellStyle name="Note 7 3 7" xfId="17580" xr:uid="{00000000-0005-0000-0000-000070700000}"/>
    <cellStyle name="Note 7 3 8" xfId="17581" xr:uid="{00000000-0005-0000-0000-000071700000}"/>
    <cellStyle name="Note 7 4" xfId="17582" xr:uid="{00000000-0005-0000-0000-000072700000}"/>
    <cellStyle name="Note 7 5" xfId="17583" xr:uid="{00000000-0005-0000-0000-000073700000}"/>
    <cellStyle name="Note 7 6" xfId="17584" xr:uid="{00000000-0005-0000-0000-000074700000}"/>
    <cellStyle name="Note 7 7" xfId="17585" xr:uid="{00000000-0005-0000-0000-000075700000}"/>
    <cellStyle name="Note 7 8" xfId="17586" xr:uid="{00000000-0005-0000-0000-000076700000}"/>
    <cellStyle name="Note 7 9" xfId="17587" xr:uid="{00000000-0005-0000-0000-000077700000}"/>
    <cellStyle name="Note 8" xfId="17588" xr:uid="{00000000-0005-0000-0000-000078700000}"/>
    <cellStyle name="Note 8 2" xfId="17589" xr:uid="{00000000-0005-0000-0000-000079700000}"/>
    <cellStyle name="Note 8 2 2" xfId="17590" xr:uid="{00000000-0005-0000-0000-00007A700000}"/>
    <cellStyle name="Note 8 2 2 2" xfId="17591" xr:uid="{00000000-0005-0000-0000-00007B700000}"/>
    <cellStyle name="Note 8 2 2 3" xfId="17592" xr:uid="{00000000-0005-0000-0000-00007C700000}"/>
    <cellStyle name="Note 8 2 2 4" xfId="17593" xr:uid="{00000000-0005-0000-0000-00007D700000}"/>
    <cellStyle name="Note 8 2 2 5" xfId="17594" xr:uid="{00000000-0005-0000-0000-00007E700000}"/>
    <cellStyle name="Note 8 2 2 6" xfId="17595" xr:uid="{00000000-0005-0000-0000-00007F700000}"/>
    <cellStyle name="Note 8 2 2 7" xfId="17596" xr:uid="{00000000-0005-0000-0000-000080700000}"/>
    <cellStyle name="Note 8 2 2 8" xfId="17597" xr:uid="{00000000-0005-0000-0000-000081700000}"/>
    <cellStyle name="Note 8 2 3" xfId="17598" xr:uid="{00000000-0005-0000-0000-000082700000}"/>
    <cellStyle name="Note 8 2 4" xfId="17599" xr:uid="{00000000-0005-0000-0000-000083700000}"/>
    <cellStyle name="Note 8 2 5" xfId="17600" xr:uid="{00000000-0005-0000-0000-000084700000}"/>
    <cellStyle name="Note 8 2 6" xfId="17601" xr:uid="{00000000-0005-0000-0000-000085700000}"/>
    <cellStyle name="Note 8 2 7" xfId="17602" xr:uid="{00000000-0005-0000-0000-000086700000}"/>
    <cellStyle name="Note 8 2 8" xfId="17603" xr:uid="{00000000-0005-0000-0000-000087700000}"/>
    <cellStyle name="Note 8 3" xfId="17604" xr:uid="{00000000-0005-0000-0000-000088700000}"/>
    <cellStyle name="Note 8 3 2" xfId="17605" xr:uid="{00000000-0005-0000-0000-000089700000}"/>
    <cellStyle name="Note 8 3 3" xfId="17606" xr:uid="{00000000-0005-0000-0000-00008A700000}"/>
    <cellStyle name="Note 8 3 4" xfId="17607" xr:uid="{00000000-0005-0000-0000-00008B700000}"/>
    <cellStyle name="Note 8 3 5" xfId="17608" xr:uid="{00000000-0005-0000-0000-00008C700000}"/>
    <cellStyle name="Note 8 3 6" xfId="17609" xr:uid="{00000000-0005-0000-0000-00008D700000}"/>
    <cellStyle name="Note 8 3 7" xfId="17610" xr:uid="{00000000-0005-0000-0000-00008E700000}"/>
    <cellStyle name="Note 8 3 8" xfId="17611" xr:uid="{00000000-0005-0000-0000-00008F700000}"/>
    <cellStyle name="Note 8 4" xfId="17612" xr:uid="{00000000-0005-0000-0000-000090700000}"/>
    <cellStyle name="Note 8 5" xfId="17613" xr:uid="{00000000-0005-0000-0000-000091700000}"/>
    <cellStyle name="Note 8 6" xfId="17614" xr:uid="{00000000-0005-0000-0000-000092700000}"/>
    <cellStyle name="Note 8 7" xfId="17615" xr:uid="{00000000-0005-0000-0000-000093700000}"/>
    <cellStyle name="Note 8 8" xfId="17616" xr:uid="{00000000-0005-0000-0000-000094700000}"/>
    <cellStyle name="Note 8 9" xfId="17617" xr:uid="{00000000-0005-0000-0000-000095700000}"/>
    <cellStyle name="Note 9" xfId="17618" xr:uid="{00000000-0005-0000-0000-000096700000}"/>
    <cellStyle name="Note 9 2" xfId="17619" xr:uid="{00000000-0005-0000-0000-000097700000}"/>
    <cellStyle name="Note 9 2 2" xfId="17620" xr:uid="{00000000-0005-0000-0000-000098700000}"/>
    <cellStyle name="Note 9 2 2 2" xfId="17621" xr:uid="{00000000-0005-0000-0000-000099700000}"/>
    <cellStyle name="Note 9 2 2 3" xfId="17622" xr:uid="{00000000-0005-0000-0000-00009A700000}"/>
    <cellStyle name="Note 9 2 2 4" xfId="17623" xr:uid="{00000000-0005-0000-0000-00009B700000}"/>
    <cellStyle name="Note 9 2 2 5" xfId="17624" xr:uid="{00000000-0005-0000-0000-00009C700000}"/>
    <cellStyle name="Note 9 2 2 6" xfId="17625" xr:uid="{00000000-0005-0000-0000-00009D700000}"/>
    <cellStyle name="Note 9 2 2 7" xfId="17626" xr:uid="{00000000-0005-0000-0000-00009E700000}"/>
    <cellStyle name="Note 9 2 2 8" xfId="17627" xr:uid="{00000000-0005-0000-0000-00009F700000}"/>
    <cellStyle name="Note 9 2 3" xfId="17628" xr:uid="{00000000-0005-0000-0000-0000A0700000}"/>
    <cellStyle name="Note 9 2 4" xfId="17629" xr:uid="{00000000-0005-0000-0000-0000A1700000}"/>
    <cellStyle name="Note 9 2 5" xfId="17630" xr:uid="{00000000-0005-0000-0000-0000A2700000}"/>
    <cellStyle name="Note 9 2 6" xfId="17631" xr:uid="{00000000-0005-0000-0000-0000A3700000}"/>
    <cellStyle name="Note 9 2 7" xfId="17632" xr:uid="{00000000-0005-0000-0000-0000A4700000}"/>
    <cellStyle name="Note 9 2 8" xfId="17633" xr:uid="{00000000-0005-0000-0000-0000A5700000}"/>
    <cellStyle name="Note 9 3" xfId="17634" xr:uid="{00000000-0005-0000-0000-0000A6700000}"/>
    <cellStyle name="Note 9 3 2" xfId="17635" xr:uid="{00000000-0005-0000-0000-0000A7700000}"/>
    <cellStyle name="Note 9 3 3" xfId="17636" xr:uid="{00000000-0005-0000-0000-0000A8700000}"/>
    <cellStyle name="Note 9 3 4" xfId="17637" xr:uid="{00000000-0005-0000-0000-0000A9700000}"/>
    <cellStyle name="Note 9 3 5" xfId="17638" xr:uid="{00000000-0005-0000-0000-0000AA700000}"/>
    <cellStyle name="Note 9 3 6" xfId="17639" xr:uid="{00000000-0005-0000-0000-0000AB700000}"/>
    <cellStyle name="Note 9 3 7" xfId="17640" xr:uid="{00000000-0005-0000-0000-0000AC700000}"/>
    <cellStyle name="Note 9 3 8" xfId="17641" xr:uid="{00000000-0005-0000-0000-0000AD700000}"/>
    <cellStyle name="Note 9 4" xfId="17642" xr:uid="{00000000-0005-0000-0000-0000AE700000}"/>
    <cellStyle name="Note 9 5" xfId="17643" xr:uid="{00000000-0005-0000-0000-0000AF700000}"/>
    <cellStyle name="Note 9 6" xfId="17644" xr:uid="{00000000-0005-0000-0000-0000B0700000}"/>
    <cellStyle name="Note 9 7" xfId="17645" xr:uid="{00000000-0005-0000-0000-0000B1700000}"/>
    <cellStyle name="Note 9 8" xfId="17646" xr:uid="{00000000-0005-0000-0000-0000B2700000}"/>
    <cellStyle name="Note 9 9" xfId="17647" xr:uid="{00000000-0005-0000-0000-0000B3700000}"/>
    <cellStyle name="Number." xfId="17648" xr:uid="{00000000-0005-0000-0000-0000B4700000}"/>
    <cellStyle name="Number. 2" xfId="17649" xr:uid="{00000000-0005-0000-0000-0000B5700000}"/>
    <cellStyle name="Number. 3" xfId="17650" xr:uid="{00000000-0005-0000-0000-0000B6700000}"/>
    <cellStyle name="Output 10" xfId="17651" xr:uid="{00000000-0005-0000-0000-0000B7700000}"/>
    <cellStyle name="Output 10 2" xfId="17652" xr:uid="{00000000-0005-0000-0000-0000B8700000}"/>
    <cellStyle name="Output 10 2 2" xfId="17653" xr:uid="{00000000-0005-0000-0000-0000B9700000}"/>
    <cellStyle name="Output 10 2 2 2" xfId="17654" xr:uid="{00000000-0005-0000-0000-0000BA700000}"/>
    <cellStyle name="Output 10 2 2 3" xfId="17655" xr:uid="{00000000-0005-0000-0000-0000BB700000}"/>
    <cellStyle name="Output 10 2 2 4" xfId="17656" xr:uid="{00000000-0005-0000-0000-0000BC700000}"/>
    <cellStyle name="Output 10 2 2 5" xfId="17657" xr:uid="{00000000-0005-0000-0000-0000BD700000}"/>
    <cellStyle name="Output 10 2 2 6" xfId="17658" xr:uid="{00000000-0005-0000-0000-0000BE700000}"/>
    <cellStyle name="Output 10 2 2 7" xfId="17659" xr:uid="{00000000-0005-0000-0000-0000BF700000}"/>
    <cellStyle name="Output 10 2 2 8" xfId="17660" xr:uid="{00000000-0005-0000-0000-0000C0700000}"/>
    <cellStyle name="Output 10 2 3" xfId="17661" xr:uid="{00000000-0005-0000-0000-0000C1700000}"/>
    <cellStyle name="Output 10 2 4" xfId="17662" xr:uid="{00000000-0005-0000-0000-0000C2700000}"/>
    <cellStyle name="Output 10 2 5" xfId="17663" xr:uid="{00000000-0005-0000-0000-0000C3700000}"/>
    <cellStyle name="Output 10 2 6" xfId="17664" xr:uid="{00000000-0005-0000-0000-0000C4700000}"/>
    <cellStyle name="Output 10 2 7" xfId="17665" xr:uid="{00000000-0005-0000-0000-0000C5700000}"/>
    <cellStyle name="Output 10 2 8" xfId="17666" xr:uid="{00000000-0005-0000-0000-0000C6700000}"/>
    <cellStyle name="Output 10 3" xfId="17667" xr:uid="{00000000-0005-0000-0000-0000C7700000}"/>
    <cellStyle name="Output 10 3 2" xfId="17668" xr:uid="{00000000-0005-0000-0000-0000C8700000}"/>
    <cellStyle name="Output 10 3 3" xfId="17669" xr:uid="{00000000-0005-0000-0000-0000C9700000}"/>
    <cellStyle name="Output 10 3 4" xfId="17670" xr:uid="{00000000-0005-0000-0000-0000CA700000}"/>
    <cellStyle name="Output 10 3 5" xfId="17671" xr:uid="{00000000-0005-0000-0000-0000CB700000}"/>
    <cellStyle name="Output 10 3 6" xfId="17672" xr:uid="{00000000-0005-0000-0000-0000CC700000}"/>
    <cellStyle name="Output 10 3 7" xfId="17673" xr:uid="{00000000-0005-0000-0000-0000CD700000}"/>
    <cellStyle name="Output 10 3 8" xfId="17674" xr:uid="{00000000-0005-0000-0000-0000CE700000}"/>
    <cellStyle name="Output 10 4" xfId="17675" xr:uid="{00000000-0005-0000-0000-0000CF700000}"/>
    <cellStyle name="Output 10 5" xfId="17676" xr:uid="{00000000-0005-0000-0000-0000D0700000}"/>
    <cellStyle name="Output 10 6" xfId="17677" xr:uid="{00000000-0005-0000-0000-0000D1700000}"/>
    <cellStyle name="Output 10 7" xfId="17678" xr:uid="{00000000-0005-0000-0000-0000D2700000}"/>
    <cellStyle name="Output 10 8" xfId="17679" xr:uid="{00000000-0005-0000-0000-0000D3700000}"/>
    <cellStyle name="Output 10 9" xfId="17680" xr:uid="{00000000-0005-0000-0000-0000D4700000}"/>
    <cellStyle name="Output 11" xfId="17681" xr:uid="{00000000-0005-0000-0000-0000D5700000}"/>
    <cellStyle name="Output 11 2" xfId="17682" xr:uid="{00000000-0005-0000-0000-0000D6700000}"/>
    <cellStyle name="Output 11 2 2" xfId="17683" xr:uid="{00000000-0005-0000-0000-0000D7700000}"/>
    <cellStyle name="Output 11 2 2 2" xfId="17684" xr:uid="{00000000-0005-0000-0000-0000D8700000}"/>
    <cellStyle name="Output 11 2 2 3" xfId="17685" xr:uid="{00000000-0005-0000-0000-0000D9700000}"/>
    <cellStyle name="Output 11 2 2 4" xfId="17686" xr:uid="{00000000-0005-0000-0000-0000DA700000}"/>
    <cellStyle name="Output 11 2 2 5" xfId="17687" xr:uid="{00000000-0005-0000-0000-0000DB700000}"/>
    <cellStyle name="Output 11 2 2 6" xfId="17688" xr:uid="{00000000-0005-0000-0000-0000DC700000}"/>
    <cellStyle name="Output 11 2 2 7" xfId="17689" xr:uid="{00000000-0005-0000-0000-0000DD700000}"/>
    <cellStyle name="Output 11 2 2 8" xfId="17690" xr:uid="{00000000-0005-0000-0000-0000DE700000}"/>
    <cellStyle name="Output 11 2 3" xfId="17691" xr:uid="{00000000-0005-0000-0000-0000DF700000}"/>
    <cellStyle name="Output 11 2 4" xfId="17692" xr:uid="{00000000-0005-0000-0000-0000E0700000}"/>
    <cellStyle name="Output 11 2 5" xfId="17693" xr:uid="{00000000-0005-0000-0000-0000E1700000}"/>
    <cellStyle name="Output 11 2 6" xfId="17694" xr:uid="{00000000-0005-0000-0000-0000E2700000}"/>
    <cellStyle name="Output 11 2 7" xfId="17695" xr:uid="{00000000-0005-0000-0000-0000E3700000}"/>
    <cellStyle name="Output 11 2 8" xfId="17696" xr:uid="{00000000-0005-0000-0000-0000E4700000}"/>
    <cellStyle name="Output 11 3" xfId="17697" xr:uid="{00000000-0005-0000-0000-0000E5700000}"/>
    <cellStyle name="Output 11 3 2" xfId="17698" xr:uid="{00000000-0005-0000-0000-0000E6700000}"/>
    <cellStyle name="Output 11 3 3" xfId="17699" xr:uid="{00000000-0005-0000-0000-0000E7700000}"/>
    <cellStyle name="Output 11 3 4" xfId="17700" xr:uid="{00000000-0005-0000-0000-0000E8700000}"/>
    <cellStyle name="Output 11 3 5" xfId="17701" xr:uid="{00000000-0005-0000-0000-0000E9700000}"/>
    <cellStyle name="Output 11 3 6" xfId="17702" xr:uid="{00000000-0005-0000-0000-0000EA700000}"/>
    <cellStyle name="Output 11 3 7" xfId="17703" xr:uid="{00000000-0005-0000-0000-0000EB700000}"/>
    <cellStyle name="Output 11 3 8" xfId="17704" xr:uid="{00000000-0005-0000-0000-0000EC700000}"/>
    <cellStyle name="Output 11 4" xfId="17705" xr:uid="{00000000-0005-0000-0000-0000ED700000}"/>
    <cellStyle name="Output 11 5" xfId="17706" xr:uid="{00000000-0005-0000-0000-0000EE700000}"/>
    <cellStyle name="Output 11 6" xfId="17707" xr:uid="{00000000-0005-0000-0000-0000EF700000}"/>
    <cellStyle name="Output 11 7" xfId="17708" xr:uid="{00000000-0005-0000-0000-0000F0700000}"/>
    <cellStyle name="Output 11 8" xfId="17709" xr:uid="{00000000-0005-0000-0000-0000F1700000}"/>
    <cellStyle name="Output 11 9" xfId="17710" xr:uid="{00000000-0005-0000-0000-0000F2700000}"/>
    <cellStyle name="Output 12" xfId="17711" xr:uid="{00000000-0005-0000-0000-0000F3700000}"/>
    <cellStyle name="Output 12 2" xfId="17712" xr:uid="{00000000-0005-0000-0000-0000F4700000}"/>
    <cellStyle name="Output 12 2 2" xfId="17713" xr:uid="{00000000-0005-0000-0000-0000F5700000}"/>
    <cellStyle name="Output 12 2 3" xfId="17714" xr:uid="{00000000-0005-0000-0000-0000F6700000}"/>
    <cellStyle name="Output 12 2 4" xfId="17715" xr:uid="{00000000-0005-0000-0000-0000F7700000}"/>
    <cellStyle name="Output 12 2 5" xfId="17716" xr:uid="{00000000-0005-0000-0000-0000F8700000}"/>
    <cellStyle name="Output 12 2 6" xfId="17717" xr:uid="{00000000-0005-0000-0000-0000F9700000}"/>
    <cellStyle name="Output 12 2 7" xfId="17718" xr:uid="{00000000-0005-0000-0000-0000FA700000}"/>
    <cellStyle name="Output 12 2 8" xfId="17719" xr:uid="{00000000-0005-0000-0000-0000FB700000}"/>
    <cellStyle name="Output 12 3" xfId="17720" xr:uid="{00000000-0005-0000-0000-0000FC700000}"/>
    <cellStyle name="Output 12 4" xfId="17721" xr:uid="{00000000-0005-0000-0000-0000FD700000}"/>
    <cellStyle name="Output 12 5" xfId="17722" xr:uid="{00000000-0005-0000-0000-0000FE700000}"/>
    <cellStyle name="Output 12 6" xfId="17723" xr:uid="{00000000-0005-0000-0000-0000FF700000}"/>
    <cellStyle name="Output 12 7" xfId="17724" xr:uid="{00000000-0005-0000-0000-000000710000}"/>
    <cellStyle name="Output 12 8" xfId="17725" xr:uid="{00000000-0005-0000-0000-000001710000}"/>
    <cellStyle name="Output 13" xfId="17726" xr:uid="{00000000-0005-0000-0000-000002710000}"/>
    <cellStyle name="Output 13 2" xfId="17727" xr:uid="{00000000-0005-0000-0000-000003710000}"/>
    <cellStyle name="Output 13 2 2" xfId="17728" xr:uid="{00000000-0005-0000-0000-000004710000}"/>
    <cellStyle name="Output 13 2 3" xfId="17729" xr:uid="{00000000-0005-0000-0000-000005710000}"/>
    <cellStyle name="Output 13 2 4" xfId="17730" xr:uid="{00000000-0005-0000-0000-000006710000}"/>
    <cellStyle name="Output 13 2 5" xfId="17731" xr:uid="{00000000-0005-0000-0000-000007710000}"/>
    <cellStyle name="Output 13 2 6" xfId="17732" xr:uid="{00000000-0005-0000-0000-000008710000}"/>
    <cellStyle name="Output 13 2 7" xfId="17733" xr:uid="{00000000-0005-0000-0000-000009710000}"/>
    <cellStyle name="Output 13 2 8" xfId="17734" xr:uid="{00000000-0005-0000-0000-00000A710000}"/>
    <cellStyle name="Output 13 3" xfId="17735" xr:uid="{00000000-0005-0000-0000-00000B710000}"/>
    <cellStyle name="Output 13 4" xfId="17736" xr:uid="{00000000-0005-0000-0000-00000C710000}"/>
    <cellStyle name="Output 13 5" xfId="17737" xr:uid="{00000000-0005-0000-0000-00000D710000}"/>
    <cellStyle name="Output 13 6" xfId="17738" xr:uid="{00000000-0005-0000-0000-00000E710000}"/>
    <cellStyle name="Output 13 7" xfId="17739" xr:uid="{00000000-0005-0000-0000-00000F710000}"/>
    <cellStyle name="Output 13 8" xfId="17740" xr:uid="{00000000-0005-0000-0000-000010710000}"/>
    <cellStyle name="Output 14" xfId="17741" xr:uid="{00000000-0005-0000-0000-000011710000}"/>
    <cellStyle name="Output 2" xfId="17742" xr:uid="{00000000-0005-0000-0000-000012710000}"/>
    <cellStyle name="Output 2 2" xfId="17743" xr:uid="{00000000-0005-0000-0000-000013710000}"/>
    <cellStyle name="Output 2 2 2" xfId="17744" xr:uid="{00000000-0005-0000-0000-000014710000}"/>
    <cellStyle name="Output 2 2 2 2" xfId="17745" xr:uid="{00000000-0005-0000-0000-000015710000}"/>
    <cellStyle name="Output 2 2 2 2 2" xfId="17746" xr:uid="{00000000-0005-0000-0000-000016710000}"/>
    <cellStyle name="Output 2 2 2 2 3" xfId="17747" xr:uid="{00000000-0005-0000-0000-000017710000}"/>
    <cellStyle name="Output 2 2 2 2 4" xfId="17748" xr:uid="{00000000-0005-0000-0000-000018710000}"/>
    <cellStyle name="Output 2 2 2 2 5" xfId="17749" xr:uid="{00000000-0005-0000-0000-000019710000}"/>
    <cellStyle name="Output 2 2 2 2 6" xfId="17750" xr:uid="{00000000-0005-0000-0000-00001A710000}"/>
    <cellStyle name="Output 2 2 2 2 7" xfId="17751" xr:uid="{00000000-0005-0000-0000-00001B710000}"/>
    <cellStyle name="Output 2 2 2 2 8" xfId="17752" xr:uid="{00000000-0005-0000-0000-00001C710000}"/>
    <cellStyle name="Output 2 2 2 3" xfId="17753" xr:uid="{00000000-0005-0000-0000-00001D710000}"/>
    <cellStyle name="Output 2 2 2 4" xfId="17754" xr:uid="{00000000-0005-0000-0000-00001E710000}"/>
    <cellStyle name="Output 2 2 2 5" xfId="17755" xr:uid="{00000000-0005-0000-0000-00001F710000}"/>
    <cellStyle name="Output 2 2 2 6" xfId="17756" xr:uid="{00000000-0005-0000-0000-000020710000}"/>
    <cellStyle name="Output 2 2 2 7" xfId="17757" xr:uid="{00000000-0005-0000-0000-000021710000}"/>
    <cellStyle name="Output 2 2 2 8" xfId="17758" xr:uid="{00000000-0005-0000-0000-000022710000}"/>
    <cellStyle name="Output 2 2 3" xfId="17759" xr:uid="{00000000-0005-0000-0000-000023710000}"/>
    <cellStyle name="Output 2 2 3 2" xfId="17760" xr:uid="{00000000-0005-0000-0000-000024710000}"/>
    <cellStyle name="Output 2 2 3 3" xfId="17761" xr:uid="{00000000-0005-0000-0000-000025710000}"/>
    <cellStyle name="Output 2 2 3 4" xfId="17762" xr:uid="{00000000-0005-0000-0000-000026710000}"/>
    <cellStyle name="Output 2 2 3 5" xfId="17763" xr:uid="{00000000-0005-0000-0000-000027710000}"/>
    <cellStyle name="Output 2 2 3 6" xfId="17764" xr:uid="{00000000-0005-0000-0000-000028710000}"/>
    <cellStyle name="Output 2 2 3 7" xfId="17765" xr:uid="{00000000-0005-0000-0000-000029710000}"/>
    <cellStyle name="Output 2 2 3 8" xfId="17766" xr:uid="{00000000-0005-0000-0000-00002A710000}"/>
    <cellStyle name="Output 2 2 4" xfId="17767" xr:uid="{00000000-0005-0000-0000-00002B710000}"/>
    <cellStyle name="Output 2 2 5" xfId="17768" xr:uid="{00000000-0005-0000-0000-00002C710000}"/>
    <cellStyle name="Output 2 2 6" xfId="17769" xr:uid="{00000000-0005-0000-0000-00002D710000}"/>
    <cellStyle name="Output 2 2 7" xfId="17770" xr:uid="{00000000-0005-0000-0000-00002E710000}"/>
    <cellStyle name="Output 2 2 8" xfId="17771" xr:uid="{00000000-0005-0000-0000-00002F710000}"/>
    <cellStyle name="Output 2 2 9" xfId="17772" xr:uid="{00000000-0005-0000-0000-000030710000}"/>
    <cellStyle name="Output 2 3" xfId="17773" xr:uid="{00000000-0005-0000-0000-000031710000}"/>
    <cellStyle name="Output 2 3 2" xfId="17774" xr:uid="{00000000-0005-0000-0000-000032710000}"/>
    <cellStyle name="Output 2 3 2 2" xfId="17775" xr:uid="{00000000-0005-0000-0000-000033710000}"/>
    <cellStyle name="Output 2 3 2 2 2" xfId="17776" xr:uid="{00000000-0005-0000-0000-000034710000}"/>
    <cellStyle name="Output 2 3 2 2 3" xfId="17777" xr:uid="{00000000-0005-0000-0000-000035710000}"/>
    <cellStyle name="Output 2 3 2 2 4" xfId="17778" xr:uid="{00000000-0005-0000-0000-000036710000}"/>
    <cellStyle name="Output 2 3 2 2 5" xfId="17779" xr:uid="{00000000-0005-0000-0000-000037710000}"/>
    <cellStyle name="Output 2 3 2 2 6" xfId="17780" xr:uid="{00000000-0005-0000-0000-000038710000}"/>
    <cellStyle name="Output 2 3 2 2 7" xfId="17781" xr:uid="{00000000-0005-0000-0000-000039710000}"/>
    <cellStyle name="Output 2 3 2 2 8" xfId="17782" xr:uid="{00000000-0005-0000-0000-00003A710000}"/>
    <cellStyle name="Output 2 3 2 3" xfId="17783" xr:uid="{00000000-0005-0000-0000-00003B710000}"/>
    <cellStyle name="Output 2 3 2 4" xfId="17784" xr:uid="{00000000-0005-0000-0000-00003C710000}"/>
    <cellStyle name="Output 2 3 2 5" xfId="17785" xr:uid="{00000000-0005-0000-0000-00003D710000}"/>
    <cellStyle name="Output 2 3 2 6" xfId="17786" xr:uid="{00000000-0005-0000-0000-00003E710000}"/>
    <cellStyle name="Output 2 3 2 7" xfId="17787" xr:uid="{00000000-0005-0000-0000-00003F710000}"/>
    <cellStyle name="Output 2 3 2 8" xfId="17788" xr:uid="{00000000-0005-0000-0000-000040710000}"/>
    <cellStyle name="Output 2 3 3" xfId="17789" xr:uid="{00000000-0005-0000-0000-000041710000}"/>
    <cellStyle name="Output 2 3 3 2" xfId="17790" xr:uid="{00000000-0005-0000-0000-000042710000}"/>
    <cellStyle name="Output 2 3 3 3" xfId="17791" xr:uid="{00000000-0005-0000-0000-000043710000}"/>
    <cellStyle name="Output 2 3 3 4" xfId="17792" xr:uid="{00000000-0005-0000-0000-000044710000}"/>
    <cellStyle name="Output 2 3 3 5" xfId="17793" xr:uid="{00000000-0005-0000-0000-000045710000}"/>
    <cellStyle name="Output 2 3 3 6" xfId="17794" xr:uid="{00000000-0005-0000-0000-000046710000}"/>
    <cellStyle name="Output 2 3 3 7" xfId="17795" xr:uid="{00000000-0005-0000-0000-000047710000}"/>
    <cellStyle name="Output 2 3 3 8" xfId="17796" xr:uid="{00000000-0005-0000-0000-000048710000}"/>
    <cellStyle name="Output 2 3 4" xfId="17797" xr:uid="{00000000-0005-0000-0000-000049710000}"/>
    <cellStyle name="Output 2 3 5" xfId="17798" xr:uid="{00000000-0005-0000-0000-00004A710000}"/>
    <cellStyle name="Output 2 3 6" xfId="17799" xr:uid="{00000000-0005-0000-0000-00004B710000}"/>
    <cellStyle name="Output 2 3 7" xfId="17800" xr:uid="{00000000-0005-0000-0000-00004C710000}"/>
    <cellStyle name="Output 2 3 8" xfId="17801" xr:uid="{00000000-0005-0000-0000-00004D710000}"/>
    <cellStyle name="Output 2 3 9" xfId="17802" xr:uid="{00000000-0005-0000-0000-00004E710000}"/>
    <cellStyle name="Output 2 4" xfId="17803" xr:uid="{00000000-0005-0000-0000-00004F710000}"/>
    <cellStyle name="Output 2 4 2" xfId="17804" xr:uid="{00000000-0005-0000-0000-000050710000}"/>
    <cellStyle name="Output 2 4 2 2" xfId="17805" xr:uid="{00000000-0005-0000-0000-000051710000}"/>
    <cellStyle name="Output 2 4 2 2 2" xfId="17806" xr:uid="{00000000-0005-0000-0000-000052710000}"/>
    <cellStyle name="Output 2 4 2 2 3" xfId="17807" xr:uid="{00000000-0005-0000-0000-000053710000}"/>
    <cellStyle name="Output 2 4 2 2 4" xfId="17808" xr:uid="{00000000-0005-0000-0000-000054710000}"/>
    <cellStyle name="Output 2 4 2 2 5" xfId="17809" xr:uid="{00000000-0005-0000-0000-000055710000}"/>
    <cellStyle name="Output 2 4 2 2 6" xfId="17810" xr:uid="{00000000-0005-0000-0000-000056710000}"/>
    <cellStyle name="Output 2 4 2 2 7" xfId="17811" xr:uid="{00000000-0005-0000-0000-000057710000}"/>
    <cellStyle name="Output 2 4 2 2 8" xfId="17812" xr:uid="{00000000-0005-0000-0000-000058710000}"/>
    <cellStyle name="Output 2 4 2 3" xfId="17813" xr:uid="{00000000-0005-0000-0000-000059710000}"/>
    <cellStyle name="Output 2 4 2 4" xfId="17814" xr:uid="{00000000-0005-0000-0000-00005A710000}"/>
    <cellStyle name="Output 2 4 2 5" xfId="17815" xr:uid="{00000000-0005-0000-0000-00005B710000}"/>
    <cellStyle name="Output 2 4 2 6" xfId="17816" xr:uid="{00000000-0005-0000-0000-00005C710000}"/>
    <cellStyle name="Output 2 4 2 7" xfId="17817" xr:uid="{00000000-0005-0000-0000-00005D710000}"/>
    <cellStyle name="Output 2 4 2 8" xfId="17818" xr:uid="{00000000-0005-0000-0000-00005E710000}"/>
    <cellStyle name="Output 2 4 3" xfId="17819" xr:uid="{00000000-0005-0000-0000-00005F710000}"/>
    <cellStyle name="Output 2 4 3 2" xfId="17820" xr:uid="{00000000-0005-0000-0000-000060710000}"/>
    <cellStyle name="Output 2 4 3 3" xfId="17821" xr:uid="{00000000-0005-0000-0000-000061710000}"/>
    <cellStyle name="Output 2 4 3 4" xfId="17822" xr:uid="{00000000-0005-0000-0000-000062710000}"/>
    <cellStyle name="Output 2 4 3 5" xfId="17823" xr:uid="{00000000-0005-0000-0000-000063710000}"/>
    <cellStyle name="Output 2 4 3 6" xfId="17824" xr:uid="{00000000-0005-0000-0000-000064710000}"/>
    <cellStyle name="Output 2 4 3 7" xfId="17825" xr:uid="{00000000-0005-0000-0000-000065710000}"/>
    <cellStyle name="Output 2 4 3 8" xfId="17826" xr:uid="{00000000-0005-0000-0000-000066710000}"/>
    <cellStyle name="Output 2 4 4" xfId="17827" xr:uid="{00000000-0005-0000-0000-000067710000}"/>
    <cellStyle name="Output 2 4 5" xfId="17828" xr:uid="{00000000-0005-0000-0000-000068710000}"/>
    <cellStyle name="Output 2 4 6" xfId="17829" xr:uid="{00000000-0005-0000-0000-000069710000}"/>
    <cellStyle name="Output 2 4 7" xfId="17830" xr:uid="{00000000-0005-0000-0000-00006A710000}"/>
    <cellStyle name="Output 2 4 8" xfId="17831" xr:uid="{00000000-0005-0000-0000-00006B710000}"/>
    <cellStyle name="Output 2 4 9" xfId="17832" xr:uid="{00000000-0005-0000-0000-00006C710000}"/>
    <cellStyle name="Output 2 5" xfId="17833" xr:uid="{00000000-0005-0000-0000-00006D710000}"/>
    <cellStyle name="Output 2 5 2" xfId="17834" xr:uid="{00000000-0005-0000-0000-00006E710000}"/>
    <cellStyle name="Output 2 5 2 2" xfId="17835" xr:uid="{00000000-0005-0000-0000-00006F710000}"/>
    <cellStyle name="Output 2 5 2 2 2" xfId="17836" xr:uid="{00000000-0005-0000-0000-000070710000}"/>
    <cellStyle name="Output 2 5 2 2 3" xfId="17837" xr:uid="{00000000-0005-0000-0000-000071710000}"/>
    <cellStyle name="Output 2 5 2 2 4" xfId="17838" xr:uid="{00000000-0005-0000-0000-000072710000}"/>
    <cellStyle name="Output 2 5 2 2 5" xfId="17839" xr:uid="{00000000-0005-0000-0000-000073710000}"/>
    <cellStyle name="Output 2 5 2 2 6" xfId="17840" xr:uid="{00000000-0005-0000-0000-000074710000}"/>
    <cellStyle name="Output 2 5 2 2 7" xfId="17841" xr:uid="{00000000-0005-0000-0000-000075710000}"/>
    <cellStyle name="Output 2 5 2 2 8" xfId="17842" xr:uid="{00000000-0005-0000-0000-000076710000}"/>
    <cellStyle name="Output 2 5 2 3" xfId="17843" xr:uid="{00000000-0005-0000-0000-000077710000}"/>
    <cellStyle name="Output 2 5 2 4" xfId="17844" xr:uid="{00000000-0005-0000-0000-000078710000}"/>
    <cellStyle name="Output 2 5 2 5" xfId="17845" xr:uid="{00000000-0005-0000-0000-000079710000}"/>
    <cellStyle name="Output 2 5 2 6" xfId="17846" xr:uid="{00000000-0005-0000-0000-00007A710000}"/>
    <cellStyle name="Output 2 5 2 7" xfId="17847" xr:uid="{00000000-0005-0000-0000-00007B710000}"/>
    <cellStyle name="Output 2 5 2 8" xfId="17848" xr:uid="{00000000-0005-0000-0000-00007C710000}"/>
    <cellStyle name="Output 2 5 3" xfId="17849" xr:uid="{00000000-0005-0000-0000-00007D710000}"/>
    <cellStyle name="Output 2 5 3 2" xfId="17850" xr:uid="{00000000-0005-0000-0000-00007E710000}"/>
    <cellStyle name="Output 2 5 3 3" xfId="17851" xr:uid="{00000000-0005-0000-0000-00007F710000}"/>
    <cellStyle name="Output 2 5 3 4" xfId="17852" xr:uid="{00000000-0005-0000-0000-000080710000}"/>
    <cellStyle name="Output 2 5 3 5" xfId="17853" xr:uid="{00000000-0005-0000-0000-000081710000}"/>
    <cellStyle name="Output 2 5 3 6" xfId="17854" xr:uid="{00000000-0005-0000-0000-000082710000}"/>
    <cellStyle name="Output 2 5 3 7" xfId="17855" xr:uid="{00000000-0005-0000-0000-000083710000}"/>
    <cellStyle name="Output 2 5 3 8" xfId="17856" xr:uid="{00000000-0005-0000-0000-000084710000}"/>
    <cellStyle name="Output 2 5 4" xfId="17857" xr:uid="{00000000-0005-0000-0000-000085710000}"/>
    <cellStyle name="Output 2 5 5" xfId="17858" xr:uid="{00000000-0005-0000-0000-000086710000}"/>
    <cellStyle name="Output 2 5 6" xfId="17859" xr:uid="{00000000-0005-0000-0000-000087710000}"/>
    <cellStyle name="Output 2 5 7" xfId="17860" xr:uid="{00000000-0005-0000-0000-000088710000}"/>
    <cellStyle name="Output 2 5 8" xfId="17861" xr:uid="{00000000-0005-0000-0000-000089710000}"/>
    <cellStyle name="Output 2 5 9" xfId="17862" xr:uid="{00000000-0005-0000-0000-00008A710000}"/>
    <cellStyle name="Output 2 6" xfId="17863" xr:uid="{00000000-0005-0000-0000-00008B710000}"/>
    <cellStyle name="Output 2 6 2" xfId="17864" xr:uid="{00000000-0005-0000-0000-00008C710000}"/>
    <cellStyle name="Output 2 6 2 2" xfId="17865" xr:uid="{00000000-0005-0000-0000-00008D710000}"/>
    <cellStyle name="Output 2 6 2 2 2" xfId="17866" xr:uid="{00000000-0005-0000-0000-00008E710000}"/>
    <cellStyle name="Output 2 6 2 2 3" xfId="17867" xr:uid="{00000000-0005-0000-0000-00008F710000}"/>
    <cellStyle name="Output 2 6 2 2 4" xfId="17868" xr:uid="{00000000-0005-0000-0000-000090710000}"/>
    <cellStyle name="Output 2 6 2 2 5" xfId="17869" xr:uid="{00000000-0005-0000-0000-000091710000}"/>
    <cellStyle name="Output 2 6 2 2 6" xfId="17870" xr:uid="{00000000-0005-0000-0000-000092710000}"/>
    <cellStyle name="Output 2 6 2 2 7" xfId="17871" xr:uid="{00000000-0005-0000-0000-000093710000}"/>
    <cellStyle name="Output 2 6 2 2 8" xfId="17872" xr:uid="{00000000-0005-0000-0000-000094710000}"/>
    <cellStyle name="Output 2 6 2 3" xfId="17873" xr:uid="{00000000-0005-0000-0000-000095710000}"/>
    <cellStyle name="Output 2 6 2 4" xfId="17874" xr:uid="{00000000-0005-0000-0000-000096710000}"/>
    <cellStyle name="Output 2 6 2 5" xfId="17875" xr:uid="{00000000-0005-0000-0000-000097710000}"/>
    <cellStyle name="Output 2 6 2 6" xfId="17876" xr:uid="{00000000-0005-0000-0000-000098710000}"/>
    <cellStyle name="Output 2 6 2 7" xfId="17877" xr:uid="{00000000-0005-0000-0000-000099710000}"/>
    <cellStyle name="Output 2 6 2 8" xfId="17878" xr:uid="{00000000-0005-0000-0000-00009A710000}"/>
    <cellStyle name="Output 2 6 3" xfId="17879" xr:uid="{00000000-0005-0000-0000-00009B710000}"/>
    <cellStyle name="Output 2 6 3 2" xfId="17880" xr:uid="{00000000-0005-0000-0000-00009C710000}"/>
    <cellStyle name="Output 2 6 3 3" xfId="17881" xr:uid="{00000000-0005-0000-0000-00009D710000}"/>
    <cellStyle name="Output 2 6 3 4" xfId="17882" xr:uid="{00000000-0005-0000-0000-00009E710000}"/>
    <cellStyle name="Output 2 6 3 5" xfId="17883" xr:uid="{00000000-0005-0000-0000-00009F710000}"/>
    <cellStyle name="Output 2 6 3 6" xfId="17884" xr:uid="{00000000-0005-0000-0000-0000A0710000}"/>
    <cellStyle name="Output 2 6 3 7" xfId="17885" xr:uid="{00000000-0005-0000-0000-0000A1710000}"/>
    <cellStyle name="Output 2 6 3 8" xfId="17886" xr:uid="{00000000-0005-0000-0000-0000A2710000}"/>
    <cellStyle name="Output 2 6 4" xfId="17887" xr:uid="{00000000-0005-0000-0000-0000A3710000}"/>
    <cellStyle name="Output 2 6 5" xfId="17888" xr:uid="{00000000-0005-0000-0000-0000A4710000}"/>
    <cellStyle name="Output 2 6 6" xfId="17889" xr:uid="{00000000-0005-0000-0000-0000A5710000}"/>
    <cellStyle name="Output 2 6 7" xfId="17890" xr:uid="{00000000-0005-0000-0000-0000A6710000}"/>
    <cellStyle name="Output 2 6 8" xfId="17891" xr:uid="{00000000-0005-0000-0000-0000A7710000}"/>
    <cellStyle name="Output 2 6 9" xfId="17892" xr:uid="{00000000-0005-0000-0000-0000A8710000}"/>
    <cellStyle name="Output 2 7" xfId="17893" xr:uid="{00000000-0005-0000-0000-0000A9710000}"/>
    <cellStyle name="Output 2 7 2" xfId="17894" xr:uid="{00000000-0005-0000-0000-0000AA710000}"/>
    <cellStyle name="Output 2 7 2 2" xfId="17895" xr:uid="{00000000-0005-0000-0000-0000AB710000}"/>
    <cellStyle name="Output 2 7 2 2 2" xfId="17896" xr:uid="{00000000-0005-0000-0000-0000AC710000}"/>
    <cellStyle name="Output 2 7 2 2 3" xfId="17897" xr:uid="{00000000-0005-0000-0000-0000AD710000}"/>
    <cellStyle name="Output 2 7 2 2 4" xfId="17898" xr:uid="{00000000-0005-0000-0000-0000AE710000}"/>
    <cellStyle name="Output 2 7 2 2 5" xfId="17899" xr:uid="{00000000-0005-0000-0000-0000AF710000}"/>
    <cellStyle name="Output 2 7 2 2 6" xfId="17900" xr:uid="{00000000-0005-0000-0000-0000B0710000}"/>
    <cellStyle name="Output 2 7 2 2 7" xfId="17901" xr:uid="{00000000-0005-0000-0000-0000B1710000}"/>
    <cellStyle name="Output 2 7 2 2 8" xfId="17902" xr:uid="{00000000-0005-0000-0000-0000B2710000}"/>
    <cellStyle name="Output 2 7 2 3" xfId="17903" xr:uid="{00000000-0005-0000-0000-0000B3710000}"/>
    <cellStyle name="Output 2 7 2 4" xfId="17904" xr:uid="{00000000-0005-0000-0000-0000B4710000}"/>
    <cellStyle name="Output 2 7 2 5" xfId="17905" xr:uid="{00000000-0005-0000-0000-0000B5710000}"/>
    <cellStyle name="Output 2 7 2 6" xfId="17906" xr:uid="{00000000-0005-0000-0000-0000B6710000}"/>
    <cellStyle name="Output 2 7 2 7" xfId="17907" xr:uid="{00000000-0005-0000-0000-0000B7710000}"/>
    <cellStyle name="Output 2 7 2 8" xfId="17908" xr:uid="{00000000-0005-0000-0000-0000B8710000}"/>
    <cellStyle name="Output 2 7 3" xfId="17909" xr:uid="{00000000-0005-0000-0000-0000B9710000}"/>
    <cellStyle name="Output 2 7 3 2" xfId="17910" xr:uid="{00000000-0005-0000-0000-0000BA710000}"/>
    <cellStyle name="Output 2 7 3 3" xfId="17911" xr:uid="{00000000-0005-0000-0000-0000BB710000}"/>
    <cellStyle name="Output 2 7 3 4" xfId="17912" xr:uid="{00000000-0005-0000-0000-0000BC710000}"/>
    <cellStyle name="Output 2 7 3 5" xfId="17913" xr:uid="{00000000-0005-0000-0000-0000BD710000}"/>
    <cellStyle name="Output 2 7 3 6" xfId="17914" xr:uid="{00000000-0005-0000-0000-0000BE710000}"/>
    <cellStyle name="Output 2 7 3 7" xfId="17915" xr:uid="{00000000-0005-0000-0000-0000BF710000}"/>
    <cellStyle name="Output 2 7 3 8" xfId="17916" xr:uid="{00000000-0005-0000-0000-0000C0710000}"/>
    <cellStyle name="Output 2 7 4" xfId="17917" xr:uid="{00000000-0005-0000-0000-0000C1710000}"/>
    <cellStyle name="Output 2 7 5" xfId="17918" xr:uid="{00000000-0005-0000-0000-0000C2710000}"/>
    <cellStyle name="Output 2 7 6" xfId="17919" xr:uid="{00000000-0005-0000-0000-0000C3710000}"/>
    <cellStyle name="Output 2 7 7" xfId="17920" xr:uid="{00000000-0005-0000-0000-0000C4710000}"/>
    <cellStyle name="Output 2 7 8" xfId="17921" xr:uid="{00000000-0005-0000-0000-0000C5710000}"/>
    <cellStyle name="Output 2 7 9" xfId="17922" xr:uid="{00000000-0005-0000-0000-0000C6710000}"/>
    <cellStyle name="Output 2 8" xfId="17923" xr:uid="{00000000-0005-0000-0000-0000C7710000}"/>
    <cellStyle name="Output 2 8 2" xfId="17924" xr:uid="{00000000-0005-0000-0000-0000C8710000}"/>
    <cellStyle name="Output 2 8 2 2" xfId="17925" xr:uid="{00000000-0005-0000-0000-0000C9710000}"/>
    <cellStyle name="Output 2 8 2 2 2" xfId="17926" xr:uid="{00000000-0005-0000-0000-0000CA710000}"/>
    <cellStyle name="Output 2 8 2 2 3" xfId="17927" xr:uid="{00000000-0005-0000-0000-0000CB710000}"/>
    <cellStyle name="Output 2 8 2 2 4" xfId="17928" xr:uid="{00000000-0005-0000-0000-0000CC710000}"/>
    <cellStyle name="Output 2 8 2 2 5" xfId="17929" xr:uid="{00000000-0005-0000-0000-0000CD710000}"/>
    <cellStyle name="Output 2 8 2 2 6" xfId="17930" xr:uid="{00000000-0005-0000-0000-0000CE710000}"/>
    <cellStyle name="Output 2 8 2 2 7" xfId="17931" xr:uid="{00000000-0005-0000-0000-0000CF710000}"/>
    <cellStyle name="Output 2 8 2 2 8" xfId="17932" xr:uid="{00000000-0005-0000-0000-0000D0710000}"/>
    <cellStyle name="Output 2 8 2 3" xfId="17933" xr:uid="{00000000-0005-0000-0000-0000D1710000}"/>
    <cellStyle name="Output 2 8 2 4" xfId="17934" xr:uid="{00000000-0005-0000-0000-0000D2710000}"/>
    <cellStyle name="Output 2 8 2 5" xfId="17935" xr:uid="{00000000-0005-0000-0000-0000D3710000}"/>
    <cellStyle name="Output 2 8 2 6" xfId="17936" xr:uid="{00000000-0005-0000-0000-0000D4710000}"/>
    <cellStyle name="Output 2 8 2 7" xfId="17937" xr:uid="{00000000-0005-0000-0000-0000D5710000}"/>
    <cellStyle name="Output 2 8 2 8" xfId="17938" xr:uid="{00000000-0005-0000-0000-0000D6710000}"/>
    <cellStyle name="Output 2 8 3" xfId="17939" xr:uid="{00000000-0005-0000-0000-0000D7710000}"/>
    <cellStyle name="Output 2 8 3 2" xfId="17940" xr:uid="{00000000-0005-0000-0000-0000D8710000}"/>
    <cellStyle name="Output 2 8 3 3" xfId="17941" xr:uid="{00000000-0005-0000-0000-0000D9710000}"/>
    <cellStyle name="Output 2 8 3 4" xfId="17942" xr:uid="{00000000-0005-0000-0000-0000DA710000}"/>
    <cellStyle name="Output 2 8 3 5" xfId="17943" xr:uid="{00000000-0005-0000-0000-0000DB710000}"/>
    <cellStyle name="Output 2 8 3 6" xfId="17944" xr:uid="{00000000-0005-0000-0000-0000DC710000}"/>
    <cellStyle name="Output 2 8 3 7" xfId="17945" xr:uid="{00000000-0005-0000-0000-0000DD710000}"/>
    <cellStyle name="Output 2 8 3 8" xfId="17946" xr:uid="{00000000-0005-0000-0000-0000DE710000}"/>
    <cellStyle name="Output 2 8 4" xfId="17947" xr:uid="{00000000-0005-0000-0000-0000DF710000}"/>
    <cellStyle name="Output 2 8 5" xfId="17948" xr:uid="{00000000-0005-0000-0000-0000E0710000}"/>
    <cellStyle name="Output 2 8 6" xfId="17949" xr:uid="{00000000-0005-0000-0000-0000E1710000}"/>
    <cellStyle name="Output 2 8 7" xfId="17950" xr:uid="{00000000-0005-0000-0000-0000E2710000}"/>
    <cellStyle name="Output 2 8 8" xfId="17951" xr:uid="{00000000-0005-0000-0000-0000E3710000}"/>
    <cellStyle name="Output 2 8 9" xfId="17952" xr:uid="{00000000-0005-0000-0000-0000E4710000}"/>
    <cellStyle name="Output 2 9" xfId="17953" xr:uid="{00000000-0005-0000-0000-0000E5710000}"/>
    <cellStyle name="Output 2 9 2" xfId="17954" xr:uid="{00000000-0005-0000-0000-0000E6710000}"/>
    <cellStyle name="Output 2 9 2 2" xfId="17955" xr:uid="{00000000-0005-0000-0000-0000E7710000}"/>
    <cellStyle name="Output 2 9 2 3" xfId="17956" xr:uid="{00000000-0005-0000-0000-0000E8710000}"/>
    <cellStyle name="Output 2 9 2 4" xfId="17957" xr:uid="{00000000-0005-0000-0000-0000E9710000}"/>
    <cellStyle name="Output 2 9 2 5" xfId="17958" xr:uid="{00000000-0005-0000-0000-0000EA710000}"/>
    <cellStyle name="Output 2 9 2 6" xfId="17959" xr:uid="{00000000-0005-0000-0000-0000EB710000}"/>
    <cellStyle name="Output 2 9 2 7" xfId="17960" xr:uid="{00000000-0005-0000-0000-0000EC710000}"/>
    <cellStyle name="Output 2 9 2 8" xfId="17961" xr:uid="{00000000-0005-0000-0000-0000ED710000}"/>
    <cellStyle name="Output 2 9 3" xfId="17962" xr:uid="{00000000-0005-0000-0000-0000EE710000}"/>
    <cellStyle name="Output 2 9 4" xfId="17963" xr:uid="{00000000-0005-0000-0000-0000EF710000}"/>
    <cellStyle name="Output 2 9 5" xfId="17964" xr:uid="{00000000-0005-0000-0000-0000F0710000}"/>
    <cellStyle name="Output 2 9 6" xfId="17965" xr:uid="{00000000-0005-0000-0000-0000F1710000}"/>
    <cellStyle name="Output 2 9 7" xfId="17966" xr:uid="{00000000-0005-0000-0000-0000F2710000}"/>
    <cellStyle name="Output 2 9 8" xfId="17967" xr:uid="{00000000-0005-0000-0000-0000F3710000}"/>
    <cellStyle name="Output 3" xfId="17968" xr:uid="{00000000-0005-0000-0000-0000F4710000}"/>
    <cellStyle name="Output 3 2" xfId="17969" xr:uid="{00000000-0005-0000-0000-0000F5710000}"/>
    <cellStyle name="Output 3 2 2" xfId="17970" xr:uid="{00000000-0005-0000-0000-0000F6710000}"/>
    <cellStyle name="Output 3 2 2 2" xfId="17971" xr:uid="{00000000-0005-0000-0000-0000F7710000}"/>
    <cellStyle name="Output 3 2 2 2 2" xfId="17972" xr:uid="{00000000-0005-0000-0000-0000F8710000}"/>
    <cellStyle name="Output 3 2 2 2 3" xfId="17973" xr:uid="{00000000-0005-0000-0000-0000F9710000}"/>
    <cellStyle name="Output 3 2 2 2 4" xfId="17974" xr:uid="{00000000-0005-0000-0000-0000FA710000}"/>
    <cellStyle name="Output 3 2 2 2 5" xfId="17975" xr:uid="{00000000-0005-0000-0000-0000FB710000}"/>
    <cellStyle name="Output 3 2 2 2 6" xfId="17976" xr:uid="{00000000-0005-0000-0000-0000FC710000}"/>
    <cellStyle name="Output 3 2 2 2 7" xfId="17977" xr:uid="{00000000-0005-0000-0000-0000FD710000}"/>
    <cellStyle name="Output 3 2 2 2 8" xfId="17978" xr:uid="{00000000-0005-0000-0000-0000FE710000}"/>
    <cellStyle name="Output 3 2 2 3" xfId="17979" xr:uid="{00000000-0005-0000-0000-0000FF710000}"/>
    <cellStyle name="Output 3 2 2 4" xfId="17980" xr:uid="{00000000-0005-0000-0000-000000720000}"/>
    <cellStyle name="Output 3 2 2 5" xfId="17981" xr:uid="{00000000-0005-0000-0000-000001720000}"/>
    <cellStyle name="Output 3 2 2 6" xfId="17982" xr:uid="{00000000-0005-0000-0000-000002720000}"/>
    <cellStyle name="Output 3 2 2 7" xfId="17983" xr:uid="{00000000-0005-0000-0000-000003720000}"/>
    <cellStyle name="Output 3 2 2 8" xfId="17984" xr:uid="{00000000-0005-0000-0000-000004720000}"/>
    <cellStyle name="Output 3 2 3" xfId="17985" xr:uid="{00000000-0005-0000-0000-000005720000}"/>
    <cellStyle name="Output 3 2 3 2" xfId="17986" xr:uid="{00000000-0005-0000-0000-000006720000}"/>
    <cellStyle name="Output 3 2 3 3" xfId="17987" xr:uid="{00000000-0005-0000-0000-000007720000}"/>
    <cellStyle name="Output 3 2 3 4" xfId="17988" xr:uid="{00000000-0005-0000-0000-000008720000}"/>
    <cellStyle name="Output 3 2 3 5" xfId="17989" xr:uid="{00000000-0005-0000-0000-000009720000}"/>
    <cellStyle name="Output 3 2 3 6" xfId="17990" xr:uid="{00000000-0005-0000-0000-00000A720000}"/>
    <cellStyle name="Output 3 2 3 7" xfId="17991" xr:uid="{00000000-0005-0000-0000-00000B720000}"/>
    <cellStyle name="Output 3 2 3 8" xfId="17992" xr:uid="{00000000-0005-0000-0000-00000C720000}"/>
    <cellStyle name="Output 3 2 4" xfId="17993" xr:uid="{00000000-0005-0000-0000-00000D720000}"/>
    <cellStyle name="Output 3 2 5" xfId="17994" xr:uid="{00000000-0005-0000-0000-00000E720000}"/>
    <cellStyle name="Output 3 2 6" xfId="17995" xr:uid="{00000000-0005-0000-0000-00000F720000}"/>
    <cellStyle name="Output 3 2 7" xfId="17996" xr:uid="{00000000-0005-0000-0000-000010720000}"/>
    <cellStyle name="Output 3 2 8" xfId="17997" xr:uid="{00000000-0005-0000-0000-000011720000}"/>
    <cellStyle name="Output 3 2 9" xfId="17998" xr:uid="{00000000-0005-0000-0000-000012720000}"/>
    <cellStyle name="Output 3 3" xfId="17999" xr:uid="{00000000-0005-0000-0000-000013720000}"/>
    <cellStyle name="Output 3 3 2" xfId="18000" xr:uid="{00000000-0005-0000-0000-000014720000}"/>
    <cellStyle name="Output 3 3 2 2" xfId="18001" xr:uid="{00000000-0005-0000-0000-000015720000}"/>
    <cellStyle name="Output 3 3 2 2 2" xfId="18002" xr:uid="{00000000-0005-0000-0000-000016720000}"/>
    <cellStyle name="Output 3 3 2 2 3" xfId="18003" xr:uid="{00000000-0005-0000-0000-000017720000}"/>
    <cellStyle name="Output 3 3 2 2 4" xfId="18004" xr:uid="{00000000-0005-0000-0000-000018720000}"/>
    <cellStyle name="Output 3 3 2 2 5" xfId="18005" xr:uid="{00000000-0005-0000-0000-000019720000}"/>
    <cellStyle name="Output 3 3 2 2 6" xfId="18006" xr:uid="{00000000-0005-0000-0000-00001A720000}"/>
    <cellStyle name="Output 3 3 2 2 7" xfId="18007" xr:uid="{00000000-0005-0000-0000-00001B720000}"/>
    <cellStyle name="Output 3 3 2 2 8" xfId="18008" xr:uid="{00000000-0005-0000-0000-00001C720000}"/>
    <cellStyle name="Output 3 3 2 3" xfId="18009" xr:uid="{00000000-0005-0000-0000-00001D720000}"/>
    <cellStyle name="Output 3 3 2 4" xfId="18010" xr:uid="{00000000-0005-0000-0000-00001E720000}"/>
    <cellStyle name="Output 3 3 2 5" xfId="18011" xr:uid="{00000000-0005-0000-0000-00001F720000}"/>
    <cellStyle name="Output 3 3 2 6" xfId="18012" xr:uid="{00000000-0005-0000-0000-000020720000}"/>
    <cellStyle name="Output 3 3 2 7" xfId="18013" xr:uid="{00000000-0005-0000-0000-000021720000}"/>
    <cellStyle name="Output 3 3 2 8" xfId="18014" xr:uid="{00000000-0005-0000-0000-000022720000}"/>
    <cellStyle name="Output 3 3 3" xfId="18015" xr:uid="{00000000-0005-0000-0000-000023720000}"/>
    <cellStyle name="Output 3 3 3 2" xfId="18016" xr:uid="{00000000-0005-0000-0000-000024720000}"/>
    <cellStyle name="Output 3 3 3 3" xfId="18017" xr:uid="{00000000-0005-0000-0000-000025720000}"/>
    <cellStyle name="Output 3 3 3 4" xfId="18018" xr:uid="{00000000-0005-0000-0000-000026720000}"/>
    <cellStyle name="Output 3 3 3 5" xfId="18019" xr:uid="{00000000-0005-0000-0000-000027720000}"/>
    <cellStyle name="Output 3 3 3 6" xfId="18020" xr:uid="{00000000-0005-0000-0000-000028720000}"/>
    <cellStyle name="Output 3 3 3 7" xfId="18021" xr:uid="{00000000-0005-0000-0000-000029720000}"/>
    <cellStyle name="Output 3 3 3 8" xfId="18022" xr:uid="{00000000-0005-0000-0000-00002A720000}"/>
    <cellStyle name="Output 3 3 4" xfId="18023" xr:uid="{00000000-0005-0000-0000-00002B720000}"/>
    <cellStyle name="Output 3 3 5" xfId="18024" xr:uid="{00000000-0005-0000-0000-00002C720000}"/>
    <cellStyle name="Output 3 3 6" xfId="18025" xr:uid="{00000000-0005-0000-0000-00002D720000}"/>
    <cellStyle name="Output 3 3 7" xfId="18026" xr:uid="{00000000-0005-0000-0000-00002E720000}"/>
    <cellStyle name="Output 3 3 8" xfId="18027" xr:uid="{00000000-0005-0000-0000-00002F720000}"/>
    <cellStyle name="Output 3 3 9" xfId="18028" xr:uid="{00000000-0005-0000-0000-000030720000}"/>
    <cellStyle name="Output 3 4" xfId="18029" xr:uid="{00000000-0005-0000-0000-000031720000}"/>
    <cellStyle name="Output 3 4 2" xfId="18030" xr:uid="{00000000-0005-0000-0000-000032720000}"/>
    <cellStyle name="Output 3 4 2 2" xfId="18031" xr:uid="{00000000-0005-0000-0000-000033720000}"/>
    <cellStyle name="Output 3 4 2 2 2" xfId="18032" xr:uid="{00000000-0005-0000-0000-000034720000}"/>
    <cellStyle name="Output 3 4 2 2 3" xfId="18033" xr:uid="{00000000-0005-0000-0000-000035720000}"/>
    <cellStyle name="Output 3 4 2 2 4" xfId="18034" xr:uid="{00000000-0005-0000-0000-000036720000}"/>
    <cellStyle name="Output 3 4 2 2 5" xfId="18035" xr:uid="{00000000-0005-0000-0000-000037720000}"/>
    <cellStyle name="Output 3 4 2 2 6" xfId="18036" xr:uid="{00000000-0005-0000-0000-000038720000}"/>
    <cellStyle name="Output 3 4 2 2 7" xfId="18037" xr:uid="{00000000-0005-0000-0000-000039720000}"/>
    <cellStyle name="Output 3 4 2 2 8" xfId="18038" xr:uid="{00000000-0005-0000-0000-00003A720000}"/>
    <cellStyle name="Output 3 4 2 3" xfId="18039" xr:uid="{00000000-0005-0000-0000-00003B720000}"/>
    <cellStyle name="Output 3 4 2 4" xfId="18040" xr:uid="{00000000-0005-0000-0000-00003C720000}"/>
    <cellStyle name="Output 3 4 2 5" xfId="18041" xr:uid="{00000000-0005-0000-0000-00003D720000}"/>
    <cellStyle name="Output 3 4 2 6" xfId="18042" xr:uid="{00000000-0005-0000-0000-00003E720000}"/>
    <cellStyle name="Output 3 4 2 7" xfId="18043" xr:uid="{00000000-0005-0000-0000-00003F720000}"/>
    <cellStyle name="Output 3 4 2 8" xfId="18044" xr:uid="{00000000-0005-0000-0000-000040720000}"/>
    <cellStyle name="Output 3 4 3" xfId="18045" xr:uid="{00000000-0005-0000-0000-000041720000}"/>
    <cellStyle name="Output 3 4 3 2" xfId="18046" xr:uid="{00000000-0005-0000-0000-000042720000}"/>
    <cellStyle name="Output 3 4 3 3" xfId="18047" xr:uid="{00000000-0005-0000-0000-000043720000}"/>
    <cellStyle name="Output 3 4 3 4" xfId="18048" xr:uid="{00000000-0005-0000-0000-000044720000}"/>
    <cellStyle name="Output 3 4 3 5" xfId="18049" xr:uid="{00000000-0005-0000-0000-000045720000}"/>
    <cellStyle name="Output 3 4 3 6" xfId="18050" xr:uid="{00000000-0005-0000-0000-000046720000}"/>
    <cellStyle name="Output 3 4 3 7" xfId="18051" xr:uid="{00000000-0005-0000-0000-000047720000}"/>
    <cellStyle name="Output 3 4 3 8" xfId="18052" xr:uid="{00000000-0005-0000-0000-000048720000}"/>
    <cellStyle name="Output 3 4 4" xfId="18053" xr:uid="{00000000-0005-0000-0000-000049720000}"/>
    <cellStyle name="Output 3 4 5" xfId="18054" xr:uid="{00000000-0005-0000-0000-00004A720000}"/>
    <cellStyle name="Output 3 4 6" xfId="18055" xr:uid="{00000000-0005-0000-0000-00004B720000}"/>
    <cellStyle name="Output 3 4 7" xfId="18056" xr:uid="{00000000-0005-0000-0000-00004C720000}"/>
    <cellStyle name="Output 3 4 8" xfId="18057" xr:uid="{00000000-0005-0000-0000-00004D720000}"/>
    <cellStyle name="Output 3 4 9" xfId="18058" xr:uid="{00000000-0005-0000-0000-00004E720000}"/>
    <cellStyle name="Output 3 5" xfId="18059" xr:uid="{00000000-0005-0000-0000-00004F720000}"/>
    <cellStyle name="Output 3 5 2" xfId="18060" xr:uid="{00000000-0005-0000-0000-000050720000}"/>
    <cellStyle name="Output 3 5 2 2" xfId="18061" xr:uid="{00000000-0005-0000-0000-000051720000}"/>
    <cellStyle name="Output 3 5 2 2 2" xfId="18062" xr:uid="{00000000-0005-0000-0000-000052720000}"/>
    <cellStyle name="Output 3 5 2 2 3" xfId="18063" xr:uid="{00000000-0005-0000-0000-000053720000}"/>
    <cellStyle name="Output 3 5 2 2 4" xfId="18064" xr:uid="{00000000-0005-0000-0000-000054720000}"/>
    <cellStyle name="Output 3 5 2 2 5" xfId="18065" xr:uid="{00000000-0005-0000-0000-000055720000}"/>
    <cellStyle name="Output 3 5 2 2 6" xfId="18066" xr:uid="{00000000-0005-0000-0000-000056720000}"/>
    <cellStyle name="Output 3 5 2 2 7" xfId="18067" xr:uid="{00000000-0005-0000-0000-000057720000}"/>
    <cellStyle name="Output 3 5 2 2 8" xfId="18068" xr:uid="{00000000-0005-0000-0000-000058720000}"/>
    <cellStyle name="Output 3 5 2 3" xfId="18069" xr:uid="{00000000-0005-0000-0000-000059720000}"/>
    <cellStyle name="Output 3 5 2 4" xfId="18070" xr:uid="{00000000-0005-0000-0000-00005A720000}"/>
    <cellStyle name="Output 3 5 2 5" xfId="18071" xr:uid="{00000000-0005-0000-0000-00005B720000}"/>
    <cellStyle name="Output 3 5 2 6" xfId="18072" xr:uid="{00000000-0005-0000-0000-00005C720000}"/>
    <cellStyle name="Output 3 5 2 7" xfId="18073" xr:uid="{00000000-0005-0000-0000-00005D720000}"/>
    <cellStyle name="Output 3 5 2 8" xfId="18074" xr:uid="{00000000-0005-0000-0000-00005E720000}"/>
    <cellStyle name="Output 3 5 3" xfId="18075" xr:uid="{00000000-0005-0000-0000-00005F720000}"/>
    <cellStyle name="Output 3 5 3 2" xfId="18076" xr:uid="{00000000-0005-0000-0000-000060720000}"/>
    <cellStyle name="Output 3 5 3 3" xfId="18077" xr:uid="{00000000-0005-0000-0000-000061720000}"/>
    <cellStyle name="Output 3 5 3 4" xfId="18078" xr:uid="{00000000-0005-0000-0000-000062720000}"/>
    <cellStyle name="Output 3 5 3 5" xfId="18079" xr:uid="{00000000-0005-0000-0000-000063720000}"/>
    <cellStyle name="Output 3 5 3 6" xfId="18080" xr:uid="{00000000-0005-0000-0000-000064720000}"/>
    <cellStyle name="Output 3 5 3 7" xfId="18081" xr:uid="{00000000-0005-0000-0000-000065720000}"/>
    <cellStyle name="Output 3 5 3 8" xfId="18082" xr:uid="{00000000-0005-0000-0000-000066720000}"/>
    <cellStyle name="Output 3 5 4" xfId="18083" xr:uid="{00000000-0005-0000-0000-000067720000}"/>
    <cellStyle name="Output 3 5 5" xfId="18084" xr:uid="{00000000-0005-0000-0000-000068720000}"/>
    <cellStyle name="Output 3 5 6" xfId="18085" xr:uid="{00000000-0005-0000-0000-000069720000}"/>
    <cellStyle name="Output 3 5 7" xfId="18086" xr:uid="{00000000-0005-0000-0000-00006A720000}"/>
    <cellStyle name="Output 3 5 8" xfId="18087" xr:uid="{00000000-0005-0000-0000-00006B720000}"/>
    <cellStyle name="Output 3 5 9" xfId="18088" xr:uid="{00000000-0005-0000-0000-00006C720000}"/>
    <cellStyle name="Output 3 6" xfId="18089" xr:uid="{00000000-0005-0000-0000-00006D720000}"/>
    <cellStyle name="Output 3 6 2" xfId="18090" xr:uid="{00000000-0005-0000-0000-00006E720000}"/>
    <cellStyle name="Output 3 6 2 2" xfId="18091" xr:uid="{00000000-0005-0000-0000-00006F720000}"/>
    <cellStyle name="Output 3 6 2 2 2" xfId="18092" xr:uid="{00000000-0005-0000-0000-000070720000}"/>
    <cellStyle name="Output 3 6 2 2 3" xfId="18093" xr:uid="{00000000-0005-0000-0000-000071720000}"/>
    <cellStyle name="Output 3 6 2 2 4" xfId="18094" xr:uid="{00000000-0005-0000-0000-000072720000}"/>
    <cellStyle name="Output 3 6 2 2 5" xfId="18095" xr:uid="{00000000-0005-0000-0000-000073720000}"/>
    <cellStyle name="Output 3 6 2 2 6" xfId="18096" xr:uid="{00000000-0005-0000-0000-000074720000}"/>
    <cellStyle name="Output 3 6 2 2 7" xfId="18097" xr:uid="{00000000-0005-0000-0000-000075720000}"/>
    <cellStyle name="Output 3 6 2 2 8" xfId="18098" xr:uid="{00000000-0005-0000-0000-000076720000}"/>
    <cellStyle name="Output 3 6 2 3" xfId="18099" xr:uid="{00000000-0005-0000-0000-000077720000}"/>
    <cellStyle name="Output 3 6 2 4" xfId="18100" xr:uid="{00000000-0005-0000-0000-000078720000}"/>
    <cellStyle name="Output 3 6 2 5" xfId="18101" xr:uid="{00000000-0005-0000-0000-000079720000}"/>
    <cellStyle name="Output 3 6 2 6" xfId="18102" xr:uid="{00000000-0005-0000-0000-00007A720000}"/>
    <cellStyle name="Output 3 6 2 7" xfId="18103" xr:uid="{00000000-0005-0000-0000-00007B720000}"/>
    <cellStyle name="Output 3 6 2 8" xfId="18104" xr:uid="{00000000-0005-0000-0000-00007C720000}"/>
    <cellStyle name="Output 3 6 3" xfId="18105" xr:uid="{00000000-0005-0000-0000-00007D720000}"/>
    <cellStyle name="Output 3 6 3 2" xfId="18106" xr:uid="{00000000-0005-0000-0000-00007E720000}"/>
    <cellStyle name="Output 3 6 3 3" xfId="18107" xr:uid="{00000000-0005-0000-0000-00007F720000}"/>
    <cellStyle name="Output 3 6 3 4" xfId="18108" xr:uid="{00000000-0005-0000-0000-000080720000}"/>
    <cellStyle name="Output 3 6 3 5" xfId="18109" xr:uid="{00000000-0005-0000-0000-000081720000}"/>
    <cellStyle name="Output 3 6 3 6" xfId="18110" xr:uid="{00000000-0005-0000-0000-000082720000}"/>
    <cellStyle name="Output 3 6 3 7" xfId="18111" xr:uid="{00000000-0005-0000-0000-000083720000}"/>
    <cellStyle name="Output 3 6 3 8" xfId="18112" xr:uid="{00000000-0005-0000-0000-000084720000}"/>
    <cellStyle name="Output 3 6 4" xfId="18113" xr:uid="{00000000-0005-0000-0000-000085720000}"/>
    <cellStyle name="Output 3 6 5" xfId="18114" xr:uid="{00000000-0005-0000-0000-000086720000}"/>
    <cellStyle name="Output 3 6 6" xfId="18115" xr:uid="{00000000-0005-0000-0000-000087720000}"/>
    <cellStyle name="Output 3 6 7" xfId="18116" xr:uid="{00000000-0005-0000-0000-000088720000}"/>
    <cellStyle name="Output 3 6 8" xfId="18117" xr:uid="{00000000-0005-0000-0000-000089720000}"/>
    <cellStyle name="Output 3 6 9" xfId="18118" xr:uid="{00000000-0005-0000-0000-00008A720000}"/>
    <cellStyle name="Output 3 7" xfId="18119" xr:uid="{00000000-0005-0000-0000-00008B720000}"/>
    <cellStyle name="Output 3 7 2" xfId="18120" xr:uid="{00000000-0005-0000-0000-00008C720000}"/>
    <cellStyle name="Output 3 7 2 2" xfId="18121" xr:uid="{00000000-0005-0000-0000-00008D720000}"/>
    <cellStyle name="Output 3 7 2 2 2" xfId="18122" xr:uid="{00000000-0005-0000-0000-00008E720000}"/>
    <cellStyle name="Output 3 7 2 2 3" xfId="18123" xr:uid="{00000000-0005-0000-0000-00008F720000}"/>
    <cellStyle name="Output 3 7 2 2 4" xfId="18124" xr:uid="{00000000-0005-0000-0000-000090720000}"/>
    <cellStyle name="Output 3 7 2 2 5" xfId="18125" xr:uid="{00000000-0005-0000-0000-000091720000}"/>
    <cellStyle name="Output 3 7 2 2 6" xfId="18126" xr:uid="{00000000-0005-0000-0000-000092720000}"/>
    <cellStyle name="Output 3 7 2 2 7" xfId="18127" xr:uid="{00000000-0005-0000-0000-000093720000}"/>
    <cellStyle name="Output 3 7 2 2 8" xfId="18128" xr:uid="{00000000-0005-0000-0000-000094720000}"/>
    <cellStyle name="Output 3 7 2 3" xfId="18129" xr:uid="{00000000-0005-0000-0000-000095720000}"/>
    <cellStyle name="Output 3 7 2 4" xfId="18130" xr:uid="{00000000-0005-0000-0000-000096720000}"/>
    <cellStyle name="Output 3 7 2 5" xfId="18131" xr:uid="{00000000-0005-0000-0000-000097720000}"/>
    <cellStyle name="Output 3 7 2 6" xfId="18132" xr:uid="{00000000-0005-0000-0000-000098720000}"/>
    <cellStyle name="Output 3 7 2 7" xfId="18133" xr:uid="{00000000-0005-0000-0000-000099720000}"/>
    <cellStyle name="Output 3 7 2 8" xfId="18134" xr:uid="{00000000-0005-0000-0000-00009A720000}"/>
    <cellStyle name="Output 3 7 3" xfId="18135" xr:uid="{00000000-0005-0000-0000-00009B720000}"/>
    <cellStyle name="Output 3 7 3 2" xfId="18136" xr:uid="{00000000-0005-0000-0000-00009C720000}"/>
    <cellStyle name="Output 3 7 3 3" xfId="18137" xr:uid="{00000000-0005-0000-0000-00009D720000}"/>
    <cellStyle name="Output 3 7 3 4" xfId="18138" xr:uid="{00000000-0005-0000-0000-00009E720000}"/>
    <cellStyle name="Output 3 7 3 5" xfId="18139" xr:uid="{00000000-0005-0000-0000-00009F720000}"/>
    <cellStyle name="Output 3 7 3 6" xfId="18140" xr:uid="{00000000-0005-0000-0000-0000A0720000}"/>
    <cellStyle name="Output 3 7 3 7" xfId="18141" xr:uid="{00000000-0005-0000-0000-0000A1720000}"/>
    <cellStyle name="Output 3 7 3 8" xfId="18142" xr:uid="{00000000-0005-0000-0000-0000A2720000}"/>
    <cellStyle name="Output 3 7 4" xfId="18143" xr:uid="{00000000-0005-0000-0000-0000A3720000}"/>
    <cellStyle name="Output 3 7 5" xfId="18144" xr:uid="{00000000-0005-0000-0000-0000A4720000}"/>
    <cellStyle name="Output 3 7 6" xfId="18145" xr:uid="{00000000-0005-0000-0000-0000A5720000}"/>
    <cellStyle name="Output 3 7 7" xfId="18146" xr:uid="{00000000-0005-0000-0000-0000A6720000}"/>
    <cellStyle name="Output 3 7 8" xfId="18147" xr:uid="{00000000-0005-0000-0000-0000A7720000}"/>
    <cellStyle name="Output 3 7 9" xfId="18148" xr:uid="{00000000-0005-0000-0000-0000A8720000}"/>
    <cellStyle name="Output 3 8" xfId="18149" xr:uid="{00000000-0005-0000-0000-0000A9720000}"/>
    <cellStyle name="Output 3 8 2" xfId="18150" xr:uid="{00000000-0005-0000-0000-0000AA720000}"/>
    <cellStyle name="Output 3 8 2 2" xfId="18151" xr:uid="{00000000-0005-0000-0000-0000AB720000}"/>
    <cellStyle name="Output 3 8 2 2 2" xfId="18152" xr:uid="{00000000-0005-0000-0000-0000AC720000}"/>
    <cellStyle name="Output 3 8 2 2 3" xfId="18153" xr:uid="{00000000-0005-0000-0000-0000AD720000}"/>
    <cellStyle name="Output 3 8 2 2 4" xfId="18154" xr:uid="{00000000-0005-0000-0000-0000AE720000}"/>
    <cellStyle name="Output 3 8 2 2 5" xfId="18155" xr:uid="{00000000-0005-0000-0000-0000AF720000}"/>
    <cellStyle name="Output 3 8 2 2 6" xfId="18156" xr:uid="{00000000-0005-0000-0000-0000B0720000}"/>
    <cellStyle name="Output 3 8 2 2 7" xfId="18157" xr:uid="{00000000-0005-0000-0000-0000B1720000}"/>
    <cellStyle name="Output 3 8 2 2 8" xfId="18158" xr:uid="{00000000-0005-0000-0000-0000B2720000}"/>
    <cellStyle name="Output 3 8 2 3" xfId="18159" xr:uid="{00000000-0005-0000-0000-0000B3720000}"/>
    <cellStyle name="Output 3 8 2 4" xfId="18160" xr:uid="{00000000-0005-0000-0000-0000B4720000}"/>
    <cellStyle name="Output 3 8 2 5" xfId="18161" xr:uid="{00000000-0005-0000-0000-0000B5720000}"/>
    <cellStyle name="Output 3 8 2 6" xfId="18162" xr:uid="{00000000-0005-0000-0000-0000B6720000}"/>
    <cellStyle name="Output 3 8 2 7" xfId="18163" xr:uid="{00000000-0005-0000-0000-0000B7720000}"/>
    <cellStyle name="Output 3 8 2 8" xfId="18164" xr:uid="{00000000-0005-0000-0000-0000B8720000}"/>
    <cellStyle name="Output 3 8 3" xfId="18165" xr:uid="{00000000-0005-0000-0000-0000B9720000}"/>
    <cellStyle name="Output 3 8 3 2" xfId="18166" xr:uid="{00000000-0005-0000-0000-0000BA720000}"/>
    <cellStyle name="Output 3 8 3 3" xfId="18167" xr:uid="{00000000-0005-0000-0000-0000BB720000}"/>
    <cellStyle name="Output 3 8 3 4" xfId="18168" xr:uid="{00000000-0005-0000-0000-0000BC720000}"/>
    <cellStyle name="Output 3 8 3 5" xfId="18169" xr:uid="{00000000-0005-0000-0000-0000BD720000}"/>
    <cellStyle name="Output 3 8 3 6" xfId="18170" xr:uid="{00000000-0005-0000-0000-0000BE720000}"/>
    <cellStyle name="Output 3 8 3 7" xfId="18171" xr:uid="{00000000-0005-0000-0000-0000BF720000}"/>
    <cellStyle name="Output 3 8 3 8" xfId="18172" xr:uid="{00000000-0005-0000-0000-0000C0720000}"/>
    <cellStyle name="Output 3 8 4" xfId="18173" xr:uid="{00000000-0005-0000-0000-0000C1720000}"/>
    <cellStyle name="Output 3 8 5" xfId="18174" xr:uid="{00000000-0005-0000-0000-0000C2720000}"/>
    <cellStyle name="Output 3 8 6" xfId="18175" xr:uid="{00000000-0005-0000-0000-0000C3720000}"/>
    <cellStyle name="Output 3 8 7" xfId="18176" xr:uid="{00000000-0005-0000-0000-0000C4720000}"/>
    <cellStyle name="Output 3 8 8" xfId="18177" xr:uid="{00000000-0005-0000-0000-0000C5720000}"/>
    <cellStyle name="Output 3 8 9" xfId="18178" xr:uid="{00000000-0005-0000-0000-0000C6720000}"/>
    <cellStyle name="Output 3 9" xfId="18179" xr:uid="{00000000-0005-0000-0000-0000C7720000}"/>
    <cellStyle name="Output 3 9 2" xfId="18180" xr:uid="{00000000-0005-0000-0000-0000C8720000}"/>
    <cellStyle name="Output 3 9 2 2" xfId="18181" xr:uid="{00000000-0005-0000-0000-0000C9720000}"/>
    <cellStyle name="Output 3 9 2 3" xfId="18182" xr:uid="{00000000-0005-0000-0000-0000CA720000}"/>
    <cellStyle name="Output 3 9 2 4" xfId="18183" xr:uid="{00000000-0005-0000-0000-0000CB720000}"/>
    <cellStyle name="Output 3 9 2 5" xfId="18184" xr:uid="{00000000-0005-0000-0000-0000CC720000}"/>
    <cellStyle name="Output 3 9 2 6" xfId="18185" xr:uid="{00000000-0005-0000-0000-0000CD720000}"/>
    <cellStyle name="Output 3 9 2 7" xfId="18186" xr:uid="{00000000-0005-0000-0000-0000CE720000}"/>
    <cellStyle name="Output 3 9 2 8" xfId="18187" xr:uid="{00000000-0005-0000-0000-0000CF720000}"/>
    <cellStyle name="Output 3 9 3" xfId="18188" xr:uid="{00000000-0005-0000-0000-0000D0720000}"/>
    <cellStyle name="Output 3 9 4" xfId="18189" xr:uid="{00000000-0005-0000-0000-0000D1720000}"/>
    <cellStyle name="Output 3 9 5" xfId="18190" xr:uid="{00000000-0005-0000-0000-0000D2720000}"/>
    <cellStyle name="Output 3 9 6" xfId="18191" xr:uid="{00000000-0005-0000-0000-0000D3720000}"/>
    <cellStyle name="Output 3 9 7" xfId="18192" xr:uid="{00000000-0005-0000-0000-0000D4720000}"/>
    <cellStyle name="Output 3 9 8" xfId="18193" xr:uid="{00000000-0005-0000-0000-0000D5720000}"/>
    <cellStyle name="Output 4" xfId="18194" xr:uid="{00000000-0005-0000-0000-0000D6720000}"/>
    <cellStyle name="Output 4 2" xfId="18195" xr:uid="{00000000-0005-0000-0000-0000D7720000}"/>
    <cellStyle name="Output 4 2 2" xfId="18196" xr:uid="{00000000-0005-0000-0000-0000D8720000}"/>
    <cellStyle name="Output 4 2 2 2" xfId="18197" xr:uid="{00000000-0005-0000-0000-0000D9720000}"/>
    <cellStyle name="Output 4 2 2 2 2" xfId="18198" xr:uid="{00000000-0005-0000-0000-0000DA720000}"/>
    <cellStyle name="Output 4 2 2 2 3" xfId="18199" xr:uid="{00000000-0005-0000-0000-0000DB720000}"/>
    <cellStyle name="Output 4 2 2 2 4" xfId="18200" xr:uid="{00000000-0005-0000-0000-0000DC720000}"/>
    <cellStyle name="Output 4 2 2 2 5" xfId="18201" xr:uid="{00000000-0005-0000-0000-0000DD720000}"/>
    <cellStyle name="Output 4 2 2 2 6" xfId="18202" xr:uid="{00000000-0005-0000-0000-0000DE720000}"/>
    <cellStyle name="Output 4 2 2 2 7" xfId="18203" xr:uid="{00000000-0005-0000-0000-0000DF720000}"/>
    <cellStyle name="Output 4 2 2 2 8" xfId="18204" xr:uid="{00000000-0005-0000-0000-0000E0720000}"/>
    <cellStyle name="Output 4 2 2 3" xfId="18205" xr:uid="{00000000-0005-0000-0000-0000E1720000}"/>
    <cellStyle name="Output 4 2 2 4" xfId="18206" xr:uid="{00000000-0005-0000-0000-0000E2720000}"/>
    <cellStyle name="Output 4 2 2 5" xfId="18207" xr:uid="{00000000-0005-0000-0000-0000E3720000}"/>
    <cellStyle name="Output 4 2 2 6" xfId="18208" xr:uid="{00000000-0005-0000-0000-0000E4720000}"/>
    <cellStyle name="Output 4 2 2 7" xfId="18209" xr:uid="{00000000-0005-0000-0000-0000E5720000}"/>
    <cellStyle name="Output 4 2 2 8" xfId="18210" xr:uid="{00000000-0005-0000-0000-0000E6720000}"/>
    <cellStyle name="Output 4 2 3" xfId="18211" xr:uid="{00000000-0005-0000-0000-0000E7720000}"/>
    <cellStyle name="Output 4 2 3 2" xfId="18212" xr:uid="{00000000-0005-0000-0000-0000E8720000}"/>
    <cellStyle name="Output 4 2 3 3" xfId="18213" xr:uid="{00000000-0005-0000-0000-0000E9720000}"/>
    <cellStyle name="Output 4 2 3 4" xfId="18214" xr:uid="{00000000-0005-0000-0000-0000EA720000}"/>
    <cellStyle name="Output 4 2 3 5" xfId="18215" xr:uid="{00000000-0005-0000-0000-0000EB720000}"/>
    <cellStyle name="Output 4 2 3 6" xfId="18216" xr:uid="{00000000-0005-0000-0000-0000EC720000}"/>
    <cellStyle name="Output 4 2 3 7" xfId="18217" xr:uid="{00000000-0005-0000-0000-0000ED720000}"/>
    <cellStyle name="Output 4 2 3 8" xfId="18218" xr:uid="{00000000-0005-0000-0000-0000EE720000}"/>
    <cellStyle name="Output 4 2 4" xfId="18219" xr:uid="{00000000-0005-0000-0000-0000EF720000}"/>
    <cellStyle name="Output 4 2 5" xfId="18220" xr:uid="{00000000-0005-0000-0000-0000F0720000}"/>
    <cellStyle name="Output 4 2 6" xfId="18221" xr:uid="{00000000-0005-0000-0000-0000F1720000}"/>
    <cellStyle name="Output 4 2 7" xfId="18222" xr:uid="{00000000-0005-0000-0000-0000F2720000}"/>
    <cellStyle name="Output 4 2 8" xfId="18223" xr:uid="{00000000-0005-0000-0000-0000F3720000}"/>
    <cellStyle name="Output 4 2 9" xfId="18224" xr:uid="{00000000-0005-0000-0000-0000F4720000}"/>
    <cellStyle name="Output 4 3" xfId="18225" xr:uid="{00000000-0005-0000-0000-0000F5720000}"/>
    <cellStyle name="Output 4 3 2" xfId="18226" xr:uid="{00000000-0005-0000-0000-0000F6720000}"/>
    <cellStyle name="Output 4 3 2 2" xfId="18227" xr:uid="{00000000-0005-0000-0000-0000F7720000}"/>
    <cellStyle name="Output 4 3 2 2 2" xfId="18228" xr:uid="{00000000-0005-0000-0000-0000F8720000}"/>
    <cellStyle name="Output 4 3 2 2 3" xfId="18229" xr:uid="{00000000-0005-0000-0000-0000F9720000}"/>
    <cellStyle name="Output 4 3 2 2 4" xfId="18230" xr:uid="{00000000-0005-0000-0000-0000FA720000}"/>
    <cellStyle name="Output 4 3 2 2 5" xfId="18231" xr:uid="{00000000-0005-0000-0000-0000FB720000}"/>
    <cellStyle name="Output 4 3 2 2 6" xfId="18232" xr:uid="{00000000-0005-0000-0000-0000FC720000}"/>
    <cellStyle name="Output 4 3 2 2 7" xfId="18233" xr:uid="{00000000-0005-0000-0000-0000FD720000}"/>
    <cellStyle name="Output 4 3 2 2 8" xfId="18234" xr:uid="{00000000-0005-0000-0000-0000FE720000}"/>
    <cellStyle name="Output 4 3 2 3" xfId="18235" xr:uid="{00000000-0005-0000-0000-0000FF720000}"/>
    <cellStyle name="Output 4 3 2 4" xfId="18236" xr:uid="{00000000-0005-0000-0000-000000730000}"/>
    <cellStyle name="Output 4 3 2 5" xfId="18237" xr:uid="{00000000-0005-0000-0000-000001730000}"/>
    <cellStyle name="Output 4 3 2 6" xfId="18238" xr:uid="{00000000-0005-0000-0000-000002730000}"/>
    <cellStyle name="Output 4 3 2 7" xfId="18239" xr:uid="{00000000-0005-0000-0000-000003730000}"/>
    <cellStyle name="Output 4 3 2 8" xfId="18240" xr:uid="{00000000-0005-0000-0000-000004730000}"/>
    <cellStyle name="Output 4 3 3" xfId="18241" xr:uid="{00000000-0005-0000-0000-000005730000}"/>
    <cellStyle name="Output 4 3 3 2" xfId="18242" xr:uid="{00000000-0005-0000-0000-000006730000}"/>
    <cellStyle name="Output 4 3 3 3" xfId="18243" xr:uid="{00000000-0005-0000-0000-000007730000}"/>
    <cellStyle name="Output 4 3 3 4" xfId="18244" xr:uid="{00000000-0005-0000-0000-000008730000}"/>
    <cellStyle name="Output 4 3 3 5" xfId="18245" xr:uid="{00000000-0005-0000-0000-000009730000}"/>
    <cellStyle name="Output 4 3 3 6" xfId="18246" xr:uid="{00000000-0005-0000-0000-00000A730000}"/>
    <cellStyle name="Output 4 3 3 7" xfId="18247" xr:uid="{00000000-0005-0000-0000-00000B730000}"/>
    <cellStyle name="Output 4 3 3 8" xfId="18248" xr:uid="{00000000-0005-0000-0000-00000C730000}"/>
    <cellStyle name="Output 4 3 4" xfId="18249" xr:uid="{00000000-0005-0000-0000-00000D730000}"/>
    <cellStyle name="Output 4 3 5" xfId="18250" xr:uid="{00000000-0005-0000-0000-00000E730000}"/>
    <cellStyle name="Output 4 3 6" xfId="18251" xr:uid="{00000000-0005-0000-0000-00000F730000}"/>
    <cellStyle name="Output 4 3 7" xfId="18252" xr:uid="{00000000-0005-0000-0000-000010730000}"/>
    <cellStyle name="Output 4 3 8" xfId="18253" xr:uid="{00000000-0005-0000-0000-000011730000}"/>
    <cellStyle name="Output 4 3 9" xfId="18254" xr:uid="{00000000-0005-0000-0000-000012730000}"/>
    <cellStyle name="Output 4 4" xfId="18255" xr:uid="{00000000-0005-0000-0000-000013730000}"/>
    <cellStyle name="Output 4 4 2" xfId="18256" xr:uid="{00000000-0005-0000-0000-000014730000}"/>
    <cellStyle name="Output 4 4 2 2" xfId="18257" xr:uid="{00000000-0005-0000-0000-000015730000}"/>
    <cellStyle name="Output 4 4 2 2 2" xfId="18258" xr:uid="{00000000-0005-0000-0000-000016730000}"/>
    <cellStyle name="Output 4 4 2 2 3" xfId="18259" xr:uid="{00000000-0005-0000-0000-000017730000}"/>
    <cellStyle name="Output 4 4 2 2 4" xfId="18260" xr:uid="{00000000-0005-0000-0000-000018730000}"/>
    <cellStyle name="Output 4 4 2 2 5" xfId="18261" xr:uid="{00000000-0005-0000-0000-000019730000}"/>
    <cellStyle name="Output 4 4 2 2 6" xfId="18262" xr:uid="{00000000-0005-0000-0000-00001A730000}"/>
    <cellStyle name="Output 4 4 2 2 7" xfId="18263" xr:uid="{00000000-0005-0000-0000-00001B730000}"/>
    <cellStyle name="Output 4 4 2 2 8" xfId="18264" xr:uid="{00000000-0005-0000-0000-00001C730000}"/>
    <cellStyle name="Output 4 4 2 3" xfId="18265" xr:uid="{00000000-0005-0000-0000-00001D730000}"/>
    <cellStyle name="Output 4 4 2 4" xfId="18266" xr:uid="{00000000-0005-0000-0000-00001E730000}"/>
    <cellStyle name="Output 4 4 2 5" xfId="18267" xr:uid="{00000000-0005-0000-0000-00001F730000}"/>
    <cellStyle name="Output 4 4 2 6" xfId="18268" xr:uid="{00000000-0005-0000-0000-000020730000}"/>
    <cellStyle name="Output 4 4 2 7" xfId="18269" xr:uid="{00000000-0005-0000-0000-000021730000}"/>
    <cellStyle name="Output 4 4 2 8" xfId="18270" xr:uid="{00000000-0005-0000-0000-000022730000}"/>
    <cellStyle name="Output 4 4 3" xfId="18271" xr:uid="{00000000-0005-0000-0000-000023730000}"/>
    <cellStyle name="Output 4 4 3 2" xfId="18272" xr:uid="{00000000-0005-0000-0000-000024730000}"/>
    <cellStyle name="Output 4 4 3 3" xfId="18273" xr:uid="{00000000-0005-0000-0000-000025730000}"/>
    <cellStyle name="Output 4 4 3 4" xfId="18274" xr:uid="{00000000-0005-0000-0000-000026730000}"/>
    <cellStyle name="Output 4 4 3 5" xfId="18275" xr:uid="{00000000-0005-0000-0000-000027730000}"/>
    <cellStyle name="Output 4 4 3 6" xfId="18276" xr:uid="{00000000-0005-0000-0000-000028730000}"/>
    <cellStyle name="Output 4 4 3 7" xfId="18277" xr:uid="{00000000-0005-0000-0000-000029730000}"/>
    <cellStyle name="Output 4 4 3 8" xfId="18278" xr:uid="{00000000-0005-0000-0000-00002A730000}"/>
    <cellStyle name="Output 4 4 4" xfId="18279" xr:uid="{00000000-0005-0000-0000-00002B730000}"/>
    <cellStyle name="Output 4 4 5" xfId="18280" xr:uid="{00000000-0005-0000-0000-00002C730000}"/>
    <cellStyle name="Output 4 4 6" xfId="18281" xr:uid="{00000000-0005-0000-0000-00002D730000}"/>
    <cellStyle name="Output 4 4 7" xfId="18282" xr:uid="{00000000-0005-0000-0000-00002E730000}"/>
    <cellStyle name="Output 4 4 8" xfId="18283" xr:uid="{00000000-0005-0000-0000-00002F730000}"/>
    <cellStyle name="Output 4 4 9" xfId="18284" xr:uid="{00000000-0005-0000-0000-000030730000}"/>
    <cellStyle name="Output 4 5" xfId="18285" xr:uid="{00000000-0005-0000-0000-000031730000}"/>
    <cellStyle name="Output 4 5 2" xfId="18286" xr:uid="{00000000-0005-0000-0000-000032730000}"/>
    <cellStyle name="Output 4 5 2 2" xfId="18287" xr:uid="{00000000-0005-0000-0000-000033730000}"/>
    <cellStyle name="Output 4 5 2 2 2" xfId="18288" xr:uid="{00000000-0005-0000-0000-000034730000}"/>
    <cellStyle name="Output 4 5 2 2 3" xfId="18289" xr:uid="{00000000-0005-0000-0000-000035730000}"/>
    <cellStyle name="Output 4 5 2 2 4" xfId="18290" xr:uid="{00000000-0005-0000-0000-000036730000}"/>
    <cellStyle name="Output 4 5 2 2 5" xfId="18291" xr:uid="{00000000-0005-0000-0000-000037730000}"/>
    <cellStyle name="Output 4 5 2 2 6" xfId="18292" xr:uid="{00000000-0005-0000-0000-000038730000}"/>
    <cellStyle name="Output 4 5 2 2 7" xfId="18293" xr:uid="{00000000-0005-0000-0000-000039730000}"/>
    <cellStyle name="Output 4 5 2 2 8" xfId="18294" xr:uid="{00000000-0005-0000-0000-00003A730000}"/>
    <cellStyle name="Output 4 5 2 3" xfId="18295" xr:uid="{00000000-0005-0000-0000-00003B730000}"/>
    <cellStyle name="Output 4 5 2 4" xfId="18296" xr:uid="{00000000-0005-0000-0000-00003C730000}"/>
    <cellStyle name="Output 4 5 2 5" xfId="18297" xr:uid="{00000000-0005-0000-0000-00003D730000}"/>
    <cellStyle name="Output 4 5 2 6" xfId="18298" xr:uid="{00000000-0005-0000-0000-00003E730000}"/>
    <cellStyle name="Output 4 5 2 7" xfId="18299" xr:uid="{00000000-0005-0000-0000-00003F730000}"/>
    <cellStyle name="Output 4 5 2 8" xfId="18300" xr:uid="{00000000-0005-0000-0000-000040730000}"/>
    <cellStyle name="Output 4 5 3" xfId="18301" xr:uid="{00000000-0005-0000-0000-000041730000}"/>
    <cellStyle name="Output 4 5 3 2" xfId="18302" xr:uid="{00000000-0005-0000-0000-000042730000}"/>
    <cellStyle name="Output 4 5 3 3" xfId="18303" xr:uid="{00000000-0005-0000-0000-000043730000}"/>
    <cellStyle name="Output 4 5 3 4" xfId="18304" xr:uid="{00000000-0005-0000-0000-000044730000}"/>
    <cellStyle name="Output 4 5 3 5" xfId="18305" xr:uid="{00000000-0005-0000-0000-000045730000}"/>
    <cellStyle name="Output 4 5 3 6" xfId="18306" xr:uid="{00000000-0005-0000-0000-000046730000}"/>
    <cellStyle name="Output 4 5 3 7" xfId="18307" xr:uid="{00000000-0005-0000-0000-000047730000}"/>
    <cellStyle name="Output 4 5 3 8" xfId="18308" xr:uid="{00000000-0005-0000-0000-000048730000}"/>
    <cellStyle name="Output 4 5 4" xfId="18309" xr:uid="{00000000-0005-0000-0000-000049730000}"/>
    <cellStyle name="Output 4 5 5" xfId="18310" xr:uid="{00000000-0005-0000-0000-00004A730000}"/>
    <cellStyle name="Output 4 5 6" xfId="18311" xr:uid="{00000000-0005-0000-0000-00004B730000}"/>
    <cellStyle name="Output 4 5 7" xfId="18312" xr:uid="{00000000-0005-0000-0000-00004C730000}"/>
    <cellStyle name="Output 4 5 8" xfId="18313" xr:uid="{00000000-0005-0000-0000-00004D730000}"/>
    <cellStyle name="Output 4 5 9" xfId="18314" xr:uid="{00000000-0005-0000-0000-00004E730000}"/>
    <cellStyle name="Output 4 6" xfId="18315" xr:uid="{00000000-0005-0000-0000-00004F730000}"/>
    <cellStyle name="Output 4 6 2" xfId="18316" xr:uid="{00000000-0005-0000-0000-000050730000}"/>
    <cellStyle name="Output 4 6 2 2" xfId="18317" xr:uid="{00000000-0005-0000-0000-000051730000}"/>
    <cellStyle name="Output 4 6 2 2 2" xfId="18318" xr:uid="{00000000-0005-0000-0000-000052730000}"/>
    <cellStyle name="Output 4 6 2 2 3" xfId="18319" xr:uid="{00000000-0005-0000-0000-000053730000}"/>
    <cellStyle name="Output 4 6 2 2 4" xfId="18320" xr:uid="{00000000-0005-0000-0000-000054730000}"/>
    <cellStyle name="Output 4 6 2 2 5" xfId="18321" xr:uid="{00000000-0005-0000-0000-000055730000}"/>
    <cellStyle name="Output 4 6 2 2 6" xfId="18322" xr:uid="{00000000-0005-0000-0000-000056730000}"/>
    <cellStyle name="Output 4 6 2 2 7" xfId="18323" xr:uid="{00000000-0005-0000-0000-000057730000}"/>
    <cellStyle name="Output 4 6 2 2 8" xfId="18324" xr:uid="{00000000-0005-0000-0000-000058730000}"/>
    <cellStyle name="Output 4 6 2 3" xfId="18325" xr:uid="{00000000-0005-0000-0000-000059730000}"/>
    <cellStyle name="Output 4 6 2 4" xfId="18326" xr:uid="{00000000-0005-0000-0000-00005A730000}"/>
    <cellStyle name="Output 4 6 2 5" xfId="18327" xr:uid="{00000000-0005-0000-0000-00005B730000}"/>
    <cellStyle name="Output 4 6 2 6" xfId="18328" xr:uid="{00000000-0005-0000-0000-00005C730000}"/>
    <cellStyle name="Output 4 6 2 7" xfId="18329" xr:uid="{00000000-0005-0000-0000-00005D730000}"/>
    <cellStyle name="Output 4 6 2 8" xfId="18330" xr:uid="{00000000-0005-0000-0000-00005E730000}"/>
    <cellStyle name="Output 4 6 3" xfId="18331" xr:uid="{00000000-0005-0000-0000-00005F730000}"/>
    <cellStyle name="Output 4 6 3 2" xfId="18332" xr:uid="{00000000-0005-0000-0000-000060730000}"/>
    <cellStyle name="Output 4 6 3 3" xfId="18333" xr:uid="{00000000-0005-0000-0000-000061730000}"/>
    <cellStyle name="Output 4 6 3 4" xfId="18334" xr:uid="{00000000-0005-0000-0000-000062730000}"/>
    <cellStyle name="Output 4 6 3 5" xfId="18335" xr:uid="{00000000-0005-0000-0000-000063730000}"/>
    <cellStyle name="Output 4 6 3 6" xfId="18336" xr:uid="{00000000-0005-0000-0000-000064730000}"/>
    <cellStyle name="Output 4 6 3 7" xfId="18337" xr:uid="{00000000-0005-0000-0000-000065730000}"/>
    <cellStyle name="Output 4 6 3 8" xfId="18338" xr:uid="{00000000-0005-0000-0000-000066730000}"/>
    <cellStyle name="Output 4 6 4" xfId="18339" xr:uid="{00000000-0005-0000-0000-000067730000}"/>
    <cellStyle name="Output 4 6 5" xfId="18340" xr:uid="{00000000-0005-0000-0000-000068730000}"/>
    <cellStyle name="Output 4 6 6" xfId="18341" xr:uid="{00000000-0005-0000-0000-000069730000}"/>
    <cellStyle name="Output 4 6 7" xfId="18342" xr:uid="{00000000-0005-0000-0000-00006A730000}"/>
    <cellStyle name="Output 4 6 8" xfId="18343" xr:uid="{00000000-0005-0000-0000-00006B730000}"/>
    <cellStyle name="Output 4 6 9" xfId="18344" xr:uid="{00000000-0005-0000-0000-00006C730000}"/>
    <cellStyle name="Output 4 7" xfId="18345" xr:uid="{00000000-0005-0000-0000-00006D730000}"/>
    <cellStyle name="Output 4 7 2" xfId="18346" xr:uid="{00000000-0005-0000-0000-00006E730000}"/>
    <cellStyle name="Output 4 7 2 2" xfId="18347" xr:uid="{00000000-0005-0000-0000-00006F730000}"/>
    <cellStyle name="Output 4 7 2 2 2" xfId="18348" xr:uid="{00000000-0005-0000-0000-000070730000}"/>
    <cellStyle name="Output 4 7 2 2 3" xfId="18349" xr:uid="{00000000-0005-0000-0000-000071730000}"/>
    <cellStyle name="Output 4 7 2 2 4" xfId="18350" xr:uid="{00000000-0005-0000-0000-000072730000}"/>
    <cellStyle name="Output 4 7 2 2 5" xfId="18351" xr:uid="{00000000-0005-0000-0000-000073730000}"/>
    <cellStyle name="Output 4 7 2 2 6" xfId="18352" xr:uid="{00000000-0005-0000-0000-000074730000}"/>
    <cellStyle name="Output 4 7 2 2 7" xfId="18353" xr:uid="{00000000-0005-0000-0000-000075730000}"/>
    <cellStyle name="Output 4 7 2 2 8" xfId="18354" xr:uid="{00000000-0005-0000-0000-000076730000}"/>
    <cellStyle name="Output 4 7 2 3" xfId="18355" xr:uid="{00000000-0005-0000-0000-000077730000}"/>
    <cellStyle name="Output 4 7 2 4" xfId="18356" xr:uid="{00000000-0005-0000-0000-000078730000}"/>
    <cellStyle name="Output 4 7 2 5" xfId="18357" xr:uid="{00000000-0005-0000-0000-000079730000}"/>
    <cellStyle name="Output 4 7 2 6" xfId="18358" xr:uid="{00000000-0005-0000-0000-00007A730000}"/>
    <cellStyle name="Output 4 7 2 7" xfId="18359" xr:uid="{00000000-0005-0000-0000-00007B730000}"/>
    <cellStyle name="Output 4 7 2 8" xfId="18360" xr:uid="{00000000-0005-0000-0000-00007C730000}"/>
    <cellStyle name="Output 4 7 3" xfId="18361" xr:uid="{00000000-0005-0000-0000-00007D730000}"/>
    <cellStyle name="Output 4 7 3 2" xfId="18362" xr:uid="{00000000-0005-0000-0000-00007E730000}"/>
    <cellStyle name="Output 4 7 3 3" xfId="18363" xr:uid="{00000000-0005-0000-0000-00007F730000}"/>
    <cellStyle name="Output 4 7 3 4" xfId="18364" xr:uid="{00000000-0005-0000-0000-000080730000}"/>
    <cellStyle name="Output 4 7 3 5" xfId="18365" xr:uid="{00000000-0005-0000-0000-000081730000}"/>
    <cellStyle name="Output 4 7 3 6" xfId="18366" xr:uid="{00000000-0005-0000-0000-000082730000}"/>
    <cellStyle name="Output 4 7 3 7" xfId="18367" xr:uid="{00000000-0005-0000-0000-000083730000}"/>
    <cellStyle name="Output 4 7 3 8" xfId="18368" xr:uid="{00000000-0005-0000-0000-000084730000}"/>
    <cellStyle name="Output 4 7 4" xfId="18369" xr:uid="{00000000-0005-0000-0000-000085730000}"/>
    <cellStyle name="Output 4 7 5" xfId="18370" xr:uid="{00000000-0005-0000-0000-000086730000}"/>
    <cellStyle name="Output 4 7 6" xfId="18371" xr:uid="{00000000-0005-0000-0000-000087730000}"/>
    <cellStyle name="Output 4 7 7" xfId="18372" xr:uid="{00000000-0005-0000-0000-000088730000}"/>
    <cellStyle name="Output 4 7 8" xfId="18373" xr:uid="{00000000-0005-0000-0000-000089730000}"/>
    <cellStyle name="Output 4 7 9" xfId="18374" xr:uid="{00000000-0005-0000-0000-00008A730000}"/>
    <cellStyle name="Output 4 8" xfId="18375" xr:uid="{00000000-0005-0000-0000-00008B730000}"/>
    <cellStyle name="Output 4 8 2" xfId="18376" xr:uid="{00000000-0005-0000-0000-00008C730000}"/>
    <cellStyle name="Output 4 8 2 2" xfId="18377" xr:uid="{00000000-0005-0000-0000-00008D730000}"/>
    <cellStyle name="Output 4 8 2 2 2" xfId="18378" xr:uid="{00000000-0005-0000-0000-00008E730000}"/>
    <cellStyle name="Output 4 8 2 2 3" xfId="18379" xr:uid="{00000000-0005-0000-0000-00008F730000}"/>
    <cellStyle name="Output 4 8 2 2 4" xfId="18380" xr:uid="{00000000-0005-0000-0000-000090730000}"/>
    <cellStyle name="Output 4 8 2 2 5" xfId="18381" xr:uid="{00000000-0005-0000-0000-000091730000}"/>
    <cellStyle name="Output 4 8 2 2 6" xfId="18382" xr:uid="{00000000-0005-0000-0000-000092730000}"/>
    <cellStyle name="Output 4 8 2 2 7" xfId="18383" xr:uid="{00000000-0005-0000-0000-000093730000}"/>
    <cellStyle name="Output 4 8 2 2 8" xfId="18384" xr:uid="{00000000-0005-0000-0000-000094730000}"/>
    <cellStyle name="Output 4 8 2 3" xfId="18385" xr:uid="{00000000-0005-0000-0000-000095730000}"/>
    <cellStyle name="Output 4 8 2 4" xfId="18386" xr:uid="{00000000-0005-0000-0000-000096730000}"/>
    <cellStyle name="Output 4 8 2 5" xfId="18387" xr:uid="{00000000-0005-0000-0000-000097730000}"/>
    <cellStyle name="Output 4 8 2 6" xfId="18388" xr:uid="{00000000-0005-0000-0000-000098730000}"/>
    <cellStyle name="Output 4 8 2 7" xfId="18389" xr:uid="{00000000-0005-0000-0000-000099730000}"/>
    <cellStyle name="Output 4 8 2 8" xfId="18390" xr:uid="{00000000-0005-0000-0000-00009A730000}"/>
    <cellStyle name="Output 4 8 3" xfId="18391" xr:uid="{00000000-0005-0000-0000-00009B730000}"/>
    <cellStyle name="Output 4 8 3 2" xfId="18392" xr:uid="{00000000-0005-0000-0000-00009C730000}"/>
    <cellStyle name="Output 4 8 3 3" xfId="18393" xr:uid="{00000000-0005-0000-0000-00009D730000}"/>
    <cellStyle name="Output 4 8 3 4" xfId="18394" xr:uid="{00000000-0005-0000-0000-00009E730000}"/>
    <cellStyle name="Output 4 8 3 5" xfId="18395" xr:uid="{00000000-0005-0000-0000-00009F730000}"/>
    <cellStyle name="Output 4 8 3 6" xfId="18396" xr:uid="{00000000-0005-0000-0000-0000A0730000}"/>
    <cellStyle name="Output 4 8 3 7" xfId="18397" xr:uid="{00000000-0005-0000-0000-0000A1730000}"/>
    <cellStyle name="Output 4 8 3 8" xfId="18398" xr:uid="{00000000-0005-0000-0000-0000A2730000}"/>
    <cellStyle name="Output 4 8 4" xfId="18399" xr:uid="{00000000-0005-0000-0000-0000A3730000}"/>
    <cellStyle name="Output 4 8 5" xfId="18400" xr:uid="{00000000-0005-0000-0000-0000A4730000}"/>
    <cellStyle name="Output 4 8 6" xfId="18401" xr:uid="{00000000-0005-0000-0000-0000A5730000}"/>
    <cellStyle name="Output 4 8 7" xfId="18402" xr:uid="{00000000-0005-0000-0000-0000A6730000}"/>
    <cellStyle name="Output 4 8 8" xfId="18403" xr:uid="{00000000-0005-0000-0000-0000A7730000}"/>
    <cellStyle name="Output 4 8 9" xfId="18404" xr:uid="{00000000-0005-0000-0000-0000A8730000}"/>
    <cellStyle name="Output 4 9" xfId="18405" xr:uid="{00000000-0005-0000-0000-0000A9730000}"/>
    <cellStyle name="Output 4 9 2" xfId="18406" xr:uid="{00000000-0005-0000-0000-0000AA730000}"/>
    <cellStyle name="Output 4 9 2 2" xfId="18407" xr:uid="{00000000-0005-0000-0000-0000AB730000}"/>
    <cellStyle name="Output 4 9 2 3" xfId="18408" xr:uid="{00000000-0005-0000-0000-0000AC730000}"/>
    <cellStyle name="Output 4 9 2 4" xfId="18409" xr:uid="{00000000-0005-0000-0000-0000AD730000}"/>
    <cellStyle name="Output 4 9 2 5" xfId="18410" xr:uid="{00000000-0005-0000-0000-0000AE730000}"/>
    <cellStyle name="Output 4 9 2 6" xfId="18411" xr:uid="{00000000-0005-0000-0000-0000AF730000}"/>
    <cellStyle name="Output 4 9 2 7" xfId="18412" xr:uid="{00000000-0005-0000-0000-0000B0730000}"/>
    <cellStyle name="Output 4 9 2 8" xfId="18413" xr:uid="{00000000-0005-0000-0000-0000B1730000}"/>
    <cellStyle name="Output 4 9 3" xfId="18414" xr:uid="{00000000-0005-0000-0000-0000B2730000}"/>
    <cellStyle name="Output 4 9 4" xfId="18415" xr:uid="{00000000-0005-0000-0000-0000B3730000}"/>
    <cellStyle name="Output 4 9 5" xfId="18416" xr:uid="{00000000-0005-0000-0000-0000B4730000}"/>
    <cellStyle name="Output 4 9 6" xfId="18417" xr:uid="{00000000-0005-0000-0000-0000B5730000}"/>
    <cellStyle name="Output 4 9 7" xfId="18418" xr:uid="{00000000-0005-0000-0000-0000B6730000}"/>
    <cellStyle name="Output 4 9 8" xfId="18419" xr:uid="{00000000-0005-0000-0000-0000B7730000}"/>
    <cellStyle name="Output 5" xfId="18420" xr:uid="{00000000-0005-0000-0000-0000B8730000}"/>
    <cellStyle name="Output 5 10" xfId="18421" xr:uid="{00000000-0005-0000-0000-0000B9730000}"/>
    <cellStyle name="Output 5 2" xfId="18422" xr:uid="{00000000-0005-0000-0000-0000BA730000}"/>
    <cellStyle name="Output 5 2 2" xfId="18423" xr:uid="{00000000-0005-0000-0000-0000BB730000}"/>
    <cellStyle name="Output 5 2 2 2" xfId="18424" xr:uid="{00000000-0005-0000-0000-0000BC730000}"/>
    <cellStyle name="Output 5 2 2 2 2" xfId="18425" xr:uid="{00000000-0005-0000-0000-0000BD730000}"/>
    <cellStyle name="Output 5 2 2 2 3" xfId="18426" xr:uid="{00000000-0005-0000-0000-0000BE730000}"/>
    <cellStyle name="Output 5 2 2 2 4" xfId="18427" xr:uid="{00000000-0005-0000-0000-0000BF730000}"/>
    <cellStyle name="Output 5 2 2 2 5" xfId="18428" xr:uid="{00000000-0005-0000-0000-0000C0730000}"/>
    <cellStyle name="Output 5 2 2 2 6" xfId="18429" xr:uid="{00000000-0005-0000-0000-0000C1730000}"/>
    <cellStyle name="Output 5 2 2 2 7" xfId="18430" xr:uid="{00000000-0005-0000-0000-0000C2730000}"/>
    <cellStyle name="Output 5 2 2 2 8" xfId="18431" xr:uid="{00000000-0005-0000-0000-0000C3730000}"/>
    <cellStyle name="Output 5 2 2 3" xfId="18432" xr:uid="{00000000-0005-0000-0000-0000C4730000}"/>
    <cellStyle name="Output 5 2 2 4" xfId="18433" xr:uid="{00000000-0005-0000-0000-0000C5730000}"/>
    <cellStyle name="Output 5 2 2 5" xfId="18434" xr:uid="{00000000-0005-0000-0000-0000C6730000}"/>
    <cellStyle name="Output 5 2 2 6" xfId="18435" xr:uid="{00000000-0005-0000-0000-0000C7730000}"/>
    <cellStyle name="Output 5 2 2 7" xfId="18436" xr:uid="{00000000-0005-0000-0000-0000C8730000}"/>
    <cellStyle name="Output 5 2 2 8" xfId="18437" xr:uid="{00000000-0005-0000-0000-0000C9730000}"/>
    <cellStyle name="Output 5 2 3" xfId="18438" xr:uid="{00000000-0005-0000-0000-0000CA730000}"/>
    <cellStyle name="Output 5 2 3 2" xfId="18439" xr:uid="{00000000-0005-0000-0000-0000CB730000}"/>
    <cellStyle name="Output 5 2 3 3" xfId="18440" xr:uid="{00000000-0005-0000-0000-0000CC730000}"/>
    <cellStyle name="Output 5 2 3 4" xfId="18441" xr:uid="{00000000-0005-0000-0000-0000CD730000}"/>
    <cellStyle name="Output 5 2 3 5" xfId="18442" xr:uid="{00000000-0005-0000-0000-0000CE730000}"/>
    <cellStyle name="Output 5 2 3 6" xfId="18443" xr:uid="{00000000-0005-0000-0000-0000CF730000}"/>
    <cellStyle name="Output 5 2 3 7" xfId="18444" xr:uid="{00000000-0005-0000-0000-0000D0730000}"/>
    <cellStyle name="Output 5 2 3 8" xfId="18445" xr:uid="{00000000-0005-0000-0000-0000D1730000}"/>
    <cellStyle name="Output 5 2 4" xfId="18446" xr:uid="{00000000-0005-0000-0000-0000D2730000}"/>
    <cellStyle name="Output 5 2 5" xfId="18447" xr:uid="{00000000-0005-0000-0000-0000D3730000}"/>
    <cellStyle name="Output 5 2 6" xfId="18448" xr:uid="{00000000-0005-0000-0000-0000D4730000}"/>
    <cellStyle name="Output 5 2 7" xfId="18449" xr:uid="{00000000-0005-0000-0000-0000D5730000}"/>
    <cellStyle name="Output 5 2 8" xfId="18450" xr:uid="{00000000-0005-0000-0000-0000D6730000}"/>
    <cellStyle name="Output 5 2 9" xfId="18451" xr:uid="{00000000-0005-0000-0000-0000D7730000}"/>
    <cellStyle name="Output 5 3" xfId="18452" xr:uid="{00000000-0005-0000-0000-0000D8730000}"/>
    <cellStyle name="Output 5 3 2" xfId="18453" xr:uid="{00000000-0005-0000-0000-0000D9730000}"/>
    <cellStyle name="Output 5 3 2 2" xfId="18454" xr:uid="{00000000-0005-0000-0000-0000DA730000}"/>
    <cellStyle name="Output 5 3 2 3" xfId="18455" xr:uid="{00000000-0005-0000-0000-0000DB730000}"/>
    <cellStyle name="Output 5 3 2 4" xfId="18456" xr:uid="{00000000-0005-0000-0000-0000DC730000}"/>
    <cellStyle name="Output 5 3 2 5" xfId="18457" xr:uid="{00000000-0005-0000-0000-0000DD730000}"/>
    <cellStyle name="Output 5 3 2 6" xfId="18458" xr:uid="{00000000-0005-0000-0000-0000DE730000}"/>
    <cellStyle name="Output 5 3 2 7" xfId="18459" xr:uid="{00000000-0005-0000-0000-0000DF730000}"/>
    <cellStyle name="Output 5 3 2 8" xfId="18460" xr:uid="{00000000-0005-0000-0000-0000E0730000}"/>
    <cellStyle name="Output 5 3 3" xfId="18461" xr:uid="{00000000-0005-0000-0000-0000E1730000}"/>
    <cellStyle name="Output 5 3 4" xfId="18462" xr:uid="{00000000-0005-0000-0000-0000E2730000}"/>
    <cellStyle name="Output 5 3 5" xfId="18463" xr:uid="{00000000-0005-0000-0000-0000E3730000}"/>
    <cellStyle name="Output 5 3 6" xfId="18464" xr:uid="{00000000-0005-0000-0000-0000E4730000}"/>
    <cellStyle name="Output 5 3 7" xfId="18465" xr:uid="{00000000-0005-0000-0000-0000E5730000}"/>
    <cellStyle name="Output 5 3 8" xfId="18466" xr:uid="{00000000-0005-0000-0000-0000E6730000}"/>
    <cellStyle name="Output 5 4" xfId="18467" xr:uid="{00000000-0005-0000-0000-0000E7730000}"/>
    <cellStyle name="Output 5 4 2" xfId="18468" xr:uid="{00000000-0005-0000-0000-0000E8730000}"/>
    <cellStyle name="Output 5 4 3" xfId="18469" xr:uid="{00000000-0005-0000-0000-0000E9730000}"/>
    <cellStyle name="Output 5 4 4" xfId="18470" xr:uid="{00000000-0005-0000-0000-0000EA730000}"/>
    <cellStyle name="Output 5 4 5" xfId="18471" xr:uid="{00000000-0005-0000-0000-0000EB730000}"/>
    <cellStyle name="Output 5 4 6" xfId="18472" xr:uid="{00000000-0005-0000-0000-0000EC730000}"/>
    <cellStyle name="Output 5 4 7" xfId="18473" xr:uid="{00000000-0005-0000-0000-0000ED730000}"/>
    <cellStyle name="Output 5 4 8" xfId="18474" xr:uid="{00000000-0005-0000-0000-0000EE730000}"/>
    <cellStyle name="Output 5 5" xfId="18475" xr:uid="{00000000-0005-0000-0000-0000EF730000}"/>
    <cellStyle name="Output 5 6" xfId="18476" xr:uid="{00000000-0005-0000-0000-0000F0730000}"/>
    <cellStyle name="Output 5 7" xfId="18477" xr:uid="{00000000-0005-0000-0000-0000F1730000}"/>
    <cellStyle name="Output 5 8" xfId="18478" xr:uid="{00000000-0005-0000-0000-0000F2730000}"/>
    <cellStyle name="Output 5 9" xfId="18479" xr:uid="{00000000-0005-0000-0000-0000F3730000}"/>
    <cellStyle name="Output 6" xfId="18480" xr:uid="{00000000-0005-0000-0000-0000F4730000}"/>
    <cellStyle name="Output 6 2" xfId="18481" xr:uid="{00000000-0005-0000-0000-0000F5730000}"/>
    <cellStyle name="Output 6 2 2" xfId="18482" xr:uid="{00000000-0005-0000-0000-0000F6730000}"/>
    <cellStyle name="Output 6 2 2 2" xfId="18483" xr:uid="{00000000-0005-0000-0000-0000F7730000}"/>
    <cellStyle name="Output 6 2 2 3" xfId="18484" xr:uid="{00000000-0005-0000-0000-0000F8730000}"/>
    <cellStyle name="Output 6 2 2 4" xfId="18485" xr:uid="{00000000-0005-0000-0000-0000F9730000}"/>
    <cellStyle name="Output 6 2 2 5" xfId="18486" xr:uid="{00000000-0005-0000-0000-0000FA730000}"/>
    <cellStyle name="Output 6 2 2 6" xfId="18487" xr:uid="{00000000-0005-0000-0000-0000FB730000}"/>
    <cellStyle name="Output 6 2 2 7" xfId="18488" xr:uid="{00000000-0005-0000-0000-0000FC730000}"/>
    <cellStyle name="Output 6 2 2 8" xfId="18489" xr:uid="{00000000-0005-0000-0000-0000FD730000}"/>
    <cellStyle name="Output 6 2 3" xfId="18490" xr:uid="{00000000-0005-0000-0000-0000FE730000}"/>
    <cellStyle name="Output 6 2 4" xfId="18491" xr:uid="{00000000-0005-0000-0000-0000FF730000}"/>
    <cellStyle name="Output 6 2 5" xfId="18492" xr:uid="{00000000-0005-0000-0000-000000740000}"/>
    <cellStyle name="Output 6 2 6" xfId="18493" xr:uid="{00000000-0005-0000-0000-000001740000}"/>
    <cellStyle name="Output 6 2 7" xfId="18494" xr:uid="{00000000-0005-0000-0000-000002740000}"/>
    <cellStyle name="Output 6 2 8" xfId="18495" xr:uid="{00000000-0005-0000-0000-000003740000}"/>
    <cellStyle name="Output 6 3" xfId="18496" xr:uid="{00000000-0005-0000-0000-000004740000}"/>
    <cellStyle name="Output 6 3 2" xfId="18497" xr:uid="{00000000-0005-0000-0000-000005740000}"/>
    <cellStyle name="Output 6 3 3" xfId="18498" xr:uid="{00000000-0005-0000-0000-000006740000}"/>
    <cellStyle name="Output 6 3 4" xfId="18499" xr:uid="{00000000-0005-0000-0000-000007740000}"/>
    <cellStyle name="Output 6 3 5" xfId="18500" xr:uid="{00000000-0005-0000-0000-000008740000}"/>
    <cellStyle name="Output 6 3 6" xfId="18501" xr:uid="{00000000-0005-0000-0000-000009740000}"/>
    <cellStyle name="Output 6 3 7" xfId="18502" xr:uid="{00000000-0005-0000-0000-00000A740000}"/>
    <cellStyle name="Output 6 3 8" xfId="18503" xr:uid="{00000000-0005-0000-0000-00000B740000}"/>
    <cellStyle name="Output 6 4" xfId="18504" xr:uid="{00000000-0005-0000-0000-00000C740000}"/>
    <cellStyle name="Output 6 5" xfId="18505" xr:uid="{00000000-0005-0000-0000-00000D740000}"/>
    <cellStyle name="Output 6 6" xfId="18506" xr:uid="{00000000-0005-0000-0000-00000E740000}"/>
    <cellStyle name="Output 6 7" xfId="18507" xr:uid="{00000000-0005-0000-0000-00000F740000}"/>
    <cellStyle name="Output 6 8" xfId="18508" xr:uid="{00000000-0005-0000-0000-000010740000}"/>
    <cellStyle name="Output 6 9" xfId="18509" xr:uid="{00000000-0005-0000-0000-000011740000}"/>
    <cellStyle name="Output 7" xfId="18510" xr:uid="{00000000-0005-0000-0000-000012740000}"/>
    <cellStyle name="Output 7 2" xfId="18511" xr:uid="{00000000-0005-0000-0000-000013740000}"/>
    <cellStyle name="Output 7 2 2" xfId="18512" xr:uid="{00000000-0005-0000-0000-000014740000}"/>
    <cellStyle name="Output 7 2 2 2" xfId="18513" xr:uid="{00000000-0005-0000-0000-000015740000}"/>
    <cellStyle name="Output 7 2 2 3" xfId="18514" xr:uid="{00000000-0005-0000-0000-000016740000}"/>
    <cellStyle name="Output 7 2 2 4" xfId="18515" xr:uid="{00000000-0005-0000-0000-000017740000}"/>
    <cellStyle name="Output 7 2 2 5" xfId="18516" xr:uid="{00000000-0005-0000-0000-000018740000}"/>
    <cellStyle name="Output 7 2 2 6" xfId="18517" xr:uid="{00000000-0005-0000-0000-000019740000}"/>
    <cellStyle name="Output 7 2 2 7" xfId="18518" xr:uid="{00000000-0005-0000-0000-00001A740000}"/>
    <cellStyle name="Output 7 2 2 8" xfId="18519" xr:uid="{00000000-0005-0000-0000-00001B740000}"/>
    <cellStyle name="Output 7 2 3" xfId="18520" xr:uid="{00000000-0005-0000-0000-00001C740000}"/>
    <cellStyle name="Output 7 2 4" xfId="18521" xr:uid="{00000000-0005-0000-0000-00001D740000}"/>
    <cellStyle name="Output 7 2 5" xfId="18522" xr:uid="{00000000-0005-0000-0000-00001E740000}"/>
    <cellStyle name="Output 7 2 6" xfId="18523" xr:uid="{00000000-0005-0000-0000-00001F740000}"/>
    <cellStyle name="Output 7 2 7" xfId="18524" xr:uid="{00000000-0005-0000-0000-000020740000}"/>
    <cellStyle name="Output 7 2 8" xfId="18525" xr:uid="{00000000-0005-0000-0000-000021740000}"/>
    <cellStyle name="Output 7 3" xfId="18526" xr:uid="{00000000-0005-0000-0000-000022740000}"/>
    <cellStyle name="Output 7 3 2" xfId="18527" xr:uid="{00000000-0005-0000-0000-000023740000}"/>
    <cellStyle name="Output 7 3 3" xfId="18528" xr:uid="{00000000-0005-0000-0000-000024740000}"/>
    <cellStyle name="Output 7 3 4" xfId="18529" xr:uid="{00000000-0005-0000-0000-000025740000}"/>
    <cellStyle name="Output 7 3 5" xfId="18530" xr:uid="{00000000-0005-0000-0000-000026740000}"/>
    <cellStyle name="Output 7 3 6" xfId="18531" xr:uid="{00000000-0005-0000-0000-000027740000}"/>
    <cellStyle name="Output 7 3 7" xfId="18532" xr:uid="{00000000-0005-0000-0000-000028740000}"/>
    <cellStyle name="Output 7 3 8" xfId="18533" xr:uid="{00000000-0005-0000-0000-000029740000}"/>
    <cellStyle name="Output 7 4" xfId="18534" xr:uid="{00000000-0005-0000-0000-00002A740000}"/>
    <cellStyle name="Output 7 5" xfId="18535" xr:uid="{00000000-0005-0000-0000-00002B740000}"/>
    <cellStyle name="Output 7 6" xfId="18536" xr:uid="{00000000-0005-0000-0000-00002C740000}"/>
    <cellStyle name="Output 7 7" xfId="18537" xr:uid="{00000000-0005-0000-0000-00002D740000}"/>
    <cellStyle name="Output 7 8" xfId="18538" xr:uid="{00000000-0005-0000-0000-00002E740000}"/>
    <cellStyle name="Output 7 9" xfId="18539" xr:uid="{00000000-0005-0000-0000-00002F740000}"/>
    <cellStyle name="Output 8" xfId="18540" xr:uid="{00000000-0005-0000-0000-000030740000}"/>
    <cellStyle name="Output 8 2" xfId="18541" xr:uid="{00000000-0005-0000-0000-000031740000}"/>
    <cellStyle name="Output 8 2 2" xfId="18542" xr:uid="{00000000-0005-0000-0000-000032740000}"/>
    <cellStyle name="Output 8 2 2 2" xfId="18543" xr:uid="{00000000-0005-0000-0000-000033740000}"/>
    <cellStyle name="Output 8 2 2 3" xfId="18544" xr:uid="{00000000-0005-0000-0000-000034740000}"/>
    <cellStyle name="Output 8 2 2 4" xfId="18545" xr:uid="{00000000-0005-0000-0000-000035740000}"/>
    <cellStyle name="Output 8 2 2 5" xfId="18546" xr:uid="{00000000-0005-0000-0000-000036740000}"/>
    <cellStyle name="Output 8 2 2 6" xfId="18547" xr:uid="{00000000-0005-0000-0000-000037740000}"/>
    <cellStyle name="Output 8 2 2 7" xfId="18548" xr:uid="{00000000-0005-0000-0000-000038740000}"/>
    <cellStyle name="Output 8 2 2 8" xfId="18549" xr:uid="{00000000-0005-0000-0000-000039740000}"/>
    <cellStyle name="Output 8 2 3" xfId="18550" xr:uid="{00000000-0005-0000-0000-00003A740000}"/>
    <cellStyle name="Output 8 2 4" xfId="18551" xr:uid="{00000000-0005-0000-0000-00003B740000}"/>
    <cellStyle name="Output 8 2 5" xfId="18552" xr:uid="{00000000-0005-0000-0000-00003C740000}"/>
    <cellStyle name="Output 8 2 6" xfId="18553" xr:uid="{00000000-0005-0000-0000-00003D740000}"/>
    <cellStyle name="Output 8 2 7" xfId="18554" xr:uid="{00000000-0005-0000-0000-00003E740000}"/>
    <cellStyle name="Output 8 2 8" xfId="18555" xr:uid="{00000000-0005-0000-0000-00003F740000}"/>
    <cellStyle name="Output 8 3" xfId="18556" xr:uid="{00000000-0005-0000-0000-000040740000}"/>
    <cellStyle name="Output 8 3 2" xfId="18557" xr:uid="{00000000-0005-0000-0000-000041740000}"/>
    <cellStyle name="Output 8 3 3" xfId="18558" xr:uid="{00000000-0005-0000-0000-000042740000}"/>
    <cellStyle name="Output 8 3 4" xfId="18559" xr:uid="{00000000-0005-0000-0000-000043740000}"/>
    <cellStyle name="Output 8 3 5" xfId="18560" xr:uid="{00000000-0005-0000-0000-000044740000}"/>
    <cellStyle name="Output 8 3 6" xfId="18561" xr:uid="{00000000-0005-0000-0000-000045740000}"/>
    <cellStyle name="Output 8 3 7" xfId="18562" xr:uid="{00000000-0005-0000-0000-000046740000}"/>
    <cellStyle name="Output 8 3 8" xfId="18563" xr:uid="{00000000-0005-0000-0000-000047740000}"/>
    <cellStyle name="Output 8 4" xfId="18564" xr:uid="{00000000-0005-0000-0000-000048740000}"/>
    <cellStyle name="Output 8 5" xfId="18565" xr:uid="{00000000-0005-0000-0000-000049740000}"/>
    <cellStyle name="Output 8 6" xfId="18566" xr:uid="{00000000-0005-0000-0000-00004A740000}"/>
    <cellStyle name="Output 8 7" xfId="18567" xr:uid="{00000000-0005-0000-0000-00004B740000}"/>
    <cellStyle name="Output 8 8" xfId="18568" xr:uid="{00000000-0005-0000-0000-00004C740000}"/>
    <cellStyle name="Output 8 9" xfId="18569" xr:uid="{00000000-0005-0000-0000-00004D740000}"/>
    <cellStyle name="Output 9" xfId="18570" xr:uid="{00000000-0005-0000-0000-00004E740000}"/>
    <cellStyle name="Output 9 2" xfId="18571" xr:uid="{00000000-0005-0000-0000-00004F740000}"/>
    <cellStyle name="Output 9 2 2" xfId="18572" xr:uid="{00000000-0005-0000-0000-000050740000}"/>
    <cellStyle name="Output 9 2 2 2" xfId="18573" xr:uid="{00000000-0005-0000-0000-000051740000}"/>
    <cellStyle name="Output 9 2 2 3" xfId="18574" xr:uid="{00000000-0005-0000-0000-000052740000}"/>
    <cellStyle name="Output 9 2 2 4" xfId="18575" xr:uid="{00000000-0005-0000-0000-000053740000}"/>
    <cellStyle name="Output 9 2 2 5" xfId="18576" xr:uid="{00000000-0005-0000-0000-000054740000}"/>
    <cellStyle name="Output 9 2 2 6" xfId="18577" xr:uid="{00000000-0005-0000-0000-000055740000}"/>
    <cellStyle name="Output 9 2 2 7" xfId="18578" xr:uid="{00000000-0005-0000-0000-000056740000}"/>
    <cellStyle name="Output 9 2 2 8" xfId="18579" xr:uid="{00000000-0005-0000-0000-000057740000}"/>
    <cellStyle name="Output 9 2 3" xfId="18580" xr:uid="{00000000-0005-0000-0000-000058740000}"/>
    <cellStyle name="Output 9 2 4" xfId="18581" xr:uid="{00000000-0005-0000-0000-000059740000}"/>
    <cellStyle name="Output 9 2 5" xfId="18582" xr:uid="{00000000-0005-0000-0000-00005A740000}"/>
    <cellStyle name="Output 9 2 6" xfId="18583" xr:uid="{00000000-0005-0000-0000-00005B740000}"/>
    <cellStyle name="Output 9 2 7" xfId="18584" xr:uid="{00000000-0005-0000-0000-00005C740000}"/>
    <cellStyle name="Output 9 2 8" xfId="18585" xr:uid="{00000000-0005-0000-0000-00005D740000}"/>
    <cellStyle name="Output 9 3" xfId="18586" xr:uid="{00000000-0005-0000-0000-00005E740000}"/>
    <cellStyle name="Output 9 3 2" xfId="18587" xr:uid="{00000000-0005-0000-0000-00005F740000}"/>
    <cellStyle name="Output 9 3 3" xfId="18588" xr:uid="{00000000-0005-0000-0000-000060740000}"/>
    <cellStyle name="Output 9 3 4" xfId="18589" xr:uid="{00000000-0005-0000-0000-000061740000}"/>
    <cellStyle name="Output 9 3 5" xfId="18590" xr:uid="{00000000-0005-0000-0000-000062740000}"/>
    <cellStyle name="Output 9 3 6" xfId="18591" xr:uid="{00000000-0005-0000-0000-000063740000}"/>
    <cellStyle name="Output 9 3 7" xfId="18592" xr:uid="{00000000-0005-0000-0000-000064740000}"/>
    <cellStyle name="Output 9 3 8" xfId="18593" xr:uid="{00000000-0005-0000-0000-000065740000}"/>
    <cellStyle name="Output 9 4" xfId="18594" xr:uid="{00000000-0005-0000-0000-000066740000}"/>
    <cellStyle name="Output 9 5" xfId="18595" xr:uid="{00000000-0005-0000-0000-000067740000}"/>
    <cellStyle name="Output 9 6" xfId="18596" xr:uid="{00000000-0005-0000-0000-000068740000}"/>
    <cellStyle name="Output 9 7" xfId="18597" xr:uid="{00000000-0005-0000-0000-000069740000}"/>
    <cellStyle name="Output 9 8" xfId="18598" xr:uid="{00000000-0005-0000-0000-00006A740000}"/>
    <cellStyle name="Output 9 9" xfId="18599" xr:uid="{00000000-0005-0000-0000-00006B740000}"/>
    <cellStyle name="OUTPUT AMOUNTS" xfId="18600" xr:uid="{00000000-0005-0000-0000-00006C740000}"/>
    <cellStyle name="Output Company Name" xfId="18601" xr:uid="{00000000-0005-0000-0000-00006D740000}"/>
    <cellStyle name="Output Forecast Currency" xfId="18602" xr:uid="{00000000-0005-0000-0000-00006E740000}"/>
    <cellStyle name="Output Forecast Date" xfId="18603" xr:uid="{00000000-0005-0000-0000-00006F740000}"/>
    <cellStyle name="Output Forecast Multiple" xfId="18604" xr:uid="{00000000-0005-0000-0000-000070740000}"/>
    <cellStyle name="Output Forecast Number" xfId="18605" xr:uid="{00000000-0005-0000-0000-000071740000}"/>
    <cellStyle name="Output Forecast Percentage" xfId="18606" xr:uid="{00000000-0005-0000-0000-000072740000}"/>
    <cellStyle name="Output Forecast Period Title" xfId="18607" xr:uid="{00000000-0005-0000-0000-000073740000}"/>
    <cellStyle name="Output Forecast Year" xfId="18608" xr:uid="{00000000-0005-0000-0000-000074740000}"/>
    <cellStyle name="Output Heading 1" xfId="18609" xr:uid="{00000000-0005-0000-0000-000075740000}"/>
    <cellStyle name="Output Heading 2" xfId="18610" xr:uid="{00000000-0005-0000-0000-000076740000}"/>
    <cellStyle name="Output Heading 3" xfId="18611" xr:uid="{00000000-0005-0000-0000-000077740000}"/>
    <cellStyle name="Output Heading 4" xfId="18612" xr:uid="{00000000-0005-0000-0000-000078740000}"/>
    <cellStyle name="Output Middle Currency" xfId="18613" xr:uid="{00000000-0005-0000-0000-000079740000}"/>
    <cellStyle name="Output Middle Date" xfId="18614" xr:uid="{00000000-0005-0000-0000-00007A740000}"/>
    <cellStyle name="Output Middle Multiple" xfId="18615" xr:uid="{00000000-0005-0000-0000-00007B740000}"/>
    <cellStyle name="Output Middle Number" xfId="18616" xr:uid="{00000000-0005-0000-0000-00007C740000}"/>
    <cellStyle name="Output Middle Percentage" xfId="18617" xr:uid="{00000000-0005-0000-0000-00007D740000}"/>
    <cellStyle name="Output Middle Title / Name" xfId="18618" xr:uid="{00000000-0005-0000-0000-00007E740000}"/>
    <cellStyle name="Output Middle Year" xfId="18619" xr:uid="{00000000-0005-0000-0000-00007F740000}"/>
    <cellStyle name="Output Sheet Title" xfId="18620" xr:uid="{00000000-0005-0000-0000-000080740000}"/>
    <cellStyle name="Page Number" xfId="18621" xr:uid="{00000000-0005-0000-0000-000081740000}"/>
    <cellStyle name="Percent" xfId="4" builtinId="5"/>
    <cellStyle name="Percent [2]" xfId="18622" xr:uid="{00000000-0005-0000-0000-000083740000}"/>
    <cellStyle name="Percent [2] 2" xfId="18623" xr:uid="{00000000-0005-0000-0000-000084740000}"/>
    <cellStyle name="Percent 10" xfId="18624" xr:uid="{00000000-0005-0000-0000-000085740000}"/>
    <cellStyle name="Percent 10 2" xfId="18625" xr:uid="{00000000-0005-0000-0000-000086740000}"/>
    <cellStyle name="Percent 100" xfId="18626" xr:uid="{00000000-0005-0000-0000-000087740000}"/>
    <cellStyle name="Percent 100 2" xfId="18627" xr:uid="{00000000-0005-0000-0000-000088740000}"/>
    <cellStyle name="Percent 100 2 2" xfId="18628" xr:uid="{00000000-0005-0000-0000-000089740000}"/>
    <cellStyle name="Percent 100 2 2 2" xfId="31575" xr:uid="{00000000-0005-0000-0000-00008A740000}"/>
    <cellStyle name="Percent 100 2 3" xfId="31574" xr:uid="{00000000-0005-0000-0000-00008B740000}"/>
    <cellStyle name="Percent 100 3" xfId="18629" xr:uid="{00000000-0005-0000-0000-00008C740000}"/>
    <cellStyle name="Percent 100 3 2" xfId="31576" xr:uid="{00000000-0005-0000-0000-00008D740000}"/>
    <cellStyle name="Percent 100 4" xfId="31573" xr:uid="{00000000-0005-0000-0000-00008E740000}"/>
    <cellStyle name="Percent 101" xfId="18630" xr:uid="{00000000-0005-0000-0000-00008F740000}"/>
    <cellStyle name="Percent 102" xfId="18631" xr:uid="{00000000-0005-0000-0000-000090740000}"/>
    <cellStyle name="Percent 103" xfId="18632" xr:uid="{00000000-0005-0000-0000-000091740000}"/>
    <cellStyle name="Percent 104" xfId="18633" xr:uid="{00000000-0005-0000-0000-000092740000}"/>
    <cellStyle name="Percent 104 2" xfId="18634" xr:uid="{00000000-0005-0000-0000-000093740000}"/>
    <cellStyle name="Percent 105" xfId="18635" xr:uid="{00000000-0005-0000-0000-000094740000}"/>
    <cellStyle name="Percent 105 2" xfId="18636" xr:uid="{00000000-0005-0000-0000-000095740000}"/>
    <cellStyle name="Percent 106" xfId="18637" xr:uid="{00000000-0005-0000-0000-000096740000}"/>
    <cellStyle name="Percent 106 2" xfId="18638" xr:uid="{00000000-0005-0000-0000-000097740000}"/>
    <cellStyle name="Percent 106 2 2" xfId="18639" xr:uid="{00000000-0005-0000-0000-000098740000}"/>
    <cellStyle name="Percent 106 2 2 2" xfId="31579" xr:uid="{00000000-0005-0000-0000-000099740000}"/>
    <cellStyle name="Percent 106 2 3" xfId="31578" xr:uid="{00000000-0005-0000-0000-00009A740000}"/>
    <cellStyle name="Percent 106 3" xfId="18640" xr:uid="{00000000-0005-0000-0000-00009B740000}"/>
    <cellStyle name="Percent 106 3 2" xfId="31580" xr:uid="{00000000-0005-0000-0000-00009C740000}"/>
    <cellStyle name="Percent 106 4" xfId="31577" xr:uid="{00000000-0005-0000-0000-00009D740000}"/>
    <cellStyle name="Percent 107" xfId="18641" xr:uid="{00000000-0005-0000-0000-00009E740000}"/>
    <cellStyle name="Percent 107 2" xfId="18642" xr:uid="{00000000-0005-0000-0000-00009F740000}"/>
    <cellStyle name="Percent 107 2 2" xfId="18643" xr:uid="{00000000-0005-0000-0000-0000A0740000}"/>
    <cellStyle name="Percent 107 2 2 2" xfId="31583" xr:uid="{00000000-0005-0000-0000-0000A1740000}"/>
    <cellStyle name="Percent 107 2 3" xfId="31582" xr:uid="{00000000-0005-0000-0000-0000A2740000}"/>
    <cellStyle name="Percent 107 3" xfId="18644" xr:uid="{00000000-0005-0000-0000-0000A3740000}"/>
    <cellStyle name="Percent 107 3 2" xfId="31584" xr:uid="{00000000-0005-0000-0000-0000A4740000}"/>
    <cellStyle name="Percent 107 4" xfId="31581" xr:uid="{00000000-0005-0000-0000-0000A5740000}"/>
    <cellStyle name="Percent 108" xfId="18645" xr:uid="{00000000-0005-0000-0000-0000A6740000}"/>
    <cellStyle name="Percent 108 2" xfId="18646" xr:uid="{00000000-0005-0000-0000-0000A7740000}"/>
    <cellStyle name="Percent 108 2 2" xfId="18647" xr:uid="{00000000-0005-0000-0000-0000A8740000}"/>
    <cellStyle name="Percent 108 2 2 2" xfId="31587" xr:uid="{00000000-0005-0000-0000-0000A9740000}"/>
    <cellStyle name="Percent 108 2 3" xfId="31586" xr:uid="{00000000-0005-0000-0000-0000AA740000}"/>
    <cellStyle name="Percent 108 3" xfId="18648" xr:uid="{00000000-0005-0000-0000-0000AB740000}"/>
    <cellStyle name="Percent 108 3 2" xfId="31588" xr:uid="{00000000-0005-0000-0000-0000AC740000}"/>
    <cellStyle name="Percent 108 4" xfId="31585" xr:uid="{00000000-0005-0000-0000-0000AD740000}"/>
    <cellStyle name="Percent 109" xfId="18649" xr:uid="{00000000-0005-0000-0000-0000AE740000}"/>
    <cellStyle name="Percent 109 2" xfId="18650" xr:uid="{00000000-0005-0000-0000-0000AF740000}"/>
    <cellStyle name="Percent 109 2 2" xfId="31590" xr:uid="{00000000-0005-0000-0000-0000B0740000}"/>
    <cellStyle name="Percent 109 3" xfId="31589" xr:uid="{00000000-0005-0000-0000-0000B1740000}"/>
    <cellStyle name="Percent 11" xfId="18651" xr:uid="{00000000-0005-0000-0000-0000B2740000}"/>
    <cellStyle name="Percent 110" xfId="18652" xr:uid="{00000000-0005-0000-0000-0000B3740000}"/>
    <cellStyle name="Percent 110 2" xfId="18653" xr:uid="{00000000-0005-0000-0000-0000B4740000}"/>
    <cellStyle name="Percent 110 2 2" xfId="31592" xr:uid="{00000000-0005-0000-0000-0000B5740000}"/>
    <cellStyle name="Percent 110 3" xfId="31591" xr:uid="{00000000-0005-0000-0000-0000B6740000}"/>
    <cellStyle name="Percent 111" xfId="18654" xr:uid="{00000000-0005-0000-0000-0000B7740000}"/>
    <cellStyle name="Percent 111 2" xfId="18655" xr:uid="{00000000-0005-0000-0000-0000B8740000}"/>
    <cellStyle name="Percent 111 2 2" xfId="31594" xr:uid="{00000000-0005-0000-0000-0000B9740000}"/>
    <cellStyle name="Percent 111 3" xfId="31593" xr:uid="{00000000-0005-0000-0000-0000BA740000}"/>
    <cellStyle name="Percent 112" xfId="18656" xr:uid="{00000000-0005-0000-0000-0000BB740000}"/>
    <cellStyle name="Percent 113" xfId="18657" xr:uid="{00000000-0005-0000-0000-0000BC740000}"/>
    <cellStyle name="Percent 114" xfId="18658" xr:uid="{00000000-0005-0000-0000-0000BD740000}"/>
    <cellStyle name="Percent 115" xfId="18659" xr:uid="{00000000-0005-0000-0000-0000BE740000}"/>
    <cellStyle name="Percent 116" xfId="18660" xr:uid="{00000000-0005-0000-0000-0000BF740000}"/>
    <cellStyle name="Percent 117" xfId="18661" xr:uid="{00000000-0005-0000-0000-0000C0740000}"/>
    <cellStyle name="Percent 118" xfId="18662" xr:uid="{00000000-0005-0000-0000-0000C1740000}"/>
    <cellStyle name="Percent 119" xfId="18663" xr:uid="{00000000-0005-0000-0000-0000C2740000}"/>
    <cellStyle name="Percent 12" xfId="18664" xr:uid="{00000000-0005-0000-0000-0000C3740000}"/>
    <cellStyle name="Percent 120" xfId="18665" xr:uid="{00000000-0005-0000-0000-0000C4740000}"/>
    <cellStyle name="Percent 121" xfId="18666" xr:uid="{00000000-0005-0000-0000-0000C5740000}"/>
    <cellStyle name="Percent 122" xfId="18667" xr:uid="{00000000-0005-0000-0000-0000C6740000}"/>
    <cellStyle name="Percent 123" xfId="18668" xr:uid="{00000000-0005-0000-0000-0000C7740000}"/>
    <cellStyle name="Percent 124" xfId="18669" xr:uid="{00000000-0005-0000-0000-0000C8740000}"/>
    <cellStyle name="Percent 124 2" xfId="31595" xr:uid="{00000000-0005-0000-0000-0000C9740000}"/>
    <cellStyle name="Percent 125" xfId="18670" xr:uid="{00000000-0005-0000-0000-0000CA740000}"/>
    <cellStyle name="Percent 126" xfId="18671" xr:uid="{00000000-0005-0000-0000-0000CB740000}"/>
    <cellStyle name="Percent 127" xfId="18672" xr:uid="{00000000-0005-0000-0000-0000CC740000}"/>
    <cellStyle name="Percent 128" xfId="18673" xr:uid="{00000000-0005-0000-0000-0000CD740000}"/>
    <cellStyle name="Percent 129" xfId="18674" xr:uid="{00000000-0005-0000-0000-0000CE740000}"/>
    <cellStyle name="Percent 13" xfId="18675" xr:uid="{00000000-0005-0000-0000-0000CF740000}"/>
    <cellStyle name="Percent 13 2" xfId="18676" xr:uid="{00000000-0005-0000-0000-0000D0740000}"/>
    <cellStyle name="Percent 130" xfId="18677" xr:uid="{00000000-0005-0000-0000-0000D1740000}"/>
    <cellStyle name="Percent 131" xfId="18678" xr:uid="{00000000-0005-0000-0000-0000D2740000}"/>
    <cellStyle name="Percent 132" xfId="18679" xr:uid="{00000000-0005-0000-0000-0000D3740000}"/>
    <cellStyle name="Percent 133" xfId="18680" xr:uid="{00000000-0005-0000-0000-0000D4740000}"/>
    <cellStyle name="Percent 134" xfId="18681" xr:uid="{00000000-0005-0000-0000-0000D5740000}"/>
    <cellStyle name="Percent 135" xfId="18682" xr:uid="{00000000-0005-0000-0000-0000D6740000}"/>
    <cellStyle name="Percent 136" xfId="18683" xr:uid="{00000000-0005-0000-0000-0000D7740000}"/>
    <cellStyle name="Percent 137" xfId="18684" xr:uid="{00000000-0005-0000-0000-0000D8740000}"/>
    <cellStyle name="Percent 138" xfId="18685" xr:uid="{00000000-0005-0000-0000-0000D9740000}"/>
    <cellStyle name="Percent 139" xfId="18686" xr:uid="{00000000-0005-0000-0000-0000DA740000}"/>
    <cellStyle name="Percent 14" xfId="18687" xr:uid="{00000000-0005-0000-0000-0000DB740000}"/>
    <cellStyle name="Percent 14 2" xfId="18688" xr:uid="{00000000-0005-0000-0000-0000DC740000}"/>
    <cellStyle name="Percent 140" xfId="18689" xr:uid="{00000000-0005-0000-0000-0000DD740000}"/>
    <cellStyle name="Percent 141" xfId="18690" xr:uid="{00000000-0005-0000-0000-0000DE740000}"/>
    <cellStyle name="Percent 142" xfId="18691" xr:uid="{00000000-0005-0000-0000-0000DF740000}"/>
    <cellStyle name="Percent 143" xfId="18692" xr:uid="{00000000-0005-0000-0000-0000E0740000}"/>
    <cellStyle name="Percent 144" xfId="20375" xr:uid="{00000000-0005-0000-0000-0000E1740000}"/>
    <cellStyle name="Percent 145" xfId="20379" xr:uid="{00000000-0005-0000-0000-0000E2740000}"/>
    <cellStyle name="Percent 146" xfId="20382" xr:uid="{00000000-0005-0000-0000-0000E3740000}"/>
    <cellStyle name="Percent 147" xfId="20384" xr:uid="{00000000-0005-0000-0000-0000E4740000}"/>
    <cellStyle name="Percent 148" xfId="23" xr:uid="{00000000-0005-0000-0000-0000E5740000}"/>
    <cellStyle name="Percent 15" xfId="18693" xr:uid="{00000000-0005-0000-0000-0000E6740000}"/>
    <cellStyle name="Percent 15 2" xfId="18694" xr:uid="{00000000-0005-0000-0000-0000E7740000}"/>
    <cellStyle name="Percent 15 2 2" xfId="18695" xr:uid="{00000000-0005-0000-0000-0000E8740000}"/>
    <cellStyle name="Percent 16" xfId="18696" xr:uid="{00000000-0005-0000-0000-0000E9740000}"/>
    <cellStyle name="Percent 16 2" xfId="18697" xr:uid="{00000000-0005-0000-0000-0000EA740000}"/>
    <cellStyle name="Percent 17" xfId="18698" xr:uid="{00000000-0005-0000-0000-0000EB740000}"/>
    <cellStyle name="Percent 17 2" xfId="18699" xr:uid="{00000000-0005-0000-0000-0000EC740000}"/>
    <cellStyle name="Percent 18" xfId="18700" xr:uid="{00000000-0005-0000-0000-0000ED740000}"/>
    <cellStyle name="Percent 18 2" xfId="18701" xr:uid="{00000000-0005-0000-0000-0000EE740000}"/>
    <cellStyle name="Percent 19" xfId="18702" xr:uid="{00000000-0005-0000-0000-0000EF740000}"/>
    <cellStyle name="Percent 19 2" xfId="18703" xr:uid="{00000000-0005-0000-0000-0000F0740000}"/>
    <cellStyle name="Percent 2" xfId="25" xr:uid="{00000000-0005-0000-0000-0000F1740000}"/>
    <cellStyle name="Percent 2 2" xfId="31" xr:uid="{00000000-0005-0000-0000-0000F2740000}"/>
    <cellStyle name="Percent 2 2 2" xfId="18704" xr:uid="{00000000-0005-0000-0000-0000F3740000}"/>
    <cellStyle name="Percent 2 2 3" xfId="20391" xr:uid="{00000000-0005-0000-0000-0000F4740000}"/>
    <cellStyle name="Percent 2 3" xfId="35" xr:uid="{00000000-0005-0000-0000-0000F5740000}"/>
    <cellStyle name="Percent 2 3 2" xfId="18705" xr:uid="{00000000-0005-0000-0000-0000F6740000}"/>
    <cellStyle name="Percent 2 3 2 2" xfId="18706" xr:uid="{00000000-0005-0000-0000-0000F7740000}"/>
    <cellStyle name="Percent 2 3 2 2 2" xfId="18707" xr:uid="{00000000-0005-0000-0000-0000F8740000}"/>
    <cellStyle name="Percent 2 3 2 2 2 2" xfId="18708" xr:uid="{00000000-0005-0000-0000-0000F9740000}"/>
    <cellStyle name="Percent 2 3 2 2 2 2 2" xfId="31599" xr:uid="{00000000-0005-0000-0000-0000FA740000}"/>
    <cellStyle name="Percent 2 3 2 2 2 3" xfId="31598" xr:uid="{00000000-0005-0000-0000-0000FB740000}"/>
    <cellStyle name="Percent 2 3 2 2 3" xfId="18709" xr:uid="{00000000-0005-0000-0000-0000FC740000}"/>
    <cellStyle name="Percent 2 3 2 2 3 2" xfId="31600" xr:uid="{00000000-0005-0000-0000-0000FD740000}"/>
    <cellStyle name="Percent 2 3 2 2 4" xfId="31597" xr:uid="{00000000-0005-0000-0000-0000FE740000}"/>
    <cellStyle name="Percent 2 3 2 3" xfId="18710" xr:uid="{00000000-0005-0000-0000-0000FF740000}"/>
    <cellStyle name="Percent 2 3 2 3 2" xfId="18711" xr:uid="{00000000-0005-0000-0000-000000750000}"/>
    <cellStyle name="Percent 2 3 2 3 2 2" xfId="31602" xr:uid="{00000000-0005-0000-0000-000001750000}"/>
    <cellStyle name="Percent 2 3 2 3 3" xfId="31601" xr:uid="{00000000-0005-0000-0000-000002750000}"/>
    <cellStyle name="Percent 2 3 2 4" xfId="18712" xr:uid="{00000000-0005-0000-0000-000003750000}"/>
    <cellStyle name="Percent 2 3 2 4 2" xfId="31603" xr:uid="{00000000-0005-0000-0000-000004750000}"/>
    <cellStyle name="Percent 2 3 2 5" xfId="31596" xr:uid="{00000000-0005-0000-0000-000005750000}"/>
    <cellStyle name="Percent 2 3 3" xfId="18713" xr:uid="{00000000-0005-0000-0000-000006750000}"/>
    <cellStyle name="Percent 2 3 3 2" xfId="18714" xr:uid="{00000000-0005-0000-0000-000007750000}"/>
    <cellStyle name="Percent 2 3 3 2 2" xfId="18715" xr:uid="{00000000-0005-0000-0000-000008750000}"/>
    <cellStyle name="Percent 2 3 3 2 2 2" xfId="18716" xr:uid="{00000000-0005-0000-0000-000009750000}"/>
    <cellStyle name="Percent 2 3 3 2 2 2 2" xfId="31607" xr:uid="{00000000-0005-0000-0000-00000A750000}"/>
    <cellStyle name="Percent 2 3 3 2 2 3" xfId="31606" xr:uid="{00000000-0005-0000-0000-00000B750000}"/>
    <cellStyle name="Percent 2 3 3 2 3" xfId="18717" xr:uid="{00000000-0005-0000-0000-00000C750000}"/>
    <cellStyle name="Percent 2 3 3 2 3 2" xfId="31608" xr:uid="{00000000-0005-0000-0000-00000D750000}"/>
    <cellStyle name="Percent 2 3 3 2 4" xfId="31605" xr:uid="{00000000-0005-0000-0000-00000E750000}"/>
    <cellStyle name="Percent 2 3 3 3" xfId="18718" xr:uid="{00000000-0005-0000-0000-00000F750000}"/>
    <cellStyle name="Percent 2 3 3 3 2" xfId="18719" xr:uid="{00000000-0005-0000-0000-000010750000}"/>
    <cellStyle name="Percent 2 3 3 3 2 2" xfId="31610" xr:uid="{00000000-0005-0000-0000-000011750000}"/>
    <cellStyle name="Percent 2 3 3 3 3" xfId="31609" xr:uid="{00000000-0005-0000-0000-000012750000}"/>
    <cellStyle name="Percent 2 3 3 4" xfId="18720" xr:uid="{00000000-0005-0000-0000-000013750000}"/>
    <cellStyle name="Percent 2 3 3 4 2" xfId="31611" xr:uid="{00000000-0005-0000-0000-000014750000}"/>
    <cellStyle name="Percent 2 3 3 5" xfId="31604" xr:uid="{00000000-0005-0000-0000-000015750000}"/>
    <cellStyle name="Percent 2 3 4" xfId="18721" xr:uid="{00000000-0005-0000-0000-000016750000}"/>
    <cellStyle name="Percent 2 3 4 2" xfId="18722" xr:uid="{00000000-0005-0000-0000-000017750000}"/>
    <cellStyle name="Percent 2 3 4 2 2" xfId="18723" xr:uid="{00000000-0005-0000-0000-000018750000}"/>
    <cellStyle name="Percent 2 3 4 2 2 2" xfId="31614" xr:uid="{00000000-0005-0000-0000-000019750000}"/>
    <cellStyle name="Percent 2 3 4 2 3" xfId="31613" xr:uid="{00000000-0005-0000-0000-00001A750000}"/>
    <cellStyle name="Percent 2 3 4 3" xfId="18724" xr:uid="{00000000-0005-0000-0000-00001B750000}"/>
    <cellStyle name="Percent 2 3 4 3 2" xfId="31615" xr:uid="{00000000-0005-0000-0000-00001C750000}"/>
    <cellStyle name="Percent 2 3 4 4" xfId="31612" xr:uid="{00000000-0005-0000-0000-00001D750000}"/>
    <cellStyle name="Percent 2 3 5" xfId="20395" xr:uid="{00000000-0005-0000-0000-00001E750000}"/>
    <cellStyle name="Percent 2 4" xfId="18725" xr:uid="{00000000-0005-0000-0000-00001F750000}"/>
    <cellStyle name="Percent 2 5" xfId="18726" xr:uid="{00000000-0005-0000-0000-000020750000}"/>
    <cellStyle name="Percent 2 5 2" xfId="18727" xr:uid="{00000000-0005-0000-0000-000021750000}"/>
    <cellStyle name="Percent 2 6" xfId="18728" xr:uid="{00000000-0005-0000-0000-000022750000}"/>
    <cellStyle name="Percent 2 7" xfId="18729" xr:uid="{00000000-0005-0000-0000-000023750000}"/>
    <cellStyle name="Percent 2 8" xfId="20387" xr:uid="{00000000-0005-0000-0000-000024750000}"/>
    <cellStyle name="Percent 20" xfId="18730" xr:uid="{00000000-0005-0000-0000-000025750000}"/>
    <cellStyle name="Percent 20 2" xfId="18731" xr:uid="{00000000-0005-0000-0000-000026750000}"/>
    <cellStyle name="Percent 21" xfId="18732" xr:uid="{00000000-0005-0000-0000-000027750000}"/>
    <cellStyle name="Percent 21 2" xfId="18733" xr:uid="{00000000-0005-0000-0000-000028750000}"/>
    <cellStyle name="Percent 22" xfId="18734" xr:uid="{00000000-0005-0000-0000-000029750000}"/>
    <cellStyle name="Percent 22 2" xfId="18735" xr:uid="{00000000-0005-0000-0000-00002A750000}"/>
    <cellStyle name="Percent 23" xfId="18736" xr:uid="{00000000-0005-0000-0000-00002B750000}"/>
    <cellStyle name="Percent 23 2" xfId="18737" xr:uid="{00000000-0005-0000-0000-00002C750000}"/>
    <cellStyle name="Percent 24" xfId="18738" xr:uid="{00000000-0005-0000-0000-00002D750000}"/>
    <cellStyle name="Percent 24 2" xfId="18739" xr:uid="{00000000-0005-0000-0000-00002E750000}"/>
    <cellStyle name="Percent 25" xfId="18740" xr:uid="{00000000-0005-0000-0000-00002F750000}"/>
    <cellStyle name="Percent 25 2" xfId="18741" xr:uid="{00000000-0005-0000-0000-000030750000}"/>
    <cellStyle name="Percent 26" xfId="18742" xr:uid="{00000000-0005-0000-0000-000031750000}"/>
    <cellStyle name="Percent 26 2" xfId="18743" xr:uid="{00000000-0005-0000-0000-000032750000}"/>
    <cellStyle name="Percent 27" xfId="18744" xr:uid="{00000000-0005-0000-0000-000033750000}"/>
    <cellStyle name="Percent 27 2" xfId="18745" xr:uid="{00000000-0005-0000-0000-000034750000}"/>
    <cellStyle name="Percent 28" xfId="18746" xr:uid="{00000000-0005-0000-0000-000035750000}"/>
    <cellStyle name="Percent 28 2" xfId="18747" xr:uid="{00000000-0005-0000-0000-000036750000}"/>
    <cellStyle name="Percent 29" xfId="18748" xr:uid="{00000000-0005-0000-0000-000037750000}"/>
    <cellStyle name="Percent 29 2" xfId="18749" xr:uid="{00000000-0005-0000-0000-000038750000}"/>
    <cellStyle name="Percent 3" xfId="38" xr:uid="{00000000-0005-0000-0000-000039750000}"/>
    <cellStyle name="Percent 3 2" xfId="18750" xr:uid="{00000000-0005-0000-0000-00003A750000}"/>
    <cellStyle name="Percent 3 3" xfId="18751" xr:uid="{00000000-0005-0000-0000-00003B750000}"/>
    <cellStyle name="Percent 3 4" xfId="18752" xr:uid="{00000000-0005-0000-0000-00003C750000}"/>
    <cellStyle name="Percent 3 5" xfId="20398" xr:uid="{00000000-0005-0000-0000-00003D750000}"/>
    <cellStyle name="Percent 30" xfId="18753" xr:uid="{00000000-0005-0000-0000-00003E750000}"/>
    <cellStyle name="Percent 30 2" xfId="18754" xr:uid="{00000000-0005-0000-0000-00003F750000}"/>
    <cellStyle name="Percent 31" xfId="18755" xr:uid="{00000000-0005-0000-0000-000040750000}"/>
    <cellStyle name="Percent 31 2" xfId="18756" xr:uid="{00000000-0005-0000-0000-000041750000}"/>
    <cellStyle name="Percent 32" xfId="18757" xr:uid="{00000000-0005-0000-0000-000042750000}"/>
    <cellStyle name="Percent 32 2" xfId="18758" xr:uid="{00000000-0005-0000-0000-000043750000}"/>
    <cellStyle name="Percent 33" xfId="18759" xr:uid="{00000000-0005-0000-0000-000044750000}"/>
    <cellStyle name="Percent 33 2" xfId="18760" xr:uid="{00000000-0005-0000-0000-000045750000}"/>
    <cellStyle name="Percent 34" xfId="18761" xr:uid="{00000000-0005-0000-0000-000046750000}"/>
    <cellStyle name="Percent 34 2" xfId="18762" xr:uid="{00000000-0005-0000-0000-000047750000}"/>
    <cellStyle name="Percent 35" xfId="18763" xr:uid="{00000000-0005-0000-0000-000048750000}"/>
    <cellStyle name="Percent 35 2" xfId="18764" xr:uid="{00000000-0005-0000-0000-000049750000}"/>
    <cellStyle name="Percent 36" xfId="18765" xr:uid="{00000000-0005-0000-0000-00004A750000}"/>
    <cellStyle name="Percent 36 2" xfId="18766" xr:uid="{00000000-0005-0000-0000-00004B750000}"/>
    <cellStyle name="Percent 37" xfId="18767" xr:uid="{00000000-0005-0000-0000-00004C750000}"/>
    <cellStyle name="Percent 37 2" xfId="18768" xr:uid="{00000000-0005-0000-0000-00004D750000}"/>
    <cellStyle name="Percent 38" xfId="18769" xr:uid="{00000000-0005-0000-0000-00004E750000}"/>
    <cellStyle name="Percent 38 2" xfId="18770" xr:uid="{00000000-0005-0000-0000-00004F750000}"/>
    <cellStyle name="Percent 39" xfId="18771" xr:uid="{00000000-0005-0000-0000-000050750000}"/>
    <cellStyle name="Percent 39 2" xfId="18772" xr:uid="{00000000-0005-0000-0000-000051750000}"/>
    <cellStyle name="Percent 4" xfId="18773" xr:uid="{00000000-0005-0000-0000-000052750000}"/>
    <cellStyle name="Percent 4 2" xfId="18774" xr:uid="{00000000-0005-0000-0000-000053750000}"/>
    <cellStyle name="Percent 4 3" xfId="18775" xr:uid="{00000000-0005-0000-0000-000054750000}"/>
    <cellStyle name="Percent 40" xfId="18776" xr:uid="{00000000-0005-0000-0000-000055750000}"/>
    <cellStyle name="Percent 40 2" xfId="18777" xr:uid="{00000000-0005-0000-0000-000056750000}"/>
    <cellStyle name="Percent 41" xfId="18778" xr:uid="{00000000-0005-0000-0000-000057750000}"/>
    <cellStyle name="Percent 41 2" xfId="18779" xr:uid="{00000000-0005-0000-0000-000058750000}"/>
    <cellStyle name="Percent 42" xfId="18780" xr:uid="{00000000-0005-0000-0000-000059750000}"/>
    <cellStyle name="Percent 42 2" xfId="18781" xr:uid="{00000000-0005-0000-0000-00005A750000}"/>
    <cellStyle name="Percent 43" xfId="18782" xr:uid="{00000000-0005-0000-0000-00005B750000}"/>
    <cellStyle name="Percent 43 2" xfId="18783" xr:uid="{00000000-0005-0000-0000-00005C750000}"/>
    <cellStyle name="Percent 44" xfId="18784" xr:uid="{00000000-0005-0000-0000-00005D750000}"/>
    <cellStyle name="Percent 44 2" xfId="18785" xr:uid="{00000000-0005-0000-0000-00005E750000}"/>
    <cellStyle name="Percent 45" xfId="18786" xr:uid="{00000000-0005-0000-0000-00005F750000}"/>
    <cellStyle name="Percent 45 2" xfId="18787" xr:uid="{00000000-0005-0000-0000-000060750000}"/>
    <cellStyle name="Percent 46" xfId="18788" xr:uid="{00000000-0005-0000-0000-000061750000}"/>
    <cellStyle name="Percent 46 2" xfId="18789" xr:uid="{00000000-0005-0000-0000-000062750000}"/>
    <cellStyle name="Percent 47" xfId="18790" xr:uid="{00000000-0005-0000-0000-000063750000}"/>
    <cellStyle name="Percent 47 2" xfId="18791" xr:uid="{00000000-0005-0000-0000-000064750000}"/>
    <cellStyle name="Percent 48" xfId="18792" xr:uid="{00000000-0005-0000-0000-000065750000}"/>
    <cellStyle name="Percent 48 2" xfId="18793" xr:uid="{00000000-0005-0000-0000-000066750000}"/>
    <cellStyle name="Percent 49" xfId="18794" xr:uid="{00000000-0005-0000-0000-000067750000}"/>
    <cellStyle name="Percent 49 2" xfId="18795" xr:uid="{00000000-0005-0000-0000-000068750000}"/>
    <cellStyle name="Percent 5" xfId="18796" xr:uid="{00000000-0005-0000-0000-000069750000}"/>
    <cellStyle name="Percent 5 2" xfId="18797" xr:uid="{00000000-0005-0000-0000-00006A750000}"/>
    <cellStyle name="Percent 5 3" xfId="18798" xr:uid="{00000000-0005-0000-0000-00006B750000}"/>
    <cellStyle name="Percent 50" xfId="18799" xr:uid="{00000000-0005-0000-0000-00006C750000}"/>
    <cellStyle name="Percent 50 2" xfId="18800" xr:uid="{00000000-0005-0000-0000-00006D750000}"/>
    <cellStyle name="Percent 51" xfId="18801" xr:uid="{00000000-0005-0000-0000-00006E750000}"/>
    <cellStyle name="Percent 51 2" xfId="18802" xr:uid="{00000000-0005-0000-0000-00006F750000}"/>
    <cellStyle name="Percent 52" xfId="18803" xr:uid="{00000000-0005-0000-0000-000070750000}"/>
    <cellStyle name="Percent 52 2" xfId="18804" xr:uid="{00000000-0005-0000-0000-000071750000}"/>
    <cellStyle name="Percent 53" xfId="18805" xr:uid="{00000000-0005-0000-0000-000072750000}"/>
    <cellStyle name="Percent 53 2" xfId="18806" xr:uid="{00000000-0005-0000-0000-000073750000}"/>
    <cellStyle name="Percent 54" xfId="18807" xr:uid="{00000000-0005-0000-0000-000074750000}"/>
    <cellStyle name="Percent 54 2" xfId="18808" xr:uid="{00000000-0005-0000-0000-000075750000}"/>
    <cellStyle name="Percent 55" xfId="18809" xr:uid="{00000000-0005-0000-0000-000076750000}"/>
    <cellStyle name="Percent 55 2" xfId="18810" xr:uid="{00000000-0005-0000-0000-000077750000}"/>
    <cellStyle name="Percent 56" xfId="18811" xr:uid="{00000000-0005-0000-0000-000078750000}"/>
    <cellStyle name="Percent 56 2" xfId="18812" xr:uid="{00000000-0005-0000-0000-000079750000}"/>
    <cellStyle name="Percent 57" xfId="18813" xr:uid="{00000000-0005-0000-0000-00007A750000}"/>
    <cellStyle name="Percent 57 10" xfId="31616" xr:uid="{00000000-0005-0000-0000-00007B750000}"/>
    <cellStyle name="Percent 57 2" xfId="18814" xr:uid="{00000000-0005-0000-0000-00007C750000}"/>
    <cellStyle name="Percent 57 2 2" xfId="18815" xr:uid="{00000000-0005-0000-0000-00007D750000}"/>
    <cellStyle name="Percent 57 2 2 2" xfId="18816" xr:uid="{00000000-0005-0000-0000-00007E750000}"/>
    <cellStyle name="Percent 57 2 2 2 2" xfId="18817" xr:uid="{00000000-0005-0000-0000-00007F750000}"/>
    <cellStyle name="Percent 57 2 2 2 2 2" xfId="31620" xr:uid="{00000000-0005-0000-0000-000080750000}"/>
    <cellStyle name="Percent 57 2 2 2 3" xfId="31619" xr:uid="{00000000-0005-0000-0000-000081750000}"/>
    <cellStyle name="Percent 57 2 2 3" xfId="18818" xr:uid="{00000000-0005-0000-0000-000082750000}"/>
    <cellStyle name="Percent 57 2 2 3 2" xfId="31621" xr:uid="{00000000-0005-0000-0000-000083750000}"/>
    <cellStyle name="Percent 57 2 2 4" xfId="31618" xr:uid="{00000000-0005-0000-0000-000084750000}"/>
    <cellStyle name="Percent 57 2 3" xfId="18819" xr:uid="{00000000-0005-0000-0000-000085750000}"/>
    <cellStyle name="Percent 57 2 3 2" xfId="18820" xr:uid="{00000000-0005-0000-0000-000086750000}"/>
    <cellStyle name="Percent 57 2 3 2 2" xfId="18821" xr:uid="{00000000-0005-0000-0000-000087750000}"/>
    <cellStyle name="Percent 57 2 3 2 2 2" xfId="31624" xr:uid="{00000000-0005-0000-0000-000088750000}"/>
    <cellStyle name="Percent 57 2 3 2 3" xfId="31623" xr:uid="{00000000-0005-0000-0000-000089750000}"/>
    <cellStyle name="Percent 57 2 3 3" xfId="18822" xr:uid="{00000000-0005-0000-0000-00008A750000}"/>
    <cellStyle name="Percent 57 2 3 3 2" xfId="31625" xr:uid="{00000000-0005-0000-0000-00008B750000}"/>
    <cellStyle name="Percent 57 2 3 4" xfId="31622" xr:uid="{00000000-0005-0000-0000-00008C750000}"/>
    <cellStyle name="Percent 57 2 4" xfId="18823" xr:uid="{00000000-0005-0000-0000-00008D750000}"/>
    <cellStyle name="Percent 57 2 4 2" xfId="18824" xr:uid="{00000000-0005-0000-0000-00008E750000}"/>
    <cellStyle name="Percent 57 2 4 2 2" xfId="18825" xr:uid="{00000000-0005-0000-0000-00008F750000}"/>
    <cellStyle name="Percent 57 2 4 2 2 2" xfId="31628" xr:uid="{00000000-0005-0000-0000-000090750000}"/>
    <cellStyle name="Percent 57 2 4 2 3" xfId="31627" xr:uid="{00000000-0005-0000-0000-000091750000}"/>
    <cellStyle name="Percent 57 2 4 3" xfId="18826" xr:uid="{00000000-0005-0000-0000-000092750000}"/>
    <cellStyle name="Percent 57 2 4 3 2" xfId="31629" xr:uid="{00000000-0005-0000-0000-000093750000}"/>
    <cellStyle name="Percent 57 2 4 4" xfId="31626" xr:uid="{00000000-0005-0000-0000-000094750000}"/>
    <cellStyle name="Percent 57 2 5" xfId="18827" xr:uid="{00000000-0005-0000-0000-000095750000}"/>
    <cellStyle name="Percent 57 2 5 2" xfId="18828" xr:uid="{00000000-0005-0000-0000-000096750000}"/>
    <cellStyle name="Percent 57 2 5 2 2" xfId="18829" xr:uid="{00000000-0005-0000-0000-000097750000}"/>
    <cellStyle name="Percent 57 2 5 2 2 2" xfId="31632" xr:uid="{00000000-0005-0000-0000-000098750000}"/>
    <cellStyle name="Percent 57 2 5 2 3" xfId="31631" xr:uid="{00000000-0005-0000-0000-000099750000}"/>
    <cellStyle name="Percent 57 2 5 3" xfId="18830" xr:uid="{00000000-0005-0000-0000-00009A750000}"/>
    <cellStyle name="Percent 57 2 5 3 2" xfId="31633" xr:uid="{00000000-0005-0000-0000-00009B750000}"/>
    <cellStyle name="Percent 57 2 5 4" xfId="31630" xr:uid="{00000000-0005-0000-0000-00009C750000}"/>
    <cellStyle name="Percent 57 2 6" xfId="18831" xr:uid="{00000000-0005-0000-0000-00009D750000}"/>
    <cellStyle name="Percent 57 2 6 2" xfId="18832" xr:uid="{00000000-0005-0000-0000-00009E750000}"/>
    <cellStyle name="Percent 57 2 6 2 2" xfId="18833" xr:uid="{00000000-0005-0000-0000-00009F750000}"/>
    <cellStyle name="Percent 57 2 6 2 2 2" xfId="31636" xr:uid="{00000000-0005-0000-0000-0000A0750000}"/>
    <cellStyle name="Percent 57 2 6 2 3" xfId="31635" xr:uid="{00000000-0005-0000-0000-0000A1750000}"/>
    <cellStyle name="Percent 57 2 6 3" xfId="18834" xr:uid="{00000000-0005-0000-0000-0000A2750000}"/>
    <cellStyle name="Percent 57 2 6 3 2" xfId="31637" xr:uid="{00000000-0005-0000-0000-0000A3750000}"/>
    <cellStyle name="Percent 57 2 6 4" xfId="31634" xr:uid="{00000000-0005-0000-0000-0000A4750000}"/>
    <cellStyle name="Percent 57 2 7" xfId="18835" xr:uid="{00000000-0005-0000-0000-0000A5750000}"/>
    <cellStyle name="Percent 57 2 7 2" xfId="18836" xr:uid="{00000000-0005-0000-0000-0000A6750000}"/>
    <cellStyle name="Percent 57 2 7 2 2" xfId="31639" xr:uid="{00000000-0005-0000-0000-0000A7750000}"/>
    <cellStyle name="Percent 57 2 7 3" xfId="31638" xr:uid="{00000000-0005-0000-0000-0000A8750000}"/>
    <cellStyle name="Percent 57 2 8" xfId="18837" xr:uid="{00000000-0005-0000-0000-0000A9750000}"/>
    <cellStyle name="Percent 57 2 8 2" xfId="31640" xr:uid="{00000000-0005-0000-0000-0000AA750000}"/>
    <cellStyle name="Percent 57 2 9" xfId="31617" xr:uid="{00000000-0005-0000-0000-0000AB750000}"/>
    <cellStyle name="Percent 57 3" xfId="18838" xr:uid="{00000000-0005-0000-0000-0000AC750000}"/>
    <cellStyle name="Percent 57 3 2" xfId="18839" xr:uid="{00000000-0005-0000-0000-0000AD750000}"/>
    <cellStyle name="Percent 57 3 2 2" xfId="18840" xr:uid="{00000000-0005-0000-0000-0000AE750000}"/>
    <cellStyle name="Percent 57 3 2 2 2" xfId="31643" xr:uid="{00000000-0005-0000-0000-0000AF750000}"/>
    <cellStyle name="Percent 57 3 2 3" xfId="31642" xr:uid="{00000000-0005-0000-0000-0000B0750000}"/>
    <cellStyle name="Percent 57 3 3" xfId="18841" xr:uid="{00000000-0005-0000-0000-0000B1750000}"/>
    <cellStyle name="Percent 57 3 3 2" xfId="31644" xr:uid="{00000000-0005-0000-0000-0000B2750000}"/>
    <cellStyle name="Percent 57 3 4" xfId="31641" xr:uid="{00000000-0005-0000-0000-0000B3750000}"/>
    <cellStyle name="Percent 57 4" xfId="18842" xr:uid="{00000000-0005-0000-0000-0000B4750000}"/>
    <cellStyle name="Percent 57 4 2" xfId="18843" xr:uid="{00000000-0005-0000-0000-0000B5750000}"/>
    <cellStyle name="Percent 57 4 2 2" xfId="18844" xr:uid="{00000000-0005-0000-0000-0000B6750000}"/>
    <cellStyle name="Percent 57 4 2 2 2" xfId="31647" xr:uid="{00000000-0005-0000-0000-0000B7750000}"/>
    <cellStyle name="Percent 57 4 2 3" xfId="31646" xr:uid="{00000000-0005-0000-0000-0000B8750000}"/>
    <cellStyle name="Percent 57 4 3" xfId="18845" xr:uid="{00000000-0005-0000-0000-0000B9750000}"/>
    <cellStyle name="Percent 57 4 3 2" xfId="31648" xr:uid="{00000000-0005-0000-0000-0000BA750000}"/>
    <cellStyle name="Percent 57 4 4" xfId="31645" xr:uid="{00000000-0005-0000-0000-0000BB750000}"/>
    <cellStyle name="Percent 57 5" xfId="18846" xr:uid="{00000000-0005-0000-0000-0000BC750000}"/>
    <cellStyle name="Percent 57 5 2" xfId="18847" xr:uid="{00000000-0005-0000-0000-0000BD750000}"/>
    <cellStyle name="Percent 57 5 2 2" xfId="18848" xr:uid="{00000000-0005-0000-0000-0000BE750000}"/>
    <cellStyle name="Percent 57 5 2 2 2" xfId="31651" xr:uid="{00000000-0005-0000-0000-0000BF750000}"/>
    <cellStyle name="Percent 57 5 2 3" xfId="31650" xr:uid="{00000000-0005-0000-0000-0000C0750000}"/>
    <cellStyle name="Percent 57 5 3" xfId="18849" xr:uid="{00000000-0005-0000-0000-0000C1750000}"/>
    <cellStyle name="Percent 57 5 3 2" xfId="31652" xr:uid="{00000000-0005-0000-0000-0000C2750000}"/>
    <cellStyle name="Percent 57 5 4" xfId="31649" xr:uid="{00000000-0005-0000-0000-0000C3750000}"/>
    <cellStyle name="Percent 57 6" xfId="18850" xr:uid="{00000000-0005-0000-0000-0000C4750000}"/>
    <cellStyle name="Percent 57 6 2" xfId="18851" xr:uid="{00000000-0005-0000-0000-0000C5750000}"/>
    <cellStyle name="Percent 57 6 2 2" xfId="18852" xr:uid="{00000000-0005-0000-0000-0000C6750000}"/>
    <cellStyle name="Percent 57 6 2 2 2" xfId="31655" xr:uid="{00000000-0005-0000-0000-0000C7750000}"/>
    <cellStyle name="Percent 57 6 2 3" xfId="31654" xr:uid="{00000000-0005-0000-0000-0000C8750000}"/>
    <cellStyle name="Percent 57 6 3" xfId="18853" xr:uid="{00000000-0005-0000-0000-0000C9750000}"/>
    <cellStyle name="Percent 57 6 3 2" xfId="31656" xr:uid="{00000000-0005-0000-0000-0000CA750000}"/>
    <cellStyle name="Percent 57 6 4" xfId="31653" xr:uid="{00000000-0005-0000-0000-0000CB750000}"/>
    <cellStyle name="Percent 57 7" xfId="18854" xr:uid="{00000000-0005-0000-0000-0000CC750000}"/>
    <cellStyle name="Percent 57 7 2" xfId="18855" xr:uid="{00000000-0005-0000-0000-0000CD750000}"/>
    <cellStyle name="Percent 57 7 2 2" xfId="18856" xr:uid="{00000000-0005-0000-0000-0000CE750000}"/>
    <cellStyle name="Percent 57 7 2 2 2" xfId="31659" xr:uid="{00000000-0005-0000-0000-0000CF750000}"/>
    <cellStyle name="Percent 57 7 2 3" xfId="31658" xr:uid="{00000000-0005-0000-0000-0000D0750000}"/>
    <cellStyle name="Percent 57 7 3" xfId="18857" xr:uid="{00000000-0005-0000-0000-0000D1750000}"/>
    <cellStyle name="Percent 57 7 3 2" xfId="31660" xr:uid="{00000000-0005-0000-0000-0000D2750000}"/>
    <cellStyle name="Percent 57 7 4" xfId="31657" xr:uid="{00000000-0005-0000-0000-0000D3750000}"/>
    <cellStyle name="Percent 57 8" xfId="18858" xr:uid="{00000000-0005-0000-0000-0000D4750000}"/>
    <cellStyle name="Percent 57 8 2" xfId="18859" xr:uid="{00000000-0005-0000-0000-0000D5750000}"/>
    <cellStyle name="Percent 57 8 2 2" xfId="31662" xr:uid="{00000000-0005-0000-0000-0000D6750000}"/>
    <cellStyle name="Percent 57 8 3" xfId="31661" xr:uid="{00000000-0005-0000-0000-0000D7750000}"/>
    <cellStyle name="Percent 57 9" xfId="18860" xr:uid="{00000000-0005-0000-0000-0000D8750000}"/>
    <cellStyle name="Percent 57 9 2" xfId="31663" xr:uid="{00000000-0005-0000-0000-0000D9750000}"/>
    <cellStyle name="Percent 58" xfId="18861" xr:uid="{00000000-0005-0000-0000-0000DA750000}"/>
    <cellStyle name="Percent 59" xfId="18862" xr:uid="{00000000-0005-0000-0000-0000DB750000}"/>
    <cellStyle name="Percent 6" xfId="18863" xr:uid="{00000000-0005-0000-0000-0000DC750000}"/>
    <cellStyle name="Percent 6 2" xfId="18864" xr:uid="{00000000-0005-0000-0000-0000DD750000}"/>
    <cellStyle name="Percent 6 3" xfId="18865" xr:uid="{00000000-0005-0000-0000-0000DE750000}"/>
    <cellStyle name="Percent 6 4" xfId="18866" xr:uid="{00000000-0005-0000-0000-0000DF750000}"/>
    <cellStyle name="Percent 60" xfId="18867" xr:uid="{00000000-0005-0000-0000-0000E0750000}"/>
    <cellStyle name="Percent 61" xfId="18868" xr:uid="{00000000-0005-0000-0000-0000E1750000}"/>
    <cellStyle name="Percent 62" xfId="18869" xr:uid="{00000000-0005-0000-0000-0000E2750000}"/>
    <cellStyle name="Percent 63" xfId="18870" xr:uid="{00000000-0005-0000-0000-0000E3750000}"/>
    <cellStyle name="Percent 64" xfId="18871" xr:uid="{00000000-0005-0000-0000-0000E4750000}"/>
    <cellStyle name="Percent 65" xfId="18872" xr:uid="{00000000-0005-0000-0000-0000E5750000}"/>
    <cellStyle name="Percent 65 2" xfId="18873" xr:uid="{00000000-0005-0000-0000-0000E6750000}"/>
    <cellStyle name="Percent 65 2 2" xfId="18874" xr:uid="{00000000-0005-0000-0000-0000E7750000}"/>
    <cellStyle name="Percent 65 2 2 2" xfId="18875" xr:uid="{00000000-0005-0000-0000-0000E8750000}"/>
    <cellStyle name="Percent 65 2 2 2 2" xfId="31667" xr:uid="{00000000-0005-0000-0000-0000E9750000}"/>
    <cellStyle name="Percent 65 2 2 3" xfId="31666" xr:uid="{00000000-0005-0000-0000-0000EA750000}"/>
    <cellStyle name="Percent 65 2 3" xfId="18876" xr:uid="{00000000-0005-0000-0000-0000EB750000}"/>
    <cellStyle name="Percent 65 2 3 2" xfId="31668" xr:uid="{00000000-0005-0000-0000-0000EC750000}"/>
    <cellStyle name="Percent 65 2 4" xfId="31665" xr:uid="{00000000-0005-0000-0000-0000ED750000}"/>
    <cellStyle name="Percent 65 3" xfId="18877" xr:uid="{00000000-0005-0000-0000-0000EE750000}"/>
    <cellStyle name="Percent 65 3 2" xfId="18878" xr:uid="{00000000-0005-0000-0000-0000EF750000}"/>
    <cellStyle name="Percent 65 3 2 2" xfId="18879" xr:uid="{00000000-0005-0000-0000-0000F0750000}"/>
    <cellStyle name="Percent 65 3 2 2 2" xfId="31671" xr:uid="{00000000-0005-0000-0000-0000F1750000}"/>
    <cellStyle name="Percent 65 3 2 3" xfId="31670" xr:uid="{00000000-0005-0000-0000-0000F2750000}"/>
    <cellStyle name="Percent 65 3 3" xfId="18880" xr:uid="{00000000-0005-0000-0000-0000F3750000}"/>
    <cellStyle name="Percent 65 3 3 2" xfId="31672" xr:uid="{00000000-0005-0000-0000-0000F4750000}"/>
    <cellStyle name="Percent 65 3 4" xfId="31669" xr:uid="{00000000-0005-0000-0000-0000F5750000}"/>
    <cellStyle name="Percent 65 4" xfId="18881" xr:uid="{00000000-0005-0000-0000-0000F6750000}"/>
    <cellStyle name="Percent 65 4 2" xfId="18882" xr:uid="{00000000-0005-0000-0000-0000F7750000}"/>
    <cellStyle name="Percent 65 4 2 2" xfId="31674" xr:uid="{00000000-0005-0000-0000-0000F8750000}"/>
    <cellStyle name="Percent 65 4 3" xfId="31673" xr:uid="{00000000-0005-0000-0000-0000F9750000}"/>
    <cellStyle name="Percent 65 5" xfId="18883" xr:uid="{00000000-0005-0000-0000-0000FA750000}"/>
    <cellStyle name="Percent 65 5 2" xfId="31675" xr:uid="{00000000-0005-0000-0000-0000FB750000}"/>
    <cellStyle name="Percent 65 6" xfId="31664" xr:uid="{00000000-0005-0000-0000-0000FC750000}"/>
    <cellStyle name="Percent 66" xfId="18884" xr:uid="{00000000-0005-0000-0000-0000FD750000}"/>
    <cellStyle name="Percent 66 2" xfId="18885" xr:uid="{00000000-0005-0000-0000-0000FE750000}"/>
    <cellStyle name="Percent 66 2 2" xfId="18886" xr:uid="{00000000-0005-0000-0000-0000FF750000}"/>
    <cellStyle name="Percent 66 2 2 2" xfId="18887" xr:uid="{00000000-0005-0000-0000-000000760000}"/>
    <cellStyle name="Percent 66 2 2 2 2" xfId="31679" xr:uid="{00000000-0005-0000-0000-000001760000}"/>
    <cellStyle name="Percent 66 2 2 3" xfId="31678" xr:uid="{00000000-0005-0000-0000-000002760000}"/>
    <cellStyle name="Percent 66 2 3" xfId="18888" xr:uid="{00000000-0005-0000-0000-000003760000}"/>
    <cellStyle name="Percent 66 2 3 2" xfId="31680" xr:uid="{00000000-0005-0000-0000-000004760000}"/>
    <cellStyle name="Percent 66 2 4" xfId="31677" xr:uid="{00000000-0005-0000-0000-000005760000}"/>
    <cellStyle name="Percent 66 3" xfId="18889" xr:uid="{00000000-0005-0000-0000-000006760000}"/>
    <cellStyle name="Percent 66 3 2" xfId="18890" xr:uid="{00000000-0005-0000-0000-000007760000}"/>
    <cellStyle name="Percent 66 3 2 2" xfId="18891" xr:uid="{00000000-0005-0000-0000-000008760000}"/>
    <cellStyle name="Percent 66 3 2 2 2" xfId="31683" xr:uid="{00000000-0005-0000-0000-000009760000}"/>
    <cellStyle name="Percent 66 3 2 3" xfId="31682" xr:uid="{00000000-0005-0000-0000-00000A760000}"/>
    <cellStyle name="Percent 66 3 3" xfId="18892" xr:uid="{00000000-0005-0000-0000-00000B760000}"/>
    <cellStyle name="Percent 66 3 3 2" xfId="31684" xr:uid="{00000000-0005-0000-0000-00000C760000}"/>
    <cellStyle name="Percent 66 3 4" xfId="31681" xr:uid="{00000000-0005-0000-0000-00000D760000}"/>
    <cellStyle name="Percent 66 4" xfId="18893" xr:uid="{00000000-0005-0000-0000-00000E760000}"/>
    <cellStyle name="Percent 66 4 2" xfId="18894" xr:uid="{00000000-0005-0000-0000-00000F760000}"/>
    <cellStyle name="Percent 66 4 2 2" xfId="31686" xr:uid="{00000000-0005-0000-0000-000010760000}"/>
    <cellStyle name="Percent 66 4 3" xfId="31685" xr:uid="{00000000-0005-0000-0000-000011760000}"/>
    <cellStyle name="Percent 66 5" xfId="18895" xr:uid="{00000000-0005-0000-0000-000012760000}"/>
    <cellStyle name="Percent 66 5 2" xfId="31687" xr:uid="{00000000-0005-0000-0000-000013760000}"/>
    <cellStyle name="Percent 66 6" xfId="31676" xr:uid="{00000000-0005-0000-0000-000014760000}"/>
    <cellStyle name="Percent 67" xfId="18896" xr:uid="{00000000-0005-0000-0000-000015760000}"/>
    <cellStyle name="Percent 67 2" xfId="18897" xr:uid="{00000000-0005-0000-0000-000016760000}"/>
    <cellStyle name="Percent 67 2 2" xfId="18898" xr:uid="{00000000-0005-0000-0000-000017760000}"/>
    <cellStyle name="Percent 67 2 2 2" xfId="18899" xr:uid="{00000000-0005-0000-0000-000018760000}"/>
    <cellStyle name="Percent 67 2 2 2 2" xfId="31691" xr:uid="{00000000-0005-0000-0000-000019760000}"/>
    <cellStyle name="Percent 67 2 2 3" xfId="31690" xr:uid="{00000000-0005-0000-0000-00001A760000}"/>
    <cellStyle name="Percent 67 2 3" xfId="18900" xr:uid="{00000000-0005-0000-0000-00001B760000}"/>
    <cellStyle name="Percent 67 2 3 2" xfId="31692" xr:uid="{00000000-0005-0000-0000-00001C760000}"/>
    <cellStyle name="Percent 67 2 4" xfId="31689" xr:uid="{00000000-0005-0000-0000-00001D760000}"/>
    <cellStyle name="Percent 67 3" xfId="18901" xr:uid="{00000000-0005-0000-0000-00001E760000}"/>
    <cellStyle name="Percent 67 3 2" xfId="18902" xr:uid="{00000000-0005-0000-0000-00001F760000}"/>
    <cellStyle name="Percent 67 3 2 2" xfId="31694" xr:uid="{00000000-0005-0000-0000-000020760000}"/>
    <cellStyle name="Percent 67 3 3" xfId="31693" xr:uid="{00000000-0005-0000-0000-000021760000}"/>
    <cellStyle name="Percent 67 4" xfId="18903" xr:uid="{00000000-0005-0000-0000-000022760000}"/>
    <cellStyle name="Percent 67 4 2" xfId="31695" xr:uid="{00000000-0005-0000-0000-000023760000}"/>
    <cellStyle name="Percent 67 5" xfId="31688" xr:uid="{00000000-0005-0000-0000-000024760000}"/>
    <cellStyle name="Percent 68" xfId="18904" xr:uid="{00000000-0005-0000-0000-000025760000}"/>
    <cellStyle name="Percent 68 2" xfId="18905" xr:uid="{00000000-0005-0000-0000-000026760000}"/>
    <cellStyle name="Percent 68 2 2" xfId="18906" xr:uid="{00000000-0005-0000-0000-000027760000}"/>
    <cellStyle name="Percent 68 2 2 2" xfId="18907" xr:uid="{00000000-0005-0000-0000-000028760000}"/>
    <cellStyle name="Percent 68 2 2 2 2" xfId="31699" xr:uid="{00000000-0005-0000-0000-000029760000}"/>
    <cellStyle name="Percent 68 2 2 3" xfId="31698" xr:uid="{00000000-0005-0000-0000-00002A760000}"/>
    <cellStyle name="Percent 68 2 3" xfId="18908" xr:uid="{00000000-0005-0000-0000-00002B760000}"/>
    <cellStyle name="Percent 68 2 3 2" xfId="31700" xr:uid="{00000000-0005-0000-0000-00002C760000}"/>
    <cellStyle name="Percent 68 2 4" xfId="31697" xr:uid="{00000000-0005-0000-0000-00002D760000}"/>
    <cellStyle name="Percent 68 3" xfId="18909" xr:uid="{00000000-0005-0000-0000-00002E760000}"/>
    <cellStyle name="Percent 68 3 2" xfId="18910" xr:uid="{00000000-0005-0000-0000-00002F760000}"/>
    <cellStyle name="Percent 68 3 2 2" xfId="31702" xr:uid="{00000000-0005-0000-0000-000030760000}"/>
    <cellStyle name="Percent 68 3 3" xfId="31701" xr:uid="{00000000-0005-0000-0000-000031760000}"/>
    <cellStyle name="Percent 68 4" xfId="18911" xr:uid="{00000000-0005-0000-0000-000032760000}"/>
    <cellStyle name="Percent 68 4 2" xfId="31703" xr:uid="{00000000-0005-0000-0000-000033760000}"/>
    <cellStyle name="Percent 68 5" xfId="31696" xr:uid="{00000000-0005-0000-0000-000034760000}"/>
    <cellStyle name="Percent 69" xfId="18912" xr:uid="{00000000-0005-0000-0000-000035760000}"/>
    <cellStyle name="Percent 69 2" xfId="18913" xr:uid="{00000000-0005-0000-0000-000036760000}"/>
    <cellStyle name="Percent 69 2 2" xfId="18914" xr:uid="{00000000-0005-0000-0000-000037760000}"/>
    <cellStyle name="Percent 69 2 2 2" xfId="18915" xr:uid="{00000000-0005-0000-0000-000038760000}"/>
    <cellStyle name="Percent 69 2 2 2 2" xfId="31707" xr:uid="{00000000-0005-0000-0000-000039760000}"/>
    <cellStyle name="Percent 69 2 2 3" xfId="31706" xr:uid="{00000000-0005-0000-0000-00003A760000}"/>
    <cellStyle name="Percent 69 2 3" xfId="18916" xr:uid="{00000000-0005-0000-0000-00003B760000}"/>
    <cellStyle name="Percent 69 2 3 2" xfId="31708" xr:uid="{00000000-0005-0000-0000-00003C760000}"/>
    <cellStyle name="Percent 69 2 4" xfId="31705" xr:uid="{00000000-0005-0000-0000-00003D760000}"/>
    <cellStyle name="Percent 69 3" xfId="18917" xr:uid="{00000000-0005-0000-0000-00003E760000}"/>
    <cellStyle name="Percent 69 3 2" xfId="18918" xr:uid="{00000000-0005-0000-0000-00003F760000}"/>
    <cellStyle name="Percent 69 3 2 2" xfId="31710" xr:uid="{00000000-0005-0000-0000-000040760000}"/>
    <cellStyle name="Percent 69 3 3" xfId="31709" xr:uid="{00000000-0005-0000-0000-000041760000}"/>
    <cellStyle name="Percent 69 4" xfId="18919" xr:uid="{00000000-0005-0000-0000-000042760000}"/>
    <cellStyle name="Percent 69 4 2" xfId="31711" xr:uid="{00000000-0005-0000-0000-000043760000}"/>
    <cellStyle name="Percent 69 5" xfId="31704" xr:uid="{00000000-0005-0000-0000-000044760000}"/>
    <cellStyle name="Percent 7" xfId="18920" xr:uid="{00000000-0005-0000-0000-000045760000}"/>
    <cellStyle name="Percent 7 2" xfId="18921" xr:uid="{00000000-0005-0000-0000-000046760000}"/>
    <cellStyle name="Percent 7 3" xfId="18922" xr:uid="{00000000-0005-0000-0000-000047760000}"/>
    <cellStyle name="Percent 7 4" xfId="18923" xr:uid="{00000000-0005-0000-0000-000048760000}"/>
    <cellStyle name="Percent 7 5" xfId="18924" xr:uid="{00000000-0005-0000-0000-000049760000}"/>
    <cellStyle name="Percent 7 5 2" xfId="31713" xr:uid="{00000000-0005-0000-0000-00004A760000}"/>
    <cellStyle name="Percent 7 6" xfId="31712" xr:uid="{00000000-0005-0000-0000-00004B760000}"/>
    <cellStyle name="Percent 70" xfId="18925" xr:uid="{00000000-0005-0000-0000-00004C760000}"/>
    <cellStyle name="Percent 70 2" xfId="18926" xr:uid="{00000000-0005-0000-0000-00004D760000}"/>
    <cellStyle name="Percent 70 2 2" xfId="18927" xr:uid="{00000000-0005-0000-0000-00004E760000}"/>
    <cellStyle name="Percent 70 2 2 2" xfId="18928" xr:uid="{00000000-0005-0000-0000-00004F760000}"/>
    <cellStyle name="Percent 70 2 2 2 2" xfId="31717" xr:uid="{00000000-0005-0000-0000-000050760000}"/>
    <cellStyle name="Percent 70 2 2 3" xfId="31716" xr:uid="{00000000-0005-0000-0000-000051760000}"/>
    <cellStyle name="Percent 70 2 3" xfId="18929" xr:uid="{00000000-0005-0000-0000-000052760000}"/>
    <cellStyle name="Percent 70 2 3 2" xfId="31718" xr:uid="{00000000-0005-0000-0000-000053760000}"/>
    <cellStyle name="Percent 70 2 4" xfId="31715" xr:uid="{00000000-0005-0000-0000-000054760000}"/>
    <cellStyle name="Percent 70 3" xfId="18930" xr:uid="{00000000-0005-0000-0000-000055760000}"/>
    <cellStyle name="Percent 70 3 2" xfId="18931" xr:uid="{00000000-0005-0000-0000-000056760000}"/>
    <cellStyle name="Percent 70 3 2 2" xfId="31720" xr:uid="{00000000-0005-0000-0000-000057760000}"/>
    <cellStyle name="Percent 70 3 3" xfId="31719" xr:uid="{00000000-0005-0000-0000-000058760000}"/>
    <cellStyle name="Percent 70 4" xfId="18932" xr:uid="{00000000-0005-0000-0000-000059760000}"/>
    <cellStyle name="Percent 70 4 2" xfId="31721" xr:uid="{00000000-0005-0000-0000-00005A760000}"/>
    <cellStyle name="Percent 70 5" xfId="31714" xr:uid="{00000000-0005-0000-0000-00005B760000}"/>
    <cellStyle name="Percent 71" xfId="18933" xr:uid="{00000000-0005-0000-0000-00005C760000}"/>
    <cellStyle name="Percent 71 2" xfId="18934" xr:uid="{00000000-0005-0000-0000-00005D760000}"/>
    <cellStyle name="Percent 71 2 2" xfId="18935" xr:uid="{00000000-0005-0000-0000-00005E760000}"/>
    <cellStyle name="Percent 71 2 2 2" xfId="18936" xr:uid="{00000000-0005-0000-0000-00005F760000}"/>
    <cellStyle name="Percent 71 2 2 2 2" xfId="31725" xr:uid="{00000000-0005-0000-0000-000060760000}"/>
    <cellStyle name="Percent 71 2 2 3" xfId="31724" xr:uid="{00000000-0005-0000-0000-000061760000}"/>
    <cellStyle name="Percent 71 2 3" xfId="18937" xr:uid="{00000000-0005-0000-0000-000062760000}"/>
    <cellStyle name="Percent 71 2 3 2" xfId="31726" xr:uid="{00000000-0005-0000-0000-000063760000}"/>
    <cellStyle name="Percent 71 2 4" xfId="31723" xr:uid="{00000000-0005-0000-0000-000064760000}"/>
    <cellStyle name="Percent 71 3" xfId="18938" xr:uid="{00000000-0005-0000-0000-000065760000}"/>
    <cellStyle name="Percent 71 3 2" xfId="18939" xr:uid="{00000000-0005-0000-0000-000066760000}"/>
    <cellStyle name="Percent 71 3 2 2" xfId="31728" xr:uid="{00000000-0005-0000-0000-000067760000}"/>
    <cellStyle name="Percent 71 3 3" xfId="31727" xr:uid="{00000000-0005-0000-0000-000068760000}"/>
    <cellStyle name="Percent 71 4" xfId="18940" xr:uid="{00000000-0005-0000-0000-000069760000}"/>
    <cellStyle name="Percent 71 4 2" xfId="31729" xr:uid="{00000000-0005-0000-0000-00006A760000}"/>
    <cellStyle name="Percent 71 5" xfId="31722" xr:uid="{00000000-0005-0000-0000-00006B760000}"/>
    <cellStyle name="Percent 72" xfId="18941" xr:uid="{00000000-0005-0000-0000-00006C760000}"/>
    <cellStyle name="Percent 72 2" xfId="18942" xr:uid="{00000000-0005-0000-0000-00006D760000}"/>
    <cellStyle name="Percent 72 2 2" xfId="18943" xr:uid="{00000000-0005-0000-0000-00006E760000}"/>
    <cellStyle name="Percent 72 2 2 2" xfId="18944" xr:uid="{00000000-0005-0000-0000-00006F760000}"/>
    <cellStyle name="Percent 72 2 2 2 2" xfId="31733" xr:uid="{00000000-0005-0000-0000-000070760000}"/>
    <cellStyle name="Percent 72 2 2 3" xfId="31732" xr:uid="{00000000-0005-0000-0000-000071760000}"/>
    <cellStyle name="Percent 72 2 3" xfId="18945" xr:uid="{00000000-0005-0000-0000-000072760000}"/>
    <cellStyle name="Percent 72 2 3 2" xfId="31734" xr:uid="{00000000-0005-0000-0000-000073760000}"/>
    <cellStyle name="Percent 72 2 4" xfId="31731" xr:uid="{00000000-0005-0000-0000-000074760000}"/>
    <cellStyle name="Percent 72 3" xfId="18946" xr:uid="{00000000-0005-0000-0000-000075760000}"/>
    <cellStyle name="Percent 72 3 2" xfId="18947" xr:uid="{00000000-0005-0000-0000-000076760000}"/>
    <cellStyle name="Percent 72 3 2 2" xfId="31736" xr:uid="{00000000-0005-0000-0000-000077760000}"/>
    <cellStyle name="Percent 72 3 3" xfId="31735" xr:uid="{00000000-0005-0000-0000-000078760000}"/>
    <cellStyle name="Percent 72 4" xfId="18948" xr:uid="{00000000-0005-0000-0000-000079760000}"/>
    <cellStyle name="Percent 72 4 2" xfId="31737" xr:uid="{00000000-0005-0000-0000-00007A760000}"/>
    <cellStyle name="Percent 72 5" xfId="31730" xr:uid="{00000000-0005-0000-0000-00007B760000}"/>
    <cellStyle name="Percent 73" xfId="18949" xr:uid="{00000000-0005-0000-0000-00007C760000}"/>
    <cellStyle name="Percent 73 2" xfId="18950" xr:uid="{00000000-0005-0000-0000-00007D760000}"/>
    <cellStyle name="Percent 73 2 2" xfId="18951" xr:uid="{00000000-0005-0000-0000-00007E760000}"/>
    <cellStyle name="Percent 73 2 2 2" xfId="18952" xr:uid="{00000000-0005-0000-0000-00007F760000}"/>
    <cellStyle name="Percent 73 2 2 2 2" xfId="31741" xr:uid="{00000000-0005-0000-0000-000080760000}"/>
    <cellStyle name="Percent 73 2 2 3" xfId="31740" xr:uid="{00000000-0005-0000-0000-000081760000}"/>
    <cellStyle name="Percent 73 2 3" xfId="18953" xr:uid="{00000000-0005-0000-0000-000082760000}"/>
    <cellStyle name="Percent 73 2 3 2" xfId="31742" xr:uid="{00000000-0005-0000-0000-000083760000}"/>
    <cellStyle name="Percent 73 2 4" xfId="31739" xr:uid="{00000000-0005-0000-0000-000084760000}"/>
    <cellStyle name="Percent 73 3" xfId="18954" xr:uid="{00000000-0005-0000-0000-000085760000}"/>
    <cellStyle name="Percent 73 3 2" xfId="18955" xr:uid="{00000000-0005-0000-0000-000086760000}"/>
    <cellStyle name="Percent 73 3 2 2" xfId="31744" xr:uid="{00000000-0005-0000-0000-000087760000}"/>
    <cellStyle name="Percent 73 3 3" xfId="31743" xr:uid="{00000000-0005-0000-0000-000088760000}"/>
    <cellStyle name="Percent 73 4" xfId="18956" xr:uid="{00000000-0005-0000-0000-000089760000}"/>
    <cellStyle name="Percent 73 4 2" xfId="31745" xr:uid="{00000000-0005-0000-0000-00008A760000}"/>
    <cellStyle name="Percent 73 5" xfId="31738" xr:uid="{00000000-0005-0000-0000-00008B760000}"/>
    <cellStyle name="Percent 74" xfId="18957" xr:uid="{00000000-0005-0000-0000-00008C760000}"/>
    <cellStyle name="Percent 74 2" xfId="18958" xr:uid="{00000000-0005-0000-0000-00008D760000}"/>
    <cellStyle name="Percent 74 2 2" xfId="18959" xr:uid="{00000000-0005-0000-0000-00008E760000}"/>
    <cellStyle name="Percent 74 2 2 2" xfId="18960" xr:uid="{00000000-0005-0000-0000-00008F760000}"/>
    <cellStyle name="Percent 74 2 2 2 2" xfId="31749" xr:uid="{00000000-0005-0000-0000-000090760000}"/>
    <cellStyle name="Percent 74 2 2 3" xfId="31748" xr:uid="{00000000-0005-0000-0000-000091760000}"/>
    <cellStyle name="Percent 74 2 3" xfId="18961" xr:uid="{00000000-0005-0000-0000-000092760000}"/>
    <cellStyle name="Percent 74 2 3 2" xfId="31750" xr:uid="{00000000-0005-0000-0000-000093760000}"/>
    <cellStyle name="Percent 74 2 4" xfId="31747" xr:uid="{00000000-0005-0000-0000-000094760000}"/>
    <cellStyle name="Percent 74 3" xfId="18962" xr:uid="{00000000-0005-0000-0000-000095760000}"/>
    <cellStyle name="Percent 74 3 2" xfId="18963" xr:uid="{00000000-0005-0000-0000-000096760000}"/>
    <cellStyle name="Percent 74 3 2 2" xfId="31752" xr:uid="{00000000-0005-0000-0000-000097760000}"/>
    <cellStyle name="Percent 74 3 3" xfId="31751" xr:uid="{00000000-0005-0000-0000-000098760000}"/>
    <cellStyle name="Percent 74 4" xfId="18964" xr:uid="{00000000-0005-0000-0000-000099760000}"/>
    <cellStyle name="Percent 74 4 2" xfId="31753" xr:uid="{00000000-0005-0000-0000-00009A760000}"/>
    <cellStyle name="Percent 74 5" xfId="31746" xr:uid="{00000000-0005-0000-0000-00009B760000}"/>
    <cellStyle name="Percent 75" xfId="18965" xr:uid="{00000000-0005-0000-0000-00009C760000}"/>
    <cellStyle name="Percent 75 2" xfId="18966" xr:uid="{00000000-0005-0000-0000-00009D760000}"/>
    <cellStyle name="Percent 75 2 2" xfId="18967" xr:uid="{00000000-0005-0000-0000-00009E760000}"/>
    <cellStyle name="Percent 75 2 2 2" xfId="18968" xr:uid="{00000000-0005-0000-0000-00009F760000}"/>
    <cellStyle name="Percent 75 2 2 2 2" xfId="31757" xr:uid="{00000000-0005-0000-0000-0000A0760000}"/>
    <cellStyle name="Percent 75 2 2 3" xfId="31756" xr:uid="{00000000-0005-0000-0000-0000A1760000}"/>
    <cellStyle name="Percent 75 2 3" xfId="18969" xr:uid="{00000000-0005-0000-0000-0000A2760000}"/>
    <cellStyle name="Percent 75 2 3 2" xfId="31758" xr:uid="{00000000-0005-0000-0000-0000A3760000}"/>
    <cellStyle name="Percent 75 2 4" xfId="31755" xr:uid="{00000000-0005-0000-0000-0000A4760000}"/>
    <cellStyle name="Percent 75 3" xfId="18970" xr:uid="{00000000-0005-0000-0000-0000A5760000}"/>
    <cellStyle name="Percent 75 3 2" xfId="18971" xr:uid="{00000000-0005-0000-0000-0000A6760000}"/>
    <cellStyle name="Percent 75 3 2 2" xfId="31760" xr:uid="{00000000-0005-0000-0000-0000A7760000}"/>
    <cellStyle name="Percent 75 3 3" xfId="31759" xr:uid="{00000000-0005-0000-0000-0000A8760000}"/>
    <cellStyle name="Percent 75 4" xfId="18972" xr:uid="{00000000-0005-0000-0000-0000A9760000}"/>
    <cellStyle name="Percent 75 4 2" xfId="31761" xr:uid="{00000000-0005-0000-0000-0000AA760000}"/>
    <cellStyle name="Percent 75 5" xfId="31754" xr:uid="{00000000-0005-0000-0000-0000AB760000}"/>
    <cellStyle name="Percent 76" xfId="18973" xr:uid="{00000000-0005-0000-0000-0000AC760000}"/>
    <cellStyle name="Percent 76 2" xfId="18974" xr:uid="{00000000-0005-0000-0000-0000AD760000}"/>
    <cellStyle name="Percent 76 2 2" xfId="18975" xr:uid="{00000000-0005-0000-0000-0000AE760000}"/>
    <cellStyle name="Percent 76 2 2 2" xfId="18976" xr:uid="{00000000-0005-0000-0000-0000AF760000}"/>
    <cellStyle name="Percent 76 2 2 2 2" xfId="31765" xr:uid="{00000000-0005-0000-0000-0000B0760000}"/>
    <cellStyle name="Percent 76 2 2 3" xfId="31764" xr:uid="{00000000-0005-0000-0000-0000B1760000}"/>
    <cellStyle name="Percent 76 2 3" xfId="18977" xr:uid="{00000000-0005-0000-0000-0000B2760000}"/>
    <cellStyle name="Percent 76 2 3 2" xfId="31766" xr:uid="{00000000-0005-0000-0000-0000B3760000}"/>
    <cellStyle name="Percent 76 2 4" xfId="31763" xr:uid="{00000000-0005-0000-0000-0000B4760000}"/>
    <cellStyle name="Percent 76 3" xfId="18978" xr:uid="{00000000-0005-0000-0000-0000B5760000}"/>
    <cellStyle name="Percent 76 3 2" xfId="18979" xr:uid="{00000000-0005-0000-0000-0000B6760000}"/>
    <cellStyle name="Percent 76 3 2 2" xfId="31768" xr:uid="{00000000-0005-0000-0000-0000B7760000}"/>
    <cellStyle name="Percent 76 3 3" xfId="31767" xr:uid="{00000000-0005-0000-0000-0000B8760000}"/>
    <cellStyle name="Percent 76 4" xfId="18980" xr:uid="{00000000-0005-0000-0000-0000B9760000}"/>
    <cellStyle name="Percent 76 4 2" xfId="31769" xr:uid="{00000000-0005-0000-0000-0000BA760000}"/>
    <cellStyle name="Percent 76 5" xfId="31762" xr:uid="{00000000-0005-0000-0000-0000BB760000}"/>
    <cellStyle name="Percent 77" xfId="18981" xr:uid="{00000000-0005-0000-0000-0000BC760000}"/>
    <cellStyle name="Percent 77 2" xfId="18982" xr:uid="{00000000-0005-0000-0000-0000BD760000}"/>
    <cellStyle name="Percent 77 2 2" xfId="18983" xr:uid="{00000000-0005-0000-0000-0000BE760000}"/>
    <cellStyle name="Percent 77 2 2 2" xfId="18984" xr:uid="{00000000-0005-0000-0000-0000BF760000}"/>
    <cellStyle name="Percent 77 2 2 2 2" xfId="31773" xr:uid="{00000000-0005-0000-0000-0000C0760000}"/>
    <cellStyle name="Percent 77 2 2 3" xfId="31772" xr:uid="{00000000-0005-0000-0000-0000C1760000}"/>
    <cellStyle name="Percent 77 2 3" xfId="18985" xr:uid="{00000000-0005-0000-0000-0000C2760000}"/>
    <cellStyle name="Percent 77 2 3 2" xfId="31774" xr:uid="{00000000-0005-0000-0000-0000C3760000}"/>
    <cellStyle name="Percent 77 2 4" xfId="31771" xr:uid="{00000000-0005-0000-0000-0000C4760000}"/>
    <cellStyle name="Percent 77 3" xfId="18986" xr:uid="{00000000-0005-0000-0000-0000C5760000}"/>
    <cellStyle name="Percent 77 3 2" xfId="18987" xr:uid="{00000000-0005-0000-0000-0000C6760000}"/>
    <cellStyle name="Percent 77 3 2 2" xfId="31776" xr:uid="{00000000-0005-0000-0000-0000C7760000}"/>
    <cellStyle name="Percent 77 3 3" xfId="31775" xr:uid="{00000000-0005-0000-0000-0000C8760000}"/>
    <cellStyle name="Percent 77 4" xfId="18988" xr:uid="{00000000-0005-0000-0000-0000C9760000}"/>
    <cellStyle name="Percent 77 4 2" xfId="31777" xr:uid="{00000000-0005-0000-0000-0000CA760000}"/>
    <cellStyle name="Percent 77 5" xfId="31770" xr:uid="{00000000-0005-0000-0000-0000CB760000}"/>
    <cellStyle name="Percent 78" xfId="18989" xr:uid="{00000000-0005-0000-0000-0000CC760000}"/>
    <cellStyle name="Percent 78 2" xfId="18990" xr:uid="{00000000-0005-0000-0000-0000CD760000}"/>
    <cellStyle name="Percent 78 2 2" xfId="18991" xr:uid="{00000000-0005-0000-0000-0000CE760000}"/>
    <cellStyle name="Percent 78 2 2 2" xfId="18992" xr:uid="{00000000-0005-0000-0000-0000CF760000}"/>
    <cellStyle name="Percent 78 2 2 2 2" xfId="31781" xr:uid="{00000000-0005-0000-0000-0000D0760000}"/>
    <cellStyle name="Percent 78 2 2 3" xfId="31780" xr:uid="{00000000-0005-0000-0000-0000D1760000}"/>
    <cellStyle name="Percent 78 2 3" xfId="18993" xr:uid="{00000000-0005-0000-0000-0000D2760000}"/>
    <cellStyle name="Percent 78 2 3 2" xfId="31782" xr:uid="{00000000-0005-0000-0000-0000D3760000}"/>
    <cellStyle name="Percent 78 2 4" xfId="31779" xr:uid="{00000000-0005-0000-0000-0000D4760000}"/>
    <cellStyle name="Percent 78 3" xfId="18994" xr:uid="{00000000-0005-0000-0000-0000D5760000}"/>
    <cellStyle name="Percent 78 3 2" xfId="18995" xr:uid="{00000000-0005-0000-0000-0000D6760000}"/>
    <cellStyle name="Percent 78 3 2 2" xfId="31784" xr:uid="{00000000-0005-0000-0000-0000D7760000}"/>
    <cellStyle name="Percent 78 3 3" xfId="31783" xr:uid="{00000000-0005-0000-0000-0000D8760000}"/>
    <cellStyle name="Percent 78 4" xfId="18996" xr:uid="{00000000-0005-0000-0000-0000D9760000}"/>
    <cellStyle name="Percent 78 4 2" xfId="31785" xr:uid="{00000000-0005-0000-0000-0000DA760000}"/>
    <cellStyle name="Percent 78 5" xfId="31778" xr:uid="{00000000-0005-0000-0000-0000DB760000}"/>
    <cellStyle name="Percent 79" xfId="18997" xr:uid="{00000000-0005-0000-0000-0000DC760000}"/>
    <cellStyle name="Percent 79 2" xfId="18998" xr:uid="{00000000-0005-0000-0000-0000DD760000}"/>
    <cellStyle name="Percent 79 2 2" xfId="18999" xr:uid="{00000000-0005-0000-0000-0000DE760000}"/>
    <cellStyle name="Percent 79 2 2 2" xfId="19000" xr:uid="{00000000-0005-0000-0000-0000DF760000}"/>
    <cellStyle name="Percent 79 2 2 2 2" xfId="31789" xr:uid="{00000000-0005-0000-0000-0000E0760000}"/>
    <cellStyle name="Percent 79 2 2 3" xfId="31788" xr:uid="{00000000-0005-0000-0000-0000E1760000}"/>
    <cellStyle name="Percent 79 2 3" xfId="19001" xr:uid="{00000000-0005-0000-0000-0000E2760000}"/>
    <cellStyle name="Percent 79 2 3 2" xfId="31790" xr:uid="{00000000-0005-0000-0000-0000E3760000}"/>
    <cellStyle name="Percent 79 2 4" xfId="31787" xr:uid="{00000000-0005-0000-0000-0000E4760000}"/>
    <cellStyle name="Percent 79 3" xfId="19002" xr:uid="{00000000-0005-0000-0000-0000E5760000}"/>
    <cellStyle name="Percent 79 3 2" xfId="19003" xr:uid="{00000000-0005-0000-0000-0000E6760000}"/>
    <cellStyle name="Percent 79 3 2 2" xfId="31792" xr:uid="{00000000-0005-0000-0000-0000E7760000}"/>
    <cellStyle name="Percent 79 3 3" xfId="31791" xr:uid="{00000000-0005-0000-0000-0000E8760000}"/>
    <cellStyle name="Percent 79 4" xfId="19004" xr:uid="{00000000-0005-0000-0000-0000E9760000}"/>
    <cellStyle name="Percent 79 4 2" xfId="31793" xr:uid="{00000000-0005-0000-0000-0000EA760000}"/>
    <cellStyle name="Percent 79 5" xfId="31786" xr:uid="{00000000-0005-0000-0000-0000EB760000}"/>
    <cellStyle name="Percent 8" xfId="19005" xr:uid="{00000000-0005-0000-0000-0000EC760000}"/>
    <cellStyle name="Percent 8 2" xfId="19006" xr:uid="{00000000-0005-0000-0000-0000ED760000}"/>
    <cellStyle name="Percent 8 3" xfId="19007" xr:uid="{00000000-0005-0000-0000-0000EE760000}"/>
    <cellStyle name="Percent 8 4" xfId="19008" xr:uid="{00000000-0005-0000-0000-0000EF760000}"/>
    <cellStyle name="Percent 8 5" xfId="19009" xr:uid="{00000000-0005-0000-0000-0000F0760000}"/>
    <cellStyle name="Percent 8 5 2" xfId="31795" xr:uid="{00000000-0005-0000-0000-0000F1760000}"/>
    <cellStyle name="Percent 8 6" xfId="31794" xr:uid="{00000000-0005-0000-0000-0000F2760000}"/>
    <cellStyle name="Percent 80" xfId="19010" xr:uid="{00000000-0005-0000-0000-0000F3760000}"/>
    <cellStyle name="Percent 80 2" xfId="19011" xr:uid="{00000000-0005-0000-0000-0000F4760000}"/>
    <cellStyle name="Percent 80 2 2" xfId="19012" xr:uid="{00000000-0005-0000-0000-0000F5760000}"/>
    <cellStyle name="Percent 80 2 2 2" xfId="31798" xr:uid="{00000000-0005-0000-0000-0000F6760000}"/>
    <cellStyle name="Percent 80 2 3" xfId="31797" xr:uid="{00000000-0005-0000-0000-0000F7760000}"/>
    <cellStyle name="Percent 80 3" xfId="19013" xr:uid="{00000000-0005-0000-0000-0000F8760000}"/>
    <cellStyle name="Percent 80 3 2" xfId="31799" xr:uid="{00000000-0005-0000-0000-0000F9760000}"/>
    <cellStyle name="Percent 80 4" xfId="31796" xr:uid="{00000000-0005-0000-0000-0000FA760000}"/>
    <cellStyle name="Percent 81" xfId="19014" xr:uid="{00000000-0005-0000-0000-0000FB760000}"/>
    <cellStyle name="Percent 81 2" xfId="19015" xr:uid="{00000000-0005-0000-0000-0000FC760000}"/>
    <cellStyle name="Percent 81 2 2" xfId="19016" xr:uid="{00000000-0005-0000-0000-0000FD760000}"/>
    <cellStyle name="Percent 81 2 2 2" xfId="31802" xr:uid="{00000000-0005-0000-0000-0000FE760000}"/>
    <cellStyle name="Percent 81 2 3" xfId="31801" xr:uid="{00000000-0005-0000-0000-0000FF760000}"/>
    <cellStyle name="Percent 81 3" xfId="19017" xr:uid="{00000000-0005-0000-0000-000000770000}"/>
    <cellStyle name="Percent 81 3 2" xfId="31803" xr:uid="{00000000-0005-0000-0000-000001770000}"/>
    <cellStyle name="Percent 81 4" xfId="31800" xr:uid="{00000000-0005-0000-0000-000002770000}"/>
    <cellStyle name="Percent 82" xfId="19018" xr:uid="{00000000-0005-0000-0000-000003770000}"/>
    <cellStyle name="Percent 82 2" xfId="19019" xr:uid="{00000000-0005-0000-0000-000004770000}"/>
    <cellStyle name="Percent 82 2 2" xfId="19020" xr:uid="{00000000-0005-0000-0000-000005770000}"/>
    <cellStyle name="Percent 82 2 2 2" xfId="31806" xr:uid="{00000000-0005-0000-0000-000006770000}"/>
    <cellStyle name="Percent 82 2 3" xfId="31805" xr:uid="{00000000-0005-0000-0000-000007770000}"/>
    <cellStyle name="Percent 82 3" xfId="19021" xr:uid="{00000000-0005-0000-0000-000008770000}"/>
    <cellStyle name="Percent 82 3 2" xfId="31807" xr:uid="{00000000-0005-0000-0000-000009770000}"/>
    <cellStyle name="Percent 82 4" xfId="31804" xr:uid="{00000000-0005-0000-0000-00000A770000}"/>
    <cellStyle name="Percent 83" xfId="19022" xr:uid="{00000000-0005-0000-0000-00000B770000}"/>
    <cellStyle name="Percent 83 2" xfId="19023" xr:uid="{00000000-0005-0000-0000-00000C770000}"/>
    <cellStyle name="Percent 83 2 2" xfId="19024" xr:uid="{00000000-0005-0000-0000-00000D770000}"/>
    <cellStyle name="Percent 83 2 2 2" xfId="31810" xr:uid="{00000000-0005-0000-0000-00000E770000}"/>
    <cellStyle name="Percent 83 2 3" xfId="31809" xr:uid="{00000000-0005-0000-0000-00000F770000}"/>
    <cellStyle name="Percent 83 3" xfId="19025" xr:uid="{00000000-0005-0000-0000-000010770000}"/>
    <cellStyle name="Percent 83 3 2" xfId="31811" xr:uid="{00000000-0005-0000-0000-000011770000}"/>
    <cellStyle name="Percent 83 4" xfId="31808" xr:uid="{00000000-0005-0000-0000-000012770000}"/>
    <cellStyle name="Percent 84" xfId="19026" xr:uid="{00000000-0005-0000-0000-000013770000}"/>
    <cellStyle name="Percent 84 2" xfId="19027" xr:uid="{00000000-0005-0000-0000-000014770000}"/>
    <cellStyle name="Percent 84 2 2" xfId="19028" xr:uid="{00000000-0005-0000-0000-000015770000}"/>
    <cellStyle name="Percent 84 2 2 2" xfId="31814" xr:uid="{00000000-0005-0000-0000-000016770000}"/>
    <cellStyle name="Percent 84 2 3" xfId="31813" xr:uid="{00000000-0005-0000-0000-000017770000}"/>
    <cellStyle name="Percent 84 3" xfId="19029" xr:uid="{00000000-0005-0000-0000-000018770000}"/>
    <cellStyle name="Percent 84 3 2" xfId="31815" xr:uid="{00000000-0005-0000-0000-000019770000}"/>
    <cellStyle name="Percent 84 4" xfId="31812" xr:uid="{00000000-0005-0000-0000-00001A770000}"/>
    <cellStyle name="Percent 85" xfId="19030" xr:uid="{00000000-0005-0000-0000-00001B770000}"/>
    <cellStyle name="Percent 85 2" xfId="19031" xr:uid="{00000000-0005-0000-0000-00001C770000}"/>
    <cellStyle name="Percent 85 2 2" xfId="19032" xr:uid="{00000000-0005-0000-0000-00001D770000}"/>
    <cellStyle name="Percent 85 2 2 2" xfId="31818" xr:uid="{00000000-0005-0000-0000-00001E770000}"/>
    <cellStyle name="Percent 85 2 3" xfId="31817" xr:uid="{00000000-0005-0000-0000-00001F770000}"/>
    <cellStyle name="Percent 85 3" xfId="19033" xr:uid="{00000000-0005-0000-0000-000020770000}"/>
    <cellStyle name="Percent 85 3 2" xfId="31819" xr:uid="{00000000-0005-0000-0000-000021770000}"/>
    <cellStyle name="Percent 85 4" xfId="31816" xr:uid="{00000000-0005-0000-0000-000022770000}"/>
    <cellStyle name="Percent 86" xfId="19034" xr:uid="{00000000-0005-0000-0000-000023770000}"/>
    <cellStyle name="Percent 86 2" xfId="19035" xr:uid="{00000000-0005-0000-0000-000024770000}"/>
    <cellStyle name="Percent 86 2 2" xfId="19036" xr:uid="{00000000-0005-0000-0000-000025770000}"/>
    <cellStyle name="Percent 86 2 2 2" xfId="31822" xr:uid="{00000000-0005-0000-0000-000026770000}"/>
    <cellStyle name="Percent 86 2 3" xfId="31821" xr:uid="{00000000-0005-0000-0000-000027770000}"/>
    <cellStyle name="Percent 86 3" xfId="19037" xr:uid="{00000000-0005-0000-0000-000028770000}"/>
    <cellStyle name="Percent 86 3 2" xfId="31823" xr:uid="{00000000-0005-0000-0000-000029770000}"/>
    <cellStyle name="Percent 86 4" xfId="31820" xr:uid="{00000000-0005-0000-0000-00002A770000}"/>
    <cellStyle name="Percent 87" xfId="19038" xr:uid="{00000000-0005-0000-0000-00002B770000}"/>
    <cellStyle name="Percent 87 2" xfId="19039" xr:uid="{00000000-0005-0000-0000-00002C770000}"/>
    <cellStyle name="Percent 87 2 2" xfId="19040" xr:uid="{00000000-0005-0000-0000-00002D770000}"/>
    <cellStyle name="Percent 87 2 2 2" xfId="31826" xr:uid="{00000000-0005-0000-0000-00002E770000}"/>
    <cellStyle name="Percent 87 2 3" xfId="31825" xr:uid="{00000000-0005-0000-0000-00002F770000}"/>
    <cellStyle name="Percent 87 3" xfId="19041" xr:uid="{00000000-0005-0000-0000-000030770000}"/>
    <cellStyle name="Percent 87 3 2" xfId="31827" xr:uid="{00000000-0005-0000-0000-000031770000}"/>
    <cellStyle name="Percent 87 4" xfId="31824" xr:uid="{00000000-0005-0000-0000-000032770000}"/>
    <cellStyle name="Percent 88" xfId="19042" xr:uid="{00000000-0005-0000-0000-000033770000}"/>
    <cellStyle name="Percent 88 2" xfId="19043" xr:uid="{00000000-0005-0000-0000-000034770000}"/>
    <cellStyle name="Percent 88 2 2" xfId="19044" xr:uid="{00000000-0005-0000-0000-000035770000}"/>
    <cellStyle name="Percent 88 2 2 2" xfId="31830" xr:uid="{00000000-0005-0000-0000-000036770000}"/>
    <cellStyle name="Percent 88 2 3" xfId="31829" xr:uid="{00000000-0005-0000-0000-000037770000}"/>
    <cellStyle name="Percent 88 3" xfId="19045" xr:uid="{00000000-0005-0000-0000-000038770000}"/>
    <cellStyle name="Percent 88 3 2" xfId="31831" xr:uid="{00000000-0005-0000-0000-000039770000}"/>
    <cellStyle name="Percent 88 4" xfId="31828" xr:uid="{00000000-0005-0000-0000-00003A770000}"/>
    <cellStyle name="Percent 89" xfId="19046" xr:uid="{00000000-0005-0000-0000-00003B770000}"/>
    <cellStyle name="Percent 89 2" xfId="19047" xr:uid="{00000000-0005-0000-0000-00003C770000}"/>
    <cellStyle name="Percent 89 2 2" xfId="19048" xr:uid="{00000000-0005-0000-0000-00003D770000}"/>
    <cellStyle name="Percent 89 2 2 2" xfId="31834" xr:uid="{00000000-0005-0000-0000-00003E770000}"/>
    <cellStyle name="Percent 89 2 3" xfId="31833" xr:uid="{00000000-0005-0000-0000-00003F770000}"/>
    <cellStyle name="Percent 89 3" xfId="19049" xr:uid="{00000000-0005-0000-0000-000040770000}"/>
    <cellStyle name="Percent 89 3 2" xfId="31835" xr:uid="{00000000-0005-0000-0000-000041770000}"/>
    <cellStyle name="Percent 89 4" xfId="31832" xr:uid="{00000000-0005-0000-0000-000042770000}"/>
    <cellStyle name="Percent 9" xfId="19050" xr:uid="{00000000-0005-0000-0000-000043770000}"/>
    <cellStyle name="Percent 9 2" xfId="19051" xr:uid="{00000000-0005-0000-0000-000044770000}"/>
    <cellStyle name="Percent 9 2 2" xfId="19052" xr:uid="{00000000-0005-0000-0000-000045770000}"/>
    <cellStyle name="Percent 9 3" xfId="19053" xr:uid="{00000000-0005-0000-0000-000046770000}"/>
    <cellStyle name="Percent 9 4" xfId="19054" xr:uid="{00000000-0005-0000-0000-000047770000}"/>
    <cellStyle name="Percent 9 5" xfId="19055" xr:uid="{00000000-0005-0000-0000-000048770000}"/>
    <cellStyle name="Percent 9 5 2" xfId="31837" xr:uid="{00000000-0005-0000-0000-000049770000}"/>
    <cellStyle name="Percent 9 6" xfId="31836" xr:uid="{00000000-0005-0000-0000-00004A770000}"/>
    <cellStyle name="Percent 90" xfId="19056" xr:uid="{00000000-0005-0000-0000-00004B770000}"/>
    <cellStyle name="Percent 90 2" xfId="19057" xr:uid="{00000000-0005-0000-0000-00004C770000}"/>
    <cellStyle name="Percent 90 2 2" xfId="19058" xr:uid="{00000000-0005-0000-0000-00004D770000}"/>
    <cellStyle name="Percent 90 2 2 2" xfId="31840" xr:uid="{00000000-0005-0000-0000-00004E770000}"/>
    <cellStyle name="Percent 90 2 3" xfId="31839" xr:uid="{00000000-0005-0000-0000-00004F770000}"/>
    <cellStyle name="Percent 90 3" xfId="19059" xr:uid="{00000000-0005-0000-0000-000050770000}"/>
    <cellStyle name="Percent 90 3 2" xfId="31841" xr:uid="{00000000-0005-0000-0000-000051770000}"/>
    <cellStyle name="Percent 90 4" xfId="31838" xr:uid="{00000000-0005-0000-0000-000052770000}"/>
    <cellStyle name="Percent 91" xfId="19060" xr:uid="{00000000-0005-0000-0000-000053770000}"/>
    <cellStyle name="Percent 91 2" xfId="19061" xr:uid="{00000000-0005-0000-0000-000054770000}"/>
    <cellStyle name="Percent 91 2 2" xfId="19062" xr:uid="{00000000-0005-0000-0000-000055770000}"/>
    <cellStyle name="Percent 91 2 2 2" xfId="31844" xr:uid="{00000000-0005-0000-0000-000056770000}"/>
    <cellStyle name="Percent 91 2 3" xfId="31843" xr:uid="{00000000-0005-0000-0000-000057770000}"/>
    <cellStyle name="Percent 91 3" xfId="19063" xr:uid="{00000000-0005-0000-0000-000058770000}"/>
    <cellStyle name="Percent 91 3 2" xfId="31845" xr:uid="{00000000-0005-0000-0000-000059770000}"/>
    <cellStyle name="Percent 91 4" xfId="31842" xr:uid="{00000000-0005-0000-0000-00005A770000}"/>
    <cellStyle name="Percent 92" xfId="19064" xr:uid="{00000000-0005-0000-0000-00005B770000}"/>
    <cellStyle name="Percent 92 2" xfId="19065" xr:uid="{00000000-0005-0000-0000-00005C770000}"/>
    <cellStyle name="Percent 92 2 2" xfId="19066" xr:uid="{00000000-0005-0000-0000-00005D770000}"/>
    <cellStyle name="Percent 92 2 2 2" xfId="31848" xr:uid="{00000000-0005-0000-0000-00005E770000}"/>
    <cellStyle name="Percent 92 2 3" xfId="31847" xr:uid="{00000000-0005-0000-0000-00005F770000}"/>
    <cellStyle name="Percent 92 3" xfId="19067" xr:uid="{00000000-0005-0000-0000-000060770000}"/>
    <cellStyle name="Percent 92 3 2" xfId="31849" xr:uid="{00000000-0005-0000-0000-000061770000}"/>
    <cellStyle name="Percent 92 4" xfId="31846" xr:uid="{00000000-0005-0000-0000-000062770000}"/>
    <cellStyle name="Percent 93" xfId="19068" xr:uid="{00000000-0005-0000-0000-000063770000}"/>
    <cellStyle name="Percent 93 2" xfId="19069" xr:uid="{00000000-0005-0000-0000-000064770000}"/>
    <cellStyle name="Percent 93 2 2" xfId="19070" xr:uid="{00000000-0005-0000-0000-000065770000}"/>
    <cellStyle name="Percent 93 2 2 2" xfId="31852" xr:uid="{00000000-0005-0000-0000-000066770000}"/>
    <cellStyle name="Percent 93 2 3" xfId="31851" xr:uid="{00000000-0005-0000-0000-000067770000}"/>
    <cellStyle name="Percent 93 3" xfId="19071" xr:uid="{00000000-0005-0000-0000-000068770000}"/>
    <cellStyle name="Percent 93 3 2" xfId="31853" xr:uid="{00000000-0005-0000-0000-000069770000}"/>
    <cellStyle name="Percent 93 4" xfId="31850" xr:uid="{00000000-0005-0000-0000-00006A770000}"/>
    <cellStyle name="Percent 94" xfId="19072" xr:uid="{00000000-0005-0000-0000-00006B770000}"/>
    <cellStyle name="Percent 94 2" xfId="19073" xr:uid="{00000000-0005-0000-0000-00006C770000}"/>
    <cellStyle name="Percent 94 2 2" xfId="19074" xr:uid="{00000000-0005-0000-0000-00006D770000}"/>
    <cellStyle name="Percent 94 2 2 2" xfId="31856" xr:uid="{00000000-0005-0000-0000-00006E770000}"/>
    <cellStyle name="Percent 94 2 3" xfId="31855" xr:uid="{00000000-0005-0000-0000-00006F770000}"/>
    <cellStyle name="Percent 94 3" xfId="19075" xr:uid="{00000000-0005-0000-0000-000070770000}"/>
    <cellStyle name="Percent 94 3 2" xfId="31857" xr:uid="{00000000-0005-0000-0000-000071770000}"/>
    <cellStyle name="Percent 94 4" xfId="31854" xr:uid="{00000000-0005-0000-0000-000072770000}"/>
    <cellStyle name="Percent 95" xfId="19076" xr:uid="{00000000-0005-0000-0000-000073770000}"/>
    <cellStyle name="Percent 95 2" xfId="19077" xr:uid="{00000000-0005-0000-0000-000074770000}"/>
    <cellStyle name="Percent 95 2 2" xfId="19078" xr:uid="{00000000-0005-0000-0000-000075770000}"/>
    <cellStyle name="Percent 95 2 2 2" xfId="31860" xr:uid="{00000000-0005-0000-0000-000076770000}"/>
    <cellStyle name="Percent 95 2 3" xfId="31859" xr:uid="{00000000-0005-0000-0000-000077770000}"/>
    <cellStyle name="Percent 95 3" xfId="19079" xr:uid="{00000000-0005-0000-0000-000078770000}"/>
    <cellStyle name="Percent 95 3 2" xfId="31861" xr:uid="{00000000-0005-0000-0000-000079770000}"/>
    <cellStyle name="Percent 95 4" xfId="31858" xr:uid="{00000000-0005-0000-0000-00007A770000}"/>
    <cellStyle name="Percent 96" xfId="19080" xr:uid="{00000000-0005-0000-0000-00007B770000}"/>
    <cellStyle name="Percent 96 2" xfId="19081" xr:uid="{00000000-0005-0000-0000-00007C770000}"/>
    <cellStyle name="Percent 96 2 2" xfId="19082" xr:uid="{00000000-0005-0000-0000-00007D770000}"/>
    <cellStyle name="Percent 96 2 2 2" xfId="31864" xr:uid="{00000000-0005-0000-0000-00007E770000}"/>
    <cellStyle name="Percent 96 2 3" xfId="31863" xr:uid="{00000000-0005-0000-0000-00007F770000}"/>
    <cellStyle name="Percent 96 3" xfId="19083" xr:uid="{00000000-0005-0000-0000-000080770000}"/>
    <cellStyle name="Percent 96 3 2" xfId="31865" xr:uid="{00000000-0005-0000-0000-000081770000}"/>
    <cellStyle name="Percent 96 4" xfId="31862" xr:uid="{00000000-0005-0000-0000-000082770000}"/>
    <cellStyle name="Percent 97" xfId="19084" xr:uid="{00000000-0005-0000-0000-000083770000}"/>
    <cellStyle name="Percent 97 2" xfId="19085" xr:uid="{00000000-0005-0000-0000-000084770000}"/>
    <cellStyle name="Percent 97 2 2" xfId="19086" xr:uid="{00000000-0005-0000-0000-000085770000}"/>
    <cellStyle name="Percent 97 2 2 2" xfId="31868" xr:uid="{00000000-0005-0000-0000-000086770000}"/>
    <cellStyle name="Percent 97 2 3" xfId="31867" xr:uid="{00000000-0005-0000-0000-000087770000}"/>
    <cellStyle name="Percent 97 3" xfId="19087" xr:uid="{00000000-0005-0000-0000-000088770000}"/>
    <cellStyle name="Percent 97 3 2" xfId="31869" xr:uid="{00000000-0005-0000-0000-000089770000}"/>
    <cellStyle name="Percent 97 4" xfId="31866" xr:uid="{00000000-0005-0000-0000-00008A770000}"/>
    <cellStyle name="Percent 98" xfId="19088" xr:uid="{00000000-0005-0000-0000-00008B770000}"/>
    <cellStyle name="Percent 98 2" xfId="19089" xr:uid="{00000000-0005-0000-0000-00008C770000}"/>
    <cellStyle name="Percent 98 2 2" xfId="19090" xr:uid="{00000000-0005-0000-0000-00008D770000}"/>
    <cellStyle name="Percent 98 2 2 2" xfId="31872" xr:uid="{00000000-0005-0000-0000-00008E770000}"/>
    <cellStyle name="Percent 98 2 3" xfId="31871" xr:uid="{00000000-0005-0000-0000-00008F770000}"/>
    <cellStyle name="Percent 98 3" xfId="19091" xr:uid="{00000000-0005-0000-0000-000090770000}"/>
    <cellStyle name="Percent 98 3 2" xfId="31873" xr:uid="{00000000-0005-0000-0000-000091770000}"/>
    <cellStyle name="Percent 98 4" xfId="31870" xr:uid="{00000000-0005-0000-0000-000092770000}"/>
    <cellStyle name="Percent 99" xfId="19092" xr:uid="{00000000-0005-0000-0000-000093770000}"/>
    <cellStyle name="Percent 99 2" xfId="19093" xr:uid="{00000000-0005-0000-0000-000094770000}"/>
    <cellStyle name="Percent 99 2 2" xfId="19094" xr:uid="{00000000-0005-0000-0000-000095770000}"/>
    <cellStyle name="Percent 99 2 2 2" xfId="31876" xr:uid="{00000000-0005-0000-0000-000096770000}"/>
    <cellStyle name="Percent 99 2 3" xfId="31875" xr:uid="{00000000-0005-0000-0000-000097770000}"/>
    <cellStyle name="Percent 99 3" xfId="19095" xr:uid="{00000000-0005-0000-0000-000098770000}"/>
    <cellStyle name="Percent 99 3 2" xfId="31877" xr:uid="{00000000-0005-0000-0000-000099770000}"/>
    <cellStyle name="Percent 99 4" xfId="31874" xr:uid="{00000000-0005-0000-0000-00009A770000}"/>
    <cellStyle name="Percentage" xfId="19096" xr:uid="{00000000-0005-0000-0000-00009B770000}"/>
    <cellStyle name="Percentage." xfId="19097" xr:uid="{00000000-0005-0000-0000-00009C770000}"/>
    <cellStyle name="Percentage. 2" xfId="19098" xr:uid="{00000000-0005-0000-0000-00009D770000}"/>
    <cellStyle name="Percentage. 3" xfId="19099" xr:uid="{00000000-0005-0000-0000-00009E770000}"/>
    <cellStyle name="Period Title" xfId="19100" xr:uid="{00000000-0005-0000-0000-00009F770000}"/>
    <cellStyle name="Period Title 2" xfId="19101" xr:uid="{00000000-0005-0000-0000-0000A0770000}"/>
    <cellStyle name="Period Title 3" xfId="19102" xr:uid="{00000000-0005-0000-0000-0000A1770000}"/>
    <cellStyle name="Period Title 4" xfId="19103" xr:uid="{00000000-0005-0000-0000-0000A2770000}"/>
    <cellStyle name="Period Title." xfId="19104" xr:uid="{00000000-0005-0000-0000-0000A3770000}"/>
    <cellStyle name="Period Title. 2" xfId="19105" xr:uid="{00000000-0005-0000-0000-0000A4770000}"/>
    <cellStyle name="Presentation Currency" xfId="19106" xr:uid="{00000000-0005-0000-0000-0000A5770000}"/>
    <cellStyle name="Presentation Currency 2" xfId="19107" xr:uid="{00000000-0005-0000-0000-0000A6770000}"/>
    <cellStyle name="Presentation Currency 3" xfId="19108" xr:uid="{00000000-0005-0000-0000-0000A7770000}"/>
    <cellStyle name="Presentation Currency." xfId="19109" xr:uid="{00000000-0005-0000-0000-0000A8770000}"/>
    <cellStyle name="Presentation Currency. 2" xfId="19110" xr:uid="{00000000-0005-0000-0000-0000A9770000}"/>
    <cellStyle name="Presentation Currency. 3" xfId="19111" xr:uid="{00000000-0005-0000-0000-0000AA770000}"/>
    <cellStyle name="Presentation Currency_Current_Yr" xfId="19112" xr:uid="{00000000-0005-0000-0000-0000AB770000}"/>
    <cellStyle name="Presentation Date" xfId="19113" xr:uid="{00000000-0005-0000-0000-0000AC770000}"/>
    <cellStyle name="Presentation Date 2" xfId="19114" xr:uid="{00000000-0005-0000-0000-0000AD770000}"/>
    <cellStyle name="Presentation Date 3" xfId="19115" xr:uid="{00000000-0005-0000-0000-0000AE770000}"/>
    <cellStyle name="Presentation Date." xfId="19116" xr:uid="{00000000-0005-0000-0000-0000AF770000}"/>
    <cellStyle name="Presentation Date. 2" xfId="19117" xr:uid="{00000000-0005-0000-0000-0000B0770000}"/>
    <cellStyle name="Presentation Date_Current_Yr" xfId="19118" xr:uid="{00000000-0005-0000-0000-0000B1770000}"/>
    <cellStyle name="Presentation Heading 1" xfId="19119" xr:uid="{00000000-0005-0000-0000-0000B2770000}"/>
    <cellStyle name="Presentation Heading 1 2" xfId="19120" xr:uid="{00000000-0005-0000-0000-0000B3770000}"/>
    <cellStyle name="Presentation Heading 1 3" xfId="19121" xr:uid="{00000000-0005-0000-0000-0000B4770000}"/>
    <cellStyle name="Presentation Heading 1." xfId="19122" xr:uid="{00000000-0005-0000-0000-0000B5770000}"/>
    <cellStyle name="Presentation Heading 1. 2" xfId="19123" xr:uid="{00000000-0005-0000-0000-0000B6770000}"/>
    <cellStyle name="Presentation Heading 1. 3" xfId="19124" xr:uid="{00000000-0005-0000-0000-0000B7770000}"/>
    <cellStyle name="Presentation Heading 1_Current_Yr" xfId="19125" xr:uid="{00000000-0005-0000-0000-0000B8770000}"/>
    <cellStyle name="Presentation Heading 2" xfId="19126" xr:uid="{00000000-0005-0000-0000-0000B9770000}"/>
    <cellStyle name="Presentation Heading 2 2" xfId="19127" xr:uid="{00000000-0005-0000-0000-0000BA770000}"/>
    <cellStyle name="Presentation Heading 2 3" xfId="19128" xr:uid="{00000000-0005-0000-0000-0000BB770000}"/>
    <cellStyle name="Presentation Heading 2." xfId="19129" xr:uid="{00000000-0005-0000-0000-0000BC770000}"/>
    <cellStyle name="Presentation Heading 2. 2" xfId="19130" xr:uid="{00000000-0005-0000-0000-0000BD770000}"/>
    <cellStyle name="Presentation Heading 2_Current_Yr" xfId="19131" xr:uid="{00000000-0005-0000-0000-0000BE770000}"/>
    <cellStyle name="Presentation Heading 3" xfId="19132" xr:uid="{00000000-0005-0000-0000-0000BF770000}"/>
    <cellStyle name="Presentation Heading 3 2" xfId="19133" xr:uid="{00000000-0005-0000-0000-0000C0770000}"/>
    <cellStyle name="Presentation Heading 3 3" xfId="19134" xr:uid="{00000000-0005-0000-0000-0000C1770000}"/>
    <cellStyle name="Presentation Heading 3." xfId="19135" xr:uid="{00000000-0005-0000-0000-0000C2770000}"/>
    <cellStyle name="Presentation Heading 3. 2" xfId="19136" xr:uid="{00000000-0005-0000-0000-0000C3770000}"/>
    <cellStyle name="Presentation Heading 3_Current_Yr" xfId="19137" xr:uid="{00000000-0005-0000-0000-0000C4770000}"/>
    <cellStyle name="Presentation Heading 4" xfId="19138" xr:uid="{00000000-0005-0000-0000-0000C5770000}"/>
    <cellStyle name="Presentation Heading 4 2" xfId="19139" xr:uid="{00000000-0005-0000-0000-0000C6770000}"/>
    <cellStyle name="Presentation Heading 4 3" xfId="19140" xr:uid="{00000000-0005-0000-0000-0000C7770000}"/>
    <cellStyle name="Presentation Heading 4." xfId="19141" xr:uid="{00000000-0005-0000-0000-0000C8770000}"/>
    <cellStyle name="Presentation Heading 4. 2" xfId="19142" xr:uid="{00000000-0005-0000-0000-0000C9770000}"/>
    <cellStyle name="Presentation Heading 4_Current_Yr" xfId="19143" xr:uid="{00000000-0005-0000-0000-0000CA770000}"/>
    <cellStyle name="Presentation Hyperlink Arrow" xfId="19144" xr:uid="{00000000-0005-0000-0000-0000CB770000}"/>
    <cellStyle name="Presentation Hyperlink Arrow 2" xfId="19145" xr:uid="{00000000-0005-0000-0000-0000CC770000}"/>
    <cellStyle name="Presentation Hyperlink Arrow." xfId="19146" xr:uid="{00000000-0005-0000-0000-0000CD770000}"/>
    <cellStyle name="Presentation Hyperlink Arrow. 2" xfId="19147" xr:uid="{00000000-0005-0000-0000-0000CE770000}"/>
    <cellStyle name="Presentation Hyperlink Arrow_Current_Yr" xfId="19148" xr:uid="{00000000-0005-0000-0000-0000CF770000}"/>
    <cellStyle name="Presentation Hyperlink Check" xfId="19149" xr:uid="{00000000-0005-0000-0000-0000D0770000}"/>
    <cellStyle name="Presentation Hyperlink Check 2" xfId="19150" xr:uid="{00000000-0005-0000-0000-0000D1770000}"/>
    <cellStyle name="Presentation Hyperlink Check." xfId="19151" xr:uid="{00000000-0005-0000-0000-0000D2770000}"/>
    <cellStyle name="Presentation Hyperlink Check. 2" xfId="19152" xr:uid="{00000000-0005-0000-0000-0000D3770000}"/>
    <cellStyle name="Presentation Hyperlink Check_Current_Yr" xfId="19153" xr:uid="{00000000-0005-0000-0000-0000D4770000}"/>
    <cellStyle name="Presentation Hyperlink Text" xfId="19154" xr:uid="{00000000-0005-0000-0000-0000D5770000}"/>
    <cellStyle name="Presentation Hyperlink Text 2" xfId="19155" xr:uid="{00000000-0005-0000-0000-0000D6770000}"/>
    <cellStyle name="Presentation Hyperlink Text." xfId="19156" xr:uid="{00000000-0005-0000-0000-0000D7770000}"/>
    <cellStyle name="Presentation Hyperlink Text. 2" xfId="19157" xr:uid="{00000000-0005-0000-0000-0000D8770000}"/>
    <cellStyle name="Presentation Hyperlink Text. 3" xfId="19158" xr:uid="{00000000-0005-0000-0000-0000D9770000}"/>
    <cellStyle name="Presentation Hyperlink Text_Current_Yr" xfId="19159" xr:uid="{00000000-0005-0000-0000-0000DA770000}"/>
    <cellStyle name="Presentation Model Name" xfId="19160" xr:uid="{00000000-0005-0000-0000-0000DB770000}"/>
    <cellStyle name="Presentation Model Name 2" xfId="19161" xr:uid="{00000000-0005-0000-0000-0000DC770000}"/>
    <cellStyle name="Presentation Model Name 3" xfId="19162" xr:uid="{00000000-0005-0000-0000-0000DD770000}"/>
    <cellStyle name="Presentation Model Name." xfId="19163" xr:uid="{00000000-0005-0000-0000-0000DE770000}"/>
    <cellStyle name="Presentation Model Name. 2" xfId="19164" xr:uid="{00000000-0005-0000-0000-0000DF770000}"/>
    <cellStyle name="Presentation Model Name. 3" xfId="19165" xr:uid="{00000000-0005-0000-0000-0000E0770000}"/>
    <cellStyle name="Presentation Model Name_Current_Yr" xfId="19166" xr:uid="{00000000-0005-0000-0000-0000E1770000}"/>
    <cellStyle name="Presentation Multiple" xfId="19167" xr:uid="{00000000-0005-0000-0000-0000E2770000}"/>
    <cellStyle name="Presentation Multiple 2" xfId="19168" xr:uid="{00000000-0005-0000-0000-0000E3770000}"/>
    <cellStyle name="Presentation Multiple 3" xfId="19169" xr:uid="{00000000-0005-0000-0000-0000E4770000}"/>
    <cellStyle name="Presentation Multiple." xfId="19170" xr:uid="{00000000-0005-0000-0000-0000E5770000}"/>
    <cellStyle name="Presentation Multiple. 2" xfId="19171" xr:uid="{00000000-0005-0000-0000-0000E6770000}"/>
    <cellStyle name="Presentation Multiple. 3" xfId="19172" xr:uid="{00000000-0005-0000-0000-0000E7770000}"/>
    <cellStyle name="Presentation Multiple_Current_Yr" xfId="19173" xr:uid="{00000000-0005-0000-0000-0000E8770000}"/>
    <cellStyle name="Presentation Normal" xfId="19174" xr:uid="{00000000-0005-0000-0000-0000E9770000}"/>
    <cellStyle name="Presentation Normal 2" xfId="19175" xr:uid="{00000000-0005-0000-0000-0000EA770000}"/>
    <cellStyle name="Presentation Normal 3" xfId="19176" xr:uid="{00000000-0005-0000-0000-0000EB770000}"/>
    <cellStyle name="Presentation Normal." xfId="19177" xr:uid="{00000000-0005-0000-0000-0000EC770000}"/>
    <cellStyle name="Presentation Normal. 2" xfId="19178" xr:uid="{00000000-0005-0000-0000-0000ED770000}"/>
    <cellStyle name="Presentation Normal_Current_Yr" xfId="19179" xr:uid="{00000000-0005-0000-0000-0000EE770000}"/>
    <cellStyle name="Presentation Number" xfId="19180" xr:uid="{00000000-0005-0000-0000-0000EF770000}"/>
    <cellStyle name="Presentation Number 2" xfId="19181" xr:uid="{00000000-0005-0000-0000-0000F0770000}"/>
    <cellStyle name="Presentation Number 3" xfId="19182" xr:uid="{00000000-0005-0000-0000-0000F1770000}"/>
    <cellStyle name="Presentation Number." xfId="19183" xr:uid="{00000000-0005-0000-0000-0000F2770000}"/>
    <cellStyle name="Presentation Number. 2" xfId="19184" xr:uid="{00000000-0005-0000-0000-0000F3770000}"/>
    <cellStyle name="Presentation Number_Current_Yr" xfId="19185" xr:uid="{00000000-0005-0000-0000-0000F4770000}"/>
    <cellStyle name="Presentation Percentage" xfId="19186" xr:uid="{00000000-0005-0000-0000-0000F5770000}"/>
    <cellStyle name="Presentation Percentage 2" xfId="19187" xr:uid="{00000000-0005-0000-0000-0000F6770000}"/>
    <cellStyle name="Presentation Percentage 3" xfId="19188" xr:uid="{00000000-0005-0000-0000-0000F7770000}"/>
    <cellStyle name="Presentation Percentage." xfId="19189" xr:uid="{00000000-0005-0000-0000-0000F8770000}"/>
    <cellStyle name="Presentation Percentage. 2" xfId="19190" xr:uid="{00000000-0005-0000-0000-0000F9770000}"/>
    <cellStyle name="Presentation Percentage. 3" xfId="19191" xr:uid="{00000000-0005-0000-0000-0000FA770000}"/>
    <cellStyle name="Presentation Percentage_Current_Yr" xfId="19192" xr:uid="{00000000-0005-0000-0000-0000FB770000}"/>
    <cellStyle name="Presentation Period Title" xfId="19193" xr:uid="{00000000-0005-0000-0000-0000FC770000}"/>
    <cellStyle name="Presentation Period Title 2" xfId="19194" xr:uid="{00000000-0005-0000-0000-0000FD770000}"/>
    <cellStyle name="Presentation Period Title 3" xfId="19195" xr:uid="{00000000-0005-0000-0000-0000FE770000}"/>
    <cellStyle name="Presentation Period Title." xfId="19196" xr:uid="{00000000-0005-0000-0000-0000FF770000}"/>
    <cellStyle name="Presentation Period Title. 2" xfId="19197" xr:uid="{00000000-0005-0000-0000-000000780000}"/>
    <cellStyle name="Presentation Period Title_Current_Yr" xfId="19198" xr:uid="{00000000-0005-0000-0000-000001780000}"/>
    <cellStyle name="Presentation Section Number" xfId="19199" xr:uid="{00000000-0005-0000-0000-000002780000}"/>
    <cellStyle name="Presentation Section Number 2" xfId="19200" xr:uid="{00000000-0005-0000-0000-000003780000}"/>
    <cellStyle name="Presentation Section Number 3" xfId="19201" xr:uid="{00000000-0005-0000-0000-000004780000}"/>
    <cellStyle name="Presentation Section Number." xfId="19202" xr:uid="{00000000-0005-0000-0000-000005780000}"/>
    <cellStyle name="Presentation Section Number. 2" xfId="19203" xr:uid="{00000000-0005-0000-0000-000006780000}"/>
    <cellStyle name="Presentation Section Number. 3" xfId="19204" xr:uid="{00000000-0005-0000-0000-000007780000}"/>
    <cellStyle name="Presentation Section Number_Current_Yr" xfId="19205" xr:uid="{00000000-0005-0000-0000-000008780000}"/>
    <cellStyle name="Presentation Sheet Title" xfId="19206" xr:uid="{00000000-0005-0000-0000-000009780000}"/>
    <cellStyle name="Presentation Sheet Title 2" xfId="19207" xr:uid="{00000000-0005-0000-0000-00000A780000}"/>
    <cellStyle name="Presentation Sheet Title 3" xfId="19208" xr:uid="{00000000-0005-0000-0000-00000B780000}"/>
    <cellStyle name="Presentation Sheet Title." xfId="19209" xr:uid="{00000000-0005-0000-0000-00000C780000}"/>
    <cellStyle name="Presentation Sheet Title. 2" xfId="19210" xr:uid="{00000000-0005-0000-0000-00000D780000}"/>
    <cellStyle name="Presentation Sheet Title. 3" xfId="19211" xr:uid="{00000000-0005-0000-0000-00000E780000}"/>
    <cellStyle name="Presentation Sheet Title_Current_Yr" xfId="19212" xr:uid="{00000000-0005-0000-0000-00000F780000}"/>
    <cellStyle name="Presentation Sub Total." xfId="19213" xr:uid="{00000000-0005-0000-0000-000010780000}"/>
    <cellStyle name="Presentation Sub Total. 2" xfId="19214" xr:uid="{00000000-0005-0000-0000-000011780000}"/>
    <cellStyle name="Presentation Sub Total. 3" xfId="19215" xr:uid="{00000000-0005-0000-0000-000012780000}"/>
    <cellStyle name="Presentation TOC 1." xfId="19216" xr:uid="{00000000-0005-0000-0000-000013780000}"/>
    <cellStyle name="Presentation TOC 1. 2" xfId="19217" xr:uid="{00000000-0005-0000-0000-000014780000}"/>
    <cellStyle name="Presentation TOC 2." xfId="19218" xr:uid="{00000000-0005-0000-0000-000015780000}"/>
    <cellStyle name="Presentation TOC 2. 2" xfId="19219" xr:uid="{00000000-0005-0000-0000-000016780000}"/>
    <cellStyle name="Presentation TOC 3." xfId="19220" xr:uid="{00000000-0005-0000-0000-000017780000}"/>
    <cellStyle name="Presentation TOC 3. 2" xfId="19221" xr:uid="{00000000-0005-0000-0000-000018780000}"/>
    <cellStyle name="Presentation TOC 4." xfId="19222" xr:uid="{00000000-0005-0000-0000-000019780000}"/>
    <cellStyle name="Presentation TOC 4. 2" xfId="19223" xr:uid="{00000000-0005-0000-0000-00001A780000}"/>
    <cellStyle name="Presentation Year" xfId="19224" xr:uid="{00000000-0005-0000-0000-00001B780000}"/>
    <cellStyle name="Presentation Year 2" xfId="19225" xr:uid="{00000000-0005-0000-0000-00001C780000}"/>
    <cellStyle name="Presentation Year 3" xfId="19226" xr:uid="{00000000-0005-0000-0000-00001D780000}"/>
    <cellStyle name="Presentation Year." xfId="19227" xr:uid="{00000000-0005-0000-0000-00001E780000}"/>
    <cellStyle name="Presentation Year. 2" xfId="19228" xr:uid="{00000000-0005-0000-0000-00001F780000}"/>
    <cellStyle name="Presentation Year_Current_Yr" xfId="19229" xr:uid="{00000000-0005-0000-0000-000020780000}"/>
    <cellStyle name="PSChar" xfId="19230" xr:uid="{00000000-0005-0000-0000-000021780000}"/>
    <cellStyle name="PSChar 2" xfId="19231" xr:uid="{00000000-0005-0000-0000-000022780000}"/>
    <cellStyle name="PSChar 2 2" xfId="19232" xr:uid="{00000000-0005-0000-0000-000023780000}"/>
    <cellStyle name="PSChar 3" xfId="19233" xr:uid="{00000000-0005-0000-0000-000024780000}"/>
    <cellStyle name="PSChar 3 2" xfId="19234" xr:uid="{00000000-0005-0000-0000-000025780000}"/>
    <cellStyle name="PSChar 4" xfId="19235" xr:uid="{00000000-0005-0000-0000-000026780000}"/>
    <cellStyle name="PSChar 4 2" xfId="19236" xr:uid="{00000000-0005-0000-0000-000027780000}"/>
    <cellStyle name="PSDate" xfId="19237" xr:uid="{00000000-0005-0000-0000-000028780000}"/>
    <cellStyle name="PSDate 2" xfId="19238" xr:uid="{00000000-0005-0000-0000-000029780000}"/>
    <cellStyle name="PSDate 2 2" xfId="19239" xr:uid="{00000000-0005-0000-0000-00002A780000}"/>
    <cellStyle name="PSDate 3" xfId="19240" xr:uid="{00000000-0005-0000-0000-00002B780000}"/>
    <cellStyle name="PSDate 3 2" xfId="19241" xr:uid="{00000000-0005-0000-0000-00002C780000}"/>
    <cellStyle name="PSDate 4" xfId="19242" xr:uid="{00000000-0005-0000-0000-00002D780000}"/>
    <cellStyle name="PSDate 4 2" xfId="19243" xr:uid="{00000000-0005-0000-0000-00002E780000}"/>
    <cellStyle name="PSDec" xfId="19244" xr:uid="{00000000-0005-0000-0000-00002F780000}"/>
    <cellStyle name="PSDec 2" xfId="19245" xr:uid="{00000000-0005-0000-0000-000030780000}"/>
    <cellStyle name="PSDec 2 2" xfId="19246" xr:uid="{00000000-0005-0000-0000-000031780000}"/>
    <cellStyle name="PSDec 3" xfId="19247" xr:uid="{00000000-0005-0000-0000-000032780000}"/>
    <cellStyle name="PSDec 3 2" xfId="19248" xr:uid="{00000000-0005-0000-0000-000033780000}"/>
    <cellStyle name="PSDec 4" xfId="19249" xr:uid="{00000000-0005-0000-0000-000034780000}"/>
    <cellStyle name="PSDec 4 2" xfId="19250" xr:uid="{00000000-0005-0000-0000-000035780000}"/>
    <cellStyle name="PSDetail" xfId="19251" xr:uid="{00000000-0005-0000-0000-000036780000}"/>
    <cellStyle name="PSDetail 2" xfId="19252" xr:uid="{00000000-0005-0000-0000-000037780000}"/>
    <cellStyle name="PSDetail 2 2" xfId="19253" xr:uid="{00000000-0005-0000-0000-000038780000}"/>
    <cellStyle name="PSDetail 3" xfId="19254" xr:uid="{00000000-0005-0000-0000-000039780000}"/>
    <cellStyle name="PSDetail 3 2" xfId="19255" xr:uid="{00000000-0005-0000-0000-00003A780000}"/>
    <cellStyle name="PSDetail 3 2 2" xfId="19256" xr:uid="{00000000-0005-0000-0000-00003B780000}"/>
    <cellStyle name="PSHeading" xfId="19257" xr:uid="{00000000-0005-0000-0000-00003C780000}"/>
    <cellStyle name="PSHeading 2" xfId="19258" xr:uid="{00000000-0005-0000-0000-00003D780000}"/>
    <cellStyle name="PSHeading 2 2" xfId="19259" xr:uid="{00000000-0005-0000-0000-00003E780000}"/>
    <cellStyle name="PSHeading 3" xfId="19260" xr:uid="{00000000-0005-0000-0000-00003F780000}"/>
    <cellStyle name="PSHeading 3 2" xfId="19261" xr:uid="{00000000-0005-0000-0000-000040780000}"/>
    <cellStyle name="PSHeading 4" xfId="19262" xr:uid="{00000000-0005-0000-0000-000041780000}"/>
    <cellStyle name="PSHeading 4 2" xfId="19263" xr:uid="{00000000-0005-0000-0000-000042780000}"/>
    <cellStyle name="PSInt" xfId="19264" xr:uid="{00000000-0005-0000-0000-000043780000}"/>
    <cellStyle name="PSInt 2" xfId="19265" xr:uid="{00000000-0005-0000-0000-000044780000}"/>
    <cellStyle name="PSInt 2 2" xfId="19266" xr:uid="{00000000-0005-0000-0000-000045780000}"/>
    <cellStyle name="PSInt 3" xfId="19267" xr:uid="{00000000-0005-0000-0000-000046780000}"/>
    <cellStyle name="PSInt 3 2" xfId="19268" xr:uid="{00000000-0005-0000-0000-000047780000}"/>
    <cellStyle name="PSInt 4" xfId="19269" xr:uid="{00000000-0005-0000-0000-000048780000}"/>
    <cellStyle name="PSInt 4 2" xfId="19270" xr:uid="{00000000-0005-0000-0000-000049780000}"/>
    <cellStyle name="PSSpacer" xfId="19271" xr:uid="{00000000-0005-0000-0000-00004A780000}"/>
    <cellStyle name="PSSpacer 2" xfId="19272" xr:uid="{00000000-0005-0000-0000-00004B780000}"/>
    <cellStyle name="PSSpacer 2 2" xfId="19273" xr:uid="{00000000-0005-0000-0000-00004C780000}"/>
    <cellStyle name="PSSpacer 3" xfId="19274" xr:uid="{00000000-0005-0000-0000-00004D780000}"/>
    <cellStyle name="PSSpacer 3 2" xfId="19275" xr:uid="{00000000-0005-0000-0000-00004E780000}"/>
    <cellStyle name="PSSpacer 4" xfId="19276" xr:uid="{00000000-0005-0000-0000-00004F780000}"/>
    <cellStyle name="PSSpacer 4 2" xfId="19277" xr:uid="{00000000-0005-0000-0000-000050780000}"/>
    <cellStyle name="Ratio" xfId="19278" xr:uid="{00000000-0005-0000-0000-000051780000}"/>
    <cellStyle name="Ratio 2" xfId="19279" xr:uid="{00000000-0005-0000-0000-000052780000}"/>
    <cellStyle name="Right Currency" xfId="19280" xr:uid="{00000000-0005-0000-0000-000053780000}"/>
    <cellStyle name="Right Currency 2" xfId="19281" xr:uid="{00000000-0005-0000-0000-000054780000}"/>
    <cellStyle name="Right Currency 3" xfId="19282" xr:uid="{00000000-0005-0000-0000-000055780000}"/>
    <cellStyle name="Right Currency 4" xfId="19283" xr:uid="{00000000-0005-0000-0000-000056780000}"/>
    <cellStyle name="Right Date" xfId="19284" xr:uid="{00000000-0005-0000-0000-000057780000}"/>
    <cellStyle name="Right Date 2" xfId="19285" xr:uid="{00000000-0005-0000-0000-000058780000}"/>
    <cellStyle name="Right Date 2 2" xfId="19286" xr:uid="{00000000-0005-0000-0000-000059780000}"/>
    <cellStyle name="Right Date 2 3" xfId="19287" xr:uid="{00000000-0005-0000-0000-00005A780000}"/>
    <cellStyle name="Right Date 3" xfId="19288" xr:uid="{00000000-0005-0000-0000-00005B780000}"/>
    <cellStyle name="Right Date 3 2" xfId="19289" xr:uid="{00000000-0005-0000-0000-00005C780000}"/>
    <cellStyle name="Right Date 3 3" xfId="19290" xr:uid="{00000000-0005-0000-0000-00005D780000}"/>
    <cellStyle name="Right Date 4" xfId="19291" xr:uid="{00000000-0005-0000-0000-00005E780000}"/>
    <cellStyle name="Right Date 5" xfId="19292" xr:uid="{00000000-0005-0000-0000-00005F780000}"/>
    <cellStyle name="Right Multiple" xfId="19293" xr:uid="{00000000-0005-0000-0000-000060780000}"/>
    <cellStyle name="Right Multiple 2" xfId="19294" xr:uid="{00000000-0005-0000-0000-000061780000}"/>
    <cellStyle name="Right Multiple 3" xfId="19295" xr:uid="{00000000-0005-0000-0000-000062780000}"/>
    <cellStyle name="Right Multiple 4" xfId="19296" xr:uid="{00000000-0005-0000-0000-000063780000}"/>
    <cellStyle name="Right Number" xfId="19297" xr:uid="{00000000-0005-0000-0000-000064780000}"/>
    <cellStyle name="Right Number 2" xfId="19298" xr:uid="{00000000-0005-0000-0000-000065780000}"/>
    <cellStyle name="Right Number 2 2" xfId="19299" xr:uid="{00000000-0005-0000-0000-000066780000}"/>
    <cellStyle name="Right Number 2 3" xfId="19300" xr:uid="{00000000-0005-0000-0000-000067780000}"/>
    <cellStyle name="Right Number 3" xfId="19301" xr:uid="{00000000-0005-0000-0000-000068780000}"/>
    <cellStyle name="Right Number 3 2" xfId="19302" xr:uid="{00000000-0005-0000-0000-000069780000}"/>
    <cellStyle name="Right Number 3 3" xfId="19303" xr:uid="{00000000-0005-0000-0000-00006A780000}"/>
    <cellStyle name="Right Number 4" xfId="19304" xr:uid="{00000000-0005-0000-0000-00006B780000}"/>
    <cellStyle name="Right Number 5" xfId="19305" xr:uid="{00000000-0005-0000-0000-00006C780000}"/>
    <cellStyle name="Right Percentage" xfId="19306" xr:uid="{00000000-0005-0000-0000-00006D780000}"/>
    <cellStyle name="Right Percentage 2" xfId="19307" xr:uid="{00000000-0005-0000-0000-00006E780000}"/>
    <cellStyle name="Right Percentage 3" xfId="19308" xr:uid="{00000000-0005-0000-0000-00006F780000}"/>
    <cellStyle name="Right Percentage 4" xfId="19309" xr:uid="{00000000-0005-0000-0000-000070780000}"/>
    <cellStyle name="Right Year" xfId="19310" xr:uid="{00000000-0005-0000-0000-000071780000}"/>
    <cellStyle name="Right Year 2" xfId="19311" xr:uid="{00000000-0005-0000-0000-000072780000}"/>
    <cellStyle name="Right Year 2 2" xfId="19312" xr:uid="{00000000-0005-0000-0000-000073780000}"/>
    <cellStyle name="Right Year 2 3" xfId="19313" xr:uid="{00000000-0005-0000-0000-000074780000}"/>
    <cellStyle name="Right Year 3" xfId="19314" xr:uid="{00000000-0005-0000-0000-000075780000}"/>
    <cellStyle name="Right Year 4" xfId="19315" xr:uid="{00000000-0005-0000-0000-000076780000}"/>
    <cellStyle name="SAPError" xfId="19316" xr:uid="{00000000-0005-0000-0000-000077780000}"/>
    <cellStyle name="SAPError 2" xfId="19317" xr:uid="{00000000-0005-0000-0000-000078780000}"/>
    <cellStyle name="SAPKey" xfId="19318" xr:uid="{00000000-0005-0000-0000-000079780000}"/>
    <cellStyle name="SAPKey 2" xfId="19319" xr:uid="{00000000-0005-0000-0000-00007A780000}"/>
    <cellStyle name="SAPLocked" xfId="19320" xr:uid="{00000000-0005-0000-0000-00007B780000}"/>
    <cellStyle name="SAPLocked 2" xfId="19321" xr:uid="{00000000-0005-0000-0000-00007C780000}"/>
    <cellStyle name="SAPOutput" xfId="19322" xr:uid="{00000000-0005-0000-0000-00007D780000}"/>
    <cellStyle name="SAPOutput 2" xfId="19323" xr:uid="{00000000-0005-0000-0000-00007E780000}"/>
    <cellStyle name="SAPSpace" xfId="19324" xr:uid="{00000000-0005-0000-0000-00007F780000}"/>
    <cellStyle name="SAPSpace 2" xfId="19325" xr:uid="{00000000-0005-0000-0000-000080780000}"/>
    <cellStyle name="SAPText" xfId="19326" xr:uid="{00000000-0005-0000-0000-000081780000}"/>
    <cellStyle name="SAPText 2" xfId="19327" xr:uid="{00000000-0005-0000-0000-000082780000}"/>
    <cellStyle name="SAPUnLocked" xfId="19328" xr:uid="{00000000-0005-0000-0000-000083780000}"/>
    <cellStyle name="SAPUnLocked 2" xfId="19329" xr:uid="{00000000-0005-0000-0000-000084780000}"/>
    <cellStyle name="Section Number" xfId="19330" xr:uid="{00000000-0005-0000-0000-000085780000}"/>
    <cellStyle name="Section Number 2" xfId="19331" xr:uid="{00000000-0005-0000-0000-000086780000}"/>
    <cellStyle name="Section Number 3" xfId="19332" xr:uid="{00000000-0005-0000-0000-000087780000}"/>
    <cellStyle name="Section Number 4" xfId="19333" xr:uid="{00000000-0005-0000-0000-000088780000}"/>
    <cellStyle name="Section Number." xfId="19334" xr:uid="{00000000-0005-0000-0000-000089780000}"/>
    <cellStyle name="Section Number. 2" xfId="19335" xr:uid="{00000000-0005-0000-0000-00008A780000}"/>
    <cellStyle name="Section Number. 3" xfId="19336" xr:uid="{00000000-0005-0000-0000-00008B780000}"/>
    <cellStyle name="Section Number_Current_Yr" xfId="19337" xr:uid="{00000000-0005-0000-0000-00008C780000}"/>
    <cellStyle name="Sheet Title" xfId="19338" xr:uid="{00000000-0005-0000-0000-00008D780000}"/>
    <cellStyle name="Sheet Title 2" xfId="19339" xr:uid="{00000000-0005-0000-0000-00008E780000}"/>
    <cellStyle name="Sheet Title 2 2" xfId="19340" xr:uid="{00000000-0005-0000-0000-00008F780000}"/>
    <cellStyle name="Sheet Title 2 3" xfId="19341" xr:uid="{00000000-0005-0000-0000-000090780000}"/>
    <cellStyle name="Sheet Title 3" xfId="19342" xr:uid="{00000000-0005-0000-0000-000091780000}"/>
    <cellStyle name="Sheet Title 4" xfId="19343" xr:uid="{00000000-0005-0000-0000-000092780000}"/>
    <cellStyle name="Sheet Title 5" xfId="19344" xr:uid="{00000000-0005-0000-0000-000093780000}"/>
    <cellStyle name="Sheet Title 6" xfId="19345" xr:uid="{00000000-0005-0000-0000-000094780000}"/>
    <cellStyle name="Sheet Title." xfId="19346" xr:uid="{00000000-0005-0000-0000-000095780000}"/>
    <cellStyle name="Sheet Title. 2" xfId="19347" xr:uid="{00000000-0005-0000-0000-000096780000}"/>
    <cellStyle name="Sheet Title. 3" xfId="19348" xr:uid="{00000000-0005-0000-0000-000097780000}"/>
    <cellStyle name="Sheet Title_Current_Yr" xfId="19349" xr:uid="{00000000-0005-0000-0000-000098780000}"/>
    <cellStyle name="Style 1" xfId="19350" xr:uid="{00000000-0005-0000-0000-000099780000}"/>
    <cellStyle name="Style 1 2" xfId="19351" xr:uid="{00000000-0005-0000-0000-00009A780000}"/>
    <cellStyle name="Style2" xfId="19352" xr:uid="{00000000-0005-0000-0000-00009B780000}"/>
    <cellStyle name="Style3" xfId="19353" xr:uid="{00000000-0005-0000-0000-00009C780000}"/>
    <cellStyle name="Style4" xfId="19354" xr:uid="{00000000-0005-0000-0000-00009D780000}"/>
    <cellStyle name="Style4 2" xfId="19355" xr:uid="{00000000-0005-0000-0000-00009E780000}"/>
    <cellStyle name="Style5" xfId="19356" xr:uid="{00000000-0005-0000-0000-00009F780000}"/>
    <cellStyle name="Style5 2" xfId="19357" xr:uid="{00000000-0005-0000-0000-0000A0780000}"/>
    <cellStyle name="Sub Total." xfId="19358" xr:uid="{00000000-0005-0000-0000-0000A1780000}"/>
    <cellStyle name="Sub Total. 2" xfId="19359" xr:uid="{00000000-0005-0000-0000-0000A2780000}"/>
    <cellStyle name="Sub Total. 3" xfId="19360" xr:uid="{00000000-0005-0000-0000-0000A3780000}"/>
    <cellStyle name="Table Head" xfId="19361" xr:uid="{00000000-0005-0000-0000-0000A4780000}"/>
    <cellStyle name="Table Head Aligned" xfId="19362" xr:uid="{00000000-0005-0000-0000-0000A5780000}"/>
    <cellStyle name="Table Head Aligned 2" xfId="19363" xr:uid="{00000000-0005-0000-0000-0000A6780000}"/>
    <cellStyle name="Table Head Aligned 2 2" xfId="19364" xr:uid="{00000000-0005-0000-0000-0000A7780000}"/>
    <cellStyle name="Table Head Aligned 2 2 2" xfId="19365" xr:uid="{00000000-0005-0000-0000-0000A8780000}"/>
    <cellStyle name="Table Head Aligned 3" xfId="19366" xr:uid="{00000000-0005-0000-0000-0000A9780000}"/>
    <cellStyle name="Table Head Aligned 3 2" xfId="19367" xr:uid="{00000000-0005-0000-0000-0000AA780000}"/>
    <cellStyle name="Table Head Blue" xfId="19368" xr:uid="{00000000-0005-0000-0000-0000AB780000}"/>
    <cellStyle name="Table Head Green" xfId="19369" xr:uid="{00000000-0005-0000-0000-0000AC780000}"/>
    <cellStyle name="Table Head Green 2" xfId="19370" xr:uid="{00000000-0005-0000-0000-0000AD780000}"/>
    <cellStyle name="Table Head Green 2 2" xfId="19371" xr:uid="{00000000-0005-0000-0000-0000AE780000}"/>
    <cellStyle name="Table Head Green 3" xfId="19372" xr:uid="{00000000-0005-0000-0000-0000AF780000}"/>
    <cellStyle name="Table Head Green 3 2" xfId="19373" xr:uid="{00000000-0005-0000-0000-0000B0780000}"/>
    <cellStyle name="Table Head Green 3 2 2" xfId="19374" xr:uid="{00000000-0005-0000-0000-0000B1780000}"/>
    <cellStyle name="Table Head_pldt" xfId="19375" xr:uid="{00000000-0005-0000-0000-0000B2780000}"/>
    <cellStyle name="Table Source" xfId="19376" xr:uid="{00000000-0005-0000-0000-0000B3780000}"/>
    <cellStyle name="Table Title" xfId="19377" xr:uid="{00000000-0005-0000-0000-0000B4780000}"/>
    <cellStyle name="Table Units" xfId="19378" xr:uid="{00000000-0005-0000-0000-0000B5780000}"/>
    <cellStyle name="Table Units 2" xfId="19379" xr:uid="{00000000-0005-0000-0000-0000B6780000}"/>
    <cellStyle name="Table Units 2 2" xfId="19380" xr:uid="{00000000-0005-0000-0000-0000B7780000}"/>
    <cellStyle name="Table Units 3" xfId="19381" xr:uid="{00000000-0005-0000-0000-0000B8780000}"/>
    <cellStyle name="TableLvl3" xfId="27" xr:uid="{00000000-0005-0000-0000-0000B9780000}"/>
    <cellStyle name="Text" xfId="19382" xr:uid="{00000000-0005-0000-0000-0000BA780000}"/>
    <cellStyle name="Text 2" xfId="19383" xr:uid="{00000000-0005-0000-0000-0000BB780000}"/>
    <cellStyle name="Text 3" xfId="19384" xr:uid="{00000000-0005-0000-0000-0000BC780000}"/>
    <cellStyle name="Text Head 1" xfId="19385" xr:uid="{00000000-0005-0000-0000-0000BD780000}"/>
    <cellStyle name="Text Head 2" xfId="19386" xr:uid="{00000000-0005-0000-0000-0000BE780000}"/>
    <cellStyle name="Text Indent 2" xfId="19387" xr:uid="{00000000-0005-0000-0000-0000BF780000}"/>
    <cellStyle name="Theirs" xfId="19388" xr:uid="{00000000-0005-0000-0000-0000C0780000}"/>
    <cellStyle name="Title 2" xfId="19389" xr:uid="{00000000-0005-0000-0000-0000C1780000}"/>
    <cellStyle name="Title 3" xfId="19390" xr:uid="{00000000-0005-0000-0000-0000C2780000}"/>
    <cellStyle name="Title 4" xfId="19391" xr:uid="{00000000-0005-0000-0000-0000C3780000}"/>
    <cellStyle name="Title 5" xfId="19392" xr:uid="{00000000-0005-0000-0000-0000C4780000}"/>
    <cellStyle name="Title 6" xfId="19393" xr:uid="{00000000-0005-0000-0000-0000C5780000}"/>
    <cellStyle name="Title 7" xfId="19394" xr:uid="{00000000-0005-0000-0000-0000C6780000}"/>
    <cellStyle name="TOC 1" xfId="19395" xr:uid="{00000000-0005-0000-0000-0000C7780000}"/>
    <cellStyle name="TOC 1 2" xfId="19396" xr:uid="{00000000-0005-0000-0000-0000C8780000}"/>
    <cellStyle name="TOC 2" xfId="19397" xr:uid="{00000000-0005-0000-0000-0000C9780000}"/>
    <cellStyle name="TOC 2 2" xfId="19398" xr:uid="{00000000-0005-0000-0000-0000CA780000}"/>
    <cellStyle name="TOC 2 3" xfId="19399" xr:uid="{00000000-0005-0000-0000-0000CB780000}"/>
    <cellStyle name="TOC 2 4" xfId="19400" xr:uid="{00000000-0005-0000-0000-0000CC780000}"/>
    <cellStyle name="TOC 2 5" xfId="19401" xr:uid="{00000000-0005-0000-0000-0000CD780000}"/>
    <cellStyle name="TOC 3" xfId="19402" xr:uid="{00000000-0005-0000-0000-0000CE780000}"/>
    <cellStyle name="TOC 3 2" xfId="19403" xr:uid="{00000000-0005-0000-0000-0000CF780000}"/>
    <cellStyle name="TOC 3 3" xfId="19404" xr:uid="{00000000-0005-0000-0000-0000D0780000}"/>
    <cellStyle name="TOC 4" xfId="19405" xr:uid="{00000000-0005-0000-0000-0000D1780000}"/>
    <cellStyle name="TOC 4 2" xfId="19406" xr:uid="{00000000-0005-0000-0000-0000D2780000}"/>
    <cellStyle name="TOC 4 3" xfId="19407" xr:uid="{00000000-0005-0000-0000-0000D3780000}"/>
    <cellStyle name="Total 10" xfId="19408" xr:uid="{00000000-0005-0000-0000-0000D4780000}"/>
    <cellStyle name="Total 10 2" xfId="19409" xr:uid="{00000000-0005-0000-0000-0000D5780000}"/>
    <cellStyle name="Total 10 2 2" xfId="19410" xr:uid="{00000000-0005-0000-0000-0000D6780000}"/>
    <cellStyle name="Total 10 2 2 2" xfId="19411" xr:uid="{00000000-0005-0000-0000-0000D7780000}"/>
    <cellStyle name="Total 10 2 2 3" xfId="19412" xr:uid="{00000000-0005-0000-0000-0000D8780000}"/>
    <cellStyle name="Total 10 2 2 4" xfId="19413" xr:uid="{00000000-0005-0000-0000-0000D9780000}"/>
    <cellStyle name="Total 10 2 2 5" xfId="19414" xr:uid="{00000000-0005-0000-0000-0000DA780000}"/>
    <cellStyle name="Total 10 2 2 6" xfId="19415" xr:uid="{00000000-0005-0000-0000-0000DB780000}"/>
    <cellStyle name="Total 10 2 2 7" xfId="19416" xr:uid="{00000000-0005-0000-0000-0000DC780000}"/>
    <cellStyle name="Total 10 2 2 8" xfId="19417" xr:uid="{00000000-0005-0000-0000-0000DD780000}"/>
    <cellStyle name="Total 10 2 3" xfId="19418" xr:uid="{00000000-0005-0000-0000-0000DE780000}"/>
    <cellStyle name="Total 10 2 4" xfId="19419" xr:uid="{00000000-0005-0000-0000-0000DF780000}"/>
    <cellStyle name="Total 10 2 5" xfId="19420" xr:uid="{00000000-0005-0000-0000-0000E0780000}"/>
    <cellStyle name="Total 10 2 6" xfId="19421" xr:uid="{00000000-0005-0000-0000-0000E1780000}"/>
    <cellStyle name="Total 10 2 7" xfId="19422" xr:uid="{00000000-0005-0000-0000-0000E2780000}"/>
    <cellStyle name="Total 10 2 8" xfId="19423" xr:uid="{00000000-0005-0000-0000-0000E3780000}"/>
    <cellStyle name="Total 10 3" xfId="19424" xr:uid="{00000000-0005-0000-0000-0000E4780000}"/>
    <cellStyle name="Total 10 3 2" xfId="19425" xr:uid="{00000000-0005-0000-0000-0000E5780000}"/>
    <cellStyle name="Total 10 3 3" xfId="19426" xr:uid="{00000000-0005-0000-0000-0000E6780000}"/>
    <cellStyle name="Total 10 3 4" xfId="19427" xr:uid="{00000000-0005-0000-0000-0000E7780000}"/>
    <cellStyle name="Total 10 3 5" xfId="19428" xr:uid="{00000000-0005-0000-0000-0000E8780000}"/>
    <cellStyle name="Total 10 3 6" xfId="19429" xr:uid="{00000000-0005-0000-0000-0000E9780000}"/>
    <cellStyle name="Total 10 3 7" xfId="19430" xr:uid="{00000000-0005-0000-0000-0000EA780000}"/>
    <cellStyle name="Total 10 3 8" xfId="19431" xr:uid="{00000000-0005-0000-0000-0000EB780000}"/>
    <cellStyle name="Total 10 4" xfId="19432" xr:uid="{00000000-0005-0000-0000-0000EC780000}"/>
    <cellStyle name="Total 10 5" xfId="19433" xr:uid="{00000000-0005-0000-0000-0000ED780000}"/>
    <cellStyle name="Total 10 6" xfId="19434" xr:uid="{00000000-0005-0000-0000-0000EE780000}"/>
    <cellStyle name="Total 10 7" xfId="19435" xr:uid="{00000000-0005-0000-0000-0000EF780000}"/>
    <cellStyle name="Total 10 8" xfId="19436" xr:uid="{00000000-0005-0000-0000-0000F0780000}"/>
    <cellStyle name="Total 10 9" xfId="19437" xr:uid="{00000000-0005-0000-0000-0000F1780000}"/>
    <cellStyle name="Total 11" xfId="19438" xr:uid="{00000000-0005-0000-0000-0000F2780000}"/>
    <cellStyle name="Total 11 2" xfId="19439" xr:uid="{00000000-0005-0000-0000-0000F3780000}"/>
    <cellStyle name="Total 11 2 2" xfId="19440" xr:uid="{00000000-0005-0000-0000-0000F4780000}"/>
    <cellStyle name="Total 11 2 2 2" xfId="19441" xr:uid="{00000000-0005-0000-0000-0000F5780000}"/>
    <cellStyle name="Total 11 2 2 3" xfId="19442" xr:uid="{00000000-0005-0000-0000-0000F6780000}"/>
    <cellStyle name="Total 11 2 2 4" xfId="19443" xr:uid="{00000000-0005-0000-0000-0000F7780000}"/>
    <cellStyle name="Total 11 2 2 5" xfId="19444" xr:uid="{00000000-0005-0000-0000-0000F8780000}"/>
    <cellStyle name="Total 11 2 2 6" xfId="19445" xr:uid="{00000000-0005-0000-0000-0000F9780000}"/>
    <cellStyle name="Total 11 2 2 7" xfId="19446" xr:uid="{00000000-0005-0000-0000-0000FA780000}"/>
    <cellStyle name="Total 11 2 2 8" xfId="19447" xr:uid="{00000000-0005-0000-0000-0000FB780000}"/>
    <cellStyle name="Total 11 2 3" xfId="19448" xr:uid="{00000000-0005-0000-0000-0000FC780000}"/>
    <cellStyle name="Total 11 2 4" xfId="19449" xr:uid="{00000000-0005-0000-0000-0000FD780000}"/>
    <cellStyle name="Total 11 2 5" xfId="19450" xr:uid="{00000000-0005-0000-0000-0000FE780000}"/>
    <cellStyle name="Total 11 2 6" xfId="19451" xr:uid="{00000000-0005-0000-0000-0000FF780000}"/>
    <cellStyle name="Total 11 2 7" xfId="19452" xr:uid="{00000000-0005-0000-0000-000000790000}"/>
    <cellStyle name="Total 11 2 8" xfId="19453" xr:uid="{00000000-0005-0000-0000-000001790000}"/>
    <cellStyle name="Total 11 3" xfId="19454" xr:uid="{00000000-0005-0000-0000-000002790000}"/>
    <cellStyle name="Total 11 3 2" xfId="19455" xr:uid="{00000000-0005-0000-0000-000003790000}"/>
    <cellStyle name="Total 11 3 3" xfId="19456" xr:uid="{00000000-0005-0000-0000-000004790000}"/>
    <cellStyle name="Total 11 3 4" xfId="19457" xr:uid="{00000000-0005-0000-0000-000005790000}"/>
    <cellStyle name="Total 11 3 5" xfId="19458" xr:uid="{00000000-0005-0000-0000-000006790000}"/>
    <cellStyle name="Total 11 3 6" xfId="19459" xr:uid="{00000000-0005-0000-0000-000007790000}"/>
    <cellStyle name="Total 11 3 7" xfId="19460" xr:uid="{00000000-0005-0000-0000-000008790000}"/>
    <cellStyle name="Total 11 3 8" xfId="19461" xr:uid="{00000000-0005-0000-0000-000009790000}"/>
    <cellStyle name="Total 11 4" xfId="19462" xr:uid="{00000000-0005-0000-0000-00000A790000}"/>
    <cellStyle name="Total 11 5" xfId="19463" xr:uid="{00000000-0005-0000-0000-00000B790000}"/>
    <cellStyle name="Total 11 6" xfId="19464" xr:uid="{00000000-0005-0000-0000-00000C790000}"/>
    <cellStyle name="Total 11 7" xfId="19465" xr:uid="{00000000-0005-0000-0000-00000D790000}"/>
    <cellStyle name="Total 11 8" xfId="19466" xr:uid="{00000000-0005-0000-0000-00000E790000}"/>
    <cellStyle name="Total 11 9" xfId="19467" xr:uid="{00000000-0005-0000-0000-00000F790000}"/>
    <cellStyle name="Total 12" xfId="19468" xr:uid="{00000000-0005-0000-0000-000010790000}"/>
    <cellStyle name="Total 12 2" xfId="19469" xr:uid="{00000000-0005-0000-0000-000011790000}"/>
    <cellStyle name="Total 12 2 2" xfId="19470" xr:uid="{00000000-0005-0000-0000-000012790000}"/>
    <cellStyle name="Total 12 2 3" xfId="19471" xr:uid="{00000000-0005-0000-0000-000013790000}"/>
    <cellStyle name="Total 12 2 4" xfId="19472" xr:uid="{00000000-0005-0000-0000-000014790000}"/>
    <cellStyle name="Total 12 2 5" xfId="19473" xr:uid="{00000000-0005-0000-0000-000015790000}"/>
    <cellStyle name="Total 12 2 6" xfId="19474" xr:uid="{00000000-0005-0000-0000-000016790000}"/>
    <cellStyle name="Total 12 2 7" xfId="19475" xr:uid="{00000000-0005-0000-0000-000017790000}"/>
    <cellStyle name="Total 12 2 8" xfId="19476" xr:uid="{00000000-0005-0000-0000-000018790000}"/>
    <cellStyle name="Total 12 3" xfId="19477" xr:uid="{00000000-0005-0000-0000-000019790000}"/>
    <cellStyle name="Total 12 4" xfId="19478" xr:uid="{00000000-0005-0000-0000-00001A790000}"/>
    <cellStyle name="Total 12 5" xfId="19479" xr:uid="{00000000-0005-0000-0000-00001B790000}"/>
    <cellStyle name="Total 12 6" xfId="19480" xr:uid="{00000000-0005-0000-0000-00001C790000}"/>
    <cellStyle name="Total 12 7" xfId="19481" xr:uid="{00000000-0005-0000-0000-00001D790000}"/>
    <cellStyle name="Total 12 8" xfId="19482" xr:uid="{00000000-0005-0000-0000-00001E790000}"/>
    <cellStyle name="Total 13" xfId="19483" xr:uid="{00000000-0005-0000-0000-00001F790000}"/>
    <cellStyle name="Total 13 2" xfId="19484" xr:uid="{00000000-0005-0000-0000-000020790000}"/>
    <cellStyle name="Total 13 2 2" xfId="19485" xr:uid="{00000000-0005-0000-0000-000021790000}"/>
    <cellStyle name="Total 13 2 3" xfId="19486" xr:uid="{00000000-0005-0000-0000-000022790000}"/>
    <cellStyle name="Total 13 2 4" xfId="19487" xr:uid="{00000000-0005-0000-0000-000023790000}"/>
    <cellStyle name="Total 13 2 5" xfId="19488" xr:uid="{00000000-0005-0000-0000-000024790000}"/>
    <cellStyle name="Total 13 2 6" xfId="19489" xr:uid="{00000000-0005-0000-0000-000025790000}"/>
    <cellStyle name="Total 13 2 7" xfId="19490" xr:uid="{00000000-0005-0000-0000-000026790000}"/>
    <cellStyle name="Total 13 2 8" xfId="19491" xr:uid="{00000000-0005-0000-0000-000027790000}"/>
    <cellStyle name="Total 13 3" xfId="19492" xr:uid="{00000000-0005-0000-0000-000028790000}"/>
    <cellStyle name="Total 13 4" xfId="19493" xr:uid="{00000000-0005-0000-0000-000029790000}"/>
    <cellStyle name="Total 13 5" xfId="19494" xr:uid="{00000000-0005-0000-0000-00002A790000}"/>
    <cellStyle name="Total 13 6" xfId="19495" xr:uid="{00000000-0005-0000-0000-00002B790000}"/>
    <cellStyle name="Total 13 7" xfId="19496" xr:uid="{00000000-0005-0000-0000-00002C790000}"/>
    <cellStyle name="Total 13 8" xfId="19497" xr:uid="{00000000-0005-0000-0000-00002D790000}"/>
    <cellStyle name="Total 14" xfId="19498" xr:uid="{00000000-0005-0000-0000-00002E790000}"/>
    <cellStyle name="Total 2" xfId="19499" xr:uid="{00000000-0005-0000-0000-00002F790000}"/>
    <cellStyle name="Total 2 2" xfId="19500" xr:uid="{00000000-0005-0000-0000-000030790000}"/>
    <cellStyle name="Total 2 2 2" xfId="19501" xr:uid="{00000000-0005-0000-0000-000031790000}"/>
    <cellStyle name="Total 2 2 2 2" xfId="19502" xr:uid="{00000000-0005-0000-0000-000032790000}"/>
    <cellStyle name="Total 2 2 2 2 2" xfId="19503" xr:uid="{00000000-0005-0000-0000-000033790000}"/>
    <cellStyle name="Total 2 2 2 2 3" xfId="19504" xr:uid="{00000000-0005-0000-0000-000034790000}"/>
    <cellStyle name="Total 2 2 2 2 4" xfId="19505" xr:uid="{00000000-0005-0000-0000-000035790000}"/>
    <cellStyle name="Total 2 2 2 2 5" xfId="19506" xr:uid="{00000000-0005-0000-0000-000036790000}"/>
    <cellStyle name="Total 2 2 2 2 6" xfId="19507" xr:uid="{00000000-0005-0000-0000-000037790000}"/>
    <cellStyle name="Total 2 2 2 2 7" xfId="19508" xr:uid="{00000000-0005-0000-0000-000038790000}"/>
    <cellStyle name="Total 2 2 2 2 8" xfId="19509" xr:uid="{00000000-0005-0000-0000-000039790000}"/>
    <cellStyle name="Total 2 2 2 3" xfId="19510" xr:uid="{00000000-0005-0000-0000-00003A790000}"/>
    <cellStyle name="Total 2 2 2 4" xfId="19511" xr:uid="{00000000-0005-0000-0000-00003B790000}"/>
    <cellStyle name="Total 2 2 2 5" xfId="19512" xr:uid="{00000000-0005-0000-0000-00003C790000}"/>
    <cellStyle name="Total 2 2 2 6" xfId="19513" xr:uid="{00000000-0005-0000-0000-00003D790000}"/>
    <cellStyle name="Total 2 2 2 7" xfId="19514" xr:uid="{00000000-0005-0000-0000-00003E790000}"/>
    <cellStyle name="Total 2 2 2 8" xfId="19515" xr:uid="{00000000-0005-0000-0000-00003F790000}"/>
    <cellStyle name="Total 2 2 3" xfId="19516" xr:uid="{00000000-0005-0000-0000-000040790000}"/>
    <cellStyle name="Total 2 2 3 2" xfId="19517" xr:uid="{00000000-0005-0000-0000-000041790000}"/>
    <cellStyle name="Total 2 2 3 3" xfId="19518" xr:uid="{00000000-0005-0000-0000-000042790000}"/>
    <cellStyle name="Total 2 2 3 4" xfId="19519" xr:uid="{00000000-0005-0000-0000-000043790000}"/>
    <cellStyle name="Total 2 2 3 5" xfId="19520" xr:uid="{00000000-0005-0000-0000-000044790000}"/>
    <cellStyle name="Total 2 2 3 6" xfId="19521" xr:uid="{00000000-0005-0000-0000-000045790000}"/>
    <cellStyle name="Total 2 2 3 7" xfId="19522" xr:uid="{00000000-0005-0000-0000-000046790000}"/>
    <cellStyle name="Total 2 2 3 8" xfId="19523" xr:uid="{00000000-0005-0000-0000-000047790000}"/>
    <cellStyle name="Total 2 2 4" xfId="19524" xr:uid="{00000000-0005-0000-0000-000048790000}"/>
    <cellStyle name="Total 2 2 5" xfId="19525" xr:uid="{00000000-0005-0000-0000-000049790000}"/>
    <cellStyle name="Total 2 2 6" xfId="19526" xr:uid="{00000000-0005-0000-0000-00004A790000}"/>
    <cellStyle name="Total 2 2 7" xfId="19527" xr:uid="{00000000-0005-0000-0000-00004B790000}"/>
    <cellStyle name="Total 2 2 8" xfId="19528" xr:uid="{00000000-0005-0000-0000-00004C790000}"/>
    <cellStyle name="Total 2 2 9" xfId="19529" xr:uid="{00000000-0005-0000-0000-00004D790000}"/>
    <cellStyle name="Total 2 3" xfId="19530" xr:uid="{00000000-0005-0000-0000-00004E790000}"/>
    <cellStyle name="Total 2 3 2" xfId="19531" xr:uid="{00000000-0005-0000-0000-00004F790000}"/>
    <cellStyle name="Total 2 3 2 2" xfId="19532" xr:uid="{00000000-0005-0000-0000-000050790000}"/>
    <cellStyle name="Total 2 3 2 2 2" xfId="19533" xr:uid="{00000000-0005-0000-0000-000051790000}"/>
    <cellStyle name="Total 2 3 2 2 3" xfId="19534" xr:uid="{00000000-0005-0000-0000-000052790000}"/>
    <cellStyle name="Total 2 3 2 2 4" xfId="19535" xr:uid="{00000000-0005-0000-0000-000053790000}"/>
    <cellStyle name="Total 2 3 2 2 5" xfId="19536" xr:uid="{00000000-0005-0000-0000-000054790000}"/>
    <cellStyle name="Total 2 3 2 2 6" xfId="19537" xr:uid="{00000000-0005-0000-0000-000055790000}"/>
    <cellStyle name="Total 2 3 2 2 7" xfId="19538" xr:uid="{00000000-0005-0000-0000-000056790000}"/>
    <cellStyle name="Total 2 3 2 2 8" xfId="19539" xr:uid="{00000000-0005-0000-0000-000057790000}"/>
    <cellStyle name="Total 2 3 2 3" xfId="19540" xr:uid="{00000000-0005-0000-0000-000058790000}"/>
    <cellStyle name="Total 2 3 2 4" xfId="19541" xr:uid="{00000000-0005-0000-0000-000059790000}"/>
    <cellStyle name="Total 2 3 2 5" xfId="19542" xr:uid="{00000000-0005-0000-0000-00005A790000}"/>
    <cellStyle name="Total 2 3 2 6" xfId="19543" xr:uid="{00000000-0005-0000-0000-00005B790000}"/>
    <cellStyle name="Total 2 3 2 7" xfId="19544" xr:uid="{00000000-0005-0000-0000-00005C790000}"/>
    <cellStyle name="Total 2 3 2 8" xfId="19545" xr:uid="{00000000-0005-0000-0000-00005D790000}"/>
    <cellStyle name="Total 2 3 3" xfId="19546" xr:uid="{00000000-0005-0000-0000-00005E790000}"/>
    <cellStyle name="Total 2 3 3 2" xfId="19547" xr:uid="{00000000-0005-0000-0000-00005F790000}"/>
    <cellStyle name="Total 2 3 3 3" xfId="19548" xr:uid="{00000000-0005-0000-0000-000060790000}"/>
    <cellStyle name="Total 2 3 3 4" xfId="19549" xr:uid="{00000000-0005-0000-0000-000061790000}"/>
    <cellStyle name="Total 2 3 3 5" xfId="19550" xr:uid="{00000000-0005-0000-0000-000062790000}"/>
    <cellStyle name="Total 2 3 3 6" xfId="19551" xr:uid="{00000000-0005-0000-0000-000063790000}"/>
    <cellStyle name="Total 2 3 3 7" xfId="19552" xr:uid="{00000000-0005-0000-0000-000064790000}"/>
    <cellStyle name="Total 2 3 3 8" xfId="19553" xr:uid="{00000000-0005-0000-0000-000065790000}"/>
    <cellStyle name="Total 2 3 4" xfId="19554" xr:uid="{00000000-0005-0000-0000-000066790000}"/>
    <cellStyle name="Total 2 3 5" xfId="19555" xr:uid="{00000000-0005-0000-0000-000067790000}"/>
    <cellStyle name="Total 2 3 6" xfId="19556" xr:uid="{00000000-0005-0000-0000-000068790000}"/>
    <cellStyle name="Total 2 3 7" xfId="19557" xr:uid="{00000000-0005-0000-0000-000069790000}"/>
    <cellStyle name="Total 2 3 8" xfId="19558" xr:uid="{00000000-0005-0000-0000-00006A790000}"/>
    <cellStyle name="Total 2 3 9" xfId="19559" xr:uid="{00000000-0005-0000-0000-00006B790000}"/>
    <cellStyle name="Total 2 4" xfId="19560" xr:uid="{00000000-0005-0000-0000-00006C790000}"/>
    <cellStyle name="Total 2 4 2" xfId="19561" xr:uid="{00000000-0005-0000-0000-00006D790000}"/>
    <cellStyle name="Total 2 4 2 2" xfId="19562" xr:uid="{00000000-0005-0000-0000-00006E790000}"/>
    <cellStyle name="Total 2 4 2 2 2" xfId="19563" xr:uid="{00000000-0005-0000-0000-00006F790000}"/>
    <cellStyle name="Total 2 4 2 2 3" xfId="19564" xr:uid="{00000000-0005-0000-0000-000070790000}"/>
    <cellStyle name="Total 2 4 2 2 4" xfId="19565" xr:uid="{00000000-0005-0000-0000-000071790000}"/>
    <cellStyle name="Total 2 4 2 2 5" xfId="19566" xr:uid="{00000000-0005-0000-0000-000072790000}"/>
    <cellStyle name="Total 2 4 2 2 6" xfId="19567" xr:uid="{00000000-0005-0000-0000-000073790000}"/>
    <cellStyle name="Total 2 4 2 2 7" xfId="19568" xr:uid="{00000000-0005-0000-0000-000074790000}"/>
    <cellStyle name="Total 2 4 2 2 8" xfId="19569" xr:uid="{00000000-0005-0000-0000-000075790000}"/>
    <cellStyle name="Total 2 4 2 3" xfId="19570" xr:uid="{00000000-0005-0000-0000-000076790000}"/>
    <cellStyle name="Total 2 4 2 4" xfId="19571" xr:uid="{00000000-0005-0000-0000-000077790000}"/>
    <cellStyle name="Total 2 4 2 5" xfId="19572" xr:uid="{00000000-0005-0000-0000-000078790000}"/>
    <cellStyle name="Total 2 4 2 6" xfId="19573" xr:uid="{00000000-0005-0000-0000-000079790000}"/>
    <cellStyle name="Total 2 4 2 7" xfId="19574" xr:uid="{00000000-0005-0000-0000-00007A790000}"/>
    <cellStyle name="Total 2 4 2 8" xfId="19575" xr:uid="{00000000-0005-0000-0000-00007B790000}"/>
    <cellStyle name="Total 2 4 3" xfId="19576" xr:uid="{00000000-0005-0000-0000-00007C790000}"/>
    <cellStyle name="Total 2 4 3 2" xfId="19577" xr:uid="{00000000-0005-0000-0000-00007D790000}"/>
    <cellStyle name="Total 2 4 3 3" xfId="19578" xr:uid="{00000000-0005-0000-0000-00007E790000}"/>
    <cellStyle name="Total 2 4 3 4" xfId="19579" xr:uid="{00000000-0005-0000-0000-00007F790000}"/>
    <cellStyle name="Total 2 4 3 5" xfId="19580" xr:uid="{00000000-0005-0000-0000-000080790000}"/>
    <cellStyle name="Total 2 4 3 6" xfId="19581" xr:uid="{00000000-0005-0000-0000-000081790000}"/>
    <cellStyle name="Total 2 4 3 7" xfId="19582" xr:uid="{00000000-0005-0000-0000-000082790000}"/>
    <cellStyle name="Total 2 4 3 8" xfId="19583" xr:uid="{00000000-0005-0000-0000-000083790000}"/>
    <cellStyle name="Total 2 4 4" xfId="19584" xr:uid="{00000000-0005-0000-0000-000084790000}"/>
    <cellStyle name="Total 2 4 5" xfId="19585" xr:uid="{00000000-0005-0000-0000-000085790000}"/>
    <cellStyle name="Total 2 4 6" xfId="19586" xr:uid="{00000000-0005-0000-0000-000086790000}"/>
    <cellStyle name="Total 2 4 7" xfId="19587" xr:uid="{00000000-0005-0000-0000-000087790000}"/>
    <cellStyle name="Total 2 4 8" xfId="19588" xr:uid="{00000000-0005-0000-0000-000088790000}"/>
    <cellStyle name="Total 2 4 9" xfId="19589" xr:uid="{00000000-0005-0000-0000-000089790000}"/>
    <cellStyle name="Total 2 5" xfId="19590" xr:uid="{00000000-0005-0000-0000-00008A790000}"/>
    <cellStyle name="Total 2 5 2" xfId="19591" xr:uid="{00000000-0005-0000-0000-00008B790000}"/>
    <cellStyle name="Total 2 5 2 2" xfId="19592" xr:uid="{00000000-0005-0000-0000-00008C790000}"/>
    <cellStyle name="Total 2 5 2 2 2" xfId="19593" xr:uid="{00000000-0005-0000-0000-00008D790000}"/>
    <cellStyle name="Total 2 5 2 2 3" xfId="19594" xr:uid="{00000000-0005-0000-0000-00008E790000}"/>
    <cellStyle name="Total 2 5 2 2 4" xfId="19595" xr:uid="{00000000-0005-0000-0000-00008F790000}"/>
    <cellStyle name="Total 2 5 2 2 5" xfId="19596" xr:uid="{00000000-0005-0000-0000-000090790000}"/>
    <cellStyle name="Total 2 5 2 2 6" xfId="19597" xr:uid="{00000000-0005-0000-0000-000091790000}"/>
    <cellStyle name="Total 2 5 2 2 7" xfId="19598" xr:uid="{00000000-0005-0000-0000-000092790000}"/>
    <cellStyle name="Total 2 5 2 2 8" xfId="19599" xr:uid="{00000000-0005-0000-0000-000093790000}"/>
    <cellStyle name="Total 2 5 2 3" xfId="19600" xr:uid="{00000000-0005-0000-0000-000094790000}"/>
    <cellStyle name="Total 2 5 2 4" xfId="19601" xr:uid="{00000000-0005-0000-0000-000095790000}"/>
    <cellStyle name="Total 2 5 2 5" xfId="19602" xr:uid="{00000000-0005-0000-0000-000096790000}"/>
    <cellStyle name="Total 2 5 2 6" xfId="19603" xr:uid="{00000000-0005-0000-0000-000097790000}"/>
    <cellStyle name="Total 2 5 2 7" xfId="19604" xr:uid="{00000000-0005-0000-0000-000098790000}"/>
    <cellStyle name="Total 2 5 2 8" xfId="19605" xr:uid="{00000000-0005-0000-0000-000099790000}"/>
    <cellStyle name="Total 2 5 3" xfId="19606" xr:uid="{00000000-0005-0000-0000-00009A790000}"/>
    <cellStyle name="Total 2 5 3 2" xfId="19607" xr:uid="{00000000-0005-0000-0000-00009B790000}"/>
    <cellStyle name="Total 2 5 3 3" xfId="19608" xr:uid="{00000000-0005-0000-0000-00009C790000}"/>
    <cellStyle name="Total 2 5 3 4" xfId="19609" xr:uid="{00000000-0005-0000-0000-00009D790000}"/>
    <cellStyle name="Total 2 5 3 5" xfId="19610" xr:uid="{00000000-0005-0000-0000-00009E790000}"/>
    <cellStyle name="Total 2 5 3 6" xfId="19611" xr:uid="{00000000-0005-0000-0000-00009F790000}"/>
    <cellStyle name="Total 2 5 3 7" xfId="19612" xr:uid="{00000000-0005-0000-0000-0000A0790000}"/>
    <cellStyle name="Total 2 5 3 8" xfId="19613" xr:uid="{00000000-0005-0000-0000-0000A1790000}"/>
    <cellStyle name="Total 2 5 4" xfId="19614" xr:uid="{00000000-0005-0000-0000-0000A2790000}"/>
    <cellStyle name="Total 2 5 5" xfId="19615" xr:uid="{00000000-0005-0000-0000-0000A3790000}"/>
    <cellStyle name="Total 2 5 6" xfId="19616" xr:uid="{00000000-0005-0000-0000-0000A4790000}"/>
    <cellStyle name="Total 2 5 7" xfId="19617" xr:uid="{00000000-0005-0000-0000-0000A5790000}"/>
    <cellStyle name="Total 2 5 8" xfId="19618" xr:uid="{00000000-0005-0000-0000-0000A6790000}"/>
    <cellStyle name="Total 2 5 9" xfId="19619" xr:uid="{00000000-0005-0000-0000-0000A7790000}"/>
    <cellStyle name="Total 2 6" xfId="19620" xr:uid="{00000000-0005-0000-0000-0000A8790000}"/>
    <cellStyle name="Total 2 6 2" xfId="19621" xr:uid="{00000000-0005-0000-0000-0000A9790000}"/>
    <cellStyle name="Total 2 6 2 2" xfId="19622" xr:uid="{00000000-0005-0000-0000-0000AA790000}"/>
    <cellStyle name="Total 2 6 2 2 2" xfId="19623" xr:uid="{00000000-0005-0000-0000-0000AB790000}"/>
    <cellStyle name="Total 2 6 2 2 3" xfId="19624" xr:uid="{00000000-0005-0000-0000-0000AC790000}"/>
    <cellStyle name="Total 2 6 2 2 4" xfId="19625" xr:uid="{00000000-0005-0000-0000-0000AD790000}"/>
    <cellStyle name="Total 2 6 2 2 5" xfId="19626" xr:uid="{00000000-0005-0000-0000-0000AE790000}"/>
    <cellStyle name="Total 2 6 2 2 6" xfId="19627" xr:uid="{00000000-0005-0000-0000-0000AF790000}"/>
    <cellStyle name="Total 2 6 2 2 7" xfId="19628" xr:uid="{00000000-0005-0000-0000-0000B0790000}"/>
    <cellStyle name="Total 2 6 2 2 8" xfId="19629" xr:uid="{00000000-0005-0000-0000-0000B1790000}"/>
    <cellStyle name="Total 2 6 2 3" xfId="19630" xr:uid="{00000000-0005-0000-0000-0000B2790000}"/>
    <cellStyle name="Total 2 6 2 4" xfId="19631" xr:uid="{00000000-0005-0000-0000-0000B3790000}"/>
    <cellStyle name="Total 2 6 2 5" xfId="19632" xr:uid="{00000000-0005-0000-0000-0000B4790000}"/>
    <cellStyle name="Total 2 6 2 6" xfId="19633" xr:uid="{00000000-0005-0000-0000-0000B5790000}"/>
    <cellStyle name="Total 2 6 2 7" xfId="19634" xr:uid="{00000000-0005-0000-0000-0000B6790000}"/>
    <cellStyle name="Total 2 6 2 8" xfId="19635" xr:uid="{00000000-0005-0000-0000-0000B7790000}"/>
    <cellStyle name="Total 2 6 3" xfId="19636" xr:uid="{00000000-0005-0000-0000-0000B8790000}"/>
    <cellStyle name="Total 2 6 3 2" xfId="19637" xr:uid="{00000000-0005-0000-0000-0000B9790000}"/>
    <cellStyle name="Total 2 6 3 3" xfId="19638" xr:uid="{00000000-0005-0000-0000-0000BA790000}"/>
    <cellStyle name="Total 2 6 3 4" xfId="19639" xr:uid="{00000000-0005-0000-0000-0000BB790000}"/>
    <cellStyle name="Total 2 6 3 5" xfId="19640" xr:uid="{00000000-0005-0000-0000-0000BC790000}"/>
    <cellStyle name="Total 2 6 3 6" xfId="19641" xr:uid="{00000000-0005-0000-0000-0000BD790000}"/>
    <cellStyle name="Total 2 6 3 7" xfId="19642" xr:uid="{00000000-0005-0000-0000-0000BE790000}"/>
    <cellStyle name="Total 2 6 3 8" xfId="19643" xr:uid="{00000000-0005-0000-0000-0000BF790000}"/>
    <cellStyle name="Total 2 6 4" xfId="19644" xr:uid="{00000000-0005-0000-0000-0000C0790000}"/>
    <cellStyle name="Total 2 6 5" xfId="19645" xr:uid="{00000000-0005-0000-0000-0000C1790000}"/>
    <cellStyle name="Total 2 6 6" xfId="19646" xr:uid="{00000000-0005-0000-0000-0000C2790000}"/>
    <cellStyle name="Total 2 6 7" xfId="19647" xr:uid="{00000000-0005-0000-0000-0000C3790000}"/>
    <cellStyle name="Total 2 6 8" xfId="19648" xr:uid="{00000000-0005-0000-0000-0000C4790000}"/>
    <cellStyle name="Total 2 6 9" xfId="19649" xr:uid="{00000000-0005-0000-0000-0000C5790000}"/>
    <cellStyle name="Total 2 7" xfId="19650" xr:uid="{00000000-0005-0000-0000-0000C6790000}"/>
    <cellStyle name="Total 2 7 2" xfId="19651" xr:uid="{00000000-0005-0000-0000-0000C7790000}"/>
    <cellStyle name="Total 2 7 2 2" xfId="19652" xr:uid="{00000000-0005-0000-0000-0000C8790000}"/>
    <cellStyle name="Total 2 7 2 2 2" xfId="19653" xr:uid="{00000000-0005-0000-0000-0000C9790000}"/>
    <cellStyle name="Total 2 7 2 2 3" xfId="19654" xr:uid="{00000000-0005-0000-0000-0000CA790000}"/>
    <cellStyle name="Total 2 7 2 2 4" xfId="19655" xr:uid="{00000000-0005-0000-0000-0000CB790000}"/>
    <cellStyle name="Total 2 7 2 2 5" xfId="19656" xr:uid="{00000000-0005-0000-0000-0000CC790000}"/>
    <cellStyle name="Total 2 7 2 2 6" xfId="19657" xr:uid="{00000000-0005-0000-0000-0000CD790000}"/>
    <cellStyle name="Total 2 7 2 2 7" xfId="19658" xr:uid="{00000000-0005-0000-0000-0000CE790000}"/>
    <cellStyle name="Total 2 7 2 2 8" xfId="19659" xr:uid="{00000000-0005-0000-0000-0000CF790000}"/>
    <cellStyle name="Total 2 7 2 3" xfId="19660" xr:uid="{00000000-0005-0000-0000-0000D0790000}"/>
    <cellStyle name="Total 2 7 2 4" xfId="19661" xr:uid="{00000000-0005-0000-0000-0000D1790000}"/>
    <cellStyle name="Total 2 7 2 5" xfId="19662" xr:uid="{00000000-0005-0000-0000-0000D2790000}"/>
    <cellStyle name="Total 2 7 2 6" xfId="19663" xr:uid="{00000000-0005-0000-0000-0000D3790000}"/>
    <cellStyle name="Total 2 7 2 7" xfId="19664" xr:uid="{00000000-0005-0000-0000-0000D4790000}"/>
    <cellStyle name="Total 2 7 2 8" xfId="19665" xr:uid="{00000000-0005-0000-0000-0000D5790000}"/>
    <cellStyle name="Total 2 7 3" xfId="19666" xr:uid="{00000000-0005-0000-0000-0000D6790000}"/>
    <cellStyle name="Total 2 7 3 2" xfId="19667" xr:uid="{00000000-0005-0000-0000-0000D7790000}"/>
    <cellStyle name="Total 2 7 3 3" xfId="19668" xr:uid="{00000000-0005-0000-0000-0000D8790000}"/>
    <cellStyle name="Total 2 7 3 4" xfId="19669" xr:uid="{00000000-0005-0000-0000-0000D9790000}"/>
    <cellStyle name="Total 2 7 3 5" xfId="19670" xr:uid="{00000000-0005-0000-0000-0000DA790000}"/>
    <cellStyle name="Total 2 7 3 6" xfId="19671" xr:uid="{00000000-0005-0000-0000-0000DB790000}"/>
    <cellStyle name="Total 2 7 3 7" xfId="19672" xr:uid="{00000000-0005-0000-0000-0000DC790000}"/>
    <cellStyle name="Total 2 7 3 8" xfId="19673" xr:uid="{00000000-0005-0000-0000-0000DD790000}"/>
    <cellStyle name="Total 2 7 4" xfId="19674" xr:uid="{00000000-0005-0000-0000-0000DE790000}"/>
    <cellStyle name="Total 2 7 5" xfId="19675" xr:uid="{00000000-0005-0000-0000-0000DF790000}"/>
    <cellStyle name="Total 2 7 6" xfId="19676" xr:uid="{00000000-0005-0000-0000-0000E0790000}"/>
    <cellStyle name="Total 2 7 7" xfId="19677" xr:uid="{00000000-0005-0000-0000-0000E1790000}"/>
    <cellStyle name="Total 2 7 8" xfId="19678" xr:uid="{00000000-0005-0000-0000-0000E2790000}"/>
    <cellStyle name="Total 2 7 9" xfId="19679" xr:uid="{00000000-0005-0000-0000-0000E3790000}"/>
    <cellStyle name="Total 2 8" xfId="19680" xr:uid="{00000000-0005-0000-0000-0000E4790000}"/>
    <cellStyle name="Total 2 8 2" xfId="19681" xr:uid="{00000000-0005-0000-0000-0000E5790000}"/>
    <cellStyle name="Total 2 8 2 2" xfId="19682" xr:uid="{00000000-0005-0000-0000-0000E6790000}"/>
    <cellStyle name="Total 2 8 2 2 2" xfId="19683" xr:uid="{00000000-0005-0000-0000-0000E7790000}"/>
    <cellStyle name="Total 2 8 2 2 3" xfId="19684" xr:uid="{00000000-0005-0000-0000-0000E8790000}"/>
    <cellStyle name="Total 2 8 2 2 4" xfId="19685" xr:uid="{00000000-0005-0000-0000-0000E9790000}"/>
    <cellStyle name="Total 2 8 2 2 5" xfId="19686" xr:uid="{00000000-0005-0000-0000-0000EA790000}"/>
    <cellStyle name="Total 2 8 2 2 6" xfId="19687" xr:uid="{00000000-0005-0000-0000-0000EB790000}"/>
    <cellStyle name="Total 2 8 2 2 7" xfId="19688" xr:uid="{00000000-0005-0000-0000-0000EC790000}"/>
    <cellStyle name="Total 2 8 2 2 8" xfId="19689" xr:uid="{00000000-0005-0000-0000-0000ED790000}"/>
    <cellStyle name="Total 2 8 2 3" xfId="19690" xr:uid="{00000000-0005-0000-0000-0000EE790000}"/>
    <cellStyle name="Total 2 8 2 4" xfId="19691" xr:uid="{00000000-0005-0000-0000-0000EF790000}"/>
    <cellStyle name="Total 2 8 2 5" xfId="19692" xr:uid="{00000000-0005-0000-0000-0000F0790000}"/>
    <cellStyle name="Total 2 8 2 6" xfId="19693" xr:uid="{00000000-0005-0000-0000-0000F1790000}"/>
    <cellStyle name="Total 2 8 2 7" xfId="19694" xr:uid="{00000000-0005-0000-0000-0000F2790000}"/>
    <cellStyle name="Total 2 8 2 8" xfId="19695" xr:uid="{00000000-0005-0000-0000-0000F3790000}"/>
    <cellStyle name="Total 2 8 3" xfId="19696" xr:uid="{00000000-0005-0000-0000-0000F4790000}"/>
    <cellStyle name="Total 2 8 3 2" xfId="19697" xr:uid="{00000000-0005-0000-0000-0000F5790000}"/>
    <cellStyle name="Total 2 8 3 3" xfId="19698" xr:uid="{00000000-0005-0000-0000-0000F6790000}"/>
    <cellStyle name="Total 2 8 3 4" xfId="19699" xr:uid="{00000000-0005-0000-0000-0000F7790000}"/>
    <cellStyle name="Total 2 8 3 5" xfId="19700" xr:uid="{00000000-0005-0000-0000-0000F8790000}"/>
    <cellStyle name="Total 2 8 3 6" xfId="19701" xr:uid="{00000000-0005-0000-0000-0000F9790000}"/>
    <cellStyle name="Total 2 8 3 7" xfId="19702" xr:uid="{00000000-0005-0000-0000-0000FA790000}"/>
    <cellStyle name="Total 2 8 3 8" xfId="19703" xr:uid="{00000000-0005-0000-0000-0000FB790000}"/>
    <cellStyle name="Total 2 8 4" xfId="19704" xr:uid="{00000000-0005-0000-0000-0000FC790000}"/>
    <cellStyle name="Total 2 8 5" xfId="19705" xr:uid="{00000000-0005-0000-0000-0000FD790000}"/>
    <cellStyle name="Total 2 8 6" xfId="19706" xr:uid="{00000000-0005-0000-0000-0000FE790000}"/>
    <cellStyle name="Total 2 8 7" xfId="19707" xr:uid="{00000000-0005-0000-0000-0000FF790000}"/>
    <cellStyle name="Total 2 8 8" xfId="19708" xr:uid="{00000000-0005-0000-0000-0000007A0000}"/>
    <cellStyle name="Total 2 8 9" xfId="19709" xr:uid="{00000000-0005-0000-0000-0000017A0000}"/>
    <cellStyle name="Total 2 9" xfId="19710" xr:uid="{00000000-0005-0000-0000-0000027A0000}"/>
    <cellStyle name="Total 2 9 2" xfId="19711" xr:uid="{00000000-0005-0000-0000-0000037A0000}"/>
    <cellStyle name="Total 2 9 2 2" xfId="19712" xr:uid="{00000000-0005-0000-0000-0000047A0000}"/>
    <cellStyle name="Total 2 9 2 3" xfId="19713" xr:uid="{00000000-0005-0000-0000-0000057A0000}"/>
    <cellStyle name="Total 2 9 2 4" xfId="19714" xr:uid="{00000000-0005-0000-0000-0000067A0000}"/>
    <cellStyle name="Total 2 9 2 5" xfId="19715" xr:uid="{00000000-0005-0000-0000-0000077A0000}"/>
    <cellStyle name="Total 2 9 2 6" xfId="19716" xr:uid="{00000000-0005-0000-0000-0000087A0000}"/>
    <cellStyle name="Total 2 9 2 7" xfId="19717" xr:uid="{00000000-0005-0000-0000-0000097A0000}"/>
    <cellStyle name="Total 2 9 2 8" xfId="19718" xr:uid="{00000000-0005-0000-0000-00000A7A0000}"/>
    <cellStyle name="Total 2 9 3" xfId="19719" xr:uid="{00000000-0005-0000-0000-00000B7A0000}"/>
    <cellStyle name="Total 2 9 4" xfId="19720" xr:uid="{00000000-0005-0000-0000-00000C7A0000}"/>
    <cellStyle name="Total 2 9 5" xfId="19721" xr:uid="{00000000-0005-0000-0000-00000D7A0000}"/>
    <cellStyle name="Total 2 9 6" xfId="19722" xr:uid="{00000000-0005-0000-0000-00000E7A0000}"/>
    <cellStyle name="Total 2 9 7" xfId="19723" xr:uid="{00000000-0005-0000-0000-00000F7A0000}"/>
    <cellStyle name="Total 2 9 8" xfId="19724" xr:uid="{00000000-0005-0000-0000-0000107A0000}"/>
    <cellStyle name="Total 3" xfId="19725" xr:uid="{00000000-0005-0000-0000-0000117A0000}"/>
    <cellStyle name="Total 3 2" xfId="19726" xr:uid="{00000000-0005-0000-0000-0000127A0000}"/>
    <cellStyle name="Total 3 2 2" xfId="19727" xr:uid="{00000000-0005-0000-0000-0000137A0000}"/>
    <cellStyle name="Total 3 2 2 2" xfId="19728" xr:uid="{00000000-0005-0000-0000-0000147A0000}"/>
    <cellStyle name="Total 3 2 2 2 2" xfId="19729" xr:uid="{00000000-0005-0000-0000-0000157A0000}"/>
    <cellStyle name="Total 3 2 2 2 3" xfId="19730" xr:uid="{00000000-0005-0000-0000-0000167A0000}"/>
    <cellStyle name="Total 3 2 2 2 4" xfId="19731" xr:uid="{00000000-0005-0000-0000-0000177A0000}"/>
    <cellStyle name="Total 3 2 2 2 5" xfId="19732" xr:uid="{00000000-0005-0000-0000-0000187A0000}"/>
    <cellStyle name="Total 3 2 2 2 6" xfId="19733" xr:uid="{00000000-0005-0000-0000-0000197A0000}"/>
    <cellStyle name="Total 3 2 2 2 7" xfId="19734" xr:uid="{00000000-0005-0000-0000-00001A7A0000}"/>
    <cellStyle name="Total 3 2 2 2 8" xfId="19735" xr:uid="{00000000-0005-0000-0000-00001B7A0000}"/>
    <cellStyle name="Total 3 2 2 3" xfId="19736" xr:uid="{00000000-0005-0000-0000-00001C7A0000}"/>
    <cellStyle name="Total 3 2 2 4" xfId="19737" xr:uid="{00000000-0005-0000-0000-00001D7A0000}"/>
    <cellStyle name="Total 3 2 2 5" xfId="19738" xr:uid="{00000000-0005-0000-0000-00001E7A0000}"/>
    <cellStyle name="Total 3 2 2 6" xfId="19739" xr:uid="{00000000-0005-0000-0000-00001F7A0000}"/>
    <cellStyle name="Total 3 2 2 7" xfId="19740" xr:uid="{00000000-0005-0000-0000-0000207A0000}"/>
    <cellStyle name="Total 3 2 2 8" xfId="19741" xr:uid="{00000000-0005-0000-0000-0000217A0000}"/>
    <cellStyle name="Total 3 2 3" xfId="19742" xr:uid="{00000000-0005-0000-0000-0000227A0000}"/>
    <cellStyle name="Total 3 2 3 2" xfId="19743" xr:uid="{00000000-0005-0000-0000-0000237A0000}"/>
    <cellStyle name="Total 3 2 3 3" xfId="19744" xr:uid="{00000000-0005-0000-0000-0000247A0000}"/>
    <cellStyle name="Total 3 2 3 4" xfId="19745" xr:uid="{00000000-0005-0000-0000-0000257A0000}"/>
    <cellStyle name="Total 3 2 3 5" xfId="19746" xr:uid="{00000000-0005-0000-0000-0000267A0000}"/>
    <cellStyle name="Total 3 2 3 6" xfId="19747" xr:uid="{00000000-0005-0000-0000-0000277A0000}"/>
    <cellStyle name="Total 3 2 3 7" xfId="19748" xr:uid="{00000000-0005-0000-0000-0000287A0000}"/>
    <cellStyle name="Total 3 2 3 8" xfId="19749" xr:uid="{00000000-0005-0000-0000-0000297A0000}"/>
    <cellStyle name="Total 3 2 4" xfId="19750" xr:uid="{00000000-0005-0000-0000-00002A7A0000}"/>
    <cellStyle name="Total 3 2 5" xfId="19751" xr:uid="{00000000-0005-0000-0000-00002B7A0000}"/>
    <cellStyle name="Total 3 2 6" xfId="19752" xr:uid="{00000000-0005-0000-0000-00002C7A0000}"/>
    <cellStyle name="Total 3 2 7" xfId="19753" xr:uid="{00000000-0005-0000-0000-00002D7A0000}"/>
    <cellStyle name="Total 3 2 8" xfId="19754" xr:uid="{00000000-0005-0000-0000-00002E7A0000}"/>
    <cellStyle name="Total 3 2 9" xfId="19755" xr:uid="{00000000-0005-0000-0000-00002F7A0000}"/>
    <cellStyle name="Total 3 3" xfId="19756" xr:uid="{00000000-0005-0000-0000-0000307A0000}"/>
    <cellStyle name="Total 3 3 2" xfId="19757" xr:uid="{00000000-0005-0000-0000-0000317A0000}"/>
    <cellStyle name="Total 3 3 2 2" xfId="19758" xr:uid="{00000000-0005-0000-0000-0000327A0000}"/>
    <cellStyle name="Total 3 3 2 2 2" xfId="19759" xr:uid="{00000000-0005-0000-0000-0000337A0000}"/>
    <cellStyle name="Total 3 3 2 2 3" xfId="19760" xr:uid="{00000000-0005-0000-0000-0000347A0000}"/>
    <cellStyle name="Total 3 3 2 2 4" xfId="19761" xr:uid="{00000000-0005-0000-0000-0000357A0000}"/>
    <cellStyle name="Total 3 3 2 2 5" xfId="19762" xr:uid="{00000000-0005-0000-0000-0000367A0000}"/>
    <cellStyle name="Total 3 3 2 2 6" xfId="19763" xr:uid="{00000000-0005-0000-0000-0000377A0000}"/>
    <cellStyle name="Total 3 3 2 2 7" xfId="19764" xr:uid="{00000000-0005-0000-0000-0000387A0000}"/>
    <cellStyle name="Total 3 3 2 2 8" xfId="19765" xr:uid="{00000000-0005-0000-0000-0000397A0000}"/>
    <cellStyle name="Total 3 3 2 3" xfId="19766" xr:uid="{00000000-0005-0000-0000-00003A7A0000}"/>
    <cellStyle name="Total 3 3 2 4" xfId="19767" xr:uid="{00000000-0005-0000-0000-00003B7A0000}"/>
    <cellStyle name="Total 3 3 2 5" xfId="19768" xr:uid="{00000000-0005-0000-0000-00003C7A0000}"/>
    <cellStyle name="Total 3 3 2 6" xfId="19769" xr:uid="{00000000-0005-0000-0000-00003D7A0000}"/>
    <cellStyle name="Total 3 3 2 7" xfId="19770" xr:uid="{00000000-0005-0000-0000-00003E7A0000}"/>
    <cellStyle name="Total 3 3 2 8" xfId="19771" xr:uid="{00000000-0005-0000-0000-00003F7A0000}"/>
    <cellStyle name="Total 3 3 3" xfId="19772" xr:uid="{00000000-0005-0000-0000-0000407A0000}"/>
    <cellStyle name="Total 3 3 3 2" xfId="19773" xr:uid="{00000000-0005-0000-0000-0000417A0000}"/>
    <cellStyle name="Total 3 3 3 3" xfId="19774" xr:uid="{00000000-0005-0000-0000-0000427A0000}"/>
    <cellStyle name="Total 3 3 3 4" xfId="19775" xr:uid="{00000000-0005-0000-0000-0000437A0000}"/>
    <cellStyle name="Total 3 3 3 5" xfId="19776" xr:uid="{00000000-0005-0000-0000-0000447A0000}"/>
    <cellStyle name="Total 3 3 3 6" xfId="19777" xr:uid="{00000000-0005-0000-0000-0000457A0000}"/>
    <cellStyle name="Total 3 3 3 7" xfId="19778" xr:uid="{00000000-0005-0000-0000-0000467A0000}"/>
    <cellStyle name="Total 3 3 3 8" xfId="19779" xr:uid="{00000000-0005-0000-0000-0000477A0000}"/>
    <cellStyle name="Total 3 3 4" xfId="19780" xr:uid="{00000000-0005-0000-0000-0000487A0000}"/>
    <cellStyle name="Total 3 3 5" xfId="19781" xr:uid="{00000000-0005-0000-0000-0000497A0000}"/>
    <cellStyle name="Total 3 3 6" xfId="19782" xr:uid="{00000000-0005-0000-0000-00004A7A0000}"/>
    <cellStyle name="Total 3 3 7" xfId="19783" xr:uid="{00000000-0005-0000-0000-00004B7A0000}"/>
    <cellStyle name="Total 3 3 8" xfId="19784" xr:uid="{00000000-0005-0000-0000-00004C7A0000}"/>
    <cellStyle name="Total 3 3 9" xfId="19785" xr:uid="{00000000-0005-0000-0000-00004D7A0000}"/>
    <cellStyle name="Total 3 4" xfId="19786" xr:uid="{00000000-0005-0000-0000-00004E7A0000}"/>
    <cellStyle name="Total 3 4 2" xfId="19787" xr:uid="{00000000-0005-0000-0000-00004F7A0000}"/>
    <cellStyle name="Total 3 4 2 2" xfId="19788" xr:uid="{00000000-0005-0000-0000-0000507A0000}"/>
    <cellStyle name="Total 3 4 2 2 2" xfId="19789" xr:uid="{00000000-0005-0000-0000-0000517A0000}"/>
    <cellStyle name="Total 3 4 2 2 3" xfId="19790" xr:uid="{00000000-0005-0000-0000-0000527A0000}"/>
    <cellStyle name="Total 3 4 2 2 4" xfId="19791" xr:uid="{00000000-0005-0000-0000-0000537A0000}"/>
    <cellStyle name="Total 3 4 2 2 5" xfId="19792" xr:uid="{00000000-0005-0000-0000-0000547A0000}"/>
    <cellStyle name="Total 3 4 2 2 6" xfId="19793" xr:uid="{00000000-0005-0000-0000-0000557A0000}"/>
    <cellStyle name="Total 3 4 2 2 7" xfId="19794" xr:uid="{00000000-0005-0000-0000-0000567A0000}"/>
    <cellStyle name="Total 3 4 2 2 8" xfId="19795" xr:uid="{00000000-0005-0000-0000-0000577A0000}"/>
    <cellStyle name="Total 3 4 2 3" xfId="19796" xr:uid="{00000000-0005-0000-0000-0000587A0000}"/>
    <cellStyle name="Total 3 4 2 4" xfId="19797" xr:uid="{00000000-0005-0000-0000-0000597A0000}"/>
    <cellStyle name="Total 3 4 2 5" xfId="19798" xr:uid="{00000000-0005-0000-0000-00005A7A0000}"/>
    <cellStyle name="Total 3 4 2 6" xfId="19799" xr:uid="{00000000-0005-0000-0000-00005B7A0000}"/>
    <cellStyle name="Total 3 4 2 7" xfId="19800" xr:uid="{00000000-0005-0000-0000-00005C7A0000}"/>
    <cellStyle name="Total 3 4 2 8" xfId="19801" xr:uid="{00000000-0005-0000-0000-00005D7A0000}"/>
    <cellStyle name="Total 3 4 3" xfId="19802" xr:uid="{00000000-0005-0000-0000-00005E7A0000}"/>
    <cellStyle name="Total 3 4 3 2" xfId="19803" xr:uid="{00000000-0005-0000-0000-00005F7A0000}"/>
    <cellStyle name="Total 3 4 3 3" xfId="19804" xr:uid="{00000000-0005-0000-0000-0000607A0000}"/>
    <cellStyle name="Total 3 4 3 4" xfId="19805" xr:uid="{00000000-0005-0000-0000-0000617A0000}"/>
    <cellStyle name="Total 3 4 3 5" xfId="19806" xr:uid="{00000000-0005-0000-0000-0000627A0000}"/>
    <cellStyle name="Total 3 4 3 6" xfId="19807" xr:uid="{00000000-0005-0000-0000-0000637A0000}"/>
    <cellStyle name="Total 3 4 3 7" xfId="19808" xr:uid="{00000000-0005-0000-0000-0000647A0000}"/>
    <cellStyle name="Total 3 4 3 8" xfId="19809" xr:uid="{00000000-0005-0000-0000-0000657A0000}"/>
    <cellStyle name="Total 3 4 4" xfId="19810" xr:uid="{00000000-0005-0000-0000-0000667A0000}"/>
    <cellStyle name="Total 3 4 5" xfId="19811" xr:uid="{00000000-0005-0000-0000-0000677A0000}"/>
    <cellStyle name="Total 3 4 6" xfId="19812" xr:uid="{00000000-0005-0000-0000-0000687A0000}"/>
    <cellStyle name="Total 3 4 7" xfId="19813" xr:uid="{00000000-0005-0000-0000-0000697A0000}"/>
    <cellStyle name="Total 3 4 8" xfId="19814" xr:uid="{00000000-0005-0000-0000-00006A7A0000}"/>
    <cellStyle name="Total 3 4 9" xfId="19815" xr:uid="{00000000-0005-0000-0000-00006B7A0000}"/>
    <cellStyle name="Total 3 5" xfId="19816" xr:uid="{00000000-0005-0000-0000-00006C7A0000}"/>
    <cellStyle name="Total 3 5 2" xfId="19817" xr:uid="{00000000-0005-0000-0000-00006D7A0000}"/>
    <cellStyle name="Total 3 5 2 2" xfId="19818" xr:uid="{00000000-0005-0000-0000-00006E7A0000}"/>
    <cellStyle name="Total 3 5 2 2 2" xfId="19819" xr:uid="{00000000-0005-0000-0000-00006F7A0000}"/>
    <cellStyle name="Total 3 5 2 2 3" xfId="19820" xr:uid="{00000000-0005-0000-0000-0000707A0000}"/>
    <cellStyle name="Total 3 5 2 2 4" xfId="19821" xr:uid="{00000000-0005-0000-0000-0000717A0000}"/>
    <cellStyle name="Total 3 5 2 2 5" xfId="19822" xr:uid="{00000000-0005-0000-0000-0000727A0000}"/>
    <cellStyle name="Total 3 5 2 2 6" xfId="19823" xr:uid="{00000000-0005-0000-0000-0000737A0000}"/>
    <cellStyle name="Total 3 5 2 2 7" xfId="19824" xr:uid="{00000000-0005-0000-0000-0000747A0000}"/>
    <cellStyle name="Total 3 5 2 2 8" xfId="19825" xr:uid="{00000000-0005-0000-0000-0000757A0000}"/>
    <cellStyle name="Total 3 5 2 3" xfId="19826" xr:uid="{00000000-0005-0000-0000-0000767A0000}"/>
    <cellStyle name="Total 3 5 2 4" xfId="19827" xr:uid="{00000000-0005-0000-0000-0000777A0000}"/>
    <cellStyle name="Total 3 5 2 5" xfId="19828" xr:uid="{00000000-0005-0000-0000-0000787A0000}"/>
    <cellStyle name="Total 3 5 2 6" xfId="19829" xr:uid="{00000000-0005-0000-0000-0000797A0000}"/>
    <cellStyle name="Total 3 5 2 7" xfId="19830" xr:uid="{00000000-0005-0000-0000-00007A7A0000}"/>
    <cellStyle name="Total 3 5 2 8" xfId="19831" xr:uid="{00000000-0005-0000-0000-00007B7A0000}"/>
    <cellStyle name="Total 3 5 3" xfId="19832" xr:uid="{00000000-0005-0000-0000-00007C7A0000}"/>
    <cellStyle name="Total 3 5 3 2" xfId="19833" xr:uid="{00000000-0005-0000-0000-00007D7A0000}"/>
    <cellStyle name="Total 3 5 3 3" xfId="19834" xr:uid="{00000000-0005-0000-0000-00007E7A0000}"/>
    <cellStyle name="Total 3 5 3 4" xfId="19835" xr:uid="{00000000-0005-0000-0000-00007F7A0000}"/>
    <cellStyle name="Total 3 5 3 5" xfId="19836" xr:uid="{00000000-0005-0000-0000-0000807A0000}"/>
    <cellStyle name="Total 3 5 3 6" xfId="19837" xr:uid="{00000000-0005-0000-0000-0000817A0000}"/>
    <cellStyle name="Total 3 5 3 7" xfId="19838" xr:uid="{00000000-0005-0000-0000-0000827A0000}"/>
    <cellStyle name="Total 3 5 3 8" xfId="19839" xr:uid="{00000000-0005-0000-0000-0000837A0000}"/>
    <cellStyle name="Total 3 5 4" xfId="19840" xr:uid="{00000000-0005-0000-0000-0000847A0000}"/>
    <cellStyle name="Total 3 5 5" xfId="19841" xr:uid="{00000000-0005-0000-0000-0000857A0000}"/>
    <cellStyle name="Total 3 5 6" xfId="19842" xr:uid="{00000000-0005-0000-0000-0000867A0000}"/>
    <cellStyle name="Total 3 5 7" xfId="19843" xr:uid="{00000000-0005-0000-0000-0000877A0000}"/>
    <cellStyle name="Total 3 5 8" xfId="19844" xr:uid="{00000000-0005-0000-0000-0000887A0000}"/>
    <cellStyle name="Total 3 5 9" xfId="19845" xr:uid="{00000000-0005-0000-0000-0000897A0000}"/>
    <cellStyle name="Total 3 6" xfId="19846" xr:uid="{00000000-0005-0000-0000-00008A7A0000}"/>
    <cellStyle name="Total 3 6 2" xfId="19847" xr:uid="{00000000-0005-0000-0000-00008B7A0000}"/>
    <cellStyle name="Total 3 6 2 2" xfId="19848" xr:uid="{00000000-0005-0000-0000-00008C7A0000}"/>
    <cellStyle name="Total 3 6 2 2 2" xfId="19849" xr:uid="{00000000-0005-0000-0000-00008D7A0000}"/>
    <cellStyle name="Total 3 6 2 2 3" xfId="19850" xr:uid="{00000000-0005-0000-0000-00008E7A0000}"/>
    <cellStyle name="Total 3 6 2 2 4" xfId="19851" xr:uid="{00000000-0005-0000-0000-00008F7A0000}"/>
    <cellStyle name="Total 3 6 2 2 5" xfId="19852" xr:uid="{00000000-0005-0000-0000-0000907A0000}"/>
    <cellStyle name="Total 3 6 2 2 6" xfId="19853" xr:uid="{00000000-0005-0000-0000-0000917A0000}"/>
    <cellStyle name="Total 3 6 2 2 7" xfId="19854" xr:uid="{00000000-0005-0000-0000-0000927A0000}"/>
    <cellStyle name="Total 3 6 2 2 8" xfId="19855" xr:uid="{00000000-0005-0000-0000-0000937A0000}"/>
    <cellStyle name="Total 3 6 2 3" xfId="19856" xr:uid="{00000000-0005-0000-0000-0000947A0000}"/>
    <cellStyle name="Total 3 6 2 4" xfId="19857" xr:uid="{00000000-0005-0000-0000-0000957A0000}"/>
    <cellStyle name="Total 3 6 2 5" xfId="19858" xr:uid="{00000000-0005-0000-0000-0000967A0000}"/>
    <cellStyle name="Total 3 6 2 6" xfId="19859" xr:uid="{00000000-0005-0000-0000-0000977A0000}"/>
    <cellStyle name="Total 3 6 2 7" xfId="19860" xr:uid="{00000000-0005-0000-0000-0000987A0000}"/>
    <cellStyle name="Total 3 6 2 8" xfId="19861" xr:uid="{00000000-0005-0000-0000-0000997A0000}"/>
    <cellStyle name="Total 3 6 3" xfId="19862" xr:uid="{00000000-0005-0000-0000-00009A7A0000}"/>
    <cellStyle name="Total 3 6 3 2" xfId="19863" xr:uid="{00000000-0005-0000-0000-00009B7A0000}"/>
    <cellStyle name="Total 3 6 3 3" xfId="19864" xr:uid="{00000000-0005-0000-0000-00009C7A0000}"/>
    <cellStyle name="Total 3 6 3 4" xfId="19865" xr:uid="{00000000-0005-0000-0000-00009D7A0000}"/>
    <cellStyle name="Total 3 6 3 5" xfId="19866" xr:uid="{00000000-0005-0000-0000-00009E7A0000}"/>
    <cellStyle name="Total 3 6 3 6" xfId="19867" xr:uid="{00000000-0005-0000-0000-00009F7A0000}"/>
    <cellStyle name="Total 3 6 3 7" xfId="19868" xr:uid="{00000000-0005-0000-0000-0000A07A0000}"/>
    <cellStyle name="Total 3 6 3 8" xfId="19869" xr:uid="{00000000-0005-0000-0000-0000A17A0000}"/>
    <cellStyle name="Total 3 6 4" xfId="19870" xr:uid="{00000000-0005-0000-0000-0000A27A0000}"/>
    <cellStyle name="Total 3 6 5" xfId="19871" xr:uid="{00000000-0005-0000-0000-0000A37A0000}"/>
    <cellStyle name="Total 3 6 6" xfId="19872" xr:uid="{00000000-0005-0000-0000-0000A47A0000}"/>
    <cellStyle name="Total 3 6 7" xfId="19873" xr:uid="{00000000-0005-0000-0000-0000A57A0000}"/>
    <cellStyle name="Total 3 6 8" xfId="19874" xr:uid="{00000000-0005-0000-0000-0000A67A0000}"/>
    <cellStyle name="Total 3 6 9" xfId="19875" xr:uid="{00000000-0005-0000-0000-0000A77A0000}"/>
    <cellStyle name="Total 3 7" xfId="19876" xr:uid="{00000000-0005-0000-0000-0000A87A0000}"/>
    <cellStyle name="Total 3 7 2" xfId="19877" xr:uid="{00000000-0005-0000-0000-0000A97A0000}"/>
    <cellStyle name="Total 3 7 2 2" xfId="19878" xr:uid="{00000000-0005-0000-0000-0000AA7A0000}"/>
    <cellStyle name="Total 3 7 2 2 2" xfId="19879" xr:uid="{00000000-0005-0000-0000-0000AB7A0000}"/>
    <cellStyle name="Total 3 7 2 2 3" xfId="19880" xr:uid="{00000000-0005-0000-0000-0000AC7A0000}"/>
    <cellStyle name="Total 3 7 2 2 4" xfId="19881" xr:uid="{00000000-0005-0000-0000-0000AD7A0000}"/>
    <cellStyle name="Total 3 7 2 2 5" xfId="19882" xr:uid="{00000000-0005-0000-0000-0000AE7A0000}"/>
    <cellStyle name="Total 3 7 2 2 6" xfId="19883" xr:uid="{00000000-0005-0000-0000-0000AF7A0000}"/>
    <cellStyle name="Total 3 7 2 2 7" xfId="19884" xr:uid="{00000000-0005-0000-0000-0000B07A0000}"/>
    <cellStyle name="Total 3 7 2 2 8" xfId="19885" xr:uid="{00000000-0005-0000-0000-0000B17A0000}"/>
    <cellStyle name="Total 3 7 2 3" xfId="19886" xr:uid="{00000000-0005-0000-0000-0000B27A0000}"/>
    <cellStyle name="Total 3 7 2 4" xfId="19887" xr:uid="{00000000-0005-0000-0000-0000B37A0000}"/>
    <cellStyle name="Total 3 7 2 5" xfId="19888" xr:uid="{00000000-0005-0000-0000-0000B47A0000}"/>
    <cellStyle name="Total 3 7 2 6" xfId="19889" xr:uid="{00000000-0005-0000-0000-0000B57A0000}"/>
    <cellStyle name="Total 3 7 2 7" xfId="19890" xr:uid="{00000000-0005-0000-0000-0000B67A0000}"/>
    <cellStyle name="Total 3 7 2 8" xfId="19891" xr:uid="{00000000-0005-0000-0000-0000B77A0000}"/>
    <cellStyle name="Total 3 7 3" xfId="19892" xr:uid="{00000000-0005-0000-0000-0000B87A0000}"/>
    <cellStyle name="Total 3 7 3 2" xfId="19893" xr:uid="{00000000-0005-0000-0000-0000B97A0000}"/>
    <cellStyle name="Total 3 7 3 3" xfId="19894" xr:uid="{00000000-0005-0000-0000-0000BA7A0000}"/>
    <cellStyle name="Total 3 7 3 4" xfId="19895" xr:uid="{00000000-0005-0000-0000-0000BB7A0000}"/>
    <cellStyle name="Total 3 7 3 5" xfId="19896" xr:uid="{00000000-0005-0000-0000-0000BC7A0000}"/>
    <cellStyle name="Total 3 7 3 6" xfId="19897" xr:uid="{00000000-0005-0000-0000-0000BD7A0000}"/>
    <cellStyle name="Total 3 7 3 7" xfId="19898" xr:uid="{00000000-0005-0000-0000-0000BE7A0000}"/>
    <cellStyle name="Total 3 7 3 8" xfId="19899" xr:uid="{00000000-0005-0000-0000-0000BF7A0000}"/>
    <cellStyle name="Total 3 7 4" xfId="19900" xr:uid="{00000000-0005-0000-0000-0000C07A0000}"/>
    <cellStyle name="Total 3 7 5" xfId="19901" xr:uid="{00000000-0005-0000-0000-0000C17A0000}"/>
    <cellStyle name="Total 3 7 6" xfId="19902" xr:uid="{00000000-0005-0000-0000-0000C27A0000}"/>
    <cellStyle name="Total 3 7 7" xfId="19903" xr:uid="{00000000-0005-0000-0000-0000C37A0000}"/>
    <cellStyle name="Total 3 7 8" xfId="19904" xr:uid="{00000000-0005-0000-0000-0000C47A0000}"/>
    <cellStyle name="Total 3 7 9" xfId="19905" xr:uid="{00000000-0005-0000-0000-0000C57A0000}"/>
    <cellStyle name="Total 3 8" xfId="19906" xr:uid="{00000000-0005-0000-0000-0000C67A0000}"/>
    <cellStyle name="Total 3 8 2" xfId="19907" xr:uid="{00000000-0005-0000-0000-0000C77A0000}"/>
    <cellStyle name="Total 3 8 2 2" xfId="19908" xr:uid="{00000000-0005-0000-0000-0000C87A0000}"/>
    <cellStyle name="Total 3 8 2 2 2" xfId="19909" xr:uid="{00000000-0005-0000-0000-0000C97A0000}"/>
    <cellStyle name="Total 3 8 2 2 3" xfId="19910" xr:uid="{00000000-0005-0000-0000-0000CA7A0000}"/>
    <cellStyle name="Total 3 8 2 2 4" xfId="19911" xr:uid="{00000000-0005-0000-0000-0000CB7A0000}"/>
    <cellStyle name="Total 3 8 2 2 5" xfId="19912" xr:uid="{00000000-0005-0000-0000-0000CC7A0000}"/>
    <cellStyle name="Total 3 8 2 2 6" xfId="19913" xr:uid="{00000000-0005-0000-0000-0000CD7A0000}"/>
    <cellStyle name="Total 3 8 2 2 7" xfId="19914" xr:uid="{00000000-0005-0000-0000-0000CE7A0000}"/>
    <cellStyle name="Total 3 8 2 2 8" xfId="19915" xr:uid="{00000000-0005-0000-0000-0000CF7A0000}"/>
    <cellStyle name="Total 3 8 2 3" xfId="19916" xr:uid="{00000000-0005-0000-0000-0000D07A0000}"/>
    <cellStyle name="Total 3 8 2 4" xfId="19917" xr:uid="{00000000-0005-0000-0000-0000D17A0000}"/>
    <cellStyle name="Total 3 8 2 5" xfId="19918" xr:uid="{00000000-0005-0000-0000-0000D27A0000}"/>
    <cellStyle name="Total 3 8 2 6" xfId="19919" xr:uid="{00000000-0005-0000-0000-0000D37A0000}"/>
    <cellStyle name="Total 3 8 2 7" xfId="19920" xr:uid="{00000000-0005-0000-0000-0000D47A0000}"/>
    <cellStyle name="Total 3 8 2 8" xfId="19921" xr:uid="{00000000-0005-0000-0000-0000D57A0000}"/>
    <cellStyle name="Total 3 8 3" xfId="19922" xr:uid="{00000000-0005-0000-0000-0000D67A0000}"/>
    <cellStyle name="Total 3 8 3 2" xfId="19923" xr:uid="{00000000-0005-0000-0000-0000D77A0000}"/>
    <cellStyle name="Total 3 8 3 3" xfId="19924" xr:uid="{00000000-0005-0000-0000-0000D87A0000}"/>
    <cellStyle name="Total 3 8 3 4" xfId="19925" xr:uid="{00000000-0005-0000-0000-0000D97A0000}"/>
    <cellStyle name="Total 3 8 3 5" xfId="19926" xr:uid="{00000000-0005-0000-0000-0000DA7A0000}"/>
    <cellStyle name="Total 3 8 3 6" xfId="19927" xr:uid="{00000000-0005-0000-0000-0000DB7A0000}"/>
    <cellStyle name="Total 3 8 3 7" xfId="19928" xr:uid="{00000000-0005-0000-0000-0000DC7A0000}"/>
    <cellStyle name="Total 3 8 3 8" xfId="19929" xr:uid="{00000000-0005-0000-0000-0000DD7A0000}"/>
    <cellStyle name="Total 3 8 4" xfId="19930" xr:uid="{00000000-0005-0000-0000-0000DE7A0000}"/>
    <cellStyle name="Total 3 8 5" xfId="19931" xr:uid="{00000000-0005-0000-0000-0000DF7A0000}"/>
    <cellStyle name="Total 3 8 6" xfId="19932" xr:uid="{00000000-0005-0000-0000-0000E07A0000}"/>
    <cellStyle name="Total 3 8 7" xfId="19933" xr:uid="{00000000-0005-0000-0000-0000E17A0000}"/>
    <cellStyle name="Total 3 8 8" xfId="19934" xr:uid="{00000000-0005-0000-0000-0000E27A0000}"/>
    <cellStyle name="Total 3 8 9" xfId="19935" xr:uid="{00000000-0005-0000-0000-0000E37A0000}"/>
    <cellStyle name="Total 3 9" xfId="19936" xr:uid="{00000000-0005-0000-0000-0000E47A0000}"/>
    <cellStyle name="Total 3 9 2" xfId="19937" xr:uid="{00000000-0005-0000-0000-0000E57A0000}"/>
    <cellStyle name="Total 3 9 2 2" xfId="19938" xr:uid="{00000000-0005-0000-0000-0000E67A0000}"/>
    <cellStyle name="Total 3 9 2 3" xfId="19939" xr:uid="{00000000-0005-0000-0000-0000E77A0000}"/>
    <cellStyle name="Total 3 9 2 4" xfId="19940" xr:uid="{00000000-0005-0000-0000-0000E87A0000}"/>
    <cellStyle name="Total 3 9 2 5" xfId="19941" xr:uid="{00000000-0005-0000-0000-0000E97A0000}"/>
    <cellStyle name="Total 3 9 2 6" xfId="19942" xr:uid="{00000000-0005-0000-0000-0000EA7A0000}"/>
    <cellStyle name="Total 3 9 2 7" xfId="19943" xr:uid="{00000000-0005-0000-0000-0000EB7A0000}"/>
    <cellStyle name="Total 3 9 2 8" xfId="19944" xr:uid="{00000000-0005-0000-0000-0000EC7A0000}"/>
    <cellStyle name="Total 3 9 3" xfId="19945" xr:uid="{00000000-0005-0000-0000-0000ED7A0000}"/>
    <cellStyle name="Total 3 9 4" xfId="19946" xr:uid="{00000000-0005-0000-0000-0000EE7A0000}"/>
    <cellStyle name="Total 3 9 5" xfId="19947" xr:uid="{00000000-0005-0000-0000-0000EF7A0000}"/>
    <cellStyle name="Total 3 9 6" xfId="19948" xr:uid="{00000000-0005-0000-0000-0000F07A0000}"/>
    <cellStyle name="Total 3 9 7" xfId="19949" xr:uid="{00000000-0005-0000-0000-0000F17A0000}"/>
    <cellStyle name="Total 3 9 8" xfId="19950" xr:uid="{00000000-0005-0000-0000-0000F27A0000}"/>
    <cellStyle name="Total 4" xfId="19951" xr:uid="{00000000-0005-0000-0000-0000F37A0000}"/>
    <cellStyle name="Total 4 2" xfId="19952" xr:uid="{00000000-0005-0000-0000-0000F47A0000}"/>
    <cellStyle name="Total 4 2 2" xfId="19953" xr:uid="{00000000-0005-0000-0000-0000F57A0000}"/>
    <cellStyle name="Total 4 2 2 2" xfId="19954" xr:uid="{00000000-0005-0000-0000-0000F67A0000}"/>
    <cellStyle name="Total 4 2 2 2 2" xfId="19955" xr:uid="{00000000-0005-0000-0000-0000F77A0000}"/>
    <cellStyle name="Total 4 2 2 2 3" xfId="19956" xr:uid="{00000000-0005-0000-0000-0000F87A0000}"/>
    <cellStyle name="Total 4 2 2 2 4" xfId="19957" xr:uid="{00000000-0005-0000-0000-0000F97A0000}"/>
    <cellStyle name="Total 4 2 2 2 5" xfId="19958" xr:uid="{00000000-0005-0000-0000-0000FA7A0000}"/>
    <cellStyle name="Total 4 2 2 2 6" xfId="19959" xr:uid="{00000000-0005-0000-0000-0000FB7A0000}"/>
    <cellStyle name="Total 4 2 2 2 7" xfId="19960" xr:uid="{00000000-0005-0000-0000-0000FC7A0000}"/>
    <cellStyle name="Total 4 2 2 2 8" xfId="19961" xr:uid="{00000000-0005-0000-0000-0000FD7A0000}"/>
    <cellStyle name="Total 4 2 2 3" xfId="19962" xr:uid="{00000000-0005-0000-0000-0000FE7A0000}"/>
    <cellStyle name="Total 4 2 2 4" xfId="19963" xr:uid="{00000000-0005-0000-0000-0000FF7A0000}"/>
    <cellStyle name="Total 4 2 2 5" xfId="19964" xr:uid="{00000000-0005-0000-0000-0000007B0000}"/>
    <cellStyle name="Total 4 2 2 6" xfId="19965" xr:uid="{00000000-0005-0000-0000-0000017B0000}"/>
    <cellStyle name="Total 4 2 2 7" xfId="19966" xr:uid="{00000000-0005-0000-0000-0000027B0000}"/>
    <cellStyle name="Total 4 2 2 8" xfId="19967" xr:uid="{00000000-0005-0000-0000-0000037B0000}"/>
    <cellStyle name="Total 4 2 3" xfId="19968" xr:uid="{00000000-0005-0000-0000-0000047B0000}"/>
    <cellStyle name="Total 4 2 3 2" xfId="19969" xr:uid="{00000000-0005-0000-0000-0000057B0000}"/>
    <cellStyle name="Total 4 2 3 3" xfId="19970" xr:uid="{00000000-0005-0000-0000-0000067B0000}"/>
    <cellStyle name="Total 4 2 3 4" xfId="19971" xr:uid="{00000000-0005-0000-0000-0000077B0000}"/>
    <cellStyle name="Total 4 2 3 5" xfId="19972" xr:uid="{00000000-0005-0000-0000-0000087B0000}"/>
    <cellStyle name="Total 4 2 3 6" xfId="19973" xr:uid="{00000000-0005-0000-0000-0000097B0000}"/>
    <cellStyle name="Total 4 2 3 7" xfId="19974" xr:uid="{00000000-0005-0000-0000-00000A7B0000}"/>
    <cellStyle name="Total 4 2 3 8" xfId="19975" xr:uid="{00000000-0005-0000-0000-00000B7B0000}"/>
    <cellStyle name="Total 4 2 4" xfId="19976" xr:uid="{00000000-0005-0000-0000-00000C7B0000}"/>
    <cellStyle name="Total 4 2 5" xfId="19977" xr:uid="{00000000-0005-0000-0000-00000D7B0000}"/>
    <cellStyle name="Total 4 2 6" xfId="19978" xr:uid="{00000000-0005-0000-0000-00000E7B0000}"/>
    <cellStyle name="Total 4 2 7" xfId="19979" xr:uid="{00000000-0005-0000-0000-00000F7B0000}"/>
    <cellStyle name="Total 4 2 8" xfId="19980" xr:uid="{00000000-0005-0000-0000-0000107B0000}"/>
    <cellStyle name="Total 4 2 9" xfId="19981" xr:uid="{00000000-0005-0000-0000-0000117B0000}"/>
    <cellStyle name="Total 4 3" xfId="19982" xr:uid="{00000000-0005-0000-0000-0000127B0000}"/>
    <cellStyle name="Total 4 3 2" xfId="19983" xr:uid="{00000000-0005-0000-0000-0000137B0000}"/>
    <cellStyle name="Total 4 3 2 2" xfId="19984" xr:uid="{00000000-0005-0000-0000-0000147B0000}"/>
    <cellStyle name="Total 4 3 2 2 2" xfId="19985" xr:uid="{00000000-0005-0000-0000-0000157B0000}"/>
    <cellStyle name="Total 4 3 2 2 3" xfId="19986" xr:uid="{00000000-0005-0000-0000-0000167B0000}"/>
    <cellStyle name="Total 4 3 2 2 4" xfId="19987" xr:uid="{00000000-0005-0000-0000-0000177B0000}"/>
    <cellStyle name="Total 4 3 2 2 5" xfId="19988" xr:uid="{00000000-0005-0000-0000-0000187B0000}"/>
    <cellStyle name="Total 4 3 2 2 6" xfId="19989" xr:uid="{00000000-0005-0000-0000-0000197B0000}"/>
    <cellStyle name="Total 4 3 2 2 7" xfId="19990" xr:uid="{00000000-0005-0000-0000-00001A7B0000}"/>
    <cellStyle name="Total 4 3 2 2 8" xfId="19991" xr:uid="{00000000-0005-0000-0000-00001B7B0000}"/>
    <cellStyle name="Total 4 3 2 3" xfId="19992" xr:uid="{00000000-0005-0000-0000-00001C7B0000}"/>
    <cellStyle name="Total 4 3 2 4" xfId="19993" xr:uid="{00000000-0005-0000-0000-00001D7B0000}"/>
    <cellStyle name="Total 4 3 2 5" xfId="19994" xr:uid="{00000000-0005-0000-0000-00001E7B0000}"/>
    <cellStyle name="Total 4 3 2 6" xfId="19995" xr:uid="{00000000-0005-0000-0000-00001F7B0000}"/>
    <cellStyle name="Total 4 3 2 7" xfId="19996" xr:uid="{00000000-0005-0000-0000-0000207B0000}"/>
    <cellStyle name="Total 4 3 2 8" xfId="19997" xr:uid="{00000000-0005-0000-0000-0000217B0000}"/>
    <cellStyle name="Total 4 3 3" xfId="19998" xr:uid="{00000000-0005-0000-0000-0000227B0000}"/>
    <cellStyle name="Total 4 3 3 2" xfId="19999" xr:uid="{00000000-0005-0000-0000-0000237B0000}"/>
    <cellStyle name="Total 4 3 3 3" xfId="20000" xr:uid="{00000000-0005-0000-0000-0000247B0000}"/>
    <cellStyle name="Total 4 3 3 4" xfId="20001" xr:uid="{00000000-0005-0000-0000-0000257B0000}"/>
    <cellStyle name="Total 4 3 3 5" xfId="20002" xr:uid="{00000000-0005-0000-0000-0000267B0000}"/>
    <cellStyle name="Total 4 3 3 6" xfId="20003" xr:uid="{00000000-0005-0000-0000-0000277B0000}"/>
    <cellStyle name="Total 4 3 3 7" xfId="20004" xr:uid="{00000000-0005-0000-0000-0000287B0000}"/>
    <cellStyle name="Total 4 3 3 8" xfId="20005" xr:uid="{00000000-0005-0000-0000-0000297B0000}"/>
    <cellStyle name="Total 4 3 4" xfId="20006" xr:uid="{00000000-0005-0000-0000-00002A7B0000}"/>
    <cellStyle name="Total 4 3 5" xfId="20007" xr:uid="{00000000-0005-0000-0000-00002B7B0000}"/>
    <cellStyle name="Total 4 3 6" xfId="20008" xr:uid="{00000000-0005-0000-0000-00002C7B0000}"/>
    <cellStyle name="Total 4 3 7" xfId="20009" xr:uid="{00000000-0005-0000-0000-00002D7B0000}"/>
    <cellStyle name="Total 4 3 8" xfId="20010" xr:uid="{00000000-0005-0000-0000-00002E7B0000}"/>
    <cellStyle name="Total 4 3 9" xfId="20011" xr:uid="{00000000-0005-0000-0000-00002F7B0000}"/>
    <cellStyle name="Total 4 4" xfId="20012" xr:uid="{00000000-0005-0000-0000-0000307B0000}"/>
    <cellStyle name="Total 4 4 2" xfId="20013" xr:uid="{00000000-0005-0000-0000-0000317B0000}"/>
    <cellStyle name="Total 4 4 2 2" xfId="20014" xr:uid="{00000000-0005-0000-0000-0000327B0000}"/>
    <cellStyle name="Total 4 4 2 2 2" xfId="20015" xr:uid="{00000000-0005-0000-0000-0000337B0000}"/>
    <cellStyle name="Total 4 4 2 2 3" xfId="20016" xr:uid="{00000000-0005-0000-0000-0000347B0000}"/>
    <cellStyle name="Total 4 4 2 2 4" xfId="20017" xr:uid="{00000000-0005-0000-0000-0000357B0000}"/>
    <cellStyle name="Total 4 4 2 2 5" xfId="20018" xr:uid="{00000000-0005-0000-0000-0000367B0000}"/>
    <cellStyle name="Total 4 4 2 2 6" xfId="20019" xr:uid="{00000000-0005-0000-0000-0000377B0000}"/>
    <cellStyle name="Total 4 4 2 2 7" xfId="20020" xr:uid="{00000000-0005-0000-0000-0000387B0000}"/>
    <cellStyle name="Total 4 4 2 2 8" xfId="20021" xr:uid="{00000000-0005-0000-0000-0000397B0000}"/>
    <cellStyle name="Total 4 4 2 3" xfId="20022" xr:uid="{00000000-0005-0000-0000-00003A7B0000}"/>
    <cellStyle name="Total 4 4 2 4" xfId="20023" xr:uid="{00000000-0005-0000-0000-00003B7B0000}"/>
    <cellStyle name="Total 4 4 2 5" xfId="20024" xr:uid="{00000000-0005-0000-0000-00003C7B0000}"/>
    <cellStyle name="Total 4 4 2 6" xfId="20025" xr:uid="{00000000-0005-0000-0000-00003D7B0000}"/>
    <cellStyle name="Total 4 4 2 7" xfId="20026" xr:uid="{00000000-0005-0000-0000-00003E7B0000}"/>
    <cellStyle name="Total 4 4 2 8" xfId="20027" xr:uid="{00000000-0005-0000-0000-00003F7B0000}"/>
    <cellStyle name="Total 4 4 3" xfId="20028" xr:uid="{00000000-0005-0000-0000-0000407B0000}"/>
    <cellStyle name="Total 4 4 3 2" xfId="20029" xr:uid="{00000000-0005-0000-0000-0000417B0000}"/>
    <cellStyle name="Total 4 4 3 3" xfId="20030" xr:uid="{00000000-0005-0000-0000-0000427B0000}"/>
    <cellStyle name="Total 4 4 3 4" xfId="20031" xr:uid="{00000000-0005-0000-0000-0000437B0000}"/>
    <cellStyle name="Total 4 4 3 5" xfId="20032" xr:uid="{00000000-0005-0000-0000-0000447B0000}"/>
    <cellStyle name="Total 4 4 3 6" xfId="20033" xr:uid="{00000000-0005-0000-0000-0000457B0000}"/>
    <cellStyle name="Total 4 4 3 7" xfId="20034" xr:uid="{00000000-0005-0000-0000-0000467B0000}"/>
    <cellStyle name="Total 4 4 3 8" xfId="20035" xr:uid="{00000000-0005-0000-0000-0000477B0000}"/>
    <cellStyle name="Total 4 4 4" xfId="20036" xr:uid="{00000000-0005-0000-0000-0000487B0000}"/>
    <cellStyle name="Total 4 4 5" xfId="20037" xr:uid="{00000000-0005-0000-0000-0000497B0000}"/>
    <cellStyle name="Total 4 4 6" xfId="20038" xr:uid="{00000000-0005-0000-0000-00004A7B0000}"/>
    <cellStyle name="Total 4 4 7" xfId="20039" xr:uid="{00000000-0005-0000-0000-00004B7B0000}"/>
    <cellStyle name="Total 4 4 8" xfId="20040" xr:uid="{00000000-0005-0000-0000-00004C7B0000}"/>
    <cellStyle name="Total 4 4 9" xfId="20041" xr:uid="{00000000-0005-0000-0000-00004D7B0000}"/>
    <cellStyle name="Total 4 5" xfId="20042" xr:uid="{00000000-0005-0000-0000-00004E7B0000}"/>
    <cellStyle name="Total 4 5 2" xfId="20043" xr:uid="{00000000-0005-0000-0000-00004F7B0000}"/>
    <cellStyle name="Total 4 5 2 2" xfId="20044" xr:uid="{00000000-0005-0000-0000-0000507B0000}"/>
    <cellStyle name="Total 4 5 2 2 2" xfId="20045" xr:uid="{00000000-0005-0000-0000-0000517B0000}"/>
    <cellStyle name="Total 4 5 2 2 3" xfId="20046" xr:uid="{00000000-0005-0000-0000-0000527B0000}"/>
    <cellStyle name="Total 4 5 2 2 4" xfId="20047" xr:uid="{00000000-0005-0000-0000-0000537B0000}"/>
    <cellStyle name="Total 4 5 2 2 5" xfId="20048" xr:uid="{00000000-0005-0000-0000-0000547B0000}"/>
    <cellStyle name="Total 4 5 2 2 6" xfId="20049" xr:uid="{00000000-0005-0000-0000-0000557B0000}"/>
    <cellStyle name="Total 4 5 2 2 7" xfId="20050" xr:uid="{00000000-0005-0000-0000-0000567B0000}"/>
    <cellStyle name="Total 4 5 2 2 8" xfId="20051" xr:uid="{00000000-0005-0000-0000-0000577B0000}"/>
    <cellStyle name="Total 4 5 2 3" xfId="20052" xr:uid="{00000000-0005-0000-0000-0000587B0000}"/>
    <cellStyle name="Total 4 5 2 4" xfId="20053" xr:uid="{00000000-0005-0000-0000-0000597B0000}"/>
    <cellStyle name="Total 4 5 2 5" xfId="20054" xr:uid="{00000000-0005-0000-0000-00005A7B0000}"/>
    <cellStyle name="Total 4 5 2 6" xfId="20055" xr:uid="{00000000-0005-0000-0000-00005B7B0000}"/>
    <cellStyle name="Total 4 5 2 7" xfId="20056" xr:uid="{00000000-0005-0000-0000-00005C7B0000}"/>
    <cellStyle name="Total 4 5 2 8" xfId="20057" xr:uid="{00000000-0005-0000-0000-00005D7B0000}"/>
    <cellStyle name="Total 4 5 3" xfId="20058" xr:uid="{00000000-0005-0000-0000-00005E7B0000}"/>
    <cellStyle name="Total 4 5 3 2" xfId="20059" xr:uid="{00000000-0005-0000-0000-00005F7B0000}"/>
    <cellStyle name="Total 4 5 3 3" xfId="20060" xr:uid="{00000000-0005-0000-0000-0000607B0000}"/>
    <cellStyle name="Total 4 5 3 4" xfId="20061" xr:uid="{00000000-0005-0000-0000-0000617B0000}"/>
    <cellStyle name="Total 4 5 3 5" xfId="20062" xr:uid="{00000000-0005-0000-0000-0000627B0000}"/>
    <cellStyle name="Total 4 5 3 6" xfId="20063" xr:uid="{00000000-0005-0000-0000-0000637B0000}"/>
    <cellStyle name="Total 4 5 3 7" xfId="20064" xr:uid="{00000000-0005-0000-0000-0000647B0000}"/>
    <cellStyle name="Total 4 5 3 8" xfId="20065" xr:uid="{00000000-0005-0000-0000-0000657B0000}"/>
    <cellStyle name="Total 4 5 4" xfId="20066" xr:uid="{00000000-0005-0000-0000-0000667B0000}"/>
    <cellStyle name="Total 4 5 5" xfId="20067" xr:uid="{00000000-0005-0000-0000-0000677B0000}"/>
    <cellStyle name="Total 4 5 6" xfId="20068" xr:uid="{00000000-0005-0000-0000-0000687B0000}"/>
    <cellStyle name="Total 4 5 7" xfId="20069" xr:uid="{00000000-0005-0000-0000-0000697B0000}"/>
    <cellStyle name="Total 4 5 8" xfId="20070" xr:uid="{00000000-0005-0000-0000-00006A7B0000}"/>
    <cellStyle name="Total 4 5 9" xfId="20071" xr:uid="{00000000-0005-0000-0000-00006B7B0000}"/>
    <cellStyle name="Total 4 6" xfId="20072" xr:uid="{00000000-0005-0000-0000-00006C7B0000}"/>
    <cellStyle name="Total 4 6 2" xfId="20073" xr:uid="{00000000-0005-0000-0000-00006D7B0000}"/>
    <cellStyle name="Total 4 6 2 2" xfId="20074" xr:uid="{00000000-0005-0000-0000-00006E7B0000}"/>
    <cellStyle name="Total 4 6 2 2 2" xfId="20075" xr:uid="{00000000-0005-0000-0000-00006F7B0000}"/>
    <cellStyle name="Total 4 6 2 2 3" xfId="20076" xr:uid="{00000000-0005-0000-0000-0000707B0000}"/>
    <cellStyle name="Total 4 6 2 2 4" xfId="20077" xr:uid="{00000000-0005-0000-0000-0000717B0000}"/>
    <cellStyle name="Total 4 6 2 2 5" xfId="20078" xr:uid="{00000000-0005-0000-0000-0000727B0000}"/>
    <cellStyle name="Total 4 6 2 2 6" xfId="20079" xr:uid="{00000000-0005-0000-0000-0000737B0000}"/>
    <cellStyle name="Total 4 6 2 2 7" xfId="20080" xr:uid="{00000000-0005-0000-0000-0000747B0000}"/>
    <cellStyle name="Total 4 6 2 2 8" xfId="20081" xr:uid="{00000000-0005-0000-0000-0000757B0000}"/>
    <cellStyle name="Total 4 6 2 3" xfId="20082" xr:uid="{00000000-0005-0000-0000-0000767B0000}"/>
    <cellStyle name="Total 4 6 2 4" xfId="20083" xr:uid="{00000000-0005-0000-0000-0000777B0000}"/>
    <cellStyle name="Total 4 6 2 5" xfId="20084" xr:uid="{00000000-0005-0000-0000-0000787B0000}"/>
    <cellStyle name="Total 4 6 2 6" xfId="20085" xr:uid="{00000000-0005-0000-0000-0000797B0000}"/>
    <cellStyle name="Total 4 6 2 7" xfId="20086" xr:uid="{00000000-0005-0000-0000-00007A7B0000}"/>
    <cellStyle name="Total 4 6 2 8" xfId="20087" xr:uid="{00000000-0005-0000-0000-00007B7B0000}"/>
    <cellStyle name="Total 4 6 3" xfId="20088" xr:uid="{00000000-0005-0000-0000-00007C7B0000}"/>
    <cellStyle name="Total 4 6 3 2" xfId="20089" xr:uid="{00000000-0005-0000-0000-00007D7B0000}"/>
    <cellStyle name="Total 4 6 3 3" xfId="20090" xr:uid="{00000000-0005-0000-0000-00007E7B0000}"/>
    <cellStyle name="Total 4 6 3 4" xfId="20091" xr:uid="{00000000-0005-0000-0000-00007F7B0000}"/>
    <cellStyle name="Total 4 6 3 5" xfId="20092" xr:uid="{00000000-0005-0000-0000-0000807B0000}"/>
    <cellStyle name="Total 4 6 3 6" xfId="20093" xr:uid="{00000000-0005-0000-0000-0000817B0000}"/>
    <cellStyle name="Total 4 6 3 7" xfId="20094" xr:uid="{00000000-0005-0000-0000-0000827B0000}"/>
    <cellStyle name="Total 4 6 3 8" xfId="20095" xr:uid="{00000000-0005-0000-0000-0000837B0000}"/>
    <cellStyle name="Total 4 6 4" xfId="20096" xr:uid="{00000000-0005-0000-0000-0000847B0000}"/>
    <cellStyle name="Total 4 6 5" xfId="20097" xr:uid="{00000000-0005-0000-0000-0000857B0000}"/>
    <cellStyle name="Total 4 6 6" xfId="20098" xr:uid="{00000000-0005-0000-0000-0000867B0000}"/>
    <cellStyle name="Total 4 6 7" xfId="20099" xr:uid="{00000000-0005-0000-0000-0000877B0000}"/>
    <cellStyle name="Total 4 6 8" xfId="20100" xr:uid="{00000000-0005-0000-0000-0000887B0000}"/>
    <cellStyle name="Total 4 6 9" xfId="20101" xr:uid="{00000000-0005-0000-0000-0000897B0000}"/>
    <cellStyle name="Total 4 7" xfId="20102" xr:uid="{00000000-0005-0000-0000-00008A7B0000}"/>
    <cellStyle name="Total 4 7 2" xfId="20103" xr:uid="{00000000-0005-0000-0000-00008B7B0000}"/>
    <cellStyle name="Total 4 7 2 2" xfId="20104" xr:uid="{00000000-0005-0000-0000-00008C7B0000}"/>
    <cellStyle name="Total 4 7 2 2 2" xfId="20105" xr:uid="{00000000-0005-0000-0000-00008D7B0000}"/>
    <cellStyle name="Total 4 7 2 2 3" xfId="20106" xr:uid="{00000000-0005-0000-0000-00008E7B0000}"/>
    <cellStyle name="Total 4 7 2 2 4" xfId="20107" xr:uid="{00000000-0005-0000-0000-00008F7B0000}"/>
    <cellStyle name="Total 4 7 2 2 5" xfId="20108" xr:uid="{00000000-0005-0000-0000-0000907B0000}"/>
    <cellStyle name="Total 4 7 2 2 6" xfId="20109" xr:uid="{00000000-0005-0000-0000-0000917B0000}"/>
    <cellStyle name="Total 4 7 2 2 7" xfId="20110" xr:uid="{00000000-0005-0000-0000-0000927B0000}"/>
    <cellStyle name="Total 4 7 2 2 8" xfId="20111" xr:uid="{00000000-0005-0000-0000-0000937B0000}"/>
    <cellStyle name="Total 4 7 2 3" xfId="20112" xr:uid="{00000000-0005-0000-0000-0000947B0000}"/>
    <cellStyle name="Total 4 7 2 4" xfId="20113" xr:uid="{00000000-0005-0000-0000-0000957B0000}"/>
    <cellStyle name="Total 4 7 2 5" xfId="20114" xr:uid="{00000000-0005-0000-0000-0000967B0000}"/>
    <cellStyle name="Total 4 7 2 6" xfId="20115" xr:uid="{00000000-0005-0000-0000-0000977B0000}"/>
    <cellStyle name="Total 4 7 2 7" xfId="20116" xr:uid="{00000000-0005-0000-0000-0000987B0000}"/>
    <cellStyle name="Total 4 7 2 8" xfId="20117" xr:uid="{00000000-0005-0000-0000-0000997B0000}"/>
    <cellStyle name="Total 4 7 3" xfId="20118" xr:uid="{00000000-0005-0000-0000-00009A7B0000}"/>
    <cellStyle name="Total 4 7 3 2" xfId="20119" xr:uid="{00000000-0005-0000-0000-00009B7B0000}"/>
    <cellStyle name="Total 4 7 3 3" xfId="20120" xr:uid="{00000000-0005-0000-0000-00009C7B0000}"/>
    <cellStyle name="Total 4 7 3 4" xfId="20121" xr:uid="{00000000-0005-0000-0000-00009D7B0000}"/>
    <cellStyle name="Total 4 7 3 5" xfId="20122" xr:uid="{00000000-0005-0000-0000-00009E7B0000}"/>
    <cellStyle name="Total 4 7 3 6" xfId="20123" xr:uid="{00000000-0005-0000-0000-00009F7B0000}"/>
    <cellStyle name="Total 4 7 3 7" xfId="20124" xr:uid="{00000000-0005-0000-0000-0000A07B0000}"/>
    <cellStyle name="Total 4 7 3 8" xfId="20125" xr:uid="{00000000-0005-0000-0000-0000A17B0000}"/>
    <cellStyle name="Total 4 7 4" xfId="20126" xr:uid="{00000000-0005-0000-0000-0000A27B0000}"/>
    <cellStyle name="Total 4 7 5" xfId="20127" xr:uid="{00000000-0005-0000-0000-0000A37B0000}"/>
    <cellStyle name="Total 4 7 6" xfId="20128" xr:uid="{00000000-0005-0000-0000-0000A47B0000}"/>
    <cellStyle name="Total 4 7 7" xfId="20129" xr:uid="{00000000-0005-0000-0000-0000A57B0000}"/>
    <cellStyle name="Total 4 7 8" xfId="20130" xr:uid="{00000000-0005-0000-0000-0000A67B0000}"/>
    <cellStyle name="Total 4 7 9" xfId="20131" xr:uid="{00000000-0005-0000-0000-0000A77B0000}"/>
    <cellStyle name="Total 4 8" xfId="20132" xr:uid="{00000000-0005-0000-0000-0000A87B0000}"/>
    <cellStyle name="Total 4 8 2" xfId="20133" xr:uid="{00000000-0005-0000-0000-0000A97B0000}"/>
    <cellStyle name="Total 4 8 2 2" xfId="20134" xr:uid="{00000000-0005-0000-0000-0000AA7B0000}"/>
    <cellStyle name="Total 4 8 2 2 2" xfId="20135" xr:uid="{00000000-0005-0000-0000-0000AB7B0000}"/>
    <cellStyle name="Total 4 8 2 2 3" xfId="20136" xr:uid="{00000000-0005-0000-0000-0000AC7B0000}"/>
    <cellStyle name="Total 4 8 2 2 4" xfId="20137" xr:uid="{00000000-0005-0000-0000-0000AD7B0000}"/>
    <cellStyle name="Total 4 8 2 2 5" xfId="20138" xr:uid="{00000000-0005-0000-0000-0000AE7B0000}"/>
    <cellStyle name="Total 4 8 2 2 6" xfId="20139" xr:uid="{00000000-0005-0000-0000-0000AF7B0000}"/>
    <cellStyle name="Total 4 8 2 2 7" xfId="20140" xr:uid="{00000000-0005-0000-0000-0000B07B0000}"/>
    <cellStyle name="Total 4 8 2 2 8" xfId="20141" xr:uid="{00000000-0005-0000-0000-0000B17B0000}"/>
    <cellStyle name="Total 4 8 2 3" xfId="20142" xr:uid="{00000000-0005-0000-0000-0000B27B0000}"/>
    <cellStyle name="Total 4 8 2 4" xfId="20143" xr:uid="{00000000-0005-0000-0000-0000B37B0000}"/>
    <cellStyle name="Total 4 8 2 5" xfId="20144" xr:uid="{00000000-0005-0000-0000-0000B47B0000}"/>
    <cellStyle name="Total 4 8 2 6" xfId="20145" xr:uid="{00000000-0005-0000-0000-0000B57B0000}"/>
    <cellStyle name="Total 4 8 2 7" xfId="20146" xr:uid="{00000000-0005-0000-0000-0000B67B0000}"/>
    <cellStyle name="Total 4 8 2 8" xfId="20147" xr:uid="{00000000-0005-0000-0000-0000B77B0000}"/>
    <cellStyle name="Total 4 8 3" xfId="20148" xr:uid="{00000000-0005-0000-0000-0000B87B0000}"/>
    <cellStyle name="Total 4 8 3 2" xfId="20149" xr:uid="{00000000-0005-0000-0000-0000B97B0000}"/>
    <cellStyle name="Total 4 8 3 3" xfId="20150" xr:uid="{00000000-0005-0000-0000-0000BA7B0000}"/>
    <cellStyle name="Total 4 8 3 4" xfId="20151" xr:uid="{00000000-0005-0000-0000-0000BB7B0000}"/>
    <cellStyle name="Total 4 8 3 5" xfId="20152" xr:uid="{00000000-0005-0000-0000-0000BC7B0000}"/>
    <cellStyle name="Total 4 8 3 6" xfId="20153" xr:uid="{00000000-0005-0000-0000-0000BD7B0000}"/>
    <cellStyle name="Total 4 8 3 7" xfId="20154" xr:uid="{00000000-0005-0000-0000-0000BE7B0000}"/>
    <cellStyle name="Total 4 8 3 8" xfId="20155" xr:uid="{00000000-0005-0000-0000-0000BF7B0000}"/>
    <cellStyle name="Total 4 8 4" xfId="20156" xr:uid="{00000000-0005-0000-0000-0000C07B0000}"/>
    <cellStyle name="Total 4 8 5" xfId="20157" xr:uid="{00000000-0005-0000-0000-0000C17B0000}"/>
    <cellStyle name="Total 4 8 6" xfId="20158" xr:uid="{00000000-0005-0000-0000-0000C27B0000}"/>
    <cellStyle name="Total 4 8 7" xfId="20159" xr:uid="{00000000-0005-0000-0000-0000C37B0000}"/>
    <cellStyle name="Total 4 8 8" xfId="20160" xr:uid="{00000000-0005-0000-0000-0000C47B0000}"/>
    <cellStyle name="Total 4 8 9" xfId="20161" xr:uid="{00000000-0005-0000-0000-0000C57B0000}"/>
    <cellStyle name="Total 4 9" xfId="20162" xr:uid="{00000000-0005-0000-0000-0000C67B0000}"/>
    <cellStyle name="Total 4 9 2" xfId="20163" xr:uid="{00000000-0005-0000-0000-0000C77B0000}"/>
    <cellStyle name="Total 4 9 2 2" xfId="20164" xr:uid="{00000000-0005-0000-0000-0000C87B0000}"/>
    <cellStyle name="Total 4 9 2 3" xfId="20165" xr:uid="{00000000-0005-0000-0000-0000C97B0000}"/>
    <cellStyle name="Total 4 9 2 4" xfId="20166" xr:uid="{00000000-0005-0000-0000-0000CA7B0000}"/>
    <cellStyle name="Total 4 9 2 5" xfId="20167" xr:uid="{00000000-0005-0000-0000-0000CB7B0000}"/>
    <cellStyle name="Total 4 9 2 6" xfId="20168" xr:uid="{00000000-0005-0000-0000-0000CC7B0000}"/>
    <cellStyle name="Total 4 9 2 7" xfId="20169" xr:uid="{00000000-0005-0000-0000-0000CD7B0000}"/>
    <cellStyle name="Total 4 9 2 8" xfId="20170" xr:uid="{00000000-0005-0000-0000-0000CE7B0000}"/>
    <cellStyle name="Total 4 9 3" xfId="20171" xr:uid="{00000000-0005-0000-0000-0000CF7B0000}"/>
    <cellStyle name="Total 4 9 4" xfId="20172" xr:uid="{00000000-0005-0000-0000-0000D07B0000}"/>
    <cellStyle name="Total 4 9 5" xfId="20173" xr:uid="{00000000-0005-0000-0000-0000D17B0000}"/>
    <cellStyle name="Total 4 9 6" xfId="20174" xr:uid="{00000000-0005-0000-0000-0000D27B0000}"/>
    <cellStyle name="Total 4 9 7" xfId="20175" xr:uid="{00000000-0005-0000-0000-0000D37B0000}"/>
    <cellStyle name="Total 4 9 8" xfId="20176" xr:uid="{00000000-0005-0000-0000-0000D47B0000}"/>
    <cellStyle name="Total 5" xfId="20177" xr:uid="{00000000-0005-0000-0000-0000D57B0000}"/>
    <cellStyle name="Total 5 10" xfId="20178" xr:uid="{00000000-0005-0000-0000-0000D67B0000}"/>
    <cellStyle name="Total 5 2" xfId="20179" xr:uid="{00000000-0005-0000-0000-0000D77B0000}"/>
    <cellStyle name="Total 5 2 2" xfId="20180" xr:uid="{00000000-0005-0000-0000-0000D87B0000}"/>
    <cellStyle name="Total 5 2 2 2" xfId="20181" xr:uid="{00000000-0005-0000-0000-0000D97B0000}"/>
    <cellStyle name="Total 5 2 2 2 2" xfId="20182" xr:uid="{00000000-0005-0000-0000-0000DA7B0000}"/>
    <cellStyle name="Total 5 2 2 2 3" xfId="20183" xr:uid="{00000000-0005-0000-0000-0000DB7B0000}"/>
    <cellStyle name="Total 5 2 2 2 4" xfId="20184" xr:uid="{00000000-0005-0000-0000-0000DC7B0000}"/>
    <cellStyle name="Total 5 2 2 2 5" xfId="20185" xr:uid="{00000000-0005-0000-0000-0000DD7B0000}"/>
    <cellStyle name="Total 5 2 2 2 6" xfId="20186" xr:uid="{00000000-0005-0000-0000-0000DE7B0000}"/>
    <cellStyle name="Total 5 2 2 2 7" xfId="20187" xr:uid="{00000000-0005-0000-0000-0000DF7B0000}"/>
    <cellStyle name="Total 5 2 2 2 8" xfId="20188" xr:uid="{00000000-0005-0000-0000-0000E07B0000}"/>
    <cellStyle name="Total 5 2 2 3" xfId="20189" xr:uid="{00000000-0005-0000-0000-0000E17B0000}"/>
    <cellStyle name="Total 5 2 2 4" xfId="20190" xr:uid="{00000000-0005-0000-0000-0000E27B0000}"/>
    <cellStyle name="Total 5 2 2 5" xfId="20191" xr:uid="{00000000-0005-0000-0000-0000E37B0000}"/>
    <cellStyle name="Total 5 2 2 6" xfId="20192" xr:uid="{00000000-0005-0000-0000-0000E47B0000}"/>
    <cellStyle name="Total 5 2 2 7" xfId="20193" xr:uid="{00000000-0005-0000-0000-0000E57B0000}"/>
    <cellStyle name="Total 5 2 2 8" xfId="20194" xr:uid="{00000000-0005-0000-0000-0000E67B0000}"/>
    <cellStyle name="Total 5 2 3" xfId="20195" xr:uid="{00000000-0005-0000-0000-0000E77B0000}"/>
    <cellStyle name="Total 5 2 3 2" xfId="20196" xr:uid="{00000000-0005-0000-0000-0000E87B0000}"/>
    <cellStyle name="Total 5 2 3 3" xfId="20197" xr:uid="{00000000-0005-0000-0000-0000E97B0000}"/>
    <cellStyle name="Total 5 2 3 4" xfId="20198" xr:uid="{00000000-0005-0000-0000-0000EA7B0000}"/>
    <cellStyle name="Total 5 2 3 5" xfId="20199" xr:uid="{00000000-0005-0000-0000-0000EB7B0000}"/>
    <cellStyle name="Total 5 2 3 6" xfId="20200" xr:uid="{00000000-0005-0000-0000-0000EC7B0000}"/>
    <cellStyle name="Total 5 2 3 7" xfId="20201" xr:uid="{00000000-0005-0000-0000-0000ED7B0000}"/>
    <cellStyle name="Total 5 2 3 8" xfId="20202" xr:uid="{00000000-0005-0000-0000-0000EE7B0000}"/>
    <cellStyle name="Total 5 2 4" xfId="20203" xr:uid="{00000000-0005-0000-0000-0000EF7B0000}"/>
    <cellStyle name="Total 5 2 5" xfId="20204" xr:uid="{00000000-0005-0000-0000-0000F07B0000}"/>
    <cellStyle name="Total 5 2 6" xfId="20205" xr:uid="{00000000-0005-0000-0000-0000F17B0000}"/>
    <cellStyle name="Total 5 2 7" xfId="20206" xr:uid="{00000000-0005-0000-0000-0000F27B0000}"/>
    <cellStyle name="Total 5 2 8" xfId="20207" xr:uid="{00000000-0005-0000-0000-0000F37B0000}"/>
    <cellStyle name="Total 5 2 9" xfId="20208" xr:uid="{00000000-0005-0000-0000-0000F47B0000}"/>
    <cellStyle name="Total 5 3" xfId="20209" xr:uid="{00000000-0005-0000-0000-0000F57B0000}"/>
    <cellStyle name="Total 5 3 2" xfId="20210" xr:uid="{00000000-0005-0000-0000-0000F67B0000}"/>
    <cellStyle name="Total 5 3 2 2" xfId="20211" xr:uid="{00000000-0005-0000-0000-0000F77B0000}"/>
    <cellStyle name="Total 5 3 2 3" xfId="20212" xr:uid="{00000000-0005-0000-0000-0000F87B0000}"/>
    <cellStyle name="Total 5 3 2 4" xfId="20213" xr:uid="{00000000-0005-0000-0000-0000F97B0000}"/>
    <cellStyle name="Total 5 3 2 5" xfId="20214" xr:uid="{00000000-0005-0000-0000-0000FA7B0000}"/>
    <cellStyle name="Total 5 3 2 6" xfId="20215" xr:uid="{00000000-0005-0000-0000-0000FB7B0000}"/>
    <cellStyle name="Total 5 3 2 7" xfId="20216" xr:uid="{00000000-0005-0000-0000-0000FC7B0000}"/>
    <cellStyle name="Total 5 3 2 8" xfId="20217" xr:uid="{00000000-0005-0000-0000-0000FD7B0000}"/>
    <cellStyle name="Total 5 3 3" xfId="20218" xr:uid="{00000000-0005-0000-0000-0000FE7B0000}"/>
    <cellStyle name="Total 5 3 4" xfId="20219" xr:uid="{00000000-0005-0000-0000-0000FF7B0000}"/>
    <cellStyle name="Total 5 3 5" xfId="20220" xr:uid="{00000000-0005-0000-0000-0000007C0000}"/>
    <cellStyle name="Total 5 3 6" xfId="20221" xr:uid="{00000000-0005-0000-0000-0000017C0000}"/>
    <cellStyle name="Total 5 3 7" xfId="20222" xr:uid="{00000000-0005-0000-0000-0000027C0000}"/>
    <cellStyle name="Total 5 3 8" xfId="20223" xr:uid="{00000000-0005-0000-0000-0000037C0000}"/>
    <cellStyle name="Total 5 4" xfId="20224" xr:uid="{00000000-0005-0000-0000-0000047C0000}"/>
    <cellStyle name="Total 5 4 2" xfId="20225" xr:uid="{00000000-0005-0000-0000-0000057C0000}"/>
    <cellStyle name="Total 5 4 3" xfId="20226" xr:uid="{00000000-0005-0000-0000-0000067C0000}"/>
    <cellStyle name="Total 5 4 4" xfId="20227" xr:uid="{00000000-0005-0000-0000-0000077C0000}"/>
    <cellStyle name="Total 5 4 5" xfId="20228" xr:uid="{00000000-0005-0000-0000-0000087C0000}"/>
    <cellStyle name="Total 5 4 6" xfId="20229" xr:uid="{00000000-0005-0000-0000-0000097C0000}"/>
    <cellStyle name="Total 5 4 7" xfId="20230" xr:uid="{00000000-0005-0000-0000-00000A7C0000}"/>
    <cellStyle name="Total 5 4 8" xfId="20231" xr:uid="{00000000-0005-0000-0000-00000B7C0000}"/>
    <cellStyle name="Total 5 5" xfId="20232" xr:uid="{00000000-0005-0000-0000-00000C7C0000}"/>
    <cellStyle name="Total 5 6" xfId="20233" xr:uid="{00000000-0005-0000-0000-00000D7C0000}"/>
    <cellStyle name="Total 5 7" xfId="20234" xr:uid="{00000000-0005-0000-0000-00000E7C0000}"/>
    <cellStyle name="Total 5 8" xfId="20235" xr:uid="{00000000-0005-0000-0000-00000F7C0000}"/>
    <cellStyle name="Total 5 9" xfId="20236" xr:uid="{00000000-0005-0000-0000-0000107C0000}"/>
    <cellStyle name="Total 6" xfId="20237" xr:uid="{00000000-0005-0000-0000-0000117C0000}"/>
    <cellStyle name="Total 6 2" xfId="20238" xr:uid="{00000000-0005-0000-0000-0000127C0000}"/>
    <cellStyle name="Total 6 2 2" xfId="20239" xr:uid="{00000000-0005-0000-0000-0000137C0000}"/>
    <cellStyle name="Total 6 2 2 2" xfId="20240" xr:uid="{00000000-0005-0000-0000-0000147C0000}"/>
    <cellStyle name="Total 6 2 2 3" xfId="20241" xr:uid="{00000000-0005-0000-0000-0000157C0000}"/>
    <cellStyle name="Total 6 2 2 4" xfId="20242" xr:uid="{00000000-0005-0000-0000-0000167C0000}"/>
    <cellStyle name="Total 6 2 2 5" xfId="20243" xr:uid="{00000000-0005-0000-0000-0000177C0000}"/>
    <cellStyle name="Total 6 2 2 6" xfId="20244" xr:uid="{00000000-0005-0000-0000-0000187C0000}"/>
    <cellStyle name="Total 6 2 2 7" xfId="20245" xr:uid="{00000000-0005-0000-0000-0000197C0000}"/>
    <cellStyle name="Total 6 2 2 8" xfId="20246" xr:uid="{00000000-0005-0000-0000-00001A7C0000}"/>
    <cellStyle name="Total 6 2 3" xfId="20247" xr:uid="{00000000-0005-0000-0000-00001B7C0000}"/>
    <cellStyle name="Total 6 2 4" xfId="20248" xr:uid="{00000000-0005-0000-0000-00001C7C0000}"/>
    <cellStyle name="Total 6 2 5" xfId="20249" xr:uid="{00000000-0005-0000-0000-00001D7C0000}"/>
    <cellStyle name="Total 6 2 6" xfId="20250" xr:uid="{00000000-0005-0000-0000-00001E7C0000}"/>
    <cellStyle name="Total 6 2 7" xfId="20251" xr:uid="{00000000-0005-0000-0000-00001F7C0000}"/>
    <cellStyle name="Total 6 2 8" xfId="20252" xr:uid="{00000000-0005-0000-0000-0000207C0000}"/>
    <cellStyle name="Total 6 3" xfId="20253" xr:uid="{00000000-0005-0000-0000-0000217C0000}"/>
    <cellStyle name="Total 6 3 2" xfId="20254" xr:uid="{00000000-0005-0000-0000-0000227C0000}"/>
    <cellStyle name="Total 6 3 3" xfId="20255" xr:uid="{00000000-0005-0000-0000-0000237C0000}"/>
    <cellStyle name="Total 6 3 4" xfId="20256" xr:uid="{00000000-0005-0000-0000-0000247C0000}"/>
    <cellStyle name="Total 6 3 5" xfId="20257" xr:uid="{00000000-0005-0000-0000-0000257C0000}"/>
    <cellStyle name="Total 6 3 6" xfId="20258" xr:uid="{00000000-0005-0000-0000-0000267C0000}"/>
    <cellStyle name="Total 6 3 7" xfId="20259" xr:uid="{00000000-0005-0000-0000-0000277C0000}"/>
    <cellStyle name="Total 6 3 8" xfId="20260" xr:uid="{00000000-0005-0000-0000-0000287C0000}"/>
    <cellStyle name="Total 6 4" xfId="20261" xr:uid="{00000000-0005-0000-0000-0000297C0000}"/>
    <cellStyle name="Total 6 5" xfId="20262" xr:uid="{00000000-0005-0000-0000-00002A7C0000}"/>
    <cellStyle name="Total 6 6" xfId="20263" xr:uid="{00000000-0005-0000-0000-00002B7C0000}"/>
    <cellStyle name="Total 6 7" xfId="20264" xr:uid="{00000000-0005-0000-0000-00002C7C0000}"/>
    <cellStyle name="Total 6 8" xfId="20265" xr:uid="{00000000-0005-0000-0000-00002D7C0000}"/>
    <cellStyle name="Total 6 9" xfId="20266" xr:uid="{00000000-0005-0000-0000-00002E7C0000}"/>
    <cellStyle name="Total 7" xfId="20267" xr:uid="{00000000-0005-0000-0000-00002F7C0000}"/>
    <cellStyle name="Total 7 2" xfId="20268" xr:uid="{00000000-0005-0000-0000-0000307C0000}"/>
    <cellStyle name="Total 7 2 2" xfId="20269" xr:uid="{00000000-0005-0000-0000-0000317C0000}"/>
    <cellStyle name="Total 7 2 2 2" xfId="20270" xr:uid="{00000000-0005-0000-0000-0000327C0000}"/>
    <cellStyle name="Total 7 2 2 3" xfId="20271" xr:uid="{00000000-0005-0000-0000-0000337C0000}"/>
    <cellStyle name="Total 7 2 2 4" xfId="20272" xr:uid="{00000000-0005-0000-0000-0000347C0000}"/>
    <cellStyle name="Total 7 2 2 5" xfId="20273" xr:uid="{00000000-0005-0000-0000-0000357C0000}"/>
    <cellStyle name="Total 7 2 2 6" xfId="20274" xr:uid="{00000000-0005-0000-0000-0000367C0000}"/>
    <cellStyle name="Total 7 2 2 7" xfId="20275" xr:uid="{00000000-0005-0000-0000-0000377C0000}"/>
    <cellStyle name="Total 7 2 2 8" xfId="20276" xr:uid="{00000000-0005-0000-0000-0000387C0000}"/>
    <cellStyle name="Total 7 2 3" xfId="20277" xr:uid="{00000000-0005-0000-0000-0000397C0000}"/>
    <cellStyle name="Total 7 2 4" xfId="20278" xr:uid="{00000000-0005-0000-0000-00003A7C0000}"/>
    <cellStyle name="Total 7 2 5" xfId="20279" xr:uid="{00000000-0005-0000-0000-00003B7C0000}"/>
    <cellStyle name="Total 7 2 6" xfId="20280" xr:uid="{00000000-0005-0000-0000-00003C7C0000}"/>
    <cellStyle name="Total 7 2 7" xfId="20281" xr:uid="{00000000-0005-0000-0000-00003D7C0000}"/>
    <cellStyle name="Total 7 2 8" xfId="20282" xr:uid="{00000000-0005-0000-0000-00003E7C0000}"/>
    <cellStyle name="Total 7 3" xfId="20283" xr:uid="{00000000-0005-0000-0000-00003F7C0000}"/>
    <cellStyle name="Total 7 3 2" xfId="20284" xr:uid="{00000000-0005-0000-0000-0000407C0000}"/>
    <cellStyle name="Total 7 3 3" xfId="20285" xr:uid="{00000000-0005-0000-0000-0000417C0000}"/>
    <cellStyle name="Total 7 3 4" xfId="20286" xr:uid="{00000000-0005-0000-0000-0000427C0000}"/>
    <cellStyle name="Total 7 3 5" xfId="20287" xr:uid="{00000000-0005-0000-0000-0000437C0000}"/>
    <cellStyle name="Total 7 3 6" xfId="20288" xr:uid="{00000000-0005-0000-0000-0000447C0000}"/>
    <cellStyle name="Total 7 3 7" xfId="20289" xr:uid="{00000000-0005-0000-0000-0000457C0000}"/>
    <cellStyle name="Total 7 3 8" xfId="20290" xr:uid="{00000000-0005-0000-0000-0000467C0000}"/>
    <cellStyle name="Total 7 4" xfId="20291" xr:uid="{00000000-0005-0000-0000-0000477C0000}"/>
    <cellStyle name="Total 7 5" xfId="20292" xr:uid="{00000000-0005-0000-0000-0000487C0000}"/>
    <cellStyle name="Total 7 6" xfId="20293" xr:uid="{00000000-0005-0000-0000-0000497C0000}"/>
    <cellStyle name="Total 7 7" xfId="20294" xr:uid="{00000000-0005-0000-0000-00004A7C0000}"/>
    <cellStyle name="Total 7 8" xfId="20295" xr:uid="{00000000-0005-0000-0000-00004B7C0000}"/>
    <cellStyle name="Total 7 9" xfId="20296" xr:uid="{00000000-0005-0000-0000-00004C7C0000}"/>
    <cellStyle name="Total 8" xfId="20297" xr:uid="{00000000-0005-0000-0000-00004D7C0000}"/>
    <cellStyle name="Total 8 2" xfId="20298" xr:uid="{00000000-0005-0000-0000-00004E7C0000}"/>
    <cellStyle name="Total 8 2 2" xfId="20299" xr:uid="{00000000-0005-0000-0000-00004F7C0000}"/>
    <cellStyle name="Total 8 2 2 2" xfId="20300" xr:uid="{00000000-0005-0000-0000-0000507C0000}"/>
    <cellStyle name="Total 8 2 2 3" xfId="20301" xr:uid="{00000000-0005-0000-0000-0000517C0000}"/>
    <cellStyle name="Total 8 2 2 4" xfId="20302" xr:uid="{00000000-0005-0000-0000-0000527C0000}"/>
    <cellStyle name="Total 8 2 2 5" xfId="20303" xr:uid="{00000000-0005-0000-0000-0000537C0000}"/>
    <cellStyle name="Total 8 2 2 6" xfId="20304" xr:uid="{00000000-0005-0000-0000-0000547C0000}"/>
    <cellStyle name="Total 8 2 2 7" xfId="20305" xr:uid="{00000000-0005-0000-0000-0000557C0000}"/>
    <cellStyle name="Total 8 2 2 8" xfId="20306" xr:uid="{00000000-0005-0000-0000-0000567C0000}"/>
    <cellStyle name="Total 8 2 3" xfId="20307" xr:uid="{00000000-0005-0000-0000-0000577C0000}"/>
    <cellStyle name="Total 8 2 4" xfId="20308" xr:uid="{00000000-0005-0000-0000-0000587C0000}"/>
    <cellStyle name="Total 8 2 5" xfId="20309" xr:uid="{00000000-0005-0000-0000-0000597C0000}"/>
    <cellStyle name="Total 8 2 6" xfId="20310" xr:uid="{00000000-0005-0000-0000-00005A7C0000}"/>
    <cellStyle name="Total 8 2 7" xfId="20311" xr:uid="{00000000-0005-0000-0000-00005B7C0000}"/>
    <cellStyle name="Total 8 2 8" xfId="20312" xr:uid="{00000000-0005-0000-0000-00005C7C0000}"/>
    <cellStyle name="Total 8 3" xfId="20313" xr:uid="{00000000-0005-0000-0000-00005D7C0000}"/>
    <cellStyle name="Total 8 3 2" xfId="20314" xr:uid="{00000000-0005-0000-0000-00005E7C0000}"/>
    <cellStyle name="Total 8 3 3" xfId="20315" xr:uid="{00000000-0005-0000-0000-00005F7C0000}"/>
    <cellStyle name="Total 8 3 4" xfId="20316" xr:uid="{00000000-0005-0000-0000-0000607C0000}"/>
    <cellStyle name="Total 8 3 5" xfId="20317" xr:uid="{00000000-0005-0000-0000-0000617C0000}"/>
    <cellStyle name="Total 8 3 6" xfId="20318" xr:uid="{00000000-0005-0000-0000-0000627C0000}"/>
    <cellStyle name="Total 8 3 7" xfId="20319" xr:uid="{00000000-0005-0000-0000-0000637C0000}"/>
    <cellStyle name="Total 8 3 8" xfId="20320" xr:uid="{00000000-0005-0000-0000-0000647C0000}"/>
    <cellStyle name="Total 8 4" xfId="20321" xr:uid="{00000000-0005-0000-0000-0000657C0000}"/>
    <cellStyle name="Total 8 5" xfId="20322" xr:uid="{00000000-0005-0000-0000-0000667C0000}"/>
    <cellStyle name="Total 8 6" xfId="20323" xr:uid="{00000000-0005-0000-0000-0000677C0000}"/>
    <cellStyle name="Total 8 7" xfId="20324" xr:uid="{00000000-0005-0000-0000-0000687C0000}"/>
    <cellStyle name="Total 8 8" xfId="20325" xr:uid="{00000000-0005-0000-0000-0000697C0000}"/>
    <cellStyle name="Total 8 9" xfId="20326" xr:uid="{00000000-0005-0000-0000-00006A7C0000}"/>
    <cellStyle name="Total 9" xfId="20327" xr:uid="{00000000-0005-0000-0000-00006B7C0000}"/>
    <cellStyle name="Total 9 2" xfId="20328" xr:uid="{00000000-0005-0000-0000-00006C7C0000}"/>
    <cellStyle name="Total 9 2 2" xfId="20329" xr:uid="{00000000-0005-0000-0000-00006D7C0000}"/>
    <cellStyle name="Total 9 2 2 2" xfId="20330" xr:uid="{00000000-0005-0000-0000-00006E7C0000}"/>
    <cellStyle name="Total 9 2 2 3" xfId="20331" xr:uid="{00000000-0005-0000-0000-00006F7C0000}"/>
    <cellStyle name="Total 9 2 2 4" xfId="20332" xr:uid="{00000000-0005-0000-0000-0000707C0000}"/>
    <cellStyle name="Total 9 2 2 5" xfId="20333" xr:uid="{00000000-0005-0000-0000-0000717C0000}"/>
    <cellStyle name="Total 9 2 2 6" xfId="20334" xr:uid="{00000000-0005-0000-0000-0000727C0000}"/>
    <cellStyle name="Total 9 2 2 7" xfId="20335" xr:uid="{00000000-0005-0000-0000-0000737C0000}"/>
    <cellStyle name="Total 9 2 2 8" xfId="20336" xr:uid="{00000000-0005-0000-0000-0000747C0000}"/>
    <cellStyle name="Total 9 2 3" xfId="20337" xr:uid="{00000000-0005-0000-0000-0000757C0000}"/>
    <cellStyle name="Total 9 2 4" xfId="20338" xr:uid="{00000000-0005-0000-0000-0000767C0000}"/>
    <cellStyle name="Total 9 2 5" xfId="20339" xr:uid="{00000000-0005-0000-0000-0000777C0000}"/>
    <cellStyle name="Total 9 2 6" xfId="20340" xr:uid="{00000000-0005-0000-0000-0000787C0000}"/>
    <cellStyle name="Total 9 2 7" xfId="20341" xr:uid="{00000000-0005-0000-0000-0000797C0000}"/>
    <cellStyle name="Total 9 2 8" xfId="20342" xr:uid="{00000000-0005-0000-0000-00007A7C0000}"/>
    <cellStyle name="Total 9 3" xfId="20343" xr:uid="{00000000-0005-0000-0000-00007B7C0000}"/>
    <cellStyle name="Total 9 3 2" xfId="20344" xr:uid="{00000000-0005-0000-0000-00007C7C0000}"/>
    <cellStyle name="Total 9 3 3" xfId="20345" xr:uid="{00000000-0005-0000-0000-00007D7C0000}"/>
    <cellStyle name="Total 9 3 4" xfId="20346" xr:uid="{00000000-0005-0000-0000-00007E7C0000}"/>
    <cellStyle name="Total 9 3 5" xfId="20347" xr:uid="{00000000-0005-0000-0000-00007F7C0000}"/>
    <cellStyle name="Total 9 3 6" xfId="20348" xr:uid="{00000000-0005-0000-0000-0000807C0000}"/>
    <cellStyle name="Total 9 3 7" xfId="20349" xr:uid="{00000000-0005-0000-0000-0000817C0000}"/>
    <cellStyle name="Total 9 3 8" xfId="20350" xr:uid="{00000000-0005-0000-0000-0000827C0000}"/>
    <cellStyle name="Total 9 4" xfId="20351" xr:uid="{00000000-0005-0000-0000-0000837C0000}"/>
    <cellStyle name="Total 9 5" xfId="20352" xr:uid="{00000000-0005-0000-0000-0000847C0000}"/>
    <cellStyle name="Total 9 6" xfId="20353" xr:uid="{00000000-0005-0000-0000-0000857C0000}"/>
    <cellStyle name="Total 9 7" xfId="20354" xr:uid="{00000000-0005-0000-0000-0000867C0000}"/>
    <cellStyle name="Total 9 8" xfId="20355" xr:uid="{00000000-0005-0000-0000-0000877C0000}"/>
    <cellStyle name="Total 9 9" xfId="20356" xr:uid="{00000000-0005-0000-0000-0000887C0000}"/>
    <cellStyle name="Warning Text 2" xfId="20357" xr:uid="{00000000-0005-0000-0000-0000897C0000}"/>
    <cellStyle name="Warning Text 3" xfId="20358" xr:uid="{00000000-0005-0000-0000-00008A7C0000}"/>
    <cellStyle name="Warning Text 4" xfId="20359" xr:uid="{00000000-0005-0000-0000-00008B7C0000}"/>
    <cellStyle name="Warning Text 5" xfId="20360" xr:uid="{00000000-0005-0000-0000-00008C7C0000}"/>
    <cellStyle name="Warning Text 6" xfId="20361" xr:uid="{00000000-0005-0000-0000-00008D7C0000}"/>
    <cellStyle name="year" xfId="20362" xr:uid="{00000000-0005-0000-0000-00008E7C0000}"/>
    <cellStyle name="year 2" xfId="20363" xr:uid="{00000000-0005-0000-0000-00008F7C0000}"/>
    <cellStyle name="year 2 2" xfId="20364" xr:uid="{00000000-0005-0000-0000-0000907C0000}"/>
    <cellStyle name="year 2 2 2" xfId="20365" xr:uid="{00000000-0005-0000-0000-0000917C0000}"/>
    <cellStyle name="year 2 3" xfId="20366" xr:uid="{00000000-0005-0000-0000-0000927C0000}"/>
    <cellStyle name="year 3" xfId="20367" xr:uid="{00000000-0005-0000-0000-0000937C0000}"/>
    <cellStyle name="year 3 2" xfId="20368" xr:uid="{00000000-0005-0000-0000-0000947C0000}"/>
    <cellStyle name="year 4" xfId="20369" xr:uid="{00000000-0005-0000-0000-0000957C0000}"/>
    <cellStyle name="Year." xfId="20370" xr:uid="{00000000-0005-0000-0000-0000967C0000}"/>
    <cellStyle name="Year. 2" xfId="20371" xr:uid="{00000000-0005-0000-0000-0000977C0000}"/>
  </cellStyles>
  <dxfs count="13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FFC000"/>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64669</xdr:colOff>
      <xdr:row>0</xdr:row>
      <xdr:rowOff>14538</xdr:rowOff>
    </xdr:from>
    <xdr:to>
      <xdr:col>0</xdr:col>
      <xdr:colOff>1347822</xdr:colOff>
      <xdr:row>3</xdr:row>
      <xdr:rowOff>334377</xdr:rowOff>
    </xdr:to>
    <xdr:grpSp>
      <xdr:nvGrpSpPr>
        <xdr:cNvPr id="2" name="Group 1">
          <a:extLst>
            <a:ext uri="{FF2B5EF4-FFF2-40B4-BE49-F238E27FC236}">
              <a16:creationId xmlns:a16="http://schemas.microsoft.com/office/drawing/2014/main" id="{0C505424-ECF2-41E0-A303-1A148509C7D8}"/>
            </a:ext>
          </a:extLst>
        </xdr:cNvPr>
        <xdr:cNvGrpSpPr/>
      </xdr:nvGrpSpPr>
      <xdr:grpSpPr>
        <a:xfrm>
          <a:off x="64669" y="14538"/>
          <a:ext cx="1283153" cy="1462839"/>
          <a:chOff x="102256" y="64025"/>
          <a:chExt cx="1045758" cy="1209317"/>
        </a:xfrm>
      </xdr:grpSpPr>
      <xdr:grpSp>
        <xdr:nvGrpSpPr>
          <xdr:cNvPr id="3" name="Group 2">
            <a:extLst>
              <a:ext uri="{FF2B5EF4-FFF2-40B4-BE49-F238E27FC236}">
                <a16:creationId xmlns:a16="http://schemas.microsoft.com/office/drawing/2014/main" id="{91DFB75C-6919-CA2D-8A59-65148F883CE5}"/>
              </a:ext>
            </a:extLst>
          </xdr:cNvPr>
          <xdr:cNvGrpSpPr>
            <a:grpSpLocks/>
          </xdr:cNvGrpSpPr>
        </xdr:nvGrpSpPr>
        <xdr:grpSpPr bwMode="auto">
          <a:xfrm>
            <a:off x="102256" y="64025"/>
            <a:ext cx="1045758" cy="1209317"/>
            <a:chOff x="64" y="0"/>
            <a:chExt cx="78" cy="119"/>
          </a:xfrm>
        </xdr:grpSpPr>
        <xdr:sp macro="" textlink="">
          <xdr:nvSpPr>
            <xdr:cNvPr id="7" name="Rectangle 3">
              <a:extLst>
                <a:ext uri="{FF2B5EF4-FFF2-40B4-BE49-F238E27FC236}">
                  <a16:creationId xmlns:a16="http://schemas.microsoft.com/office/drawing/2014/main" id="{CAEEF913-B781-1497-EB75-E49970F49D05}"/>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a:extLst>
                <a:ext uri="{FF2B5EF4-FFF2-40B4-BE49-F238E27FC236}">
                  <a16:creationId xmlns:a16="http://schemas.microsoft.com/office/drawing/2014/main" id="{6FDD4BC8-5188-9D3E-F986-166721C59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4" name="Group 3">
            <a:extLst>
              <a:ext uri="{FF2B5EF4-FFF2-40B4-BE49-F238E27FC236}">
                <a16:creationId xmlns:a16="http://schemas.microsoft.com/office/drawing/2014/main" id="{58A72980-4586-DFB1-392F-13E23F7AF2B8}"/>
              </a:ext>
            </a:extLst>
          </xdr:cNvPr>
          <xdr:cNvGrpSpPr/>
        </xdr:nvGrpSpPr>
        <xdr:grpSpPr>
          <a:xfrm>
            <a:off x="133225" y="712735"/>
            <a:ext cx="974187" cy="514563"/>
            <a:chOff x="148265" y="672629"/>
            <a:chExt cx="974187" cy="514563"/>
          </a:xfrm>
        </xdr:grpSpPr>
        <xdr:sp macro="" textlink="">
          <xdr:nvSpPr>
            <xdr:cNvPr id="5" name="AutoShape 5">
              <a:hlinkClick xmlns:r="http://schemas.openxmlformats.org/officeDocument/2006/relationships" r:id="rId2"/>
              <a:extLst>
                <a:ext uri="{FF2B5EF4-FFF2-40B4-BE49-F238E27FC236}">
                  <a16:creationId xmlns:a16="http://schemas.microsoft.com/office/drawing/2014/main" id="{5E66D7B9-0C70-8A57-2DCA-602FF1032F7A}"/>
                </a:ext>
              </a:extLst>
            </xdr:cNvPr>
            <xdr:cNvSpPr>
              <a:spLocks noChangeArrowheads="1"/>
            </xdr:cNvSpPr>
          </xdr:nvSpPr>
          <xdr:spPr bwMode="auto">
            <a:xfrm>
              <a:off x="148265" y="672629"/>
              <a:ext cx="972182" cy="24259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a:extLst>
                <a:ext uri="{FF2B5EF4-FFF2-40B4-BE49-F238E27FC236}">
                  <a16:creationId xmlns:a16="http://schemas.microsoft.com/office/drawing/2014/main" id="{330F50FB-06E4-25FE-3A27-4419789C066F}"/>
                </a:ext>
              </a:extLst>
            </xdr:cNvPr>
            <xdr:cNvSpPr>
              <a:spLocks noChangeArrowheads="1"/>
            </xdr:cNvSpPr>
          </xdr:nvSpPr>
          <xdr:spPr bwMode="auto">
            <a:xfrm>
              <a:off x="150270" y="944597"/>
              <a:ext cx="972182" cy="24259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grpSp>
    <xdr:clientData/>
  </xdr:twoCellAnchor>
  <xdr:twoCellAnchor>
    <xdr:from>
      <xdr:col>6</xdr:col>
      <xdr:colOff>1353552</xdr:colOff>
      <xdr:row>0</xdr:row>
      <xdr:rowOff>25066</xdr:rowOff>
    </xdr:from>
    <xdr:to>
      <xdr:col>11</xdr:col>
      <xdr:colOff>1310840</xdr:colOff>
      <xdr:row>2</xdr:row>
      <xdr:rowOff>295361</xdr:rowOff>
    </xdr:to>
    <xdr:grpSp>
      <xdr:nvGrpSpPr>
        <xdr:cNvPr id="9" name="Group 8">
          <a:extLst>
            <a:ext uri="{FF2B5EF4-FFF2-40B4-BE49-F238E27FC236}">
              <a16:creationId xmlns:a16="http://schemas.microsoft.com/office/drawing/2014/main" id="{DA5B5D94-3663-4A92-8ECE-C285F1B7B428}"/>
            </a:ext>
          </a:extLst>
        </xdr:cNvPr>
        <xdr:cNvGrpSpPr/>
      </xdr:nvGrpSpPr>
      <xdr:grpSpPr>
        <a:xfrm>
          <a:off x="11269077" y="25066"/>
          <a:ext cx="6862913" cy="1032295"/>
          <a:chOff x="7376173" y="43183"/>
          <a:chExt cx="7592254" cy="994086"/>
        </a:xfrm>
      </xdr:grpSpPr>
      <xdr:grpSp>
        <xdr:nvGrpSpPr>
          <xdr:cNvPr id="10" name="Group 9">
            <a:extLst>
              <a:ext uri="{FF2B5EF4-FFF2-40B4-BE49-F238E27FC236}">
                <a16:creationId xmlns:a16="http://schemas.microsoft.com/office/drawing/2014/main" id="{AFFB361B-70AC-522A-7475-0DD9D34451D7}"/>
              </a:ext>
            </a:extLst>
          </xdr:cNvPr>
          <xdr:cNvGrpSpPr/>
        </xdr:nvGrpSpPr>
        <xdr:grpSpPr>
          <a:xfrm>
            <a:off x="9496850" y="43183"/>
            <a:ext cx="5471577" cy="994086"/>
            <a:chOff x="9496850" y="97658"/>
            <a:chExt cx="5471577" cy="994086"/>
          </a:xfrm>
        </xdr:grpSpPr>
        <xdr:grpSp>
          <xdr:nvGrpSpPr>
            <xdr:cNvPr id="14" name="Group 13">
              <a:extLst>
                <a:ext uri="{FF2B5EF4-FFF2-40B4-BE49-F238E27FC236}">
                  <a16:creationId xmlns:a16="http://schemas.microsoft.com/office/drawing/2014/main" id="{BEAF157D-A5B4-FB29-DF22-5D52EC49508C}"/>
                </a:ext>
              </a:extLst>
            </xdr:cNvPr>
            <xdr:cNvGrpSpPr/>
          </xdr:nvGrpSpPr>
          <xdr:grpSpPr>
            <a:xfrm>
              <a:off x="9496850" y="146409"/>
              <a:ext cx="1957971" cy="935763"/>
              <a:chOff x="11601990" y="2518552"/>
              <a:chExt cx="1875794" cy="501191"/>
            </a:xfrm>
          </xdr:grpSpPr>
          <xdr:sp macro="[0]!MarkConfidential" textlink="">
            <xdr:nvSpPr>
              <xdr:cNvPr id="21" name="Rounded Rectangle 16">
                <a:extLst>
                  <a:ext uri="{FF2B5EF4-FFF2-40B4-BE49-F238E27FC236}">
                    <a16:creationId xmlns:a16="http://schemas.microsoft.com/office/drawing/2014/main" id="{EA264B54-3B6A-B029-5DA0-6BC8C5D9FE7F}"/>
                  </a:ext>
                </a:extLst>
              </xdr:cNvPr>
              <xdr:cNvSpPr/>
            </xdr:nvSpPr>
            <xdr:spPr>
              <a:xfrm>
                <a:off x="11601990" y="2518552"/>
                <a:ext cx="1865789"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2" name="Rounded Rectangle 17">
                <a:extLst>
                  <a:ext uri="{FF2B5EF4-FFF2-40B4-BE49-F238E27FC236}">
                    <a16:creationId xmlns:a16="http://schemas.microsoft.com/office/drawing/2014/main" id="{A82DB9D0-5B47-E682-8F9F-E2148DAE9711}"/>
                  </a:ext>
                </a:extLst>
              </xdr:cNvPr>
              <xdr:cNvSpPr/>
            </xdr:nvSpPr>
            <xdr:spPr>
              <a:xfrm>
                <a:off x="11601993" y="2759326"/>
                <a:ext cx="1875791"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2FA012DF-3226-318C-9D0F-35F0F1DC1536}"/>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108E4C05-8B8D-3F2B-A3D9-8E41BDF15C5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348EF10C-968F-7ECE-38B2-F89B8AB34F55}"/>
                  </a:ext>
                </a:extLst>
              </xdr:cNvPr>
              <xdr:cNvGrpSpPr/>
            </xdr:nvGrpSpPr>
            <xdr:grpSpPr>
              <a:xfrm>
                <a:off x="9803443" y="156152"/>
                <a:ext cx="1685197" cy="886495"/>
                <a:chOff x="23590870" y="476314"/>
                <a:chExt cx="2068513" cy="648072"/>
              </a:xfrm>
            </xdr:grpSpPr>
            <xdr:sp macro="[0]!dms_ReturnNonAmended" textlink="">
              <xdr:nvSpPr>
                <xdr:cNvPr id="19" name="Rounded Rectangle 14">
                  <a:extLst>
                    <a:ext uri="{FF2B5EF4-FFF2-40B4-BE49-F238E27FC236}">
                      <a16:creationId xmlns:a16="http://schemas.microsoft.com/office/drawing/2014/main" id="{034770DE-6F5F-067F-5515-30CC985ED35A}"/>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0" name="Rounded Rectangle 15">
                  <a:extLst>
                    <a:ext uri="{FF2B5EF4-FFF2-40B4-BE49-F238E27FC236}">
                      <a16:creationId xmlns:a16="http://schemas.microsoft.com/office/drawing/2014/main" id="{4C238FCE-4151-E05D-73FA-C456CE15F68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71E72260-5230-F1B9-BC42-19BFBF2410E5}"/>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A1916E55-D074-419B-43F6-DEDD0EF5A947}"/>
              </a:ext>
            </a:extLst>
          </xdr:cNvPr>
          <xdr:cNvGrpSpPr/>
        </xdr:nvGrpSpPr>
        <xdr:grpSpPr>
          <a:xfrm>
            <a:off x="7376173" y="91934"/>
            <a:ext cx="2022210" cy="943957"/>
            <a:chOff x="11533752" y="3144708"/>
            <a:chExt cx="2126952" cy="966829"/>
          </a:xfrm>
        </xdr:grpSpPr>
        <xdr:sp macro="[0]!dms_Protected" textlink="">
          <xdr:nvSpPr>
            <xdr:cNvPr id="12" name="Rounded Rectangle 16">
              <a:extLst>
                <a:ext uri="{FF2B5EF4-FFF2-40B4-BE49-F238E27FC236}">
                  <a16:creationId xmlns:a16="http://schemas.microsoft.com/office/drawing/2014/main" id="{C2B07718-4D84-6854-DF25-541205CACFE1}"/>
                </a:ext>
              </a:extLst>
            </xdr:cNvPr>
            <xdr:cNvSpPr/>
          </xdr:nvSpPr>
          <xdr:spPr>
            <a:xfrm>
              <a:off x="11533752" y="3144708"/>
              <a:ext cx="2126951"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dms_ReturnNonProtected" textlink="">
          <xdr:nvSpPr>
            <xdr:cNvPr id="13" name="Rounded Rectangle 16">
              <a:extLst>
                <a:ext uri="{FF2B5EF4-FFF2-40B4-BE49-F238E27FC236}">
                  <a16:creationId xmlns:a16="http://schemas.microsoft.com/office/drawing/2014/main" id="{0BEDDAC3-5A0C-99B9-FE6D-E31333C9CC69}"/>
                </a:ext>
              </a:extLst>
            </xdr:cNvPr>
            <xdr:cNvSpPr/>
          </xdr:nvSpPr>
          <xdr:spPr>
            <a:xfrm>
              <a:off x="11533753" y="3611478"/>
              <a:ext cx="2126951"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1.%20Price%20Reviews\01.%20EDPR\2027-31\03.%20Model%20Development\Pricing\07.%20JEN%20reset%20RIN\02.%20Outputs\Workbook%201%20-%20Forecast%20(17%20October%202024%20FINAL%20version).xlsx" TargetMode="External"/><Relationship Id="rId1" Type="http://schemas.openxmlformats.org/officeDocument/2006/relationships/externalLinkPath" Target="/01.%20Price%20Reviews/01.%20EDPR/2027-31/03.%20Model%20Development/Pricing/07.%20JEN%20reset%20RIN/02.%20Outputs/Workbook%201%20-%20Forecast%20(17%20October%202024%20FINAL%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ONTENTS"/>
      <sheetName val="Business &amp; other details"/>
      <sheetName val="2.1 Expenditure summary"/>
      <sheetName val="2.2 Repex"/>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5.4 MD &amp; utilisation-Spatial"/>
      <sheetName val="6.2 Reliability &amp; Cust serv"/>
      <sheetName val="7.1  Policies and Procedures"/>
      <sheetName val="7.2 Contingent projects"/>
      <sheetName val="7.3 Obligations"/>
      <sheetName val="7.4 Shared Assets"/>
      <sheetName val="7.7 TSS-LRMC"/>
      <sheetName val="7.8 Export Services"/>
      <sheetName val="AER Sheet Heading"/>
      <sheetName val="AER CF"/>
      <sheetName val="AER NRs"/>
      <sheetName val="AER lookups"/>
      <sheetName val="AER ETL"/>
    </sheetNames>
    <sheetDataSet>
      <sheetData sheetId="0" refreshError="1"/>
      <sheetData sheetId="1" refreshError="1"/>
      <sheetData sheetId="2">
        <row r="19">
          <cell r="AL19" t="str">
            <v>Jemena Electricity</v>
          </cell>
        </row>
        <row r="45">
          <cell r="AL45" t="str">
            <v>2026-27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D15" t="str">
            <v>2022-23</v>
          </cell>
          <cell r="E15" t="str">
            <v>2023-24</v>
          </cell>
          <cell r="F15" t="str">
            <v>2024-25</v>
          </cell>
          <cell r="G15" t="str">
            <v>2025-26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ow r="7">
          <cell r="B7" t="str">
            <v>Amadeus</v>
          </cell>
          <cell r="U7" t="str">
            <v>-</v>
          </cell>
        </row>
        <row r="8">
          <cell r="B8" t="str">
            <v>APA GasNet</v>
          </cell>
          <cell r="U8" t="str">
            <v>-</v>
          </cell>
        </row>
        <row r="9">
          <cell r="B9" t="str">
            <v>Ausgrid</v>
          </cell>
          <cell r="U9" t="str">
            <v>Y</v>
          </cell>
        </row>
        <row r="10">
          <cell r="B10" t="str">
            <v>Ausgrid (Tx Assets)</v>
          </cell>
          <cell r="U10" t="str">
            <v>Y</v>
          </cell>
        </row>
        <row r="11">
          <cell r="B11" t="str">
            <v>AusNet (D)</v>
          </cell>
          <cell r="U11" t="str">
            <v>Y</v>
          </cell>
        </row>
        <row r="12">
          <cell r="B12" t="str">
            <v>AusNet (T)</v>
          </cell>
          <cell r="U12" t="str">
            <v>Y</v>
          </cell>
        </row>
        <row r="13">
          <cell r="B13" t="str">
            <v>Australian Distribution Co.</v>
          </cell>
          <cell r="U13" t="str">
            <v>N</v>
          </cell>
        </row>
        <row r="14">
          <cell r="B14" t="str">
            <v>Australian Distribution Co. (Vic)</v>
          </cell>
          <cell r="U14" t="str">
            <v>N</v>
          </cell>
        </row>
        <row r="15">
          <cell r="B15" t="str">
            <v>CitiPower</v>
          </cell>
          <cell r="U15" t="str">
            <v>Y</v>
          </cell>
        </row>
        <row r="16">
          <cell r="B16" t="str">
            <v>Directlink</v>
          </cell>
          <cell r="U16" t="str">
            <v>Y</v>
          </cell>
        </row>
        <row r="17">
          <cell r="B17" t="str">
            <v>ElectraNet</v>
          </cell>
          <cell r="U17" t="str">
            <v>Y</v>
          </cell>
        </row>
        <row r="18">
          <cell r="B18" t="str">
            <v>Endeavour Energy</v>
          </cell>
          <cell r="U18" t="str">
            <v>Y</v>
          </cell>
        </row>
        <row r="19">
          <cell r="B19" t="str">
            <v>Energex</v>
          </cell>
          <cell r="U19" t="str">
            <v>Y</v>
          </cell>
        </row>
        <row r="20">
          <cell r="B20" t="str">
            <v>Ergon Energy</v>
          </cell>
          <cell r="U20" t="str">
            <v>Y</v>
          </cell>
        </row>
        <row r="21">
          <cell r="B21" t="str">
            <v>Essential Energy</v>
          </cell>
          <cell r="U21" t="str">
            <v>Y</v>
          </cell>
        </row>
        <row r="22">
          <cell r="B22" t="str">
            <v>Evoenergy Distribution</v>
          </cell>
          <cell r="U22" t="str">
            <v>Y</v>
          </cell>
        </row>
        <row r="23">
          <cell r="B23" t="str">
            <v>Evoenergy Distribution (Tx Assets)</v>
          </cell>
          <cell r="U23" t="str">
            <v>Y</v>
          </cell>
        </row>
        <row r="24">
          <cell r="B24" t="str">
            <v>Jemena Electricity</v>
          </cell>
          <cell r="U24" t="str">
            <v>Y</v>
          </cell>
        </row>
        <row r="25">
          <cell r="B25" t="str">
            <v>JGN</v>
          </cell>
          <cell r="U25" t="str">
            <v>-</v>
          </cell>
        </row>
        <row r="26">
          <cell r="B26" t="str">
            <v>Murraylink</v>
          </cell>
          <cell r="U26" t="str">
            <v>Y</v>
          </cell>
        </row>
        <row r="27">
          <cell r="B27" t="str">
            <v>Power and Water</v>
          </cell>
          <cell r="U27" t="str">
            <v>Y</v>
          </cell>
        </row>
        <row r="28">
          <cell r="B28" t="str">
            <v>Powercor Australia</v>
          </cell>
          <cell r="U28" t="str">
            <v>Y</v>
          </cell>
        </row>
        <row r="29">
          <cell r="B29" t="str">
            <v>Powerlink</v>
          </cell>
          <cell r="U29" t="str">
            <v>Y</v>
          </cell>
        </row>
        <row r="30">
          <cell r="B30" t="str">
            <v>Roma to Brisbane Pipeline</v>
          </cell>
          <cell r="U30" t="str">
            <v>-</v>
          </cell>
        </row>
        <row r="31">
          <cell r="B31" t="str">
            <v>SA Power Networks</v>
          </cell>
          <cell r="U31" t="str">
            <v>N</v>
          </cell>
        </row>
        <row r="32">
          <cell r="B32" t="str">
            <v>TasNetworks (D)</v>
          </cell>
          <cell r="U32" t="str">
            <v>Y</v>
          </cell>
        </row>
        <row r="33">
          <cell r="B33" t="str">
            <v>TasNetworks (T)</v>
          </cell>
          <cell r="U33" t="str">
            <v>Y</v>
          </cell>
        </row>
        <row r="34">
          <cell r="B34" t="str">
            <v>TransGrid</v>
          </cell>
          <cell r="U34" t="str">
            <v>Y</v>
          </cell>
        </row>
        <row r="35">
          <cell r="B35" t="str">
            <v>United Energy</v>
          </cell>
          <cell r="U35" t="str">
            <v>Y</v>
          </cell>
        </row>
      </sheetData>
      <sheetData sheetId="3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Reallocated</v>
          </cell>
        </row>
        <row r="26">
          <cell r="C26" t="str">
            <v>Recast</v>
          </cell>
        </row>
        <row r="27">
          <cell r="C27" t="str">
            <v>Regulatory proposal</v>
          </cell>
        </row>
        <row r="28">
          <cell r="C28" t="str">
            <v>Reporting</v>
          </cell>
        </row>
        <row r="29">
          <cell r="C29" t="str">
            <v>Revised regulatory proposal</v>
          </cell>
        </row>
      </sheetData>
      <sheetData sheetId="32">
        <row r="10">
          <cell r="B10" t="str">
            <v>AusNet (D)</v>
          </cell>
          <cell r="C10" t="str">
            <v>AusNet Electricity Services Pty Ltd</v>
          </cell>
          <cell r="D10">
            <v>91064651118</v>
          </cell>
          <cell r="S10" t="str">
            <v>Vic</v>
          </cell>
          <cell r="X10" t="str">
            <v>Vic</v>
          </cell>
          <cell r="AE10" t="str">
            <v>CBD</v>
          </cell>
          <cell r="AF10" t="str">
            <v>Urban</v>
          </cell>
          <cell r="AG10" t="str">
            <v>Short rural</v>
          </cell>
          <cell r="AH10" t="str">
            <v>Long rural</v>
          </cell>
        </row>
        <row r="11">
          <cell r="B11" t="str">
            <v>Australian Distribution Co. (Vic)</v>
          </cell>
          <cell r="C11" t="str">
            <v>Australian Distribution Co. (Victoria)</v>
          </cell>
          <cell r="D11">
            <v>11222333444</v>
          </cell>
          <cell r="S11" t="str">
            <v>Vic</v>
          </cell>
          <cell r="X11" t="str">
            <v>Vic</v>
          </cell>
          <cell r="AE11" t="str">
            <v>CBD</v>
          </cell>
          <cell r="AF11" t="str">
            <v>Urban</v>
          </cell>
          <cell r="AG11" t="str">
            <v>Short rural</v>
          </cell>
          <cell r="AH11" t="str">
            <v>Long rural</v>
          </cell>
        </row>
        <row r="12">
          <cell r="B12" t="str">
            <v>CitiPower</v>
          </cell>
          <cell r="C12" t="str">
            <v>CitiPower</v>
          </cell>
          <cell r="D12">
            <v>76064651056</v>
          </cell>
          <cell r="S12" t="str">
            <v>Vic</v>
          </cell>
          <cell r="X12" t="str">
            <v>Vic</v>
          </cell>
          <cell r="AE12" t="str">
            <v>CBD</v>
          </cell>
          <cell r="AF12" t="str">
            <v>Urban</v>
          </cell>
          <cell r="AG12" t="str">
            <v>Short rural</v>
          </cell>
          <cell r="AH12" t="str">
            <v>Long rural</v>
          </cell>
        </row>
        <row r="13">
          <cell r="B13" t="str">
            <v>Jemena Electricity</v>
          </cell>
          <cell r="C13" t="str">
            <v>Jemena Electricity</v>
          </cell>
          <cell r="D13">
            <v>82064651083</v>
          </cell>
          <cell r="S13" t="str">
            <v>Vic</v>
          </cell>
          <cell r="X13" t="str">
            <v>Vic</v>
          </cell>
          <cell r="AE13" t="str">
            <v>CBD</v>
          </cell>
          <cell r="AF13" t="str">
            <v>Urban</v>
          </cell>
          <cell r="AG13" t="str">
            <v>Short rural</v>
          </cell>
          <cell r="AH13" t="str">
            <v>Long rural</v>
          </cell>
        </row>
        <row r="14">
          <cell r="B14" t="str">
            <v>Powercor Australia</v>
          </cell>
          <cell r="C14" t="str">
            <v>Powercor Australia</v>
          </cell>
          <cell r="D14">
            <v>89064651109</v>
          </cell>
          <cell r="S14" t="str">
            <v>Vic</v>
          </cell>
          <cell r="X14" t="str">
            <v>Vic</v>
          </cell>
          <cell r="AE14" t="str">
            <v>CBD</v>
          </cell>
          <cell r="AF14" t="str">
            <v>Urban</v>
          </cell>
          <cell r="AG14" t="str">
            <v>Short rural</v>
          </cell>
          <cell r="AH14" t="str">
            <v>Long rural</v>
          </cell>
        </row>
        <row r="15">
          <cell r="B15" t="str">
            <v>United Energy</v>
          </cell>
          <cell r="C15" t="str">
            <v>United Energy</v>
          </cell>
          <cell r="D15">
            <v>70064651029</v>
          </cell>
          <cell r="S15" t="str">
            <v>Vic</v>
          </cell>
          <cell r="X15" t="str">
            <v>Vic</v>
          </cell>
          <cell r="AE15" t="str">
            <v>CBD</v>
          </cell>
          <cell r="AF15" t="str">
            <v>Urban</v>
          </cell>
          <cell r="AG15" t="str">
            <v>Short rural</v>
          </cell>
          <cell r="AH15" t="str">
            <v>Long rural</v>
          </cell>
        </row>
        <row r="20">
          <cell r="B20" t="str">
            <v>ARR</v>
          </cell>
          <cell r="D20" t="str">
            <v>ANNUAL REPORTING</v>
          </cell>
          <cell r="E20">
            <v>1</v>
          </cell>
        </row>
        <row r="21">
          <cell r="B21" t="str">
            <v>CA</v>
          </cell>
          <cell r="D21" t="str">
            <v>CATEGORY ANALYSIS</v>
          </cell>
          <cell r="E21">
            <v>1</v>
          </cell>
        </row>
        <row r="22">
          <cell r="B22" t="str">
            <v>CESS</v>
          </cell>
          <cell r="D22" t="str">
            <v>CAPITLAL EXPENDITURE SHARING SCHEMING</v>
          </cell>
          <cell r="E22">
            <v>5</v>
          </cell>
        </row>
        <row r="23">
          <cell r="B23" t="str">
            <v>CPI</v>
          </cell>
          <cell r="D23" t="str">
            <v>CPI</v>
          </cell>
          <cell r="E23">
            <v>5</v>
          </cell>
        </row>
        <row r="24">
          <cell r="B24" t="str">
            <v>EB</v>
          </cell>
          <cell r="D24" t="str">
            <v>ECONOMIC BENCHMARKING</v>
          </cell>
          <cell r="E24">
            <v>1</v>
          </cell>
        </row>
        <row r="25">
          <cell r="B25" t="str">
            <v>EBSS</v>
          </cell>
          <cell r="D25" t="str">
            <v>EFFICIENCY BENEFIT SHARING SCHEME</v>
          </cell>
          <cell r="E25">
            <v>5</v>
          </cell>
        </row>
        <row r="26">
          <cell r="B26" t="str">
            <v>Pricing</v>
          </cell>
          <cell r="D26" t="str">
            <v>PRICING PROPOSAL</v>
          </cell>
          <cell r="E26">
            <v>5</v>
          </cell>
        </row>
        <row r="27">
          <cell r="B27" t="str">
            <v>Profitability</v>
          </cell>
          <cell r="D27" t="str">
            <v>PROFITABILITY</v>
          </cell>
          <cell r="E27">
            <v>5</v>
          </cell>
        </row>
        <row r="28">
          <cell r="B28" t="str">
            <v>PTRM</v>
          </cell>
          <cell r="D28" t="str">
            <v>POST TAX REVENUE MODEL</v>
          </cell>
          <cell r="E28">
            <v>5</v>
          </cell>
        </row>
        <row r="29">
          <cell r="B29" t="str">
            <v>Reset</v>
          </cell>
          <cell r="D29" t="str">
            <v>REGULATORY REPORTING STATEMENT</v>
          </cell>
          <cell r="E29">
            <v>5</v>
          </cell>
        </row>
        <row r="30">
          <cell r="B30" t="str">
            <v>Reset_outputs</v>
          </cell>
          <cell r="D30" t="str">
            <v>AER RESET DECISION OUTPUTS</v>
          </cell>
          <cell r="E30">
            <v>5</v>
          </cell>
        </row>
        <row r="31">
          <cell r="B31" t="str">
            <v>RFM</v>
          </cell>
          <cell r="D31" t="str">
            <v>ROLL FORWARD MODEL</v>
          </cell>
          <cell r="E31">
            <v>5</v>
          </cell>
        </row>
        <row r="32">
          <cell r="B32" t="str">
            <v>WACC</v>
          </cell>
          <cell r="D32" t="str">
            <v>WEIGHTED AVERAGE COST OF CAPITAL</v>
          </cell>
          <cell r="E32">
            <v>1</v>
          </cell>
        </row>
        <row r="37">
          <cell r="E37" t="str">
            <v>2016-17</v>
          </cell>
          <cell r="G37" t="str">
            <v>2021-22</v>
          </cell>
        </row>
        <row r="38">
          <cell r="E38" t="str">
            <v>2017-18</v>
          </cell>
          <cell r="G38" t="str">
            <v>2022-23</v>
          </cell>
          <cell r="I38" t="str">
            <v>2027-28</v>
          </cell>
        </row>
        <row r="39">
          <cell r="E39" t="str">
            <v>2018-19</v>
          </cell>
          <cell r="G39" t="str">
            <v>2023-24</v>
          </cell>
          <cell r="I39" t="str">
            <v>2028-29</v>
          </cell>
        </row>
        <row r="40">
          <cell r="E40" t="str">
            <v>2019-20</v>
          </cell>
          <cell r="G40" t="str">
            <v>2024-25</v>
          </cell>
          <cell r="I40" t="str">
            <v>2029-30</v>
          </cell>
        </row>
        <row r="41">
          <cell r="E41" t="str">
            <v>2020-21</v>
          </cell>
          <cell r="G41" t="str">
            <v>2025-26</v>
          </cell>
          <cell r="I41" t="str">
            <v>2030-31</v>
          </cell>
        </row>
        <row r="42">
          <cell r="E42" t="str">
            <v>2021-22</v>
          </cell>
          <cell r="G42" t="str">
            <v>2026-27</v>
          </cell>
          <cell r="I42" t="str">
            <v>2031-32</v>
          </cell>
        </row>
        <row r="43">
          <cell r="E43" t="str">
            <v>2022-23</v>
          </cell>
          <cell r="G43" t="str">
            <v>2027-28</v>
          </cell>
          <cell r="I43" t="str">
            <v>2032-33</v>
          </cell>
        </row>
        <row r="44">
          <cell r="E44" t="str">
            <v>2023-24</v>
          </cell>
          <cell r="G44" t="str">
            <v>2028-29</v>
          </cell>
          <cell r="I44" t="str">
            <v>2033-34</v>
          </cell>
        </row>
        <row r="45">
          <cell r="E45" t="str">
            <v>2024-25</v>
          </cell>
          <cell r="G45" t="str">
            <v>2029-30</v>
          </cell>
          <cell r="I45" t="str">
            <v>2034-35</v>
          </cell>
        </row>
        <row r="46">
          <cell r="E46" t="str">
            <v>2025-26</v>
          </cell>
          <cell r="G46" t="str">
            <v>2030-31</v>
          </cell>
          <cell r="I46" t="str">
            <v>2035-36</v>
          </cell>
        </row>
        <row r="47">
          <cell r="E47" t="str">
            <v>2026-27</v>
          </cell>
          <cell r="G47" t="str">
            <v>2031-32</v>
          </cell>
          <cell r="I47" t="str">
            <v>2036-37</v>
          </cell>
        </row>
        <row r="48">
          <cell r="E48" t="str">
            <v>2027-28</v>
          </cell>
          <cell r="G48" t="str">
            <v>2032-33</v>
          </cell>
          <cell r="I48" t="str">
            <v>2037-38</v>
          </cell>
        </row>
        <row r="49">
          <cell r="E49" t="str">
            <v>2028-29</v>
          </cell>
          <cell r="G49" t="str">
            <v>2033-34</v>
          </cell>
          <cell r="I49" t="str">
            <v>2038-39</v>
          </cell>
        </row>
        <row r="50">
          <cell r="E50" t="str">
            <v>2029-30</v>
          </cell>
          <cell r="G50" t="str">
            <v>2034-35</v>
          </cell>
          <cell r="I50" t="str">
            <v>2039-40</v>
          </cell>
        </row>
        <row r="51">
          <cell r="E51" t="str">
            <v>2030-31</v>
          </cell>
          <cell r="G51" t="str">
            <v>2035-36</v>
          </cell>
          <cell r="I51" t="str">
            <v>2040-41</v>
          </cell>
        </row>
        <row r="72">
          <cell r="E72" t="str">
            <v>2022-23</v>
          </cell>
        </row>
        <row r="73">
          <cell r="E73" t="str">
            <v>2023-24</v>
          </cell>
        </row>
        <row r="74">
          <cell r="E74" t="str">
            <v>2024-25</v>
          </cell>
        </row>
        <row r="75">
          <cell r="E75" t="str">
            <v>2025-26</v>
          </cell>
        </row>
        <row r="76">
          <cell r="E76" t="str">
            <v>2026-27</v>
          </cell>
        </row>
        <row r="77">
          <cell r="E77" t="str">
            <v>2027-28</v>
          </cell>
        </row>
        <row r="78">
          <cell r="E78" t="str">
            <v>2028-29</v>
          </cell>
        </row>
      </sheetData>
      <sheetData sheetId="33">
        <row r="12">
          <cell r="C12" t="str">
            <v>Reset</v>
          </cell>
        </row>
        <row r="21">
          <cell r="C21" t="str">
            <v>Electricity</v>
          </cell>
        </row>
        <row r="22">
          <cell r="C22" t="str">
            <v>Distribution</v>
          </cell>
        </row>
        <row r="24">
          <cell r="C24" t="str">
            <v>Financial</v>
          </cell>
        </row>
        <row r="30">
          <cell r="C30" t="str">
            <v>2022</v>
          </cell>
        </row>
        <row r="31">
          <cell r="C31" t="str">
            <v>June</v>
          </cell>
        </row>
        <row r="32">
          <cell r="C32" t="str">
            <v>June 2026</v>
          </cell>
        </row>
        <row r="33">
          <cell r="C33" t="str">
            <v>June 2021</v>
          </cell>
        </row>
        <row r="37">
          <cell r="C37" t="str">
            <v>2026-27</v>
          </cell>
        </row>
        <row r="38">
          <cell r="C38" t="str">
            <v>2022-23</v>
          </cell>
        </row>
        <row r="39">
          <cell r="C39">
            <v>36</v>
          </cell>
        </row>
        <row r="40">
          <cell r="C40">
            <v>40</v>
          </cell>
        </row>
        <row r="41">
          <cell r="C41">
            <v>35</v>
          </cell>
        </row>
        <row r="42">
          <cell r="C42">
            <v>30</v>
          </cell>
        </row>
        <row r="43">
          <cell r="C43">
            <v>44</v>
          </cell>
        </row>
        <row r="47">
          <cell r="C47" t="str">
            <v>2030-31</v>
          </cell>
        </row>
        <row r="48">
          <cell r="C48" t="str">
            <v>2025-26</v>
          </cell>
        </row>
        <row r="49">
          <cell r="C49" t="str">
            <v>2020-21</v>
          </cell>
        </row>
        <row r="50">
          <cell r="C50" t="str">
            <v>2030-31</v>
          </cell>
        </row>
        <row r="52">
          <cell r="C52" t="str">
            <v>2026</v>
          </cell>
        </row>
        <row r="53">
          <cell r="C53" t="str">
            <v>2021</v>
          </cell>
        </row>
        <row r="54">
          <cell r="C54" t="str">
            <v>2023</v>
          </cell>
        </row>
        <row r="55">
          <cell r="C55" t="str">
            <v>2031</v>
          </cell>
        </row>
        <row r="56">
          <cell r="C56">
            <v>0</v>
          </cell>
        </row>
        <row r="57">
          <cell r="C57">
            <v>5</v>
          </cell>
        </row>
        <row r="58">
          <cell r="C58" t="str">
            <v>2031</v>
          </cell>
        </row>
        <row r="60">
          <cell r="C60">
            <v>0</v>
          </cell>
        </row>
        <row r="61">
          <cell r="C61" t="str">
            <v>2022-23 to 2030-31</v>
          </cell>
        </row>
        <row r="63">
          <cell r="C63" t="str">
            <v>No</v>
          </cell>
        </row>
        <row r="64">
          <cell r="C64">
            <v>0</v>
          </cell>
        </row>
        <row r="65">
          <cell r="C65" t="str">
            <v>not a Multiple year submission</v>
          </cell>
        </row>
        <row r="69">
          <cell r="C69">
            <v>5</v>
          </cell>
        </row>
        <row r="70">
          <cell r="C70">
            <v>5</v>
          </cell>
        </row>
        <row r="71">
          <cell r="C71">
            <v>5</v>
          </cell>
        </row>
        <row r="73">
          <cell r="C73">
            <v>0</v>
          </cell>
        </row>
        <row r="74">
          <cell r="C74">
            <v>0</v>
          </cell>
        </row>
        <row r="75">
          <cell r="C75">
            <v>0</v>
          </cell>
        </row>
        <row r="76">
          <cell r="C76" t="str">
            <v>no</v>
          </cell>
        </row>
        <row r="81">
          <cell r="C81" t="str">
            <v>2030-31</v>
          </cell>
        </row>
        <row r="91">
          <cell r="C91" t="str">
            <v>no</v>
          </cell>
        </row>
        <row r="93">
          <cell r="C93" t="str">
            <v>not a CA</v>
          </cell>
        </row>
        <row r="99">
          <cell r="C99" t="str">
            <v>dms_LeapYear not present</v>
          </cell>
        </row>
        <row r="100">
          <cell r="C100">
            <v>1826</v>
          </cell>
        </row>
        <row r="101">
          <cell r="C101">
            <v>365</v>
          </cell>
        </row>
        <row r="107">
          <cell r="C107" t="str">
            <v>1-Jul-2019</v>
          </cell>
        </row>
        <row r="109">
          <cell r="C109" t="str">
            <v>NO</v>
          </cell>
        </row>
        <row r="113">
          <cell r="C113">
            <v>12</v>
          </cell>
        </row>
        <row r="114">
          <cell r="C114" t="str">
            <v>0</v>
          </cell>
        </row>
        <row r="127">
          <cell r="C127"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31"/>
  <sheetViews>
    <sheetView zoomScale="95" zoomScaleNormal="95" workbookViewId="0">
      <selection activeCell="B29" sqref="B29:K31"/>
    </sheetView>
  </sheetViews>
  <sheetFormatPr defaultColWidth="8.85546875" defaultRowHeight="15"/>
  <cols>
    <col min="1" max="1" width="8.85546875" style="1"/>
    <col min="2" max="2" width="19.5703125" style="1" customWidth="1"/>
    <col min="3" max="16384" width="8.85546875" style="1"/>
  </cols>
  <sheetData>
    <row r="3" spans="2:11" ht="14.45" customHeight="1">
      <c r="B3" s="215" t="s">
        <v>0</v>
      </c>
      <c r="C3" s="216"/>
      <c r="D3" s="216"/>
      <c r="E3" s="216"/>
      <c r="F3" s="216"/>
      <c r="G3" s="216"/>
      <c r="H3" s="216"/>
      <c r="I3" s="216"/>
      <c r="J3" s="216"/>
      <c r="K3" s="217"/>
    </row>
    <row r="4" spans="2:11" ht="14.45" customHeight="1">
      <c r="B4" s="175"/>
      <c r="C4" s="176"/>
      <c r="D4" s="176"/>
      <c r="E4" s="176"/>
      <c r="F4" s="176"/>
      <c r="G4" s="176"/>
      <c r="H4" s="176"/>
      <c r="I4" s="176"/>
      <c r="J4" s="176"/>
      <c r="K4" s="177"/>
    </row>
    <row r="6" spans="2:11">
      <c r="B6" s="75" t="s">
        <v>1</v>
      </c>
    </row>
    <row r="8" spans="2:11">
      <c r="B8" s="218" t="s">
        <v>2</v>
      </c>
      <c r="C8" s="219"/>
      <c r="D8" s="219"/>
      <c r="E8" s="219"/>
      <c r="F8" s="219"/>
      <c r="G8" s="219"/>
      <c r="H8" s="219"/>
      <c r="I8" s="219"/>
      <c r="J8" s="219"/>
      <c r="K8" s="220"/>
    </row>
    <row r="9" spans="2:11">
      <c r="B9" s="178"/>
      <c r="C9" s="179"/>
      <c r="D9" s="179"/>
      <c r="E9" s="179"/>
      <c r="F9" s="179"/>
      <c r="G9" s="179"/>
      <c r="H9" s="179"/>
      <c r="I9" s="179"/>
      <c r="J9" s="179"/>
      <c r="K9" s="180"/>
    </row>
    <row r="10" spans="2:11">
      <c r="B10" s="178"/>
      <c r="C10" s="179"/>
      <c r="D10" s="179"/>
      <c r="E10" s="179"/>
      <c r="F10" s="179"/>
      <c r="G10" s="179"/>
      <c r="H10" s="179"/>
      <c r="I10" s="179"/>
      <c r="J10" s="179"/>
      <c r="K10" s="180"/>
    </row>
    <row r="11" spans="2:11">
      <c r="B11" s="181"/>
      <c r="C11" s="182"/>
      <c r="D11" s="182"/>
      <c r="E11" s="182"/>
      <c r="F11" s="182"/>
      <c r="G11" s="182"/>
      <c r="H11" s="182"/>
      <c r="I11" s="182"/>
      <c r="J11" s="182"/>
      <c r="K11" s="183"/>
    </row>
    <row r="13" spans="2:11">
      <c r="B13" s="75" t="s">
        <v>3</v>
      </c>
    </row>
    <row r="15" spans="2:11">
      <c r="B15" s="218" t="s">
        <v>4</v>
      </c>
      <c r="C15" s="219"/>
      <c r="D15" s="219"/>
      <c r="E15" s="219"/>
      <c r="F15" s="219"/>
      <c r="G15" s="219"/>
      <c r="H15" s="219"/>
      <c r="I15" s="219"/>
      <c r="J15" s="219"/>
      <c r="K15" s="220"/>
    </row>
    <row r="16" spans="2:11">
      <c r="B16" s="178"/>
      <c r="C16" s="179"/>
      <c r="D16" s="179"/>
      <c r="E16" s="179"/>
      <c r="F16" s="179"/>
      <c r="G16" s="179"/>
      <c r="H16" s="179"/>
      <c r="I16" s="179"/>
      <c r="J16" s="179"/>
      <c r="K16" s="180"/>
    </row>
    <row r="17" spans="2:11">
      <c r="B17" s="178"/>
      <c r="C17" s="179"/>
      <c r="D17" s="179"/>
      <c r="E17" s="179"/>
      <c r="F17" s="179"/>
      <c r="G17" s="179"/>
      <c r="H17" s="179"/>
      <c r="I17" s="179"/>
      <c r="J17" s="179"/>
      <c r="K17" s="180"/>
    </row>
    <row r="18" spans="2:11">
      <c r="B18" s="178"/>
      <c r="C18" s="179"/>
      <c r="D18" s="179"/>
      <c r="E18" s="179"/>
      <c r="F18" s="179"/>
      <c r="G18" s="179"/>
      <c r="H18" s="179"/>
      <c r="I18" s="179"/>
      <c r="J18" s="179"/>
      <c r="K18" s="180"/>
    </row>
    <row r="19" spans="2:11">
      <c r="B19" s="181"/>
      <c r="C19" s="182"/>
      <c r="D19" s="182"/>
      <c r="E19" s="182"/>
      <c r="F19" s="182"/>
      <c r="G19" s="182"/>
      <c r="H19" s="182"/>
      <c r="I19" s="182"/>
      <c r="J19" s="182"/>
      <c r="K19" s="183"/>
    </row>
    <row r="21" spans="2:11" ht="26.25">
      <c r="B21" s="114" t="s">
        <v>5</v>
      </c>
    </row>
    <row r="23" spans="2:11">
      <c r="B23" s="218" t="s">
        <v>6</v>
      </c>
      <c r="C23" s="219"/>
      <c r="D23" s="219"/>
      <c r="E23" s="219"/>
      <c r="F23" s="219"/>
      <c r="G23" s="219"/>
      <c r="H23" s="219"/>
      <c r="I23" s="219"/>
      <c r="J23" s="219"/>
      <c r="K23" s="220"/>
    </row>
    <row r="24" spans="2:11">
      <c r="B24" s="178"/>
      <c r="C24" s="179"/>
      <c r="D24" s="179"/>
      <c r="E24" s="179"/>
      <c r="F24" s="179"/>
      <c r="G24" s="179"/>
      <c r="H24" s="179"/>
      <c r="I24" s="179"/>
      <c r="J24" s="179"/>
      <c r="K24" s="180"/>
    </row>
    <row r="25" spans="2:11">
      <c r="B25" s="181"/>
      <c r="C25" s="182"/>
      <c r="D25" s="182"/>
      <c r="E25" s="182"/>
      <c r="F25" s="182"/>
      <c r="G25" s="182"/>
      <c r="H25" s="182"/>
      <c r="I25" s="182"/>
      <c r="J25" s="182"/>
      <c r="K25" s="183"/>
    </row>
    <row r="27" spans="2:11">
      <c r="B27" s="114" t="s">
        <v>7</v>
      </c>
    </row>
    <row r="29" spans="2:11">
      <c r="B29" s="218" t="s">
        <v>8</v>
      </c>
      <c r="C29" s="219"/>
      <c r="D29" s="219"/>
      <c r="E29" s="219"/>
      <c r="F29" s="219"/>
      <c r="G29" s="219"/>
      <c r="H29" s="219"/>
      <c r="I29" s="219"/>
      <c r="J29" s="219"/>
      <c r="K29" s="220"/>
    </row>
    <row r="30" spans="2:11">
      <c r="B30" s="178"/>
      <c r="C30" s="179"/>
      <c r="D30" s="179"/>
      <c r="E30" s="179"/>
      <c r="F30" s="179"/>
      <c r="G30" s="179"/>
      <c r="H30" s="179"/>
      <c r="I30" s="179"/>
      <c r="J30" s="179"/>
      <c r="K30" s="180"/>
    </row>
    <row r="31" spans="2:11">
      <c r="B31" s="181"/>
      <c r="C31" s="182"/>
      <c r="D31" s="182"/>
      <c r="E31" s="182"/>
      <c r="F31" s="182"/>
      <c r="G31" s="182"/>
      <c r="H31" s="182"/>
      <c r="I31" s="182"/>
      <c r="J31" s="182"/>
      <c r="K31" s="183"/>
    </row>
  </sheetData>
  <mergeCells count="5">
    <mergeCell ref="B3:K4"/>
    <mergeCell ref="B15:K19"/>
    <mergeCell ref="B8:K11"/>
    <mergeCell ref="B23:K25"/>
    <mergeCell ref="B29:K31"/>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D300"/>
  <sheetViews>
    <sheetView topLeftCell="A239" zoomScaleNormal="100" workbookViewId="0">
      <selection activeCell="C271" sqref="C271"/>
    </sheetView>
  </sheetViews>
  <sheetFormatPr defaultColWidth="8.85546875" defaultRowHeight="15"/>
  <cols>
    <col min="1" max="1" width="5" style="1" customWidth="1"/>
    <col min="2" max="2" width="36.5703125" style="1" customWidth="1"/>
    <col min="3" max="3" width="30.85546875" style="1" customWidth="1"/>
    <col min="4" max="4" width="20.85546875" style="1" bestFit="1" customWidth="1"/>
    <col min="5" max="6" width="25.85546875" style="1" bestFit="1" customWidth="1"/>
    <col min="7" max="7" width="28.5703125" style="1" customWidth="1"/>
    <col min="8" max="8" width="32.42578125" style="1" bestFit="1" customWidth="1"/>
    <col min="9" max="9" width="21" style="1" bestFit="1" customWidth="1"/>
    <col min="10" max="10" width="36.42578125" style="1" bestFit="1" customWidth="1"/>
    <col min="11" max="11" width="34.85546875" style="1" bestFit="1" customWidth="1"/>
    <col min="12" max="12" width="25.85546875" style="1" bestFit="1" customWidth="1"/>
    <col min="13" max="13" width="20.85546875" style="1" bestFit="1" customWidth="1"/>
    <col min="14" max="14" width="23.85546875" style="1" bestFit="1" customWidth="1"/>
    <col min="15" max="15" width="16.42578125" style="1" customWidth="1"/>
    <col min="16" max="16" width="18.85546875" style="1" bestFit="1" customWidth="1"/>
    <col min="17" max="17" width="13.5703125" style="1" bestFit="1" customWidth="1"/>
    <col min="18" max="18" width="19.42578125" style="1" bestFit="1" customWidth="1"/>
    <col min="19" max="19" width="34.85546875" style="1" bestFit="1" customWidth="1"/>
    <col min="20" max="16384" width="8.85546875" style="1"/>
  </cols>
  <sheetData>
    <row r="2" spans="2:30" ht="14.45" customHeight="1">
      <c r="B2" s="206" t="s">
        <v>9</v>
      </c>
      <c r="C2" s="207"/>
      <c r="D2" s="207"/>
      <c r="E2" s="207"/>
      <c r="F2" s="207"/>
    </row>
    <row r="3" spans="2:30" ht="14.45" customHeight="1">
      <c r="B3" s="175"/>
      <c r="C3" s="176"/>
      <c r="D3" s="176"/>
      <c r="E3" s="176"/>
      <c r="F3" s="176"/>
    </row>
    <row r="4" spans="2:30" ht="26.45" customHeight="1">
      <c r="B4" s="221" t="s">
        <v>10</v>
      </c>
      <c r="C4" s="222" t="s">
        <v>11</v>
      </c>
      <c r="D4" s="223"/>
      <c r="E4" s="224"/>
      <c r="F4" s="221" t="s">
        <v>12</v>
      </c>
      <c r="I4" s="204" t="s">
        <v>13</v>
      </c>
      <c r="J4" s="205"/>
    </row>
    <row r="5" spans="2:30">
      <c r="B5" s="225" t="s">
        <v>14</v>
      </c>
      <c r="C5" s="226" t="s">
        <v>15</v>
      </c>
      <c r="D5" s="227"/>
      <c r="E5" s="228"/>
      <c r="F5" s="23" t="s">
        <v>16</v>
      </c>
      <c r="I5" s="229" t="str">
        <f>'LRMCby Voltage Region &amp; Driver'!B106</f>
        <v>Sub transmission</v>
      </c>
      <c r="J5" s="230">
        <f ca="1">ROUNDUP('LRMCby Voltage Region &amp; Driver'!S122,0)</f>
        <v>73</v>
      </c>
    </row>
    <row r="6" spans="2:30">
      <c r="B6" s="21" t="s">
        <v>17</v>
      </c>
      <c r="C6" s="198" t="s">
        <v>18</v>
      </c>
      <c r="D6" s="199"/>
      <c r="E6" s="200"/>
      <c r="F6" s="24" t="s">
        <v>19</v>
      </c>
      <c r="I6" s="231" t="str">
        <f>'LRMCby Voltage Region &amp; Driver'!B125</f>
        <v>High Voltage</v>
      </c>
      <c r="J6" s="74">
        <f ca="1">ROUNDUP('LRMCby Voltage Region &amp; Driver'!S141,0)</f>
        <v>133</v>
      </c>
    </row>
    <row r="7" spans="2:30">
      <c r="B7" s="21" t="s">
        <v>20</v>
      </c>
      <c r="C7" s="198" t="s">
        <v>21</v>
      </c>
      <c r="D7" s="199"/>
      <c r="E7" s="200"/>
      <c r="F7" s="25" t="s">
        <v>22</v>
      </c>
      <c r="I7" s="231" t="str">
        <f>'LRMCby Voltage Region &amp; Driver'!B144</f>
        <v>Low Voltage Substations</v>
      </c>
      <c r="J7" s="74">
        <f ca="1">ROUNDUP('LRMCby Voltage Region &amp; Driver'!S160,0)</f>
        <v>151</v>
      </c>
    </row>
    <row r="8" spans="2:30">
      <c r="B8" s="21" t="s">
        <v>23</v>
      </c>
      <c r="C8" s="198" t="s">
        <v>24</v>
      </c>
      <c r="D8" s="199"/>
      <c r="E8" s="200"/>
      <c r="F8" s="26" t="s">
        <v>25</v>
      </c>
      <c r="I8" s="231" t="str">
        <f>'LRMCby Voltage Region &amp; Driver'!B163</f>
        <v>Low Voltage Network</v>
      </c>
      <c r="J8" s="74">
        <f ca="1">ROUNDUP('LRMCby Voltage Region &amp; Driver'!S179,0)</f>
        <v>158</v>
      </c>
    </row>
    <row r="9" spans="2:30">
      <c r="B9" s="22" t="s">
        <v>26</v>
      </c>
      <c r="C9" s="201" t="s">
        <v>27</v>
      </c>
      <c r="D9" s="202"/>
      <c r="E9" s="203"/>
      <c r="F9" s="27" t="s">
        <v>28</v>
      </c>
    </row>
    <row r="10" spans="2:30">
      <c r="I10" s="231" t="s">
        <v>29</v>
      </c>
      <c r="J10" s="74">
        <f ca="1">'LRMCby Voltage Region &amp; Driver'!S84</f>
        <v>3.477622535545407E-2</v>
      </c>
    </row>
    <row r="11" spans="2:30">
      <c r="B11" s="73" t="s">
        <v>30</v>
      </c>
      <c r="C11" s="2"/>
      <c r="R11" s="63" t="s">
        <v>31</v>
      </c>
      <c r="S11"/>
      <c r="T11"/>
      <c r="U11"/>
      <c r="V11"/>
      <c r="W11"/>
      <c r="X11"/>
      <c r="Y11"/>
      <c r="Z11"/>
      <c r="AA11"/>
      <c r="AB11"/>
      <c r="AC11"/>
      <c r="AD11"/>
    </row>
    <row r="12" spans="2:30">
      <c r="R12" s="63"/>
      <c r="S12"/>
      <c r="T12"/>
      <c r="U12"/>
      <c r="V12"/>
      <c r="W12"/>
      <c r="X12"/>
      <c r="Y12"/>
      <c r="Z12"/>
      <c r="AA12"/>
      <c r="AB12"/>
      <c r="AC12"/>
      <c r="AD12"/>
    </row>
    <row r="13" spans="2:30" ht="39.950000000000003" customHeight="1">
      <c r="B13" s="75" t="s">
        <v>32</v>
      </c>
      <c r="C13" s="80" t="s">
        <v>33</v>
      </c>
      <c r="D13" s="232" t="s">
        <v>34</v>
      </c>
      <c r="E13" s="232"/>
      <c r="F13" s="232"/>
      <c r="G13" s="233"/>
      <c r="R13" s="63" t="s">
        <v>35</v>
      </c>
      <c r="S13"/>
      <c r="T13"/>
      <c r="U13"/>
      <c r="V13"/>
      <c r="W13"/>
      <c r="X13"/>
      <c r="Y13"/>
      <c r="Z13"/>
      <c r="AA13"/>
      <c r="AB13"/>
      <c r="AC13"/>
      <c r="AD13"/>
    </row>
    <row r="14" spans="2:30">
      <c r="B14" s="234" t="s">
        <v>36</v>
      </c>
      <c r="C14" s="8">
        <v>2026</v>
      </c>
      <c r="D14" s="235" t="s">
        <v>37</v>
      </c>
      <c r="E14" s="235"/>
      <c r="F14" s="235"/>
      <c r="G14" s="236"/>
      <c r="I14" s="20"/>
      <c r="R14" s="63"/>
      <c r="S14"/>
      <c r="T14"/>
      <c r="U14"/>
      <c r="V14"/>
      <c r="W14"/>
      <c r="X14"/>
      <c r="Y14"/>
      <c r="Z14"/>
      <c r="AA14"/>
      <c r="AB14"/>
      <c r="AC14"/>
      <c r="AD14"/>
    </row>
    <row r="15" spans="2:30" ht="15.75" thickBot="1">
      <c r="B15" s="3" t="s">
        <v>38</v>
      </c>
      <c r="C15" s="14">
        <v>2026</v>
      </c>
      <c r="D15" s="195" t="s">
        <v>39</v>
      </c>
      <c r="E15" s="196"/>
      <c r="F15" s="196"/>
      <c r="G15" s="197"/>
      <c r="R15" s="64" t="s">
        <v>40</v>
      </c>
      <c r="S15"/>
      <c r="T15"/>
      <c r="U15"/>
      <c r="V15"/>
      <c r="W15"/>
      <c r="X15"/>
      <c r="Y15"/>
      <c r="Z15"/>
      <c r="AA15"/>
      <c r="AB15"/>
      <c r="AC15"/>
      <c r="AD15"/>
    </row>
    <row r="16" spans="2:30" ht="15.75" thickBot="1">
      <c r="B16" s="3" t="s">
        <v>41</v>
      </c>
      <c r="C16" s="58">
        <v>7.0000000000000007E-2</v>
      </c>
      <c r="D16" s="195" t="s">
        <v>42</v>
      </c>
      <c r="E16" s="196"/>
      <c r="F16" s="196"/>
      <c r="G16" s="197"/>
      <c r="I16" s="20"/>
      <c r="R16" s="65"/>
      <c r="S16" s="65"/>
      <c r="T16" s="66">
        <v>2024</v>
      </c>
      <c r="U16" s="66">
        <v>2025</v>
      </c>
      <c r="V16" s="66">
        <v>2026</v>
      </c>
      <c r="W16" s="66">
        <v>2027</v>
      </c>
      <c r="X16" s="66">
        <v>2028</v>
      </c>
      <c r="Y16" s="66">
        <v>2029</v>
      </c>
      <c r="Z16" s="66">
        <v>2030</v>
      </c>
      <c r="AA16" s="66">
        <v>2031</v>
      </c>
      <c r="AB16" s="66">
        <v>2032</v>
      </c>
      <c r="AC16" s="66">
        <v>2033</v>
      </c>
      <c r="AD16" s="66">
        <v>2034</v>
      </c>
    </row>
    <row r="17" spans="2:30">
      <c r="B17" s="35" t="s">
        <v>43</v>
      </c>
      <c r="C17" s="193" t="s">
        <v>44</v>
      </c>
      <c r="D17" s="193"/>
      <c r="E17" s="193"/>
      <c r="F17" s="193"/>
      <c r="G17" s="194"/>
      <c r="H17" s="20"/>
      <c r="R17" s="67" t="s">
        <v>45</v>
      </c>
      <c r="S17" s="68" t="s">
        <v>46</v>
      </c>
      <c r="T17" s="69">
        <v>1081</v>
      </c>
      <c r="U17" s="70">
        <v>1121</v>
      </c>
      <c r="V17" s="70">
        <v>1158</v>
      </c>
      <c r="W17" s="70">
        <v>1195</v>
      </c>
      <c r="X17" s="70">
        <v>1227</v>
      </c>
      <c r="Y17" s="70">
        <v>1250</v>
      </c>
      <c r="Z17" s="70">
        <v>1272</v>
      </c>
      <c r="AA17" s="70">
        <v>1298</v>
      </c>
      <c r="AB17" s="70">
        <v>1324</v>
      </c>
      <c r="AC17" s="70">
        <v>1350</v>
      </c>
      <c r="AD17" s="71">
        <v>1371</v>
      </c>
    </row>
    <row r="18" spans="2:30" ht="25.5">
      <c r="B18" s="13" t="s">
        <v>47</v>
      </c>
      <c r="C18" s="9" t="s">
        <v>48</v>
      </c>
      <c r="D18" s="30" t="s">
        <v>49</v>
      </c>
      <c r="E18" s="30"/>
      <c r="F18" s="30"/>
      <c r="G18" s="31"/>
      <c r="H18" s="20"/>
      <c r="R18" s="67"/>
      <c r="S18" s="68" t="s">
        <v>50</v>
      </c>
      <c r="T18" s="69">
        <v>1081</v>
      </c>
      <c r="U18" s="70">
        <v>1053</v>
      </c>
      <c r="V18" s="70">
        <v>1090</v>
      </c>
      <c r="W18" s="70">
        <v>1125</v>
      </c>
      <c r="X18" s="70">
        <v>1159</v>
      </c>
      <c r="Y18" s="70">
        <v>1179</v>
      </c>
      <c r="Z18" s="70">
        <v>1200</v>
      </c>
      <c r="AA18" s="70">
        <v>1224</v>
      </c>
      <c r="AB18" s="70">
        <v>1250</v>
      </c>
      <c r="AC18" s="70">
        <v>1274</v>
      </c>
      <c r="AD18" s="71">
        <v>1297</v>
      </c>
    </row>
    <row r="19" spans="2:30">
      <c r="B19" s="33" t="str">
        <f>Lists!C3</f>
        <v>Sub transmission</v>
      </c>
      <c r="C19" s="19">
        <v>0</v>
      </c>
      <c r="D19" s="184" t="s">
        <v>51</v>
      </c>
      <c r="E19" s="185"/>
      <c r="F19" s="185"/>
      <c r="G19" s="186"/>
      <c r="H19" s="20"/>
      <c r="R19" s="63"/>
      <c r="S19"/>
      <c r="T19"/>
      <c r="U19"/>
      <c r="V19"/>
      <c r="W19"/>
      <c r="X19"/>
      <c r="Y19"/>
      <c r="Z19"/>
      <c r="AA19"/>
      <c r="AB19"/>
      <c r="AC19"/>
      <c r="AD19"/>
    </row>
    <row r="20" spans="2:30">
      <c r="B20" s="33" t="str">
        <f>Lists!C4</f>
        <v>High Voltage</v>
      </c>
      <c r="C20" s="19">
        <v>0</v>
      </c>
      <c r="D20" s="184" t="s">
        <v>51</v>
      </c>
      <c r="E20" s="185"/>
      <c r="F20" s="185"/>
      <c r="G20" s="186"/>
      <c r="H20" s="20"/>
      <c r="R20" s="63"/>
      <c r="S20"/>
      <c r="T20"/>
      <c r="U20"/>
      <c r="V20"/>
      <c r="W20"/>
      <c r="X20"/>
      <c r="Y20"/>
      <c r="Z20"/>
      <c r="AA20"/>
      <c r="AB20"/>
      <c r="AC20"/>
      <c r="AD20"/>
    </row>
    <row r="21" spans="2:30">
      <c r="B21" s="33" t="str">
        <f>Lists!C5</f>
        <v>Low Voltage Substations</v>
      </c>
      <c r="C21" s="19">
        <v>0</v>
      </c>
      <c r="D21" s="184" t="s">
        <v>51</v>
      </c>
      <c r="E21" s="185"/>
      <c r="F21" s="185"/>
      <c r="G21" s="186"/>
      <c r="H21" s="20"/>
      <c r="R21" s="72" t="s">
        <v>52</v>
      </c>
      <c r="S21"/>
      <c r="T21"/>
      <c r="U21"/>
      <c r="V21"/>
      <c r="W21"/>
      <c r="X21"/>
      <c r="Y21"/>
      <c r="Z21"/>
      <c r="AA21"/>
      <c r="AB21"/>
      <c r="AC21"/>
      <c r="AD21"/>
    </row>
    <row r="22" spans="2:30">
      <c r="B22" s="33" t="str">
        <f>Lists!C6</f>
        <v>Low Voltage Network</v>
      </c>
      <c r="C22" s="19">
        <v>0</v>
      </c>
      <c r="D22" s="184" t="s">
        <v>51</v>
      </c>
      <c r="E22" s="185"/>
      <c r="F22" s="185"/>
      <c r="G22" s="186"/>
      <c r="H22" s="20"/>
      <c r="R22" s="72" t="s">
        <v>53</v>
      </c>
      <c r="S22"/>
      <c r="T22"/>
      <c r="U22"/>
      <c r="V22"/>
      <c r="W22"/>
      <c r="X22"/>
      <c r="Y22"/>
      <c r="Z22"/>
      <c r="AA22"/>
      <c r="AB22"/>
      <c r="AC22"/>
      <c r="AD22"/>
    </row>
    <row r="23" spans="2:30">
      <c r="B23" s="33" t="str">
        <f>Lists!C7</f>
        <v>Exports</v>
      </c>
      <c r="C23" s="19">
        <v>0</v>
      </c>
      <c r="D23" s="184" t="s">
        <v>51</v>
      </c>
      <c r="E23" s="185"/>
      <c r="F23" s="185"/>
      <c r="G23" s="186"/>
      <c r="H23" s="20"/>
      <c r="R23" s="63"/>
      <c r="S23"/>
      <c r="T23"/>
      <c r="U23"/>
      <c r="V23"/>
      <c r="W23"/>
      <c r="X23"/>
      <c r="Y23"/>
      <c r="Z23"/>
      <c r="AA23"/>
      <c r="AB23"/>
      <c r="AC23"/>
      <c r="AD23"/>
    </row>
    <row r="24" spans="2:30">
      <c r="B24" s="46" t="s">
        <v>54</v>
      </c>
      <c r="C24" s="193" t="s">
        <v>44</v>
      </c>
      <c r="D24" s="193"/>
      <c r="E24" s="193"/>
      <c r="F24" s="193"/>
      <c r="G24" s="194"/>
      <c r="H24" s="20"/>
    </row>
    <row r="25" spans="2:30">
      <c r="B25" s="33" t="str">
        <f>B19</f>
        <v>Sub transmission</v>
      </c>
      <c r="C25" s="19">
        <v>0</v>
      </c>
      <c r="D25" s="190" t="s">
        <v>55</v>
      </c>
      <c r="E25" s="191"/>
      <c r="F25" s="191"/>
      <c r="G25" s="192"/>
      <c r="H25" s="20"/>
    </row>
    <row r="26" spans="2:30">
      <c r="B26" s="33" t="str">
        <f>B20</f>
        <v>High Voltage</v>
      </c>
      <c r="C26" s="36">
        <v>0</v>
      </c>
      <c r="D26" s="44" t="s">
        <v>55</v>
      </c>
      <c r="E26" s="30"/>
      <c r="F26" s="30"/>
      <c r="G26" s="31"/>
      <c r="H26" s="20"/>
    </row>
    <row r="27" spans="2:30">
      <c r="B27" s="33" t="str">
        <f>B21</f>
        <v>Low Voltage Substations</v>
      </c>
      <c r="C27" s="19">
        <v>0</v>
      </c>
      <c r="D27" s="184" t="s">
        <v>55</v>
      </c>
      <c r="E27" s="185"/>
      <c r="F27" s="185"/>
      <c r="G27" s="186"/>
      <c r="H27" s="20"/>
    </row>
    <row r="28" spans="2:30">
      <c r="B28" s="33" t="str">
        <f>B22</f>
        <v>Low Voltage Network</v>
      </c>
      <c r="C28" s="19">
        <v>0</v>
      </c>
      <c r="D28" s="184" t="s">
        <v>55</v>
      </c>
      <c r="E28" s="185"/>
      <c r="F28" s="185"/>
      <c r="G28" s="186"/>
      <c r="H28" s="20"/>
    </row>
    <row r="29" spans="2:30">
      <c r="B29" s="34" t="str">
        <f>B23</f>
        <v>Exports</v>
      </c>
      <c r="C29" s="47">
        <v>0</v>
      </c>
      <c r="D29" s="187" t="s">
        <v>55</v>
      </c>
      <c r="E29" s="188"/>
      <c r="F29" s="188"/>
      <c r="G29" s="189"/>
      <c r="H29" s="20"/>
    </row>
    <row r="30" spans="2:30">
      <c r="H30" s="20"/>
    </row>
    <row r="31" spans="2:30">
      <c r="H31" s="20"/>
    </row>
    <row r="32" spans="2:30">
      <c r="H32" s="20"/>
    </row>
    <row r="33" spans="2:22">
      <c r="H33" s="20"/>
    </row>
    <row r="34" spans="2:22">
      <c r="B34" s="73" t="s">
        <v>56</v>
      </c>
      <c r="C34" s="237">
        <f>C14</f>
        <v>2026</v>
      </c>
      <c r="D34" s="80">
        <f>C34+1</f>
        <v>2027</v>
      </c>
      <c r="E34" s="80">
        <f t="shared" ref="E34:V34" si="0">D34+1</f>
        <v>2028</v>
      </c>
      <c r="F34" s="80">
        <f t="shared" si="0"/>
        <v>2029</v>
      </c>
      <c r="G34" s="80">
        <f t="shared" si="0"/>
        <v>2030</v>
      </c>
      <c r="H34" s="80">
        <f t="shared" si="0"/>
        <v>2031</v>
      </c>
      <c r="I34" s="80">
        <f t="shared" si="0"/>
        <v>2032</v>
      </c>
      <c r="J34" s="80">
        <f t="shared" si="0"/>
        <v>2033</v>
      </c>
      <c r="K34" s="80">
        <f t="shared" si="0"/>
        <v>2034</v>
      </c>
      <c r="L34" s="80">
        <f t="shared" si="0"/>
        <v>2035</v>
      </c>
      <c r="M34" s="80">
        <f t="shared" si="0"/>
        <v>2036</v>
      </c>
      <c r="N34" s="80">
        <f t="shared" si="0"/>
        <v>2037</v>
      </c>
      <c r="O34" s="80">
        <f t="shared" si="0"/>
        <v>2038</v>
      </c>
      <c r="P34" s="80">
        <f t="shared" si="0"/>
        <v>2039</v>
      </c>
      <c r="Q34" s="80">
        <f t="shared" si="0"/>
        <v>2040</v>
      </c>
      <c r="R34" s="80">
        <f t="shared" si="0"/>
        <v>2041</v>
      </c>
      <c r="S34" s="80">
        <f t="shared" si="0"/>
        <v>2042</v>
      </c>
      <c r="T34" s="80">
        <f t="shared" si="0"/>
        <v>2043</v>
      </c>
      <c r="U34" s="80">
        <f t="shared" si="0"/>
        <v>2044</v>
      </c>
      <c r="V34" s="80">
        <f t="shared" si="0"/>
        <v>2045</v>
      </c>
    </row>
    <row r="35" spans="2:22">
      <c r="B35" s="238" t="s">
        <v>57</v>
      </c>
      <c r="C35" s="239">
        <f>SUM(C64,C115,C166,C217)</f>
        <v>42098155.75117033</v>
      </c>
      <c r="D35" s="239">
        <f t="shared" ref="D35:L35" si="1">SUM(D64,D115,D166,D217)</f>
        <v>106389551.37391305</v>
      </c>
      <c r="E35" s="239">
        <f t="shared" si="1"/>
        <v>49799002.810709611</v>
      </c>
      <c r="F35" s="239">
        <f t="shared" si="1"/>
        <v>38470236.784883715</v>
      </c>
      <c r="G35" s="239">
        <f t="shared" si="1"/>
        <v>36335103.006946124</v>
      </c>
      <c r="H35" s="239">
        <f t="shared" si="1"/>
        <v>12420259.360534679</v>
      </c>
      <c r="I35" s="239">
        <f t="shared" si="1"/>
        <v>0</v>
      </c>
      <c r="J35" s="239">
        <f t="shared" si="1"/>
        <v>0</v>
      </c>
      <c r="K35" s="239">
        <f t="shared" si="1"/>
        <v>0</v>
      </c>
      <c r="L35" s="240">
        <f t="shared" si="1"/>
        <v>0</v>
      </c>
      <c r="M35" s="239">
        <f t="shared" ref="M35" si="2">SUM(M64,M115,M166,M217)</f>
        <v>0</v>
      </c>
      <c r="N35" s="240"/>
    </row>
    <row r="36" spans="2:22">
      <c r="B36" s="49" t="s">
        <v>58</v>
      </c>
      <c r="C36" s="50">
        <f>SUM(C35:M35)</f>
        <v>285512309.08815747</v>
      </c>
      <c r="D36" s="50"/>
      <c r="E36" s="50"/>
      <c r="F36" s="50"/>
      <c r="G36" s="50"/>
      <c r="H36" s="50"/>
      <c r="I36" s="50"/>
      <c r="J36" s="50"/>
      <c r="K36" s="50"/>
      <c r="L36" s="50"/>
      <c r="M36" s="50"/>
      <c r="N36" s="51"/>
    </row>
    <row r="37" spans="2:22">
      <c r="B37" s="49" t="s">
        <v>59</v>
      </c>
      <c r="C37" s="50">
        <f>(SUMIFS('Input Forecast Cap Projects'!$F$4:$F$68,'Input Forecast Cap Projects'!$A$4:$A$68,"MVA")+SUMIFS('Input Forecast Cap Projects'!$G$4:$G$68,'Input Forecast Cap Projects'!$A$4:$A$68,"MVA")+SUMIFS('Input Forecast Cap Projects'!$H$4:$H$68,'Input Forecast Cap Projects'!$A$4:$A$68,"MVA")+SUMIFS('Input Forecast Cap Projects'!$I$4:$I$68,'Input Forecast Cap Projects'!$A$4:$A$68,"MVA")+SUMIFS('Input Forecast Cap Projects'!$J$4:$J$68,'Input Forecast Cap Projects'!$A$4:$A$68,"MVA")+SUMIFS('Input Forecast Cap Projects'!$K$4:$K$68,'Input Forecast Cap Projects'!$A$4:$A$68,"MVA"))*1000000</f>
        <v>285512309.08815753</v>
      </c>
      <c r="D37" s="20"/>
      <c r="E37" s="20"/>
      <c r="F37" s="20"/>
      <c r="G37" s="20"/>
      <c r="H37" s="20"/>
      <c r="I37" s="20"/>
      <c r="J37" s="20"/>
      <c r="K37" s="20"/>
      <c r="L37" s="52"/>
      <c r="M37" s="20"/>
      <c r="N37" s="52"/>
    </row>
    <row r="38" spans="2:22">
      <c r="B38" s="49"/>
      <c r="C38" s="50"/>
      <c r="D38" s="50"/>
      <c r="E38" s="50"/>
      <c r="F38" s="50"/>
      <c r="G38" s="50"/>
      <c r="H38" s="50"/>
      <c r="I38" s="50"/>
      <c r="J38" s="50"/>
      <c r="K38" s="50"/>
      <c r="L38" s="51"/>
      <c r="M38" s="50"/>
      <c r="N38" s="51"/>
    </row>
    <row r="39" spans="2:22">
      <c r="B39" s="53"/>
      <c r="C39" s="54"/>
      <c r="D39" s="55"/>
      <c r="E39" s="56"/>
      <c r="F39" s="56"/>
      <c r="G39" s="56"/>
      <c r="H39" s="56"/>
      <c r="I39" s="56"/>
      <c r="J39" s="56"/>
      <c r="K39" s="56"/>
      <c r="L39" s="57"/>
      <c r="M39" s="56"/>
      <c r="N39" s="57"/>
    </row>
    <row r="40" spans="2:22">
      <c r="B40" s="20"/>
      <c r="C40" s="50"/>
      <c r="D40" s="50"/>
      <c r="E40" s="50"/>
      <c r="F40" s="50"/>
      <c r="G40" s="50"/>
      <c r="H40" s="50"/>
      <c r="I40" s="50"/>
      <c r="J40" s="50"/>
      <c r="K40" s="50"/>
      <c r="L40" s="50"/>
      <c r="M40" s="50"/>
      <c r="N40" s="50"/>
    </row>
    <row r="42" spans="2:22" ht="15.75" thickBot="1"/>
    <row r="43" spans="2:22" ht="15.75" thickBot="1">
      <c r="B43" s="241" t="s">
        <v>60</v>
      </c>
      <c r="C43" s="59">
        <f t="shared" ref="C43:K43" si="3">V17-$U$17</f>
        <v>37</v>
      </c>
      <c r="D43" s="59">
        <f t="shared" si="3"/>
        <v>74</v>
      </c>
      <c r="E43" s="59">
        <f t="shared" si="3"/>
        <v>106</v>
      </c>
      <c r="F43" s="59">
        <f t="shared" si="3"/>
        <v>129</v>
      </c>
      <c r="G43" s="59">
        <f t="shared" si="3"/>
        <v>151</v>
      </c>
      <c r="H43" s="59">
        <f t="shared" si="3"/>
        <v>177</v>
      </c>
      <c r="I43" s="59">
        <f t="shared" si="3"/>
        <v>203</v>
      </c>
      <c r="J43" s="59">
        <f t="shared" si="3"/>
        <v>229</v>
      </c>
      <c r="K43" s="59">
        <f t="shared" si="3"/>
        <v>250</v>
      </c>
    </row>
    <row r="45" spans="2:22">
      <c r="B45" s="2"/>
      <c r="C45" s="43"/>
      <c r="D45" s="43"/>
      <c r="E45" s="43"/>
      <c r="F45" s="43"/>
      <c r="G45" s="43"/>
      <c r="H45" s="43"/>
      <c r="I45" s="43"/>
      <c r="J45" s="43"/>
      <c r="K45" s="43"/>
    </row>
    <row r="46" spans="2:22">
      <c r="B46" s="2"/>
      <c r="C46" s="43"/>
      <c r="D46" s="43"/>
      <c r="E46" s="43"/>
      <c r="F46" s="43"/>
      <c r="G46" s="43"/>
      <c r="H46" s="43"/>
      <c r="I46" s="43"/>
      <c r="J46" s="43"/>
      <c r="K46" s="43"/>
    </row>
    <row r="47" spans="2:22">
      <c r="C47" s="2"/>
      <c r="D47" s="2"/>
      <c r="E47" s="2"/>
      <c r="F47" s="2"/>
      <c r="G47" s="2"/>
      <c r="H47" s="2"/>
      <c r="I47" s="2"/>
      <c r="J47" s="2"/>
      <c r="K47" s="2"/>
      <c r="L47" s="2"/>
      <c r="M47" s="2"/>
      <c r="N47" s="2"/>
      <c r="O47" s="2"/>
      <c r="P47" s="2"/>
      <c r="Q47" s="2"/>
      <c r="R47" s="2"/>
      <c r="S47" s="2"/>
      <c r="T47" s="2"/>
    </row>
    <row r="48" spans="2:22">
      <c r="B48" s="73" t="str">
        <f>Lists!$C$3</f>
        <v>Sub transmission</v>
      </c>
      <c r="C48" s="2"/>
      <c r="D48" s="2"/>
      <c r="E48" s="2"/>
      <c r="F48" s="2"/>
      <c r="G48" s="2"/>
      <c r="H48" s="2"/>
      <c r="I48" s="2"/>
      <c r="J48" s="2"/>
      <c r="K48" s="2"/>
      <c r="L48" s="2"/>
      <c r="M48" s="2"/>
      <c r="N48" s="2"/>
      <c r="O48" s="2"/>
      <c r="P48" s="2"/>
      <c r="Q48" s="2"/>
      <c r="R48" s="2"/>
      <c r="S48" s="2"/>
      <c r="T48" s="2"/>
      <c r="U48" s="2"/>
    </row>
    <row r="49" spans="2:28">
      <c r="B49" s="2"/>
      <c r="C49" s="2"/>
      <c r="D49" s="2"/>
      <c r="E49" s="2"/>
      <c r="F49" s="2"/>
      <c r="G49" s="2"/>
      <c r="H49" s="2"/>
      <c r="I49" s="2"/>
      <c r="J49" s="2"/>
      <c r="K49" s="2"/>
      <c r="L49" s="2"/>
      <c r="M49" s="2"/>
      <c r="N49" s="2"/>
      <c r="O49" s="2"/>
      <c r="P49" s="2"/>
      <c r="Q49" s="2"/>
      <c r="R49" s="2"/>
    </row>
    <row r="50" spans="2:28">
      <c r="B50" s="75" t="s">
        <v>61</v>
      </c>
      <c r="C50" s="237">
        <f>C34</f>
        <v>2026</v>
      </c>
      <c r="D50" s="237">
        <f>C50+1</f>
        <v>2027</v>
      </c>
      <c r="E50" s="237">
        <f t="shared" ref="E50:N50" si="4">D50+1</f>
        <v>2028</v>
      </c>
      <c r="F50" s="237">
        <f t="shared" si="4"/>
        <v>2029</v>
      </c>
      <c r="G50" s="237">
        <f t="shared" si="4"/>
        <v>2030</v>
      </c>
      <c r="H50" s="237">
        <f t="shared" si="4"/>
        <v>2031</v>
      </c>
      <c r="I50" s="237">
        <f t="shared" si="4"/>
        <v>2032</v>
      </c>
      <c r="J50" s="237">
        <f t="shared" si="4"/>
        <v>2033</v>
      </c>
      <c r="K50" s="237">
        <f t="shared" si="4"/>
        <v>2034</v>
      </c>
      <c r="L50" s="237">
        <f t="shared" si="4"/>
        <v>2035</v>
      </c>
      <c r="M50" s="237">
        <f t="shared" si="4"/>
        <v>2036</v>
      </c>
      <c r="N50" s="237">
        <f t="shared" si="4"/>
        <v>2037</v>
      </c>
      <c r="O50" s="237">
        <f t="shared" ref="O50" si="5">N50+1</f>
        <v>2038</v>
      </c>
      <c r="P50" s="237">
        <f t="shared" ref="P50" si="6">O50+1</f>
        <v>2039</v>
      </c>
      <c r="Q50" s="237">
        <f t="shared" ref="Q50" si="7">P50+1</f>
        <v>2040</v>
      </c>
      <c r="R50" s="237">
        <f t="shared" ref="R50" si="8">Q50+1</f>
        <v>2041</v>
      </c>
      <c r="S50" s="237">
        <f t="shared" ref="S50" si="9">R50+1</f>
        <v>2042</v>
      </c>
      <c r="T50" s="237">
        <f t="shared" ref="T50" si="10">S50+1</f>
        <v>2043</v>
      </c>
      <c r="U50" s="237">
        <f t="shared" ref="U50" si="11">T50+1</f>
        <v>2044</v>
      </c>
      <c r="V50" s="237">
        <f t="shared" ref="V50" si="12">U50+1</f>
        <v>2045</v>
      </c>
      <c r="W50" s="80"/>
      <c r="X50" s="80"/>
      <c r="Y50" s="80"/>
      <c r="Z50" s="80"/>
      <c r="AA50" s="80"/>
      <c r="AB50" s="80"/>
    </row>
    <row r="51" spans="2:28">
      <c r="B51" s="45" t="str">
        <f>IF(Lists!D3="","",Lists!D3)</f>
        <v>Jemena Electricity Network</v>
      </c>
      <c r="C51" s="6">
        <f>'Output sheet'!C9*1000000</f>
        <v>26314316.914197858</v>
      </c>
      <c r="D51" s="6">
        <f>'Output sheet'!D9*1000000</f>
        <v>54407606.415091015</v>
      </c>
      <c r="E51" s="6">
        <f>'Output sheet'!E9*1000000</f>
        <v>21530672.148226343</v>
      </c>
      <c r="F51" s="6">
        <f>'Output sheet'!F9*1000000</f>
        <v>18317198.169885926</v>
      </c>
      <c r="G51" s="6">
        <f>'Output sheet'!G9*1000000</f>
        <v>7432785.9165482726</v>
      </c>
      <c r="H51" s="6">
        <f>'Output sheet'!H9*1000000</f>
        <v>565117.29917708307</v>
      </c>
      <c r="I51" s="6">
        <f>'Output sheet'!I9*1000000</f>
        <v>0</v>
      </c>
      <c r="J51" s="6">
        <f>'Output sheet'!J9*1000000</f>
        <v>0</v>
      </c>
      <c r="K51" s="6">
        <f>'Output sheet'!K9*1000000</f>
        <v>0</v>
      </c>
      <c r="L51" s="6">
        <f>'Output sheet'!L9*1000000</f>
        <v>0</v>
      </c>
      <c r="M51" s="6">
        <f>'Output sheet'!M9*1000000</f>
        <v>0</v>
      </c>
      <c r="N51" s="6"/>
      <c r="O51" s="6"/>
      <c r="P51" s="6"/>
      <c r="Q51" s="6"/>
      <c r="R51" s="6"/>
      <c r="S51" s="6"/>
      <c r="T51" s="6"/>
      <c r="U51" s="6"/>
      <c r="V51" s="6"/>
      <c r="W51" s="6"/>
      <c r="X51" s="6"/>
      <c r="Y51" s="6"/>
      <c r="Z51" s="6"/>
      <c r="AA51" s="6"/>
      <c r="AB51" s="6"/>
    </row>
    <row r="52" spans="2:28">
      <c r="B52" s="45" t="str">
        <f>IF(Lists!D4="","",Lists!D4)</f>
        <v/>
      </c>
      <c r="C52" s="6"/>
      <c r="D52" s="6"/>
      <c r="E52" s="6"/>
      <c r="F52" s="6"/>
      <c r="G52" s="6"/>
      <c r="H52" s="6"/>
      <c r="I52" s="6"/>
      <c r="J52" s="6"/>
      <c r="K52" s="6"/>
      <c r="L52" s="6"/>
      <c r="M52" s="6"/>
      <c r="N52" s="6"/>
      <c r="O52" s="6"/>
      <c r="P52" s="6"/>
      <c r="Q52" s="6"/>
      <c r="R52" s="6"/>
      <c r="S52" s="6"/>
      <c r="T52" s="6"/>
      <c r="U52" s="6"/>
      <c r="V52" s="6"/>
      <c r="W52" s="6"/>
      <c r="X52" s="6"/>
      <c r="Y52" s="6"/>
      <c r="Z52" s="6"/>
      <c r="AA52" s="6"/>
      <c r="AB52" s="6"/>
    </row>
    <row r="53" spans="2:28">
      <c r="B53" s="45" t="str">
        <f>IF(Lists!D5="","",Lists!D5)</f>
        <v/>
      </c>
      <c r="C53" s="6"/>
      <c r="D53" s="6"/>
      <c r="E53" s="6"/>
      <c r="F53" s="6"/>
      <c r="G53" s="6"/>
      <c r="H53" s="6"/>
      <c r="I53" s="6"/>
      <c r="J53" s="6"/>
      <c r="K53" s="6"/>
      <c r="L53" s="6"/>
      <c r="M53" s="6"/>
      <c r="N53" s="6"/>
      <c r="O53" s="6"/>
      <c r="P53" s="6"/>
      <c r="Q53" s="6"/>
      <c r="R53" s="6"/>
      <c r="S53" s="6"/>
      <c r="T53" s="6"/>
      <c r="U53" s="6"/>
      <c r="V53" s="6"/>
      <c r="W53" s="6"/>
      <c r="X53" s="6"/>
      <c r="Y53" s="6"/>
      <c r="Z53" s="6"/>
      <c r="AA53" s="6"/>
      <c r="AB53" s="6"/>
    </row>
    <row r="54" spans="2:28">
      <c r="B54" s="45" t="str">
        <f>IF(Lists!D6="","",Lists!D6)</f>
        <v/>
      </c>
      <c r="C54" s="6"/>
      <c r="D54" s="6"/>
      <c r="E54" s="6"/>
      <c r="F54" s="6"/>
      <c r="G54" s="6"/>
      <c r="H54" s="6"/>
      <c r="I54" s="6"/>
      <c r="J54" s="6"/>
      <c r="K54" s="6"/>
      <c r="L54" s="6"/>
      <c r="M54" s="6"/>
      <c r="N54" s="6"/>
      <c r="O54" s="6"/>
      <c r="P54" s="6"/>
      <c r="Q54" s="6"/>
      <c r="R54" s="6"/>
      <c r="S54" s="6"/>
      <c r="T54" s="6"/>
      <c r="U54" s="6"/>
      <c r="V54" s="6"/>
      <c r="W54" s="6"/>
      <c r="X54" s="6"/>
      <c r="Y54" s="6"/>
      <c r="Z54" s="6"/>
      <c r="AA54" s="6"/>
      <c r="AB54" s="6"/>
    </row>
    <row r="55" spans="2:28">
      <c r="B55" s="45" t="str">
        <f>IF(Lists!D7="","",Lists!D7)</f>
        <v/>
      </c>
      <c r="C55" s="6"/>
      <c r="D55" s="6"/>
      <c r="E55" s="6"/>
      <c r="F55" s="6"/>
      <c r="G55" s="6"/>
      <c r="H55" s="6"/>
      <c r="I55" s="6"/>
      <c r="J55" s="6"/>
      <c r="K55" s="6"/>
      <c r="L55" s="6"/>
      <c r="M55" s="6"/>
      <c r="N55" s="6"/>
      <c r="O55" s="6"/>
      <c r="P55" s="6"/>
      <c r="Q55" s="6"/>
      <c r="R55" s="6"/>
      <c r="S55" s="6"/>
      <c r="T55" s="6"/>
      <c r="U55" s="6"/>
      <c r="V55" s="6"/>
      <c r="W55" s="6"/>
      <c r="X55" s="6"/>
      <c r="Y55" s="6"/>
      <c r="Z55" s="6"/>
      <c r="AA55" s="6"/>
      <c r="AB55" s="6"/>
    </row>
    <row r="56" spans="2:28">
      <c r="B56" s="45" t="str">
        <f>IF(Lists!D8="","",Lists!D8)</f>
        <v/>
      </c>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c r="B57" s="45" t="str">
        <f>IF(Lists!D9="","",Lists!D9)</f>
        <v/>
      </c>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2:28">
      <c r="B58" s="11" t="str">
        <f>IF(Lists!D10="","",Lists!D10)</f>
        <v/>
      </c>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2:28">
      <c r="B59" s="11" t="str">
        <f>IF(Lists!D11="","",Lists!D11)</f>
        <v/>
      </c>
      <c r="C59" s="6"/>
      <c r="D59" s="6"/>
      <c r="E59" s="6"/>
      <c r="F59" s="6"/>
      <c r="G59" s="6"/>
      <c r="H59" s="6"/>
      <c r="I59" s="6"/>
      <c r="J59" s="6"/>
      <c r="K59" s="6"/>
      <c r="L59" s="6"/>
      <c r="M59" s="6"/>
      <c r="N59" s="6"/>
      <c r="O59" s="6"/>
      <c r="P59" s="6"/>
      <c r="Q59" s="6"/>
      <c r="R59" s="6"/>
      <c r="S59" s="6"/>
      <c r="T59" s="6"/>
      <c r="U59" s="6"/>
      <c r="V59" s="6"/>
      <c r="W59" s="6"/>
      <c r="X59" s="6"/>
      <c r="Y59" s="6"/>
      <c r="Z59" s="6"/>
      <c r="AA59" s="6"/>
      <c r="AB59" s="6"/>
    </row>
    <row r="60" spans="2:28">
      <c r="B60" s="41" t="str">
        <f>IF(Lists!D12="","",Lists!D12)</f>
        <v/>
      </c>
      <c r="C60" s="6"/>
      <c r="D60" s="6"/>
      <c r="E60" s="6"/>
      <c r="F60" s="6"/>
      <c r="G60" s="6"/>
      <c r="H60" s="6"/>
      <c r="I60" s="6"/>
      <c r="J60" s="6"/>
      <c r="K60" s="6"/>
      <c r="L60" s="6"/>
      <c r="M60" s="6"/>
      <c r="N60" s="7"/>
      <c r="O60" s="7"/>
      <c r="P60" s="7"/>
      <c r="Q60" s="7"/>
      <c r="R60" s="7"/>
      <c r="S60" s="7"/>
      <c r="T60" s="7"/>
      <c r="U60" s="7"/>
      <c r="V60" s="7"/>
      <c r="W60" s="7"/>
      <c r="X60" s="7"/>
      <c r="Y60" s="7"/>
      <c r="Z60" s="7"/>
      <c r="AA60" s="7"/>
      <c r="AB60" s="7"/>
    </row>
    <row r="61" spans="2:28">
      <c r="B61" s="41" t="str">
        <f>IF(Lists!D13="","",Lists!D13)</f>
        <v/>
      </c>
      <c r="C61" s="6"/>
      <c r="D61" s="6"/>
      <c r="E61" s="6"/>
      <c r="F61" s="6"/>
      <c r="G61" s="6"/>
      <c r="H61" s="6"/>
      <c r="I61" s="6"/>
      <c r="J61" s="6"/>
      <c r="K61" s="6"/>
      <c r="L61" s="6"/>
      <c r="M61" s="6"/>
      <c r="N61" s="7"/>
      <c r="O61" s="7"/>
      <c r="P61" s="7"/>
      <c r="Q61" s="7"/>
      <c r="R61" s="7"/>
      <c r="S61" s="7"/>
      <c r="T61" s="7"/>
      <c r="U61" s="7"/>
      <c r="V61" s="7"/>
      <c r="W61" s="7"/>
      <c r="X61" s="7"/>
      <c r="Y61" s="7"/>
      <c r="Z61" s="7"/>
      <c r="AA61" s="7"/>
      <c r="AB61" s="7"/>
    </row>
    <row r="62" spans="2:28">
      <c r="B62" s="41" t="str">
        <f>IF(Lists!D14="","",Lists!D14)</f>
        <v/>
      </c>
      <c r="C62" s="6"/>
      <c r="D62" s="6"/>
      <c r="E62" s="6"/>
      <c r="F62" s="6"/>
      <c r="G62" s="6"/>
      <c r="H62" s="6"/>
      <c r="I62" s="6"/>
      <c r="J62" s="6"/>
      <c r="K62" s="6"/>
      <c r="L62" s="6"/>
      <c r="M62" s="6"/>
      <c r="N62" s="7"/>
      <c r="O62" s="7"/>
      <c r="P62" s="7"/>
      <c r="Q62" s="7"/>
      <c r="R62" s="7"/>
      <c r="S62" s="7"/>
      <c r="T62" s="7"/>
      <c r="U62" s="7"/>
      <c r="V62" s="7"/>
      <c r="W62" s="7"/>
      <c r="X62" s="7"/>
      <c r="Y62" s="7"/>
      <c r="Z62" s="7"/>
      <c r="AA62" s="7"/>
      <c r="AB62" s="7"/>
    </row>
    <row r="63" spans="2:28">
      <c r="B63" s="41" t="str">
        <f>IF(Lists!D15="","",Lists!D15)</f>
        <v/>
      </c>
      <c r="C63" s="6"/>
      <c r="D63" s="6"/>
      <c r="E63" s="6"/>
      <c r="F63" s="6"/>
      <c r="G63" s="6"/>
      <c r="H63" s="6"/>
      <c r="I63" s="6"/>
      <c r="J63" s="6"/>
      <c r="K63" s="6"/>
      <c r="L63" s="6"/>
      <c r="M63" s="6"/>
      <c r="N63" s="7"/>
      <c r="O63" s="7"/>
      <c r="P63" s="7"/>
      <c r="Q63" s="7"/>
      <c r="R63" s="7"/>
      <c r="S63" s="7"/>
      <c r="T63" s="7"/>
      <c r="U63" s="7"/>
      <c r="V63" s="7"/>
      <c r="W63" s="7"/>
      <c r="X63" s="7"/>
      <c r="Y63" s="7"/>
      <c r="Z63" s="7"/>
      <c r="AA63" s="7"/>
      <c r="AB63" s="7"/>
    </row>
    <row r="64" spans="2:28">
      <c r="B64" s="78" t="s">
        <v>62</v>
      </c>
      <c r="C64" s="74">
        <f t="shared" ref="C64:AB64" si="13">SUM(C51:C63)</f>
        <v>26314316.914197858</v>
      </c>
      <c r="D64" s="74">
        <f t="shared" si="13"/>
        <v>54407606.415091015</v>
      </c>
      <c r="E64" s="74">
        <f t="shared" si="13"/>
        <v>21530672.148226343</v>
      </c>
      <c r="F64" s="74">
        <f t="shared" si="13"/>
        <v>18317198.169885926</v>
      </c>
      <c r="G64" s="74">
        <f t="shared" si="13"/>
        <v>7432785.9165482726</v>
      </c>
      <c r="H64" s="74">
        <f t="shared" si="13"/>
        <v>565117.29917708307</v>
      </c>
      <c r="I64" s="74">
        <f t="shared" si="13"/>
        <v>0</v>
      </c>
      <c r="J64" s="74">
        <f t="shared" si="13"/>
        <v>0</v>
      </c>
      <c r="K64" s="74">
        <f t="shared" si="13"/>
        <v>0</v>
      </c>
      <c r="L64" s="74">
        <f t="shared" si="13"/>
        <v>0</v>
      </c>
      <c r="M64" s="74">
        <f t="shared" si="13"/>
        <v>0</v>
      </c>
      <c r="N64" s="74">
        <f t="shared" si="13"/>
        <v>0</v>
      </c>
      <c r="O64" s="74">
        <f t="shared" si="13"/>
        <v>0</v>
      </c>
      <c r="P64" s="74">
        <f t="shared" si="13"/>
        <v>0</v>
      </c>
      <c r="Q64" s="74">
        <f t="shared" si="13"/>
        <v>0</v>
      </c>
      <c r="R64" s="74">
        <f t="shared" si="13"/>
        <v>0</v>
      </c>
      <c r="S64" s="74">
        <f t="shared" si="13"/>
        <v>0</v>
      </c>
      <c r="T64" s="74">
        <f t="shared" si="13"/>
        <v>0</v>
      </c>
      <c r="U64" s="74">
        <f t="shared" si="13"/>
        <v>0</v>
      </c>
      <c r="V64" s="74">
        <f t="shared" si="13"/>
        <v>0</v>
      </c>
      <c r="W64" s="74">
        <f t="shared" si="13"/>
        <v>0</v>
      </c>
      <c r="X64" s="74">
        <f t="shared" si="13"/>
        <v>0</v>
      </c>
      <c r="Y64" s="74">
        <f t="shared" si="13"/>
        <v>0</v>
      </c>
      <c r="Z64" s="74">
        <f t="shared" si="13"/>
        <v>0</v>
      </c>
      <c r="AA64" s="74">
        <f t="shared" si="13"/>
        <v>0</v>
      </c>
      <c r="AB64" s="74">
        <f t="shared" si="13"/>
        <v>0</v>
      </c>
    </row>
    <row r="66" spans="2:28">
      <c r="B66" s="75" t="s">
        <v>63</v>
      </c>
      <c r="C66" s="237">
        <f>C50</f>
        <v>2026</v>
      </c>
      <c r="D66" s="237">
        <f t="shared" ref="D66:V66" si="14">D50</f>
        <v>2027</v>
      </c>
      <c r="E66" s="237">
        <f t="shared" si="14"/>
        <v>2028</v>
      </c>
      <c r="F66" s="237">
        <f t="shared" si="14"/>
        <v>2029</v>
      </c>
      <c r="G66" s="237">
        <f t="shared" si="14"/>
        <v>2030</v>
      </c>
      <c r="H66" s="237">
        <f t="shared" si="14"/>
        <v>2031</v>
      </c>
      <c r="I66" s="237">
        <f t="shared" si="14"/>
        <v>2032</v>
      </c>
      <c r="J66" s="237">
        <f t="shared" si="14"/>
        <v>2033</v>
      </c>
      <c r="K66" s="237">
        <f t="shared" si="14"/>
        <v>2034</v>
      </c>
      <c r="L66" s="237">
        <f t="shared" si="14"/>
        <v>2035</v>
      </c>
      <c r="M66" s="237">
        <f>M50</f>
        <v>2036</v>
      </c>
      <c r="N66" s="237">
        <f t="shared" si="14"/>
        <v>2037</v>
      </c>
      <c r="O66" s="237">
        <f t="shared" si="14"/>
        <v>2038</v>
      </c>
      <c r="P66" s="237">
        <f t="shared" si="14"/>
        <v>2039</v>
      </c>
      <c r="Q66" s="237">
        <f t="shared" si="14"/>
        <v>2040</v>
      </c>
      <c r="R66" s="237">
        <f t="shared" si="14"/>
        <v>2041</v>
      </c>
      <c r="S66" s="237">
        <f t="shared" si="14"/>
        <v>2042</v>
      </c>
      <c r="T66" s="237">
        <f t="shared" si="14"/>
        <v>2043</v>
      </c>
      <c r="U66" s="237">
        <f t="shared" si="14"/>
        <v>2044</v>
      </c>
      <c r="V66" s="237">
        <f t="shared" si="14"/>
        <v>2045</v>
      </c>
      <c r="W66" s="237"/>
      <c r="X66" s="237"/>
      <c r="Y66" s="237"/>
      <c r="Z66" s="237"/>
      <c r="AA66" s="237"/>
      <c r="AB66" s="237"/>
    </row>
    <row r="67" spans="2:28">
      <c r="B67" s="10" t="str">
        <f t="shared" ref="B67:B79" si="15">B51</f>
        <v>Jemena Electricity Network</v>
      </c>
      <c r="C67" s="42">
        <f t="shared" ref="C67:K67" si="16">C43*1000</f>
        <v>37000</v>
      </c>
      <c r="D67" s="42">
        <f t="shared" si="16"/>
        <v>74000</v>
      </c>
      <c r="E67" s="42">
        <f t="shared" si="16"/>
        <v>106000</v>
      </c>
      <c r="F67" s="42">
        <f t="shared" si="16"/>
        <v>129000</v>
      </c>
      <c r="G67" s="42">
        <f t="shared" si="16"/>
        <v>151000</v>
      </c>
      <c r="H67" s="42">
        <f t="shared" si="16"/>
        <v>177000</v>
      </c>
      <c r="I67" s="42">
        <f t="shared" si="16"/>
        <v>203000</v>
      </c>
      <c r="J67" s="42">
        <f t="shared" si="16"/>
        <v>229000</v>
      </c>
      <c r="K67" s="42">
        <f t="shared" si="16"/>
        <v>250000</v>
      </c>
      <c r="L67" s="42">
        <f t="shared" ref="L67" si="17">K67</f>
        <v>250000</v>
      </c>
      <c r="M67" s="42">
        <f>L67</f>
        <v>250000</v>
      </c>
      <c r="N67" s="42">
        <f t="shared" ref="N67:V67" si="18">M67</f>
        <v>250000</v>
      </c>
      <c r="O67" s="42">
        <f t="shared" si="18"/>
        <v>250000</v>
      </c>
      <c r="P67" s="42">
        <f t="shared" si="18"/>
        <v>250000</v>
      </c>
      <c r="Q67" s="42">
        <f t="shared" si="18"/>
        <v>250000</v>
      </c>
      <c r="R67" s="42">
        <f t="shared" si="18"/>
        <v>250000</v>
      </c>
      <c r="S67" s="42">
        <f t="shared" si="18"/>
        <v>250000</v>
      </c>
      <c r="T67" s="42">
        <f t="shared" si="18"/>
        <v>250000</v>
      </c>
      <c r="U67" s="42">
        <f t="shared" si="18"/>
        <v>250000</v>
      </c>
      <c r="V67" s="42">
        <f t="shared" si="18"/>
        <v>250000</v>
      </c>
      <c r="W67" s="42"/>
      <c r="X67" s="42"/>
      <c r="Y67" s="42"/>
      <c r="Z67" s="42"/>
      <c r="AA67" s="42"/>
      <c r="AB67" s="42"/>
    </row>
    <row r="68" spans="2:28">
      <c r="B68" s="11" t="str">
        <f t="shared" si="15"/>
        <v/>
      </c>
      <c r="C68" s="42"/>
      <c r="D68" s="42"/>
      <c r="E68" s="42"/>
      <c r="F68" s="42"/>
      <c r="G68" s="42"/>
      <c r="H68" s="42"/>
      <c r="I68" s="42"/>
      <c r="J68" s="42"/>
      <c r="K68" s="42"/>
      <c r="L68" s="42"/>
      <c r="M68" s="42"/>
      <c r="N68" s="42"/>
      <c r="O68" s="42"/>
      <c r="P68" s="42"/>
      <c r="Q68" s="42"/>
      <c r="R68" s="42"/>
      <c r="S68" s="4"/>
      <c r="T68" s="4"/>
      <c r="U68" s="4"/>
      <c r="V68" s="4"/>
      <c r="W68" s="4"/>
      <c r="X68" s="4"/>
      <c r="Y68" s="4"/>
      <c r="Z68" s="4"/>
      <c r="AA68" s="4"/>
      <c r="AB68" s="4"/>
    </row>
    <row r="69" spans="2:28">
      <c r="B69" s="11" t="str">
        <f t="shared" si="15"/>
        <v/>
      </c>
      <c r="C69" s="42"/>
      <c r="D69" s="42"/>
      <c r="E69" s="42"/>
      <c r="F69" s="42"/>
      <c r="G69" s="42"/>
      <c r="H69" s="42"/>
      <c r="I69" s="42"/>
      <c r="J69" s="42"/>
      <c r="K69" s="42"/>
      <c r="L69" s="42"/>
      <c r="M69" s="42"/>
      <c r="N69" s="42"/>
      <c r="O69" s="42"/>
      <c r="P69" s="42"/>
      <c r="Q69" s="42"/>
      <c r="R69" s="42"/>
      <c r="S69" s="4"/>
      <c r="T69" s="4"/>
      <c r="U69" s="4"/>
      <c r="V69" s="4"/>
      <c r="W69" s="4"/>
      <c r="X69" s="4"/>
      <c r="Y69" s="4"/>
      <c r="Z69" s="4"/>
      <c r="AA69" s="4"/>
      <c r="AB69" s="4"/>
    </row>
    <row r="70" spans="2:28">
      <c r="B70" s="11" t="str">
        <f t="shared" si="15"/>
        <v/>
      </c>
      <c r="C70" s="42"/>
      <c r="D70" s="42"/>
      <c r="E70" s="42"/>
      <c r="F70" s="42"/>
      <c r="G70" s="42"/>
      <c r="H70" s="42"/>
      <c r="I70" s="42"/>
      <c r="J70" s="42"/>
      <c r="K70" s="42"/>
      <c r="L70" s="42"/>
      <c r="M70" s="42"/>
      <c r="N70" s="42"/>
      <c r="O70" s="42"/>
      <c r="P70" s="42"/>
      <c r="Q70" s="42"/>
      <c r="R70" s="42"/>
      <c r="S70" s="4"/>
      <c r="T70" s="4"/>
      <c r="U70" s="4"/>
      <c r="V70" s="4"/>
      <c r="W70" s="4"/>
      <c r="X70" s="4"/>
      <c r="Y70" s="4"/>
      <c r="Z70" s="4"/>
      <c r="AA70" s="4"/>
      <c r="AB70" s="4"/>
    </row>
    <row r="71" spans="2:28">
      <c r="B71" s="11" t="str">
        <f t="shared" si="15"/>
        <v/>
      </c>
      <c r="C71" s="42"/>
      <c r="D71" s="42"/>
      <c r="E71" s="42"/>
      <c r="F71" s="42"/>
      <c r="G71" s="42"/>
      <c r="H71" s="42"/>
      <c r="I71" s="42"/>
      <c r="J71" s="42"/>
      <c r="K71" s="42"/>
      <c r="L71" s="42"/>
      <c r="M71" s="4"/>
      <c r="N71" s="4"/>
      <c r="O71" s="4"/>
      <c r="P71" s="4"/>
      <c r="Q71" s="4"/>
      <c r="R71" s="4"/>
      <c r="S71" s="4"/>
      <c r="T71" s="4"/>
      <c r="U71" s="4"/>
      <c r="V71" s="4"/>
      <c r="W71" s="4"/>
      <c r="X71" s="4"/>
      <c r="Y71" s="4"/>
      <c r="Z71" s="4"/>
      <c r="AA71" s="4"/>
      <c r="AB71" s="4"/>
    </row>
    <row r="72" spans="2:28">
      <c r="B72" s="11" t="str">
        <f t="shared" si="15"/>
        <v/>
      </c>
      <c r="C72" s="42"/>
      <c r="D72" s="42"/>
      <c r="E72" s="42"/>
      <c r="F72" s="42"/>
      <c r="G72" s="42"/>
      <c r="H72" s="42"/>
      <c r="I72" s="42"/>
      <c r="J72" s="42"/>
      <c r="K72" s="42"/>
      <c r="L72" s="42"/>
      <c r="M72" s="4"/>
      <c r="N72" s="4"/>
      <c r="O72" s="4"/>
      <c r="P72" s="4"/>
      <c r="Q72" s="4"/>
      <c r="R72" s="4"/>
      <c r="S72" s="4"/>
      <c r="T72" s="4"/>
      <c r="U72" s="4"/>
      <c r="V72" s="4"/>
      <c r="W72" s="4"/>
      <c r="X72" s="4"/>
      <c r="Y72" s="4"/>
      <c r="Z72" s="4"/>
      <c r="AA72" s="4"/>
      <c r="AB72" s="4"/>
    </row>
    <row r="73" spans="2:28">
      <c r="B73" s="11" t="str">
        <f t="shared" si="15"/>
        <v/>
      </c>
      <c r="C73" s="42"/>
      <c r="D73" s="42"/>
      <c r="E73" s="42"/>
      <c r="F73" s="42"/>
      <c r="G73" s="42"/>
      <c r="H73" s="42"/>
      <c r="I73" s="42"/>
      <c r="J73" s="42"/>
      <c r="K73" s="42"/>
      <c r="L73" s="42"/>
      <c r="M73" s="4"/>
      <c r="N73" s="4"/>
      <c r="O73" s="4"/>
      <c r="P73" s="4"/>
      <c r="Q73" s="4"/>
      <c r="R73" s="4"/>
      <c r="S73" s="4"/>
      <c r="T73" s="4"/>
      <c r="U73" s="4"/>
      <c r="V73" s="4"/>
      <c r="W73" s="4"/>
      <c r="X73" s="4"/>
      <c r="Y73" s="4"/>
      <c r="Z73" s="4"/>
      <c r="AA73" s="4"/>
      <c r="AB73" s="4"/>
    </row>
    <row r="74" spans="2:28">
      <c r="B74" s="11" t="str">
        <f t="shared" si="15"/>
        <v/>
      </c>
      <c r="C74" s="42"/>
      <c r="D74" s="42"/>
      <c r="E74" s="42"/>
      <c r="F74" s="42"/>
      <c r="G74" s="42"/>
      <c r="H74" s="42"/>
      <c r="I74" s="42"/>
      <c r="J74" s="42"/>
      <c r="K74" s="42"/>
      <c r="L74" s="42"/>
      <c r="M74" s="4"/>
      <c r="N74" s="4"/>
      <c r="O74" s="4"/>
      <c r="P74" s="4"/>
      <c r="Q74" s="4"/>
      <c r="R74" s="4"/>
      <c r="S74" s="4"/>
      <c r="T74" s="4"/>
      <c r="U74" s="4"/>
      <c r="V74" s="4"/>
      <c r="W74" s="4"/>
      <c r="X74" s="4"/>
      <c r="Y74" s="4"/>
      <c r="Z74" s="4"/>
      <c r="AA74" s="4"/>
      <c r="AB74" s="4"/>
    </row>
    <row r="75" spans="2:28">
      <c r="B75" s="11" t="str">
        <f t="shared" si="15"/>
        <v/>
      </c>
      <c r="C75" s="42"/>
      <c r="D75" s="42"/>
      <c r="E75" s="42"/>
      <c r="F75" s="42"/>
      <c r="G75" s="42"/>
      <c r="H75" s="42"/>
      <c r="I75" s="42"/>
      <c r="J75" s="42"/>
      <c r="K75" s="42"/>
      <c r="L75" s="42"/>
      <c r="M75" s="4"/>
      <c r="N75" s="4"/>
      <c r="O75" s="4"/>
      <c r="P75" s="4"/>
      <c r="Q75" s="4"/>
      <c r="R75" s="4"/>
      <c r="S75" s="4"/>
      <c r="T75" s="4"/>
      <c r="U75" s="4"/>
      <c r="V75" s="4"/>
      <c r="W75" s="4"/>
      <c r="X75" s="4"/>
      <c r="Y75" s="4"/>
      <c r="Z75" s="4"/>
      <c r="AA75" s="4"/>
      <c r="AB75" s="4"/>
    </row>
    <row r="76" spans="2:28">
      <c r="B76" s="11" t="str">
        <f t="shared" si="15"/>
        <v/>
      </c>
      <c r="C76" s="42"/>
      <c r="D76" s="42"/>
      <c r="E76" s="42"/>
      <c r="F76" s="42"/>
      <c r="G76" s="42"/>
      <c r="H76" s="42"/>
      <c r="I76" s="42"/>
      <c r="J76" s="42"/>
      <c r="K76" s="42"/>
      <c r="L76" s="42"/>
      <c r="M76" s="5"/>
      <c r="N76" s="5"/>
      <c r="O76" s="5"/>
      <c r="P76" s="5"/>
      <c r="Q76" s="5"/>
      <c r="R76" s="5"/>
      <c r="S76" s="5"/>
      <c r="T76" s="5"/>
      <c r="U76" s="5"/>
      <c r="V76" s="5"/>
      <c r="W76" s="5"/>
      <c r="X76" s="5"/>
      <c r="Y76" s="5"/>
      <c r="Z76" s="5"/>
      <c r="AA76" s="5"/>
      <c r="AB76" s="5"/>
    </row>
    <row r="77" spans="2:28">
      <c r="B77" s="11" t="str">
        <f t="shared" si="15"/>
        <v/>
      </c>
      <c r="C77" s="42"/>
      <c r="D77" s="42"/>
      <c r="E77" s="42"/>
      <c r="F77" s="42"/>
      <c r="G77" s="42"/>
      <c r="H77" s="42"/>
      <c r="I77" s="42"/>
      <c r="J77" s="42"/>
      <c r="K77" s="42"/>
      <c r="L77" s="42"/>
      <c r="M77" s="5"/>
      <c r="N77" s="5"/>
      <c r="O77" s="5"/>
      <c r="P77" s="5"/>
      <c r="Q77" s="5"/>
      <c r="R77" s="5"/>
      <c r="S77" s="5"/>
      <c r="T77" s="5"/>
      <c r="U77" s="5"/>
      <c r="V77" s="5"/>
      <c r="W77" s="5"/>
      <c r="X77" s="5"/>
      <c r="Y77" s="5"/>
      <c r="Z77" s="5"/>
      <c r="AA77" s="5"/>
      <c r="AB77" s="5"/>
    </row>
    <row r="78" spans="2:28">
      <c r="B78" s="11" t="str">
        <f t="shared" si="15"/>
        <v/>
      </c>
      <c r="C78" s="42"/>
      <c r="D78" s="42"/>
      <c r="E78" s="42"/>
      <c r="F78" s="42"/>
      <c r="G78" s="42"/>
      <c r="H78" s="42"/>
      <c r="I78" s="42"/>
      <c r="J78" s="42"/>
      <c r="K78" s="42"/>
      <c r="L78" s="42"/>
      <c r="M78" s="5"/>
      <c r="N78" s="5"/>
      <c r="O78" s="5"/>
      <c r="P78" s="5"/>
      <c r="Q78" s="5"/>
      <c r="R78" s="5"/>
      <c r="S78" s="5"/>
      <c r="T78" s="5"/>
      <c r="U78" s="5"/>
      <c r="V78" s="5"/>
      <c r="W78" s="5"/>
      <c r="X78" s="5"/>
      <c r="Y78" s="5"/>
      <c r="Z78" s="5"/>
      <c r="AA78" s="5"/>
      <c r="AB78" s="5"/>
    </row>
    <row r="79" spans="2:28">
      <c r="B79" s="11" t="str">
        <f t="shared" si="15"/>
        <v/>
      </c>
      <c r="C79" s="42"/>
      <c r="D79" s="42"/>
      <c r="E79" s="42"/>
      <c r="F79" s="42"/>
      <c r="G79" s="42"/>
      <c r="H79" s="42"/>
      <c r="I79" s="42"/>
      <c r="J79" s="42"/>
      <c r="K79" s="42"/>
      <c r="L79" s="42"/>
      <c r="M79" s="5"/>
      <c r="N79" s="5"/>
      <c r="O79" s="5"/>
      <c r="P79" s="5"/>
      <c r="Q79" s="5"/>
      <c r="R79" s="5"/>
      <c r="S79" s="5"/>
      <c r="T79" s="5"/>
      <c r="U79" s="5"/>
      <c r="V79" s="5"/>
      <c r="W79" s="5"/>
      <c r="X79" s="5"/>
      <c r="Y79" s="5"/>
      <c r="Z79" s="5"/>
      <c r="AA79" s="5"/>
      <c r="AB79" s="5"/>
    </row>
    <row r="80" spans="2:28">
      <c r="B80" s="78" t="s">
        <v>62</v>
      </c>
      <c r="C80" s="242">
        <f>SUM(C67:C79)</f>
        <v>37000</v>
      </c>
      <c r="D80" s="242">
        <f t="shared" ref="D80:AB80" si="19">SUM(D67:D79)</f>
        <v>74000</v>
      </c>
      <c r="E80" s="242">
        <f t="shared" si="19"/>
        <v>106000</v>
      </c>
      <c r="F80" s="242">
        <f t="shared" si="19"/>
        <v>129000</v>
      </c>
      <c r="G80" s="242">
        <f t="shared" si="19"/>
        <v>151000</v>
      </c>
      <c r="H80" s="242">
        <f t="shared" si="19"/>
        <v>177000</v>
      </c>
      <c r="I80" s="242">
        <f t="shared" si="19"/>
        <v>203000</v>
      </c>
      <c r="J80" s="242">
        <f t="shared" si="19"/>
        <v>229000</v>
      </c>
      <c r="K80" s="242">
        <f t="shared" si="19"/>
        <v>250000</v>
      </c>
      <c r="L80" s="242">
        <f t="shared" si="19"/>
        <v>250000</v>
      </c>
      <c r="M80" s="242">
        <f t="shared" si="19"/>
        <v>250000</v>
      </c>
      <c r="N80" s="242">
        <f t="shared" si="19"/>
        <v>250000</v>
      </c>
      <c r="O80" s="242">
        <f t="shared" si="19"/>
        <v>250000</v>
      </c>
      <c r="P80" s="242">
        <f t="shared" si="19"/>
        <v>250000</v>
      </c>
      <c r="Q80" s="242">
        <f t="shared" si="19"/>
        <v>250000</v>
      </c>
      <c r="R80" s="242">
        <f t="shared" si="19"/>
        <v>250000</v>
      </c>
      <c r="S80" s="242">
        <f t="shared" si="19"/>
        <v>250000</v>
      </c>
      <c r="T80" s="242">
        <f t="shared" si="19"/>
        <v>250000</v>
      </c>
      <c r="U80" s="242">
        <f t="shared" si="19"/>
        <v>250000</v>
      </c>
      <c r="V80" s="242">
        <f t="shared" si="19"/>
        <v>250000</v>
      </c>
      <c r="W80" s="242">
        <f t="shared" si="19"/>
        <v>0</v>
      </c>
      <c r="X80" s="242">
        <f t="shared" si="19"/>
        <v>0</v>
      </c>
      <c r="Y80" s="242">
        <f t="shared" si="19"/>
        <v>0</v>
      </c>
      <c r="Z80" s="242">
        <f t="shared" si="19"/>
        <v>0</v>
      </c>
      <c r="AA80" s="242">
        <f t="shared" si="19"/>
        <v>0</v>
      </c>
      <c r="AB80" s="242">
        <f t="shared" si="19"/>
        <v>0</v>
      </c>
    </row>
    <row r="82" spans="2:28">
      <c r="B82" s="114" t="s">
        <v>64</v>
      </c>
      <c r="C82" s="243">
        <f>C66</f>
        <v>2026</v>
      </c>
      <c r="D82" s="243">
        <f t="shared" ref="D82:V82" si="20">D66</f>
        <v>2027</v>
      </c>
      <c r="E82" s="243">
        <f t="shared" si="20"/>
        <v>2028</v>
      </c>
      <c r="F82" s="243">
        <f t="shared" si="20"/>
        <v>2029</v>
      </c>
      <c r="G82" s="243">
        <f t="shared" si="20"/>
        <v>2030</v>
      </c>
      <c r="H82" s="243">
        <f t="shared" si="20"/>
        <v>2031</v>
      </c>
      <c r="I82" s="243">
        <f t="shared" si="20"/>
        <v>2032</v>
      </c>
      <c r="J82" s="243">
        <f t="shared" si="20"/>
        <v>2033</v>
      </c>
      <c r="K82" s="243">
        <f t="shared" si="20"/>
        <v>2034</v>
      </c>
      <c r="L82" s="243">
        <f t="shared" si="20"/>
        <v>2035</v>
      </c>
      <c r="M82" s="243">
        <f t="shared" si="20"/>
        <v>2036</v>
      </c>
      <c r="N82" s="243">
        <f t="shared" si="20"/>
        <v>2037</v>
      </c>
      <c r="O82" s="243">
        <f t="shared" si="20"/>
        <v>2038</v>
      </c>
      <c r="P82" s="243">
        <f t="shared" si="20"/>
        <v>2039</v>
      </c>
      <c r="Q82" s="243">
        <f t="shared" si="20"/>
        <v>2040</v>
      </c>
      <c r="R82" s="243">
        <f t="shared" si="20"/>
        <v>2041</v>
      </c>
      <c r="S82" s="243">
        <f t="shared" si="20"/>
        <v>2042</v>
      </c>
      <c r="T82" s="243">
        <f t="shared" si="20"/>
        <v>2043</v>
      </c>
      <c r="U82" s="243">
        <f t="shared" si="20"/>
        <v>2044</v>
      </c>
      <c r="V82" s="243">
        <f t="shared" si="20"/>
        <v>2045</v>
      </c>
      <c r="W82" s="243"/>
      <c r="X82" s="243"/>
      <c r="Y82" s="243"/>
      <c r="Z82" s="243"/>
      <c r="AA82" s="243"/>
      <c r="AB82" s="243"/>
    </row>
    <row r="83" spans="2:28">
      <c r="B83" s="10" t="str">
        <f t="shared" ref="B83:B93" si="21">B67</f>
        <v>Jemena Electricity Network</v>
      </c>
      <c r="C83" s="28">
        <f>SUM($C51:C51)*0.005</f>
        <v>131571.5845709893</v>
      </c>
      <c r="D83" s="28">
        <f>SUM($C51:D51)*0.005</f>
        <v>403609.61664644437</v>
      </c>
      <c r="E83" s="28">
        <f>SUM($C51:E51)*0.005</f>
        <v>511262.97738757613</v>
      </c>
      <c r="F83" s="28">
        <f>SUM($C51:F51)*0.005</f>
        <v>602848.96823700576</v>
      </c>
      <c r="G83" s="28">
        <f>SUM($C51:G51)*0.005</f>
        <v>640012.8978197471</v>
      </c>
      <c r="H83" s="28">
        <f>SUM($C51:H51)*0.005</f>
        <v>642838.48431563249</v>
      </c>
      <c r="I83" s="28">
        <f>SUM($C51:I51)*0.005</f>
        <v>642838.48431563249</v>
      </c>
      <c r="J83" s="28">
        <f>SUM($C51:J51)*0.005</f>
        <v>642838.48431563249</v>
      </c>
      <c r="K83" s="28">
        <f>SUM($C51:K51)*0.005</f>
        <v>642838.48431563249</v>
      </c>
      <c r="L83" s="28">
        <f>SUM($C51:L51)*0.005</f>
        <v>642838.48431563249</v>
      </c>
      <c r="M83" s="28">
        <f>SUM($C51:M51)*0.005</f>
        <v>642838.48431563249</v>
      </c>
      <c r="N83" s="28"/>
      <c r="O83" s="28"/>
      <c r="P83" s="28"/>
      <c r="Q83" s="28"/>
      <c r="R83" s="28"/>
      <c r="S83" s="28"/>
      <c r="T83" s="28"/>
      <c r="U83" s="28"/>
      <c r="V83" s="28"/>
      <c r="W83" s="28"/>
      <c r="X83" s="28"/>
      <c r="Y83" s="28"/>
      <c r="Z83" s="28"/>
      <c r="AA83" s="28"/>
      <c r="AB83" s="28"/>
    </row>
    <row r="84" spans="2:28">
      <c r="B84" s="11" t="str">
        <f>B68</f>
        <v/>
      </c>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row>
    <row r="85" spans="2:28">
      <c r="B85" s="11" t="str">
        <f t="shared" si="21"/>
        <v/>
      </c>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2:28">
      <c r="B86" s="11" t="str">
        <f t="shared" si="21"/>
        <v/>
      </c>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row>
    <row r="87" spans="2:28">
      <c r="B87" s="11" t="str">
        <f t="shared" si="21"/>
        <v/>
      </c>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row>
    <row r="88" spans="2:28">
      <c r="B88" s="11" t="str">
        <f t="shared" si="21"/>
        <v/>
      </c>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row>
    <row r="89" spans="2:28">
      <c r="B89" s="11" t="str">
        <f t="shared" si="21"/>
        <v/>
      </c>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row>
    <row r="90" spans="2:28">
      <c r="B90" s="11" t="str">
        <f t="shared" si="21"/>
        <v/>
      </c>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row>
    <row r="91" spans="2:28">
      <c r="B91" s="11" t="str">
        <f t="shared" si="21"/>
        <v/>
      </c>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row>
    <row r="92" spans="2:28">
      <c r="B92" s="41" t="str">
        <f t="shared" si="21"/>
        <v/>
      </c>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row>
    <row r="93" spans="2:28">
      <c r="B93" s="41" t="str">
        <f t="shared" si="21"/>
        <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row>
    <row r="94" spans="2:28">
      <c r="B94" s="41" t="str">
        <f t="shared" ref="B94:B95" si="22">B78</f>
        <v/>
      </c>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row>
    <row r="95" spans="2:28">
      <c r="B95" s="41" t="str">
        <f t="shared" si="22"/>
        <v/>
      </c>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row>
    <row r="96" spans="2:28">
      <c r="B96" s="78" t="str">
        <f>B80</f>
        <v>TOTAL</v>
      </c>
      <c r="C96" s="125">
        <f>SUM(C83:C95)</f>
        <v>131571.5845709893</v>
      </c>
      <c r="D96" s="125">
        <f t="shared" ref="D96:AB96" si="23">SUM(D83:D95)</f>
        <v>403609.61664644437</v>
      </c>
      <c r="E96" s="125">
        <f t="shared" si="23"/>
        <v>511262.97738757613</v>
      </c>
      <c r="F96" s="125">
        <f t="shared" si="23"/>
        <v>602848.96823700576</v>
      </c>
      <c r="G96" s="125">
        <f t="shared" si="23"/>
        <v>640012.8978197471</v>
      </c>
      <c r="H96" s="125">
        <f t="shared" si="23"/>
        <v>642838.48431563249</v>
      </c>
      <c r="I96" s="125">
        <f t="shared" si="23"/>
        <v>642838.48431563249</v>
      </c>
      <c r="J96" s="125">
        <f t="shared" si="23"/>
        <v>642838.48431563249</v>
      </c>
      <c r="K96" s="125">
        <f t="shared" si="23"/>
        <v>642838.48431563249</v>
      </c>
      <c r="L96" s="125">
        <f t="shared" si="23"/>
        <v>642838.48431563249</v>
      </c>
      <c r="M96" s="125">
        <f t="shared" si="23"/>
        <v>642838.48431563249</v>
      </c>
      <c r="N96" s="125">
        <f t="shared" si="23"/>
        <v>0</v>
      </c>
      <c r="O96" s="125">
        <f t="shared" si="23"/>
        <v>0</v>
      </c>
      <c r="P96" s="125">
        <f t="shared" si="23"/>
        <v>0</v>
      </c>
      <c r="Q96" s="125">
        <f t="shared" si="23"/>
        <v>0</v>
      </c>
      <c r="R96" s="125">
        <f t="shared" si="23"/>
        <v>0</v>
      </c>
      <c r="S96" s="125">
        <f t="shared" si="23"/>
        <v>0</v>
      </c>
      <c r="T96" s="125">
        <f t="shared" si="23"/>
        <v>0</v>
      </c>
      <c r="U96" s="125">
        <f t="shared" si="23"/>
        <v>0</v>
      </c>
      <c r="V96" s="125">
        <f t="shared" si="23"/>
        <v>0</v>
      </c>
      <c r="W96" s="125">
        <f t="shared" si="23"/>
        <v>0</v>
      </c>
      <c r="X96" s="125">
        <f t="shared" si="23"/>
        <v>0</v>
      </c>
      <c r="Y96" s="125">
        <f t="shared" si="23"/>
        <v>0</v>
      </c>
      <c r="Z96" s="125">
        <f t="shared" si="23"/>
        <v>0</v>
      </c>
      <c r="AA96" s="125">
        <f t="shared" si="23"/>
        <v>0</v>
      </c>
      <c r="AB96" s="125">
        <f t="shared" si="23"/>
        <v>0</v>
      </c>
    </row>
    <row r="98" spans="2:28">
      <c r="C98" s="2"/>
      <c r="D98" s="2"/>
    </row>
    <row r="99" spans="2:28">
      <c r="B99" s="73" t="str">
        <f>Lists!$C$4</f>
        <v>High Voltage</v>
      </c>
      <c r="C99" s="2"/>
      <c r="D99" s="2"/>
      <c r="E99" s="2"/>
      <c r="F99" s="2"/>
      <c r="G99" s="2"/>
      <c r="H99" s="2"/>
      <c r="I99" s="2"/>
      <c r="J99" s="2"/>
      <c r="K99" s="2"/>
      <c r="L99" s="2"/>
      <c r="M99" s="2"/>
      <c r="N99" s="2"/>
      <c r="O99" s="2"/>
      <c r="P99" s="2"/>
      <c r="Q99" s="2"/>
      <c r="R99" s="2"/>
    </row>
    <row r="100" spans="2:28">
      <c r="C100" s="2"/>
      <c r="D100" s="2"/>
    </row>
    <row r="101" spans="2:28">
      <c r="B101" s="75" t="str">
        <f>B50</f>
        <v>Demand Driven Capital Expenditure ($ Total)</v>
      </c>
      <c r="C101" s="237">
        <f>C66</f>
        <v>2026</v>
      </c>
      <c r="D101" s="237">
        <f t="shared" ref="D101:V101" si="24">D66</f>
        <v>2027</v>
      </c>
      <c r="E101" s="237">
        <f t="shared" si="24"/>
        <v>2028</v>
      </c>
      <c r="F101" s="237">
        <f t="shared" si="24"/>
        <v>2029</v>
      </c>
      <c r="G101" s="237">
        <f t="shared" si="24"/>
        <v>2030</v>
      </c>
      <c r="H101" s="237">
        <f t="shared" si="24"/>
        <v>2031</v>
      </c>
      <c r="I101" s="237">
        <f t="shared" si="24"/>
        <v>2032</v>
      </c>
      <c r="J101" s="237">
        <f t="shared" si="24"/>
        <v>2033</v>
      </c>
      <c r="K101" s="237">
        <f t="shared" si="24"/>
        <v>2034</v>
      </c>
      <c r="L101" s="237">
        <f t="shared" si="24"/>
        <v>2035</v>
      </c>
      <c r="M101" s="237">
        <f t="shared" si="24"/>
        <v>2036</v>
      </c>
      <c r="N101" s="237">
        <f t="shared" si="24"/>
        <v>2037</v>
      </c>
      <c r="O101" s="237">
        <f t="shared" si="24"/>
        <v>2038</v>
      </c>
      <c r="P101" s="237">
        <f t="shared" si="24"/>
        <v>2039</v>
      </c>
      <c r="Q101" s="237">
        <f t="shared" si="24"/>
        <v>2040</v>
      </c>
      <c r="R101" s="237">
        <f t="shared" si="24"/>
        <v>2041</v>
      </c>
      <c r="S101" s="237">
        <f t="shared" si="24"/>
        <v>2042</v>
      </c>
      <c r="T101" s="237">
        <f t="shared" si="24"/>
        <v>2043</v>
      </c>
      <c r="U101" s="237">
        <f t="shared" si="24"/>
        <v>2044</v>
      </c>
      <c r="V101" s="237">
        <f t="shared" si="24"/>
        <v>2045</v>
      </c>
      <c r="W101" s="237"/>
      <c r="X101" s="237"/>
      <c r="Y101" s="237"/>
      <c r="Z101" s="237"/>
      <c r="AA101" s="237"/>
      <c r="AB101" s="237"/>
    </row>
    <row r="102" spans="2:28">
      <c r="B102" s="10" t="str">
        <f t="shared" ref="B102:B112" si="25">B67</f>
        <v>Jemena Electricity Network</v>
      </c>
      <c r="C102" s="6">
        <f>'Output sheet'!C51*1000000</f>
        <v>12909484.235828804</v>
      </c>
      <c r="D102" s="6">
        <f>'Output sheet'!D51*1000000</f>
        <v>43501662.637783974</v>
      </c>
      <c r="E102" s="6">
        <f>'Output sheet'!E51*1000000</f>
        <v>19504987.22032037</v>
      </c>
      <c r="F102" s="6">
        <f>'Output sheet'!F51*1000000</f>
        <v>11017540.999186644</v>
      </c>
      <c r="G102" s="6">
        <f>'Output sheet'!G51*1000000</f>
        <v>19404310.016262766</v>
      </c>
      <c r="H102" s="6">
        <f>'Output sheet'!H51*1000000</f>
        <v>2076028.399974267</v>
      </c>
      <c r="I102" s="6">
        <f>'Output sheet'!I51*1000000</f>
        <v>0</v>
      </c>
      <c r="J102" s="6">
        <f>'Output sheet'!J51*1000000</f>
        <v>0</v>
      </c>
      <c r="K102" s="6">
        <f>'Output sheet'!K51*1000000</f>
        <v>0</v>
      </c>
      <c r="L102" s="6">
        <f>'Output sheet'!L51*1000000</f>
        <v>0</v>
      </c>
      <c r="M102" s="6">
        <f>'Output sheet'!M51*1000000</f>
        <v>0</v>
      </c>
      <c r="N102" s="6"/>
      <c r="O102" s="6"/>
      <c r="P102" s="6"/>
      <c r="Q102" s="6"/>
      <c r="R102" s="6"/>
      <c r="S102" s="6"/>
      <c r="T102" s="6"/>
      <c r="U102" s="6"/>
      <c r="V102" s="6"/>
      <c r="W102" s="6"/>
      <c r="X102" s="6"/>
      <c r="Y102" s="6"/>
      <c r="Z102" s="6"/>
      <c r="AA102" s="6"/>
      <c r="AB102" s="6"/>
    </row>
    <row r="103" spans="2:28">
      <c r="B103" s="11" t="str">
        <f t="shared" si="25"/>
        <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row>
    <row r="104" spans="2:28">
      <c r="B104" s="11" t="str">
        <f t="shared" si="25"/>
        <v/>
      </c>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row>
    <row r="105" spans="2:28">
      <c r="B105" s="11" t="str">
        <f t="shared" si="25"/>
        <v/>
      </c>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row>
    <row r="106" spans="2:28">
      <c r="B106" s="11" t="str">
        <f t="shared" si="25"/>
        <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row>
    <row r="107" spans="2:28">
      <c r="B107" s="11" t="str">
        <f t="shared" si="25"/>
        <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row>
    <row r="108" spans="2:28">
      <c r="B108" s="11" t="str">
        <f t="shared" si="25"/>
        <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row>
    <row r="109" spans="2:28">
      <c r="B109" s="11" t="str">
        <f t="shared" si="25"/>
        <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row>
    <row r="110" spans="2:28">
      <c r="B110" s="11" t="str">
        <f t="shared" si="25"/>
        <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row>
    <row r="111" spans="2:28">
      <c r="B111" s="41" t="str">
        <f t="shared" si="25"/>
        <v/>
      </c>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row>
    <row r="112" spans="2:28">
      <c r="B112" s="41" t="str">
        <f t="shared" si="25"/>
        <v/>
      </c>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row>
    <row r="113" spans="2:28">
      <c r="B113" s="41" t="str">
        <f t="shared" ref="B113:B114" si="26">B78</f>
        <v/>
      </c>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row>
    <row r="114" spans="2:28">
      <c r="B114" s="41" t="str">
        <f t="shared" si="26"/>
        <v/>
      </c>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row>
    <row r="115" spans="2:28">
      <c r="B115" s="78" t="s">
        <v>62</v>
      </c>
      <c r="C115" s="74">
        <f>SUM(C102:C114)</f>
        <v>12909484.235828804</v>
      </c>
      <c r="D115" s="74">
        <f t="shared" ref="D115:AB115" si="27">SUM(D102:D114)</f>
        <v>43501662.637783974</v>
      </c>
      <c r="E115" s="74">
        <f t="shared" si="27"/>
        <v>19504987.22032037</v>
      </c>
      <c r="F115" s="74">
        <f t="shared" si="27"/>
        <v>11017540.999186644</v>
      </c>
      <c r="G115" s="74">
        <f t="shared" si="27"/>
        <v>19404310.016262766</v>
      </c>
      <c r="H115" s="74">
        <f t="shared" si="27"/>
        <v>2076028.399974267</v>
      </c>
      <c r="I115" s="74">
        <f t="shared" si="27"/>
        <v>0</v>
      </c>
      <c r="J115" s="74">
        <f t="shared" si="27"/>
        <v>0</v>
      </c>
      <c r="K115" s="74">
        <f t="shared" si="27"/>
        <v>0</v>
      </c>
      <c r="L115" s="74">
        <f t="shared" si="27"/>
        <v>0</v>
      </c>
      <c r="M115" s="74">
        <f t="shared" si="27"/>
        <v>0</v>
      </c>
      <c r="N115" s="74">
        <f t="shared" si="27"/>
        <v>0</v>
      </c>
      <c r="O115" s="74">
        <f t="shared" si="27"/>
        <v>0</v>
      </c>
      <c r="P115" s="74">
        <f t="shared" si="27"/>
        <v>0</v>
      </c>
      <c r="Q115" s="74">
        <f t="shared" si="27"/>
        <v>0</v>
      </c>
      <c r="R115" s="74">
        <f t="shared" si="27"/>
        <v>0</v>
      </c>
      <c r="S115" s="74">
        <f t="shared" si="27"/>
        <v>0</v>
      </c>
      <c r="T115" s="74">
        <f t="shared" si="27"/>
        <v>0</v>
      </c>
      <c r="U115" s="74">
        <f t="shared" si="27"/>
        <v>0</v>
      </c>
      <c r="V115" s="74">
        <f t="shared" si="27"/>
        <v>0</v>
      </c>
      <c r="W115" s="74">
        <f t="shared" si="27"/>
        <v>0</v>
      </c>
      <c r="X115" s="74">
        <f t="shared" si="27"/>
        <v>0</v>
      </c>
      <c r="Y115" s="74">
        <f t="shared" si="27"/>
        <v>0</v>
      </c>
      <c r="Z115" s="74">
        <f t="shared" si="27"/>
        <v>0</v>
      </c>
      <c r="AA115" s="74">
        <f t="shared" si="27"/>
        <v>0</v>
      </c>
      <c r="AB115" s="74">
        <f t="shared" si="27"/>
        <v>0</v>
      </c>
    </row>
    <row r="117" spans="2:28">
      <c r="B117" s="75" t="str">
        <f>B66</f>
        <v>Cumulative Demand Growth - kW</v>
      </c>
      <c r="C117" s="237">
        <f>C101</f>
        <v>2026</v>
      </c>
      <c r="D117" s="237">
        <f t="shared" ref="D117:V117" si="28">D101</f>
        <v>2027</v>
      </c>
      <c r="E117" s="237">
        <f t="shared" si="28"/>
        <v>2028</v>
      </c>
      <c r="F117" s="237">
        <f t="shared" si="28"/>
        <v>2029</v>
      </c>
      <c r="G117" s="237">
        <f t="shared" si="28"/>
        <v>2030</v>
      </c>
      <c r="H117" s="237">
        <f t="shared" si="28"/>
        <v>2031</v>
      </c>
      <c r="I117" s="237">
        <f t="shared" si="28"/>
        <v>2032</v>
      </c>
      <c r="J117" s="237">
        <f t="shared" si="28"/>
        <v>2033</v>
      </c>
      <c r="K117" s="237">
        <f t="shared" si="28"/>
        <v>2034</v>
      </c>
      <c r="L117" s="237">
        <f t="shared" si="28"/>
        <v>2035</v>
      </c>
      <c r="M117" s="237">
        <f t="shared" si="28"/>
        <v>2036</v>
      </c>
      <c r="N117" s="237">
        <f t="shared" si="28"/>
        <v>2037</v>
      </c>
      <c r="O117" s="237">
        <f t="shared" si="28"/>
        <v>2038</v>
      </c>
      <c r="P117" s="237">
        <f t="shared" si="28"/>
        <v>2039</v>
      </c>
      <c r="Q117" s="237">
        <f t="shared" si="28"/>
        <v>2040</v>
      </c>
      <c r="R117" s="237">
        <f t="shared" si="28"/>
        <v>2041</v>
      </c>
      <c r="S117" s="237">
        <f t="shared" si="28"/>
        <v>2042</v>
      </c>
      <c r="T117" s="237">
        <f t="shared" si="28"/>
        <v>2043</v>
      </c>
      <c r="U117" s="237">
        <f t="shared" si="28"/>
        <v>2044</v>
      </c>
      <c r="V117" s="237">
        <f t="shared" si="28"/>
        <v>2045</v>
      </c>
      <c r="W117" s="237"/>
      <c r="X117" s="237"/>
      <c r="Y117" s="237"/>
      <c r="Z117" s="237"/>
      <c r="AA117" s="237"/>
      <c r="AB117" s="237"/>
    </row>
    <row r="118" spans="2:28">
      <c r="B118" s="10" t="str">
        <f t="shared" ref="B118:B128" si="29">B102</f>
        <v>Jemena Electricity Network</v>
      </c>
      <c r="C118" s="17">
        <f>C67</f>
        <v>37000</v>
      </c>
      <c r="D118" s="17">
        <f t="shared" ref="D118:AB118" si="30">D67</f>
        <v>74000</v>
      </c>
      <c r="E118" s="17">
        <f t="shared" si="30"/>
        <v>106000</v>
      </c>
      <c r="F118" s="17">
        <f t="shared" si="30"/>
        <v>129000</v>
      </c>
      <c r="G118" s="17">
        <f t="shared" si="30"/>
        <v>151000</v>
      </c>
      <c r="H118" s="17">
        <f t="shared" si="30"/>
        <v>177000</v>
      </c>
      <c r="I118" s="17">
        <f t="shared" si="30"/>
        <v>203000</v>
      </c>
      <c r="J118" s="17">
        <f t="shared" si="30"/>
        <v>229000</v>
      </c>
      <c r="K118" s="17">
        <f t="shared" si="30"/>
        <v>250000</v>
      </c>
      <c r="L118" s="17">
        <f t="shared" si="30"/>
        <v>250000</v>
      </c>
      <c r="M118" s="17">
        <f t="shared" si="30"/>
        <v>250000</v>
      </c>
      <c r="N118" s="17">
        <f t="shared" si="30"/>
        <v>250000</v>
      </c>
      <c r="O118" s="17">
        <f t="shared" si="30"/>
        <v>250000</v>
      </c>
      <c r="P118" s="17">
        <f t="shared" si="30"/>
        <v>250000</v>
      </c>
      <c r="Q118" s="17">
        <f t="shared" si="30"/>
        <v>250000</v>
      </c>
      <c r="R118" s="17">
        <f t="shared" si="30"/>
        <v>250000</v>
      </c>
      <c r="S118" s="17">
        <f t="shared" si="30"/>
        <v>250000</v>
      </c>
      <c r="T118" s="17">
        <f t="shared" si="30"/>
        <v>250000</v>
      </c>
      <c r="U118" s="17">
        <f t="shared" si="30"/>
        <v>250000</v>
      </c>
      <c r="V118" s="17">
        <f t="shared" si="30"/>
        <v>250000</v>
      </c>
      <c r="W118" s="17">
        <f t="shared" si="30"/>
        <v>0</v>
      </c>
      <c r="X118" s="17">
        <f t="shared" si="30"/>
        <v>0</v>
      </c>
      <c r="Y118" s="17">
        <f t="shared" si="30"/>
        <v>0</v>
      </c>
      <c r="Z118" s="17">
        <f t="shared" si="30"/>
        <v>0</v>
      </c>
      <c r="AA118" s="17">
        <f t="shared" si="30"/>
        <v>0</v>
      </c>
      <c r="AB118" s="17">
        <f t="shared" si="30"/>
        <v>0</v>
      </c>
    </row>
    <row r="119" spans="2:28">
      <c r="B119" s="11" t="str">
        <f t="shared" si="29"/>
        <v/>
      </c>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c r="B120" s="11" t="str">
        <f t="shared" si="29"/>
        <v/>
      </c>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c r="B121" s="11" t="str">
        <f t="shared" si="29"/>
        <v/>
      </c>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c r="B122" s="11" t="str">
        <f t="shared" si="29"/>
        <v/>
      </c>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c r="B123" s="11" t="str">
        <f t="shared" si="29"/>
        <v/>
      </c>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2:28">
      <c r="B124" s="11" t="str">
        <f t="shared" si="29"/>
        <v/>
      </c>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2:28">
      <c r="B125" s="11" t="str">
        <f t="shared" si="29"/>
        <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2:28">
      <c r="B126" s="11" t="str">
        <f t="shared" si="29"/>
        <v/>
      </c>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2:28">
      <c r="B127" s="41" t="str">
        <f t="shared" si="29"/>
        <v/>
      </c>
      <c r="C127" s="5"/>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2:28">
      <c r="B128" s="41" t="str">
        <f t="shared" si="29"/>
        <v/>
      </c>
      <c r="C128" s="5"/>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2:28">
      <c r="B129" s="41" t="str">
        <f t="shared" ref="B129:B130" si="31">B113</f>
        <v/>
      </c>
      <c r="C129" s="5"/>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2:28">
      <c r="B130" s="41" t="str">
        <f t="shared" si="31"/>
        <v/>
      </c>
      <c r="C130" s="5"/>
      <c r="D130" s="4"/>
      <c r="E130" s="4"/>
      <c r="F130" s="4"/>
      <c r="G130" s="4"/>
      <c r="H130" s="4"/>
      <c r="I130" s="4"/>
      <c r="J130" s="4"/>
      <c r="K130" s="4"/>
      <c r="L130" s="4"/>
      <c r="M130" s="4">
        <f t="shared" ref="M130:AB130" si="32">M79</f>
        <v>0</v>
      </c>
      <c r="N130" s="4">
        <f t="shared" si="32"/>
        <v>0</v>
      </c>
      <c r="O130" s="4">
        <f t="shared" si="32"/>
        <v>0</v>
      </c>
      <c r="P130" s="4">
        <f t="shared" si="32"/>
        <v>0</v>
      </c>
      <c r="Q130" s="4">
        <f t="shared" si="32"/>
        <v>0</v>
      </c>
      <c r="R130" s="4">
        <f t="shared" si="32"/>
        <v>0</v>
      </c>
      <c r="S130" s="4">
        <f t="shared" si="32"/>
        <v>0</v>
      </c>
      <c r="T130" s="4">
        <f t="shared" si="32"/>
        <v>0</v>
      </c>
      <c r="U130" s="4">
        <f t="shared" si="32"/>
        <v>0</v>
      </c>
      <c r="V130" s="4">
        <f t="shared" si="32"/>
        <v>0</v>
      </c>
      <c r="W130" s="4">
        <f t="shared" si="32"/>
        <v>0</v>
      </c>
      <c r="X130" s="4">
        <f t="shared" si="32"/>
        <v>0</v>
      </c>
      <c r="Y130" s="4">
        <f t="shared" si="32"/>
        <v>0</v>
      </c>
      <c r="Z130" s="4">
        <f t="shared" si="32"/>
        <v>0</v>
      </c>
      <c r="AA130" s="4">
        <f t="shared" si="32"/>
        <v>0</v>
      </c>
      <c r="AB130" s="4">
        <f t="shared" si="32"/>
        <v>0</v>
      </c>
    </row>
    <row r="131" spans="2:28">
      <c r="B131" s="78" t="s">
        <v>62</v>
      </c>
      <c r="C131" s="106">
        <f>SUM(C118:C130)</f>
        <v>37000</v>
      </c>
      <c r="D131" s="106">
        <f t="shared" ref="D131:AB131" si="33">SUM(D118:D130)</f>
        <v>74000</v>
      </c>
      <c r="E131" s="106">
        <f t="shared" si="33"/>
        <v>106000</v>
      </c>
      <c r="F131" s="106">
        <f t="shared" si="33"/>
        <v>129000</v>
      </c>
      <c r="G131" s="106">
        <f t="shared" si="33"/>
        <v>151000</v>
      </c>
      <c r="H131" s="106">
        <f t="shared" si="33"/>
        <v>177000</v>
      </c>
      <c r="I131" s="106">
        <f t="shared" si="33"/>
        <v>203000</v>
      </c>
      <c r="J131" s="106">
        <f t="shared" si="33"/>
        <v>229000</v>
      </c>
      <c r="K131" s="106">
        <f t="shared" si="33"/>
        <v>250000</v>
      </c>
      <c r="L131" s="106">
        <f t="shared" si="33"/>
        <v>250000</v>
      </c>
      <c r="M131" s="106">
        <f t="shared" si="33"/>
        <v>250000</v>
      </c>
      <c r="N131" s="106">
        <f t="shared" si="33"/>
        <v>250000</v>
      </c>
      <c r="O131" s="106">
        <f t="shared" si="33"/>
        <v>250000</v>
      </c>
      <c r="P131" s="106">
        <f t="shared" si="33"/>
        <v>250000</v>
      </c>
      <c r="Q131" s="106">
        <f t="shared" si="33"/>
        <v>250000</v>
      </c>
      <c r="R131" s="106">
        <f t="shared" si="33"/>
        <v>250000</v>
      </c>
      <c r="S131" s="106">
        <f t="shared" si="33"/>
        <v>250000</v>
      </c>
      <c r="T131" s="106">
        <f t="shared" si="33"/>
        <v>250000</v>
      </c>
      <c r="U131" s="106">
        <f t="shared" si="33"/>
        <v>250000</v>
      </c>
      <c r="V131" s="106">
        <f t="shared" si="33"/>
        <v>250000</v>
      </c>
      <c r="W131" s="106">
        <f t="shared" si="33"/>
        <v>0</v>
      </c>
      <c r="X131" s="106">
        <f t="shared" si="33"/>
        <v>0</v>
      </c>
      <c r="Y131" s="106">
        <f t="shared" si="33"/>
        <v>0</v>
      </c>
      <c r="Z131" s="106">
        <f t="shared" si="33"/>
        <v>0</v>
      </c>
      <c r="AA131" s="106">
        <f t="shared" si="33"/>
        <v>0</v>
      </c>
      <c r="AB131" s="106">
        <f t="shared" si="33"/>
        <v>0</v>
      </c>
    </row>
    <row r="133" spans="2:28">
      <c r="B133" s="114" t="str">
        <f>B82</f>
        <v>Incremental Opex driven by kW</v>
      </c>
      <c r="C133" s="243">
        <f>C117</f>
        <v>2026</v>
      </c>
      <c r="D133" s="243">
        <f t="shared" ref="D133:V133" si="34">D117</f>
        <v>2027</v>
      </c>
      <c r="E133" s="243">
        <f t="shared" si="34"/>
        <v>2028</v>
      </c>
      <c r="F133" s="243">
        <f t="shared" si="34"/>
        <v>2029</v>
      </c>
      <c r="G133" s="243">
        <f t="shared" si="34"/>
        <v>2030</v>
      </c>
      <c r="H133" s="243">
        <f t="shared" si="34"/>
        <v>2031</v>
      </c>
      <c r="I133" s="243">
        <f t="shared" si="34"/>
        <v>2032</v>
      </c>
      <c r="J133" s="243">
        <f t="shared" si="34"/>
        <v>2033</v>
      </c>
      <c r="K133" s="243">
        <f t="shared" si="34"/>
        <v>2034</v>
      </c>
      <c r="L133" s="243">
        <f t="shared" si="34"/>
        <v>2035</v>
      </c>
      <c r="M133" s="243">
        <f t="shared" si="34"/>
        <v>2036</v>
      </c>
      <c r="N133" s="243">
        <f t="shared" si="34"/>
        <v>2037</v>
      </c>
      <c r="O133" s="243">
        <f t="shared" si="34"/>
        <v>2038</v>
      </c>
      <c r="P133" s="243">
        <f t="shared" si="34"/>
        <v>2039</v>
      </c>
      <c r="Q133" s="243">
        <f t="shared" si="34"/>
        <v>2040</v>
      </c>
      <c r="R133" s="243">
        <f t="shared" si="34"/>
        <v>2041</v>
      </c>
      <c r="S133" s="243">
        <f t="shared" si="34"/>
        <v>2042</v>
      </c>
      <c r="T133" s="243">
        <f t="shared" si="34"/>
        <v>2043</v>
      </c>
      <c r="U133" s="243">
        <f t="shared" si="34"/>
        <v>2044</v>
      </c>
      <c r="V133" s="243">
        <f t="shared" si="34"/>
        <v>2045</v>
      </c>
      <c r="W133" s="243"/>
      <c r="X133" s="243"/>
      <c r="Y133" s="243"/>
      <c r="Z133" s="243"/>
      <c r="AA133" s="243"/>
      <c r="AB133" s="243"/>
    </row>
    <row r="134" spans="2:28">
      <c r="B134" s="10" t="str">
        <f t="shared" ref="B134:B144" si="35">B118</f>
        <v>Jemena Electricity Network</v>
      </c>
      <c r="C134" s="28">
        <f>SUM($C102:C102)*0.005</f>
        <v>64547.421179144018</v>
      </c>
      <c r="D134" s="28">
        <f>SUM($C102:D102)*0.005</f>
        <v>282055.73436806392</v>
      </c>
      <c r="E134" s="28">
        <f>SUM($C102:E102)*0.005</f>
        <v>379580.67046966578</v>
      </c>
      <c r="F134" s="28">
        <f>SUM($C102:F102)*0.005</f>
        <v>434668.37546559901</v>
      </c>
      <c r="G134" s="28">
        <f>SUM($C102:G102)*0.005</f>
        <v>531689.92554691283</v>
      </c>
      <c r="H134" s="28">
        <f>SUM($C102:H102)*0.005</f>
        <v>542070.06754678418</v>
      </c>
      <c r="I134" s="28">
        <f>SUM($C102:I102)*0.005</f>
        <v>542070.06754678418</v>
      </c>
      <c r="J134" s="28">
        <f>SUM($C102:J102)*0.005</f>
        <v>542070.06754678418</v>
      </c>
      <c r="K134" s="28">
        <f>SUM($C102:K102)*0.005</f>
        <v>542070.06754678418</v>
      </c>
      <c r="L134" s="28">
        <f>SUM($C102:L102)*0.005</f>
        <v>542070.06754678418</v>
      </c>
      <c r="M134" s="28">
        <f>SUM($C102:M102)*0.005</f>
        <v>542070.06754678418</v>
      </c>
      <c r="N134" s="28"/>
      <c r="O134" s="28"/>
      <c r="P134" s="28"/>
      <c r="Q134" s="28"/>
      <c r="R134" s="28"/>
      <c r="S134" s="6"/>
      <c r="T134" s="6"/>
      <c r="U134" s="6"/>
      <c r="V134" s="6"/>
      <c r="W134" s="6"/>
      <c r="X134" s="6"/>
      <c r="Y134" s="6"/>
      <c r="Z134" s="6"/>
      <c r="AA134" s="6"/>
      <c r="AB134" s="6"/>
    </row>
    <row r="135" spans="2:28">
      <c r="B135" s="11" t="str">
        <f t="shared" si="35"/>
        <v/>
      </c>
      <c r="C135" s="28"/>
      <c r="D135" s="28"/>
      <c r="E135" s="28"/>
      <c r="F135" s="28"/>
      <c r="G135" s="28"/>
      <c r="H135" s="28"/>
      <c r="I135" s="28"/>
      <c r="J135" s="28"/>
      <c r="K135" s="28"/>
      <c r="L135" s="28"/>
      <c r="M135" s="28"/>
      <c r="N135" s="28"/>
      <c r="O135" s="28"/>
      <c r="P135" s="28"/>
      <c r="Q135" s="28"/>
      <c r="R135" s="28"/>
      <c r="S135" s="6"/>
      <c r="T135" s="6"/>
      <c r="U135" s="6"/>
      <c r="V135" s="6"/>
      <c r="W135" s="6"/>
      <c r="X135" s="6"/>
      <c r="Y135" s="6"/>
      <c r="Z135" s="6"/>
      <c r="AA135" s="6"/>
      <c r="AB135" s="6"/>
    </row>
    <row r="136" spans="2:28">
      <c r="B136" s="11" t="str">
        <f t="shared" si="35"/>
        <v/>
      </c>
      <c r="C136" s="28"/>
      <c r="D136" s="28"/>
      <c r="E136" s="28"/>
      <c r="F136" s="28"/>
      <c r="G136" s="28"/>
      <c r="H136" s="28"/>
      <c r="I136" s="28"/>
      <c r="J136" s="28"/>
      <c r="K136" s="28"/>
      <c r="L136" s="28"/>
      <c r="M136" s="28"/>
      <c r="N136" s="28"/>
      <c r="O136" s="28"/>
      <c r="P136" s="28"/>
      <c r="Q136" s="28"/>
      <c r="R136" s="28"/>
      <c r="S136" s="6"/>
      <c r="T136" s="6"/>
      <c r="U136" s="6"/>
      <c r="V136" s="6"/>
      <c r="W136" s="6"/>
      <c r="X136" s="6"/>
      <c r="Y136" s="6"/>
      <c r="Z136" s="6"/>
      <c r="AA136" s="6"/>
      <c r="AB136" s="6"/>
    </row>
    <row r="137" spans="2:28">
      <c r="B137" s="11" t="str">
        <f t="shared" si="35"/>
        <v/>
      </c>
      <c r="C137" s="28"/>
      <c r="D137" s="28"/>
      <c r="E137" s="28"/>
      <c r="F137" s="28"/>
      <c r="G137" s="28"/>
      <c r="H137" s="28"/>
      <c r="I137" s="28"/>
      <c r="J137" s="28"/>
      <c r="K137" s="28"/>
      <c r="L137" s="28"/>
      <c r="M137" s="28"/>
      <c r="N137" s="28"/>
      <c r="O137" s="28"/>
      <c r="P137" s="28"/>
      <c r="Q137" s="28"/>
      <c r="R137" s="28"/>
      <c r="S137" s="6"/>
      <c r="T137" s="6"/>
      <c r="U137" s="6"/>
      <c r="V137" s="6"/>
      <c r="W137" s="6"/>
      <c r="X137" s="6"/>
      <c r="Y137" s="6"/>
      <c r="Z137" s="6"/>
      <c r="AA137" s="6"/>
      <c r="AB137" s="6"/>
    </row>
    <row r="138" spans="2:28">
      <c r="B138" s="11" t="str">
        <f t="shared" si="35"/>
        <v/>
      </c>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row>
    <row r="139" spans="2:28">
      <c r="B139" s="11" t="str">
        <f t="shared" si="35"/>
        <v/>
      </c>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row>
    <row r="140" spans="2:28">
      <c r="B140" s="11" t="str">
        <f t="shared" si="35"/>
        <v/>
      </c>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row>
    <row r="141" spans="2:28">
      <c r="B141" s="11" t="str">
        <f t="shared" si="35"/>
        <v/>
      </c>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row>
    <row r="142" spans="2:28">
      <c r="B142" s="11" t="str">
        <f t="shared" si="35"/>
        <v/>
      </c>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row>
    <row r="143" spans="2:28">
      <c r="B143" s="41" t="str">
        <f t="shared" si="35"/>
        <v/>
      </c>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row>
    <row r="144" spans="2:28">
      <c r="B144" s="41" t="str">
        <f t="shared" si="35"/>
        <v/>
      </c>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row>
    <row r="145" spans="2:28">
      <c r="B145" s="41" t="str">
        <f t="shared" ref="B145:B146" si="36">B129</f>
        <v/>
      </c>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row>
    <row r="146" spans="2:28">
      <c r="B146" s="41" t="str">
        <f t="shared" si="36"/>
        <v/>
      </c>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row>
    <row r="147" spans="2:28">
      <c r="B147" s="78" t="str">
        <f>B131</f>
        <v>TOTAL</v>
      </c>
      <c r="C147" s="106">
        <f>SUM(C134:C146)</f>
        <v>64547.421179144018</v>
      </c>
      <c r="D147" s="106">
        <f t="shared" ref="D147:AB147" si="37">SUM(D134:D146)</f>
        <v>282055.73436806392</v>
      </c>
      <c r="E147" s="106">
        <f t="shared" si="37"/>
        <v>379580.67046966578</v>
      </c>
      <c r="F147" s="106">
        <f t="shared" si="37"/>
        <v>434668.37546559901</v>
      </c>
      <c r="G147" s="106">
        <f t="shared" si="37"/>
        <v>531689.92554691283</v>
      </c>
      <c r="H147" s="106">
        <f t="shared" si="37"/>
        <v>542070.06754678418</v>
      </c>
      <c r="I147" s="106">
        <f t="shared" si="37"/>
        <v>542070.06754678418</v>
      </c>
      <c r="J147" s="106">
        <f t="shared" si="37"/>
        <v>542070.06754678418</v>
      </c>
      <c r="K147" s="106">
        <f t="shared" si="37"/>
        <v>542070.06754678418</v>
      </c>
      <c r="L147" s="106">
        <f t="shared" si="37"/>
        <v>542070.06754678418</v>
      </c>
      <c r="M147" s="106">
        <f t="shared" si="37"/>
        <v>542070.06754678418</v>
      </c>
      <c r="N147" s="106">
        <f t="shared" si="37"/>
        <v>0</v>
      </c>
      <c r="O147" s="106">
        <f t="shared" si="37"/>
        <v>0</v>
      </c>
      <c r="P147" s="106">
        <f t="shared" si="37"/>
        <v>0</v>
      </c>
      <c r="Q147" s="106">
        <f t="shared" si="37"/>
        <v>0</v>
      </c>
      <c r="R147" s="106">
        <f t="shared" si="37"/>
        <v>0</v>
      </c>
      <c r="S147" s="106">
        <f t="shared" si="37"/>
        <v>0</v>
      </c>
      <c r="T147" s="106">
        <f t="shared" si="37"/>
        <v>0</v>
      </c>
      <c r="U147" s="106">
        <f t="shared" si="37"/>
        <v>0</v>
      </c>
      <c r="V147" s="106">
        <f t="shared" si="37"/>
        <v>0</v>
      </c>
      <c r="W147" s="106">
        <f t="shared" si="37"/>
        <v>0</v>
      </c>
      <c r="X147" s="106">
        <f t="shared" si="37"/>
        <v>0</v>
      </c>
      <c r="Y147" s="106">
        <f t="shared" si="37"/>
        <v>0</v>
      </c>
      <c r="Z147" s="106">
        <f t="shared" si="37"/>
        <v>0</v>
      </c>
      <c r="AA147" s="106">
        <f t="shared" si="37"/>
        <v>0</v>
      </c>
      <c r="AB147" s="106">
        <f t="shared" si="37"/>
        <v>0</v>
      </c>
    </row>
    <row r="148" spans="2:28">
      <c r="B148" s="2"/>
    </row>
    <row r="149" spans="2:28">
      <c r="C149" s="2"/>
      <c r="D149" s="2"/>
    </row>
    <row r="150" spans="2:28">
      <c r="B150" s="73" t="str">
        <f>Lists!$C$5</f>
        <v>Low Voltage Substations</v>
      </c>
      <c r="C150" s="2"/>
      <c r="D150" s="2"/>
    </row>
    <row r="151" spans="2:28">
      <c r="C151" s="2"/>
      <c r="D151" s="2"/>
    </row>
    <row r="152" spans="2:28">
      <c r="B152" s="75" t="str">
        <f>B101</f>
        <v>Demand Driven Capital Expenditure ($ Total)</v>
      </c>
      <c r="C152" s="237">
        <f>C117</f>
        <v>2026</v>
      </c>
      <c r="D152" s="237">
        <f t="shared" ref="D152:V152" si="38">D117</f>
        <v>2027</v>
      </c>
      <c r="E152" s="237">
        <f t="shared" si="38"/>
        <v>2028</v>
      </c>
      <c r="F152" s="237">
        <f t="shared" si="38"/>
        <v>2029</v>
      </c>
      <c r="G152" s="237">
        <f t="shared" si="38"/>
        <v>2030</v>
      </c>
      <c r="H152" s="237">
        <f t="shared" si="38"/>
        <v>2031</v>
      </c>
      <c r="I152" s="237">
        <f t="shared" si="38"/>
        <v>2032</v>
      </c>
      <c r="J152" s="237">
        <f t="shared" si="38"/>
        <v>2033</v>
      </c>
      <c r="K152" s="237">
        <f t="shared" si="38"/>
        <v>2034</v>
      </c>
      <c r="L152" s="237">
        <f t="shared" si="38"/>
        <v>2035</v>
      </c>
      <c r="M152" s="237">
        <f t="shared" si="38"/>
        <v>2036</v>
      </c>
      <c r="N152" s="237">
        <f t="shared" si="38"/>
        <v>2037</v>
      </c>
      <c r="O152" s="237">
        <f t="shared" si="38"/>
        <v>2038</v>
      </c>
      <c r="P152" s="237">
        <f t="shared" si="38"/>
        <v>2039</v>
      </c>
      <c r="Q152" s="237">
        <f t="shared" si="38"/>
        <v>2040</v>
      </c>
      <c r="R152" s="237">
        <f t="shared" si="38"/>
        <v>2041</v>
      </c>
      <c r="S152" s="237">
        <f t="shared" si="38"/>
        <v>2042</v>
      </c>
      <c r="T152" s="237">
        <f t="shared" si="38"/>
        <v>2043</v>
      </c>
      <c r="U152" s="237">
        <f t="shared" si="38"/>
        <v>2044</v>
      </c>
      <c r="V152" s="237">
        <f t="shared" si="38"/>
        <v>2045</v>
      </c>
      <c r="W152" s="237"/>
      <c r="X152" s="237"/>
      <c r="Y152" s="237"/>
      <c r="Z152" s="237"/>
      <c r="AA152" s="237"/>
      <c r="AB152" s="237"/>
    </row>
    <row r="153" spans="2:28">
      <c r="B153" s="10" t="str">
        <f t="shared" ref="B153:B163" si="39">B118</f>
        <v>Jemena Electricity Network</v>
      </c>
      <c r="C153" s="6">
        <f>'Output sheet'!C92*1000000</f>
        <v>2617107.2207585988</v>
      </c>
      <c r="D153" s="6">
        <f>'Output sheet'!D92*1000000</f>
        <v>5982616.6174872182</v>
      </c>
      <c r="E153" s="6">
        <f>'Output sheet'!E92*1000000</f>
        <v>6182947.458373622</v>
      </c>
      <c r="F153" s="6">
        <f>'Output sheet'!F92*1000000</f>
        <v>6446185.2567988066</v>
      </c>
      <c r="G153" s="6">
        <f>'Output sheet'!G92*1000000</f>
        <v>6702670.9887698386</v>
      </c>
      <c r="H153" s="6">
        <f>'Output sheet'!H92*1000000</f>
        <v>6898050.6864753049</v>
      </c>
      <c r="I153" s="6">
        <f>'Output sheet'!I92*1000000</f>
        <v>0</v>
      </c>
      <c r="J153" s="6">
        <f>'Output sheet'!J92*1000000</f>
        <v>0</v>
      </c>
      <c r="K153" s="6">
        <f>'Output sheet'!K92*1000000</f>
        <v>0</v>
      </c>
      <c r="L153" s="6">
        <f>'Output sheet'!L92*1000000</f>
        <v>0</v>
      </c>
      <c r="M153" s="6">
        <f>'Output sheet'!M92*1000000</f>
        <v>0</v>
      </c>
      <c r="N153" s="6"/>
      <c r="O153" s="6"/>
      <c r="P153" s="6"/>
      <c r="Q153" s="6"/>
      <c r="R153" s="6"/>
      <c r="S153" s="6"/>
      <c r="T153" s="6"/>
      <c r="U153" s="6"/>
      <c r="V153" s="6"/>
      <c r="W153" s="6"/>
      <c r="X153" s="6"/>
      <c r="Y153" s="6"/>
      <c r="Z153" s="6"/>
      <c r="AA153" s="6"/>
      <c r="AB153" s="6"/>
    </row>
    <row r="154" spans="2:28">
      <c r="B154" s="11" t="str">
        <f t="shared" si="39"/>
        <v/>
      </c>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row>
    <row r="155" spans="2:28">
      <c r="B155" s="11" t="str">
        <f t="shared" si="39"/>
        <v/>
      </c>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row>
    <row r="156" spans="2:28">
      <c r="B156" s="11" t="str">
        <f t="shared" si="39"/>
        <v/>
      </c>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row>
    <row r="157" spans="2:28">
      <c r="B157" s="11" t="str">
        <f t="shared" si="39"/>
        <v/>
      </c>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row>
    <row r="158" spans="2:28">
      <c r="B158" s="11" t="str">
        <f t="shared" si="39"/>
        <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row>
    <row r="159" spans="2:28">
      <c r="B159" s="11" t="str">
        <f t="shared" si="39"/>
        <v/>
      </c>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row>
    <row r="160" spans="2:28">
      <c r="B160" s="11" t="str">
        <f t="shared" si="39"/>
        <v/>
      </c>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row>
    <row r="161" spans="2:28">
      <c r="B161" s="11" t="str">
        <f t="shared" si="39"/>
        <v/>
      </c>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row>
    <row r="162" spans="2:28">
      <c r="B162" s="41" t="str">
        <f t="shared" si="39"/>
        <v/>
      </c>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row>
    <row r="163" spans="2:28">
      <c r="B163" s="41" t="str">
        <f t="shared" si="39"/>
        <v/>
      </c>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row>
    <row r="164" spans="2:28">
      <c r="B164" s="41" t="str">
        <f t="shared" ref="B164:B165" si="40">B129</f>
        <v/>
      </c>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row>
    <row r="165" spans="2:28">
      <c r="B165" s="41" t="str">
        <f t="shared" si="40"/>
        <v/>
      </c>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row>
    <row r="166" spans="2:28">
      <c r="B166" s="78" t="s">
        <v>62</v>
      </c>
      <c r="C166" s="74">
        <f>SUM(C153:C165)</f>
        <v>2617107.2207585988</v>
      </c>
      <c r="D166" s="74">
        <f t="shared" ref="D166:AB166" si="41">SUM(D153:D165)</f>
        <v>5982616.6174872182</v>
      </c>
      <c r="E166" s="74">
        <f t="shared" si="41"/>
        <v>6182947.458373622</v>
      </c>
      <c r="F166" s="74">
        <f t="shared" si="41"/>
        <v>6446185.2567988066</v>
      </c>
      <c r="G166" s="74">
        <f t="shared" si="41"/>
        <v>6702670.9887698386</v>
      </c>
      <c r="H166" s="74">
        <f t="shared" si="41"/>
        <v>6898050.6864753049</v>
      </c>
      <c r="I166" s="74">
        <f t="shared" si="41"/>
        <v>0</v>
      </c>
      <c r="J166" s="74">
        <f t="shared" si="41"/>
        <v>0</v>
      </c>
      <c r="K166" s="74">
        <f t="shared" si="41"/>
        <v>0</v>
      </c>
      <c r="L166" s="74">
        <f t="shared" si="41"/>
        <v>0</v>
      </c>
      <c r="M166" s="74">
        <f t="shared" si="41"/>
        <v>0</v>
      </c>
      <c r="N166" s="74">
        <f t="shared" si="41"/>
        <v>0</v>
      </c>
      <c r="O166" s="74">
        <f t="shared" si="41"/>
        <v>0</v>
      </c>
      <c r="P166" s="74">
        <f t="shared" si="41"/>
        <v>0</v>
      </c>
      <c r="Q166" s="74">
        <f t="shared" si="41"/>
        <v>0</v>
      </c>
      <c r="R166" s="74">
        <f t="shared" si="41"/>
        <v>0</v>
      </c>
      <c r="S166" s="74">
        <f t="shared" si="41"/>
        <v>0</v>
      </c>
      <c r="T166" s="74">
        <f t="shared" si="41"/>
        <v>0</v>
      </c>
      <c r="U166" s="74">
        <f t="shared" si="41"/>
        <v>0</v>
      </c>
      <c r="V166" s="74">
        <f t="shared" si="41"/>
        <v>0</v>
      </c>
      <c r="W166" s="74">
        <f t="shared" si="41"/>
        <v>0</v>
      </c>
      <c r="X166" s="74">
        <f t="shared" si="41"/>
        <v>0</v>
      </c>
      <c r="Y166" s="74">
        <f t="shared" si="41"/>
        <v>0</v>
      </c>
      <c r="Z166" s="74">
        <f t="shared" si="41"/>
        <v>0</v>
      </c>
      <c r="AA166" s="74">
        <f t="shared" si="41"/>
        <v>0</v>
      </c>
      <c r="AB166" s="74">
        <f t="shared" si="41"/>
        <v>0</v>
      </c>
    </row>
    <row r="167" spans="2:28">
      <c r="D167" s="18"/>
      <c r="E167" s="18"/>
      <c r="F167" s="18"/>
      <c r="G167" s="18"/>
      <c r="H167" s="18"/>
      <c r="I167" s="18"/>
      <c r="J167" s="18"/>
      <c r="K167" s="18"/>
      <c r="L167" s="18"/>
      <c r="M167" s="18"/>
      <c r="N167" s="18"/>
      <c r="O167" s="18"/>
      <c r="P167" s="18"/>
      <c r="Q167" s="18"/>
      <c r="R167" s="18"/>
      <c r="S167" s="18"/>
      <c r="T167" s="18"/>
      <c r="U167" s="18"/>
      <c r="V167" s="18"/>
      <c r="W167" s="18"/>
    </row>
    <row r="168" spans="2:28">
      <c r="B168" s="75" t="str">
        <f>B117</f>
        <v>Cumulative Demand Growth - kW</v>
      </c>
      <c r="C168" s="237">
        <f>C152</f>
        <v>2026</v>
      </c>
      <c r="D168" s="237">
        <f>D152</f>
        <v>2027</v>
      </c>
      <c r="E168" s="237">
        <f t="shared" ref="E168:X168" si="42">E152</f>
        <v>2028</v>
      </c>
      <c r="F168" s="237">
        <f t="shared" si="42"/>
        <v>2029</v>
      </c>
      <c r="G168" s="237">
        <f t="shared" si="42"/>
        <v>2030</v>
      </c>
      <c r="H168" s="237">
        <f t="shared" si="42"/>
        <v>2031</v>
      </c>
      <c r="I168" s="237">
        <f t="shared" si="42"/>
        <v>2032</v>
      </c>
      <c r="J168" s="237">
        <f t="shared" si="42"/>
        <v>2033</v>
      </c>
      <c r="K168" s="237">
        <f t="shared" si="42"/>
        <v>2034</v>
      </c>
      <c r="L168" s="237">
        <f t="shared" si="42"/>
        <v>2035</v>
      </c>
      <c r="M168" s="237">
        <f t="shared" si="42"/>
        <v>2036</v>
      </c>
      <c r="N168" s="237">
        <f t="shared" si="42"/>
        <v>2037</v>
      </c>
      <c r="O168" s="237">
        <f t="shared" si="42"/>
        <v>2038</v>
      </c>
      <c r="P168" s="237">
        <f t="shared" si="42"/>
        <v>2039</v>
      </c>
      <c r="Q168" s="237">
        <f t="shared" si="42"/>
        <v>2040</v>
      </c>
      <c r="R168" s="237">
        <f t="shared" si="42"/>
        <v>2041</v>
      </c>
      <c r="S168" s="237">
        <f t="shared" si="42"/>
        <v>2042</v>
      </c>
      <c r="T168" s="237">
        <f t="shared" si="42"/>
        <v>2043</v>
      </c>
      <c r="U168" s="237">
        <f t="shared" si="42"/>
        <v>2044</v>
      </c>
      <c r="V168" s="237">
        <f t="shared" si="42"/>
        <v>2045</v>
      </c>
      <c r="W168" s="237">
        <f t="shared" si="42"/>
        <v>0</v>
      </c>
      <c r="X168" s="237">
        <f t="shared" si="42"/>
        <v>0</v>
      </c>
      <c r="Y168" s="237">
        <f>Y152</f>
        <v>0</v>
      </c>
      <c r="Z168" s="237">
        <f t="shared" ref="Z168:AB168" si="43">Z152</f>
        <v>0</v>
      </c>
      <c r="AA168" s="237">
        <f t="shared" si="43"/>
        <v>0</v>
      </c>
      <c r="AB168" s="237">
        <f t="shared" si="43"/>
        <v>0</v>
      </c>
    </row>
    <row r="169" spans="2:28">
      <c r="B169" s="10" t="str">
        <f t="shared" ref="B169:B180" si="44">B153</f>
        <v>Jemena Electricity Network</v>
      </c>
      <c r="C169" s="17">
        <f>C118</f>
        <v>37000</v>
      </c>
      <c r="D169" s="17">
        <f t="shared" ref="D169:AB169" si="45">D118</f>
        <v>74000</v>
      </c>
      <c r="E169" s="17">
        <f t="shared" si="45"/>
        <v>106000</v>
      </c>
      <c r="F169" s="17">
        <f t="shared" si="45"/>
        <v>129000</v>
      </c>
      <c r="G169" s="17">
        <f t="shared" si="45"/>
        <v>151000</v>
      </c>
      <c r="H169" s="17">
        <f t="shared" si="45"/>
        <v>177000</v>
      </c>
      <c r="I169" s="17">
        <f t="shared" si="45"/>
        <v>203000</v>
      </c>
      <c r="J169" s="17">
        <f t="shared" si="45"/>
        <v>229000</v>
      </c>
      <c r="K169" s="17">
        <f t="shared" si="45"/>
        <v>250000</v>
      </c>
      <c r="L169" s="17">
        <f t="shared" si="45"/>
        <v>250000</v>
      </c>
      <c r="M169" s="17">
        <f t="shared" si="45"/>
        <v>250000</v>
      </c>
      <c r="N169" s="17">
        <f t="shared" si="45"/>
        <v>250000</v>
      </c>
      <c r="O169" s="17">
        <f t="shared" si="45"/>
        <v>250000</v>
      </c>
      <c r="P169" s="17">
        <f t="shared" si="45"/>
        <v>250000</v>
      </c>
      <c r="Q169" s="17">
        <f t="shared" si="45"/>
        <v>250000</v>
      </c>
      <c r="R169" s="17">
        <f t="shared" si="45"/>
        <v>250000</v>
      </c>
      <c r="S169" s="17">
        <f t="shared" si="45"/>
        <v>250000</v>
      </c>
      <c r="T169" s="17">
        <f t="shared" si="45"/>
        <v>250000</v>
      </c>
      <c r="U169" s="17">
        <f t="shared" si="45"/>
        <v>250000</v>
      </c>
      <c r="V169" s="17">
        <f t="shared" si="45"/>
        <v>250000</v>
      </c>
      <c r="W169" s="17">
        <f t="shared" si="45"/>
        <v>0</v>
      </c>
      <c r="X169" s="17">
        <f t="shared" si="45"/>
        <v>0</v>
      </c>
      <c r="Y169" s="17">
        <f t="shared" si="45"/>
        <v>0</v>
      </c>
      <c r="Z169" s="17">
        <f t="shared" si="45"/>
        <v>0</v>
      </c>
      <c r="AA169" s="17">
        <f t="shared" si="45"/>
        <v>0</v>
      </c>
      <c r="AB169" s="17">
        <f t="shared" si="45"/>
        <v>0</v>
      </c>
    </row>
    <row r="170" spans="2:28">
      <c r="B170" s="11" t="str">
        <f t="shared" si="44"/>
        <v/>
      </c>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2:28">
      <c r="B171" s="11" t="str">
        <f t="shared" si="44"/>
        <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2:28">
      <c r="B172" s="11" t="str">
        <f t="shared" si="44"/>
        <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2:28">
      <c r="B173" s="11" t="str">
        <f t="shared" si="44"/>
        <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2:28">
      <c r="B174" s="11" t="str">
        <f t="shared" si="44"/>
        <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2:28">
      <c r="B175" s="11" t="str">
        <f t="shared" si="44"/>
        <v/>
      </c>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2:28">
      <c r="B176" s="11" t="str">
        <f t="shared" si="44"/>
        <v/>
      </c>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2:28">
      <c r="B177" s="11" t="str">
        <f t="shared" si="44"/>
        <v/>
      </c>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2:28">
      <c r="B178" s="41" t="str">
        <f t="shared" si="44"/>
        <v/>
      </c>
      <c r="C178" s="5"/>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2:28">
      <c r="B179" s="41" t="str">
        <f t="shared" si="44"/>
        <v/>
      </c>
      <c r="C179" s="5"/>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2:28">
      <c r="B180" s="41" t="str">
        <f t="shared" si="44"/>
        <v/>
      </c>
      <c r="C180" s="5"/>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2:28">
      <c r="B181" s="12" t="str">
        <f t="shared" ref="B181" si="46">B165</f>
        <v/>
      </c>
      <c r="C181" s="5"/>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2:28">
      <c r="B182" s="78" t="s">
        <v>62</v>
      </c>
      <c r="C182" s="106">
        <f>SUM(C169:C181)</f>
        <v>37000</v>
      </c>
      <c r="D182" s="106">
        <f t="shared" ref="D182:AB182" si="47">SUM(D169:D181)</f>
        <v>74000</v>
      </c>
      <c r="E182" s="106">
        <f t="shared" si="47"/>
        <v>106000</v>
      </c>
      <c r="F182" s="106">
        <f t="shared" si="47"/>
        <v>129000</v>
      </c>
      <c r="G182" s="106">
        <f t="shared" si="47"/>
        <v>151000</v>
      </c>
      <c r="H182" s="106">
        <f t="shared" si="47"/>
        <v>177000</v>
      </c>
      <c r="I182" s="106">
        <f t="shared" si="47"/>
        <v>203000</v>
      </c>
      <c r="J182" s="106">
        <f t="shared" si="47"/>
        <v>229000</v>
      </c>
      <c r="K182" s="106">
        <f t="shared" si="47"/>
        <v>250000</v>
      </c>
      <c r="L182" s="106">
        <f t="shared" si="47"/>
        <v>250000</v>
      </c>
      <c r="M182" s="106">
        <f t="shared" si="47"/>
        <v>250000</v>
      </c>
      <c r="N182" s="106">
        <f t="shared" si="47"/>
        <v>250000</v>
      </c>
      <c r="O182" s="106">
        <f t="shared" si="47"/>
        <v>250000</v>
      </c>
      <c r="P182" s="106">
        <f t="shared" si="47"/>
        <v>250000</v>
      </c>
      <c r="Q182" s="106">
        <f t="shared" si="47"/>
        <v>250000</v>
      </c>
      <c r="R182" s="106">
        <f t="shared" si="47"/>
        <v>250000</v>
      </c>
      <c r="S182" s="106">
        <f t="shared" si="47"/>
        <v>250000</v>
      </c>
      <c r="T182" s="106">
        <f t="shared" si="47"/>
        <v>250000</v>
      </c>
      <c r="U182" s="106">
        <f t="shared" si="47"/>
        <v>250000</v>
      </c>
      <c r="V182" s="106">
        <f t="shared" si="47"/>
        <v>250000</v>
      </c>
      <c r="W182" s="106">
        <f t="shared" si="47"/>
        <v>0</v>
      </c>
      <c r="X182" s="106">
        <f t="shared" si="47"/>
        <v>0</v>
      </c>
      <c r="Y182" s="106">
        <f t="shared" si="47"/>
        <v>0</v>
      </c>
      <c r="Z182" s="106">
        <f t="shared" si="47"/>
        <v>0</v>
      </c>
      <c r="AA182" s="106">
        <f t="shared" si="47"/>
        <v>0</v>
      </c>
      <c r="AB182" s="106">
        <f t="shared" si="47"/>
        <v>0</v>
      </c>
    </row>
    <row r="184" spans="2:28">
      <c r="B184" s="114" t="str">
        <f>B133</f>
        <v>Incremental Opex driven by kW</v>
      </c>
      <c r="C184" s="243">
        <f>C168</f>
        <v>2026</v>
      </c>
      <c r="D184" s="243">
        <f t="shared" ref="D184:AB184" si="48">D168</f>
        <v>2027</v>
      </c>
      <c r="E184" s="243">
        <f t="shared" si="48"/>
        <v>2028</v>
      </c>
      <c r="F184" s="243">
        <f t="shared" si="48"/>
        <v>2029</v>
      </c>
      <c r="G184" s="243">
        <f t="shared" si="48"/>
        <v>2030</v>
      </c>
      <c r="H184" s="243">
        <f t="shared" si="48"/>
        <v>2031</v>
      </c>
      <c r="I184" s="243">
        <f t="shared" si="48"/>
        <v>2032</v>
      </c>
      <c r="J184" s="243">
        <f t="shared" si="48"/>
        <v>2033</v>
      </c>
      <c r="K184" s="243">
        <f t="shared" si="48"/>
        <v>2034</v>
      </c>
      <c r="L184" s="243">
        <f t="shared" si="48"/>
        <v>2035</v>
      </c>
      <c r="M184" s="243">
        <f t="shared" si="48"/>
        <v>2036</v>
      </c>
      <c r="N184" s="243">
        <f t="shared" si="48"/>
        <v>2037</v>
      </c>
      <c r="O184" s="243">
        <f t="shared" si="48"/>
        <v>2038</v>
      </c>
      <c r="P184" s="243">
        <f t="shared" si="48"/>
        <v>2039</v>
      </c>
      <c r="Q184" s="243">
        <f t="shared" si="48"/>
        <v>2040</v>
      </c>
      <c r="R184" s="243">
        <f t="shared" si="48"/>
        <v>2041</v>
      </c>
      <c r="S184" s="243">
        <f t="shared" si="48"/>
        <v>2042</v>
      </c>
      <c r="T184" s="243">
        <f t="shared" si="48"/>
        <v>2043</v>
      </c>
      <c r="U184" s="243">
        <f t="shared" si="48"/>
        <v>2044</v>
      </c>
      <c r="V184" s="243">
        <f t="shared" si="48"/>
        <v>2045</v>
      </c>
      <c r="W184" s="243">
        <f t="shared" si="48"/>
        <v>0</v>
      </c>
      <c r="X184" s="243">
        <f t="shared" si="48"/>
        <v>0</v>
      </c>
      <c r="Y184" s="243">
        <f t="shared" si="48"/>
        <v>0</v>
      </c>
      <c r="Z184" s="243">
        <f t="shared" si="48"/>
        <v>0</v>
      </c>
      <c r="AA184" s="243">
        <f t="shared" si="48"/>
        <v>0</v>
      </c>
      <c r="AB184" s="243">
        <f t="shared" si="48"/>
        <v>0</v>
      </c>
    </row>
    <row r="185" spans="2:28">
      <c r="B185" s="10" t="str">
        <f t="shared" ref="B185:B196" si="49">B169</f>
        <v>Jemena Electricity Network</v>
      </c>
      <c r="C185" s="28">
        <f>SUM($C153:C153)*0.005</f>
        <v>13085.536103792994</v>
      </c>
      <c r="D185" s="28">
        <f>SUM($C153:D153)*0.005</f>
        <v>42998.619191229081</v>
      </c>
      <c r="E185" s="28">
        <f>SUM($C153:E153)*0.005</f>
        <v>73913.356483097188</v>
      </c>
      <c r="F185" s="28">
        <f>SUM($C153:F153)*0.005</f>
        <v>106144.28276709122</v>
      </c>
      <c r="G185" s="28">
        <f>SUM($C153:G153)*0.005</f>
        <v>139657.63771094044</v>
      </c>
      <c r="H185" s="28">
        <f>SUM($C153:H153)*0.005</f>
        <v>174147.89114331696</v>
      </c>
      <c r="I185" s="28">
        <f>SUM($C153:I153)*0.005</f>
        <v>174147.89114331696</v>
      </c>
      <c r="J185" s="28">
        <f>SUM($C153:J153)*0.005</f>
        <v>174147.89114331696</v>
      </c>
      <c r="K185" s="28">
        <f>SUM($C153:K153)*0.005</f>
        <v>174147.89114331696</v>
      </c>
      <c r="L185" s="28">
        <f>SUM($C153:L153)*0.005</f>
        <v>174147.89114331696</v>
      </c>
      <c r="M185" s="28">
        <f>SUM($C153:M153)*0.005</f>
        <v>174147.89114331696</v>
      </c>
      <c r="N185" s="28"/>
      <c r="O185" s="28"/>
      <c r="P185" s="28"/>
      <c r="Q185" s="28"/>
      <c r="R185" s="28"/>
      <c r="S185" s="6"/>
      <c r="T185" s="6"/>
      <c r="U185" s="6"/>
      <c r="V185" s="6"/>
      <c r="W185" s="6"/>
      <c r="X185" s="6"/>
      <c r="Y185" s="6"/>
      <c r="Z185" s="6"/>
      <c r="AA185" s="6"/>
      <c r="AB185" s="6"/>
    </row>
    <row r="186" spans="2:28">
      <c r="B186" s="11" t="str">
        <f t="shared" si="49"/>
        <v/>
      </c>
      <c r="C186" s="28"/>
      <c r="D186" s="28"/>
      <c r="E186" s="28"/>
      <c r="F186" s="28"/>
      <c r="G186" s="28"/>
      <c r="H186" s="28"/>
      <c r="I186" s="28"/>
      <c r="J186" s="28"/>
      <c r="K186" s="28"/>
      <c r="L186" s="28"/>
      <c r="M186" s="28"/>
      <c r="N186" s="28"/>
      <c r="O186" s="28"/>
      <c r="P186" s="28"/>
      <c r="Q186" s="28"/>
      <c r="R186" s="28"/>
      <c r="S186" s="6"/>
      <c r="T186" s="6"/>
      <c r="U186" s="6"/>
      <c r="V186" s="6"/>
      <c r="W186" s="6"/>
      <c r="X186" s="6"/>
      <c r="Y186" s="6"/>
      <c r="Z186" s="6"/>
      <c r="AA186" s="6"/>
      <c r="AB186" s="6"/>
    </row>
    <row r="187" spans="2:28">
      <c r="B187" s="11" t="str">
        <f t="shared" si="49"/>
        <v/>
      </c>
      <c r="C187" s="28"/>
      <c r="D187" s="28"/>
      <c r="E187" s="28"/>
      <c r="F187" s="28"/>
      <c r="G187" s="28"/>
      <c r="H187" s="28"/>
      <c r="I187" s="28"/>
      <c r="J187" s="28"/>
      <c r="K187" s="28"/>
      <c r="L187" s="28"/>
      <c r="M187" s="28"/>
      <c r="N187" s="28"/>
      <c r="O187" s="28"/>
      <c r="P187" s="28"/>
      <c r="Q187" s="28"/>
      <c r="R187" s="28"/>
      <c r="S187" s="6"/>
      <c r="T187" s="6"/>
      <c r="U187" s="6"/>
      <c r="V187" s="6"/>
      <c r="W187" s="6"/>
      <c r="X187" s="6"/>
      <c r="Y187" s="6"/>
      <c r="Z187" s="6"/>
      <c r="AA187" s="6"/>
      <c r="AB187" s="6"/>
    </row>
    <row r="188" spans="2:28">
      <c r="B188" s="11" t="str">
        <f t="shared" si="49"/>
        <v/>
      </c>
      <c r="C188" s="28"/>
      <c r="D188" s="28"/>
      <c r="E188" s="28"/>
      <c r="F188" s="28"/>
      <c r="G188" s="28"/>
      <c r="H188" s="28"/>
      <c r="I188" s="28"/>
      <c r="J188" s="28"/>
      <c r="K188" s="28"/>
      <c r="L188" s="28"/>
      <c r="M188" s="28"/>
      <c r="N188" s="28"/>
      <c r="O188" s="28"/>
      <c r="P188" s="28"/>
      <c r="Q188" s="28"/>
      <c r="R188" s="28"/>
      <c r="S188" s="6"/>
      <c r="T188" s="6"/>
      <c r="U188" s="6"/>
      <c r="V188" s="6"/>
      <c r="W188" s="6"/>
      <c r="X188" s="6"/>
      <c r="Y188" s="6"/>
      <c r="Z188" s="6"/>
      <c r="AA188" s="6"/>
      <c r="AB188" s="6"/>
    </row>
    <row r="189" spans="2:28">
      <c r="B189" s="11" t="str">
        <f t="shared" si="49"/>
        <v/>
      </c>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row>
    <row r="190" spans="2:28">
      <c r="B190" s="11" t="str">
        <f t="shared" si="49"/>
        <v/>
      </c>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row>
    <row r="191" spans="2:28">
      <c r="B191" s="11" t="str">
        <f t="shared" si="49"/>
        <v/>
      </c>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row>
    <row r="192" spans="2:28">
      <c r="B192" s="11" t="str">
        <f t="shared" si="49"/>
        <v/>
      </c>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row>
    <row r="193" spans="2:28">
      <c r="B193" s="11" t="str">
        <f t="shared" si="49"/>
        <v/>
      </c>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row>
    <row r="194" spans="2:28">
      <c r="B194" s="41" t="str">
        <f t="shared" si="49"/>
        <v/>
      </c>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row>
    <row r="195" spans="2:28">
      <c r="B195" s="41" t="str">
        <f t="shared" si="49"/>
        <v/>
      </c>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row>
    <row r="196" spans="2:28">
      <c r="B196" s="41" t="str">
        <f t="shared" si="49"/>
        <v/>
      </c>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row>
    <row r="197" spans="2:28">
      <c r="B197" s="12" t="str">
        <f t="shared" ref="B197" si="50">B181</f>
        <v/>
      </c>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row>
    <row r="198" spans="2:28">
      <c r="B198" s="78" t="str">
        <f>B182</f>
        <v>TOTAL</v>
      </c>
      <c r="C198" s="74">
        <f>SUM(C185:C197)</f>
        <v>13085.536103792994</v>
      </c>
      <c r="D198" s="74">
        <f t="shared" ref="D198:AB198" si="51">SUM(D185:D197)</f>
        <v>42998.619191229081</v>
      </c>
      <c r="E198" s="74">
        <f t="shared" si="51"/>
        <v>73913.356483097188</v>
      </c>
      <c r="F198" s="74">
        <f t="shared" si="51"/>
        <v>106144.28276709122</v>
      </c>
      <c r="G198" s="74">
        <f t="shared" si="51"/>
        <v>139657.63771094044</v>
      </c>
      <c r="H198" s="74">
        <f t="shared" si="51"/>
        <v>174147.89114331696</v>
      </c>
      <c r="I198" s="74">
        <f t="shared" si="51"/>
        <v>174147.89114331696</v>
      </c>
      <c r="J198" s="74">
        <f t="shared" si="51"/>
        <v>174147.89114331696</v>
      </c>
      <c r="K198" s="74">
        <f t="shared" si="51"/>
        <v>174147.89114331696</v>
      </c>
      <c r="L198" s="74">
        <f t="shared" si="51"/>
        <v>174147.89114331696</v>
      </c>
      <c r="M198" s="74">
        <f t="shared" si="51"/>
        <v>174147.89114331696</v>
      </c>
      <c r="N198" s="74">
        <f t="shared" si="51"/>
        <v>0</v>
      </c>
      <c r="O198" s="74">
        <f t="shared" si="51"/>
        <v>0</v>
      </c>
      <c r="P198" s="74">
        <f t="shared" si="51"/>
        <v>0</v>
      </c>
      <c r="Q198" s="74">
        <f t="shared" si="51"/>
        <v>0</v>
      </c>
      <c r="R198" s="74">
        <f t="shared" si="51"/>
        <v>0</v>
      </c>
      <c r="S198" s="74">
        <f t="shared" si="51"/>
        <v>0</v>
      </c>
      <c r="T198" s="74">
        <f t="shared" si="51"/>
        <v>0</v>
      </c>
      <c r="U198" s="74">
        <f t="shared" si="51"/>
        <v>0</v>
      </c>
      <c r="V198" s="74">
        <f t="shared" si="51"/>
        <v>0</v>
      </c>
      <c r="W198" s="74">
        <f t="shared" si="51"/>
        <v>0</v>
      </c>
      <c r="X198" s="74">
        <f t="shared" si="51"/>
        <v>0</v>
      </c>
      <c r="Y198" s="74">
        <f t="shared" si="51"/>
        <v>0</v>
      </c>
      <c r="Z198" s="74">
        <f t="shared" si="51"/>
        <v>0</v>
      </c>
      <c r="AA198" s="74">
        <f t="shared" si="51"/>
        <v>0</v>
      </c>
      <c r="AB198" s="74">
        <f t="shared" si="51"/>
        <v>0</v>
      </c>
    </row>
    <row r="200" spans="2:28">
      <c r="C200" s="2"/>
      <c r="D200" s="2"/>
    </row>
    <row r="201" spans="2:28">
      <c r="B201" s="73" t="str">
        <f>Lists!$C$6</f>
        <v>Low Voltage Network</v>
      </c>
      <c r="C201" s="2"/>
      <c r="D201" s="2"/>
    </row>
    <row r="202" spans="2:28">
      <c r="C202" s="2"/>
      <c r="D202" s="2"/>
    </row>
    <row r="203" spans="2:28">
      <c r="B203" s="75" t="str">
        <f>B152</f>
        <v>Demand Driven Capital Expenditure ($ Total)</v>
      </c>
      <c r="C203" s="237">
        <f>C168</f>
        <v>2026</v>
      </c>
      <c r="D203" s="237">
        <f t="shared" ref="D203:AB203" si="52">D168</f>
        <v>2027</v>
      </c>
      <c r="E203" s="237">
        <f t="shared" si="52"/>
        <v>2028</v>
      </c>
      <c r="F203" s="237">
        <f t="shared" si="52"/>
        <v>2029</v>
      </c>
      <c r="G203" s="237">
        <f t="shared" si="52"/>
        <v>2030</v>
      </c>
      <c r="H203" s="237">
        <f t="shared" si="52"/>
        <v>2031</v>
      </c>
      <c r="I203" s="237">
        <f t="shared" si="52"/>
        <v>2032</v>
      </c>
      <c r="J203" s="237">
        <f t="shared" si="52"/>
        <v>2033</v>
      </c>
      <c r="K203" s="237">
        <f t="shared" si="52"/>
        <v>2034</v>
      </c>
      <c r="L203" s="237">
        <f t="shared" si="52"/>
        <v>2035</v>
      </c>
      <c r="M203" s="237">
        <f t="shared" si="52"/>
        <v>2036</v>
      </c>
      <c r="N203" s="237">
        <f t="shared" si="52"/>
        <v>2037</v>
      </c>
      <c r="O203" s="237">
        <f t="shared" si="52"/>
        <v>2038</v>
      </c>
      <c r="P203" s="237">
        <f t="shared" si="52"/>
        <v>2039</v>
      </c>
      <c r="Q203" s="237">
        <f t="shared" si="52"/>
        <v>2040</v>
      </c>
      <c r="R203" s="237">
        <f t="shared" si="52"/>
        <v>2041</v>
      </c>
      <c r="S203" s="237">
        <f t="shared" si="52"/>
        <v>2042</v>
      </c>
      <c r="T203" s="237">
        <f t="shared" si="52"/>
        <v>2043</v>
      </c>
      <c r="U203" s="237">
        <f t="shared" si="52"/>
        <v>2044</v>
      </c>
      <c r="V203" s="237">
        <f t="shared" si="52"/>
        <v>2045</v>
      </c>
      <c r="W203" s="237">
        <f t="shared" si="52"/>
        <v>0</v>
      </c>
      <c r="X203" s="237">
        <f t="shared" si="52"/>
        <v>0</v>
      </c>
      <c r="Y203" s="237">
        <f t="shared" si="52"/>
        <v>0</v>
      </c>
      <c r="Z203" s="237">
        <f t="shared" si="52"/>
        <v>0</v>
      </c>
      <c r="AA203" s="237">
        <f t="shared" si="52"/>
        <v>0</v>
      </c>
      <c r="AB203" s="237">
        <f t="shared" si="52"/>
        <v>0</v>
      </c>
    </row>
    <row r="204" spans="2:28">
      <c r="B204" s="10" t="str">
        <f t="shared" ref="B204:B215" si="53">B169</f>
        <v>Jemena Electricity Network</v>
      </c>
      <c r="C204" s="6">
        <f>'Output sheet'!C133*1000000</f>
        <v>257247.38038506283</v>
      </c>
      <c r="D204" s="6">
        <f>'Output sheet'!D133*1000000</f>
        <v>2497665.703550851</v>
      </c>
      <c r="E204" s="6">
        <f>'Output sheet'!E133*1000000</f>
        <v>2580395.9837892833</v>
      </c>
      <c r="F204" s="6">
        <f>'Output sheet'!F133*1000000</f>
        <v>2689312.3590123458</v>
      </c>
      <c r="G204" s="6">
        <f>'Output sheet'!G133*1000000</f>
        <v>2795336.085365253</v>
      </c>
      <c r="H204" s="6">
        <f>'Output sheet'!H133*1000000</f>
        <v>2881062.974908025</v>
      </c>
      <c r="I204" s="6">
        <f>'Output sheet'!I133*1000000</f>
        <v>0</v>
      </c>
      <c r="J204" s="6">
        <f>'Output sheet'!J133*1000000</f>
        <v>0</v>
      </c>
      <c r="K204" s="6">
        <f>'Output sheet'!K133*1000000</f>
        <v>0</v>
      </c>
      <c r="L204" s="6">
        <f>'Output sheet'!L133*1000000</f>
        <v>0</v>
      </c>
      <c r="M204" s="6">
        <f>'Output sheet'!M133*1000000</f>
        <v>0</v>
      </c>
      <c r="N204" s="6"/>
      <c r="O204" s="6"/>
      <c r="P204" s="6"/>
      <c r="Q204" s="6"/>
      <c r="R204" s="6"/>
      <c r="S204" s="6"/>
      <c r="T204" s="6"/>
      <c r="U204" s="6"/>
      <c r="V204" s="6"/>
      <c r="W204" s="6"/>
      <c r="X204" s="6"/>
      <c r="Y204" s="6"/>
      <c r="Z204" s="6"/>
      <c r="AA204" s="6"/>
      <c r="AB204" s="6"/>
    </row>
    <row r="205" spans="2:28">
      <c r="B205" s="11" t="str">
        <f t="shared" si="53"/>
        <v/>
      </c>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row>
    <row r="206" spans="2:28">
      <c r="B206" s="11" t="str">
        <f t="shared" si="53"/>
        <v/>
      </c>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row>
    <row r="207" spans="2:28">
      <c r="B207" s="11" t="str">
        <f t="shared" si="53"/>
        <v/>
      </c>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row>
    <row r="208" spans="2:28">
      <c r="B208" s="11" t="str">
        <f t="shared" si="53"/>
        <v/>
      </c>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row>
    <row r="209" spans="2:28">
      <c r="B209" s="11" t="str">
        <f t="shared" si="53"/>
        <v/>
      </c>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row>
    <row r="210" spans="2:28">
      <c r="B210" s="11" t="str">
        <f t="shared" si="53"/>
        <v/>
      </c>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row>
    <row r="211" spans="2:28">
      <c r="B211" s="11" t="str">
        <f t="shared" si="53"/>
        <v/>
      </c>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row>
    <row r="212" spans="2:28">
      <c r="B212" s="11" t="str">
        <f t="shared" si="53"/>
        <v/>
      </c>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row>
    <row r="213" spans="2:28">
      <c r="B213" s="41" t="str">
        <f t="shared" si="53"/>
        <v/>
      </c>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row>
    <row r="214" spans="2:28">
      <c r="B214" s="41" t="str">
        <f t="shared" si="53"/>
        <v/>
      </c>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row>
    <row r="215" spans="2:28">
      <c r="B215" s="41" t="str">
        <f t="shared" si="53"/>
        <v/>
      </c>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row>
    <row r="216" spans="2:28">
      <c r="B216" s="12" t="str">
        <f t="shared" ref="B216" si="54">B181</f>
        <v/>
      </c>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row>
    <row r="217" spans="2:28">
      <c r="B217" s="78" t="s">
        <v>62</v>
      </c>
      <c r="C217" s="74">
        <f>SUM(C204:C216)</f>
        <v>257247.38038506283</v>
      </c>
      <c r="D217" s="74">
        <f t="shared" ref="D217:AB217" si="55">SUM(D204:D216)</f>
        <v>2497665.703550851</v>
      </c>
      <c r="E217" s="74">
        <f t="shared" si="55"/>
        <v>2580395.9837892833</v>
      </c>
      <c r="F217" s="74">
        <f t="shared" si="55"/>
        <v>2689312.3590123458</v>
      </c>
      <c r="G217" s="74">
        <f t="shared" si="55"/>
        <v>2795336.085365253</v>
      </c>
      <c r="H217" s="74">
        <f t="shared" si="55"/>
        <v>2881062.974908025</v>
      </c>
      <c r="I217" s="74">
        <f t="shared" si="55"/>
        <v>0</v>
      </c>
      <c r="J217" s="74">
        <f t="shared" si="55"/>
        <v>0</v>
      </c>
      <c r="K217" s="74">
        <f t="shared" si="55"/>
        <v>0</v>
      </c>
      <c r="L217" s="74">
        <f t="shared" si="55"/>
        <v>0</v>
      </c>
      <c r="M217" s="74">
        <f t="shared" si="55"/>
        <v>0</v>
      </c>
      <c r="N217" s="74">
        <f t="shared" si="55"/>
        <v>0</v>
      </c>
      <c r="O217" s="74">
        <f t="shared" si="55"/>
        <v>0</v>
      </c>
      <c r="P217" s="74">
        <f t="shared" si="55"/>
        <v>0</v>
      </c>
      <c r="Q217" s="74">
        <f t="shared" si="55"/>
        <v>0</v>
      </c>
      <c r="R217" s="74">
        <f t="shared" si="55"/>
        <v>0</v>
      </c>
      <c r="S217" s="74">
        <f t="shared" si="55"/>
        <v>0</v>
      </c>
      <c r="T217" s="74">
        <f t="shared" si="55"/>
        <v>0</v>
      </c>
      <c r="U217" s="74">
        <f t="shared" si="55"/>
        <v>0</v>
      </c>
      <c r="V217" s="74">
        <f t="shared" si="55"/>
        <v>0</v>
      </c>
      <c r="W217" s="74">
        <f t="shared" si="55"/>
        <v>0</v>
      </c>
      <c r="X217" s="74">
        <f t="shared" si="55"/>
        <v>0</v>
      </c>
      <c r="Y217" s="74">
        <f t="shared" si="55"/>
        <v>0</v>
      </c>
      <c r="Z217" s="74">
        <f t="shared" si="55"/>
        <v>0</v>
      </c>
      <c r="AA217" s="74">
        <f t="shared" si="55"/>
        <v>0</v>
      </c>
      <c r="AB217" s="74">
        <f t="shared" si="55"/>
        <v>0</v>
      </c>
    </row>
    <row r="218" spans="2:28">
      <c r="D218" s="18"/>
      <c r="E218" s="18"/>
      <c r="F218" s="18"/>
      <c r="G218" s="18"/>
      <c r="H218" s="18"/>
      <c r="I218" s="18"/>
      <c r="J218" s="18"/>
      <c r="K218" s="18"/>
      <c r="L218" s="18"/>
      <c r="M218" s="18"/>
      <c r="N218" s="18"/>
      <c r="O218" s="18"/>
      <c r="P218" s="18"/>
      <c r="Q218" s="18"/>
      <c r="R218" s="18"/>
      <c r="S218" s="18"/>
      <c r="T218" s="18"/>
      <c r="U218" s="18"/>
      <c r="V218" s="18"/>
      <c r="W218" s="18"/>
    </row>
    <row r="219" spans="2:28">
      <c r="B219" s="75" t="str">
        <f>B168</f>
        <v>Cumulative Demand Growth - kW</v>
      </c>
      <c r="C219" s="237">
        <f>C203</f>
        <v>2026</v>
      </c>
      <c r="D219" s="237">
        <f t="shared" ref="D219:AB219" si="56">D203</f>
        <v>2027</v>
      </c>
      <c r="E219" s="237">
        <f t="shared" si="56"/>
        <v>2028</v>
      </c>
      <c r="F219" s="237">
        <f t="shared" si="56"/>
        <v>2029</v>
      </c>
      <c r="G219" s="237">
        <f t="shared" si="56"/>
        <v>2030</v>
      </c>
      <c r="H219" s="237">
        <f t="shared" si="56"/>
        <v>2031</v>
      </c>
      <c r="I219" s="237">
        <f t="shared" si="56"/>
        <v>2032</v>
      </c>
      <c r="J219" s="237">
        <f t="shared" si="56"/>
        <v>2033</v>
      </c>
      <c r="K219" s="237">
        <f t="shared" si="56"/>
        <v>2034</v>
      </c>
      <c r="L219" s="237">
        <f t="shared" si="56"/>
        <v>2035</v>
      </c>
      <c r="M219" s="237">
        <f t="shared" si="56"/>
        <v>2036</v>
      </c>
      <c r="N219" s="237">
        <f t="shared" si="56"/>
        <v>2037</v>
      </c>
      <c r="O219" s="237">
        <f t="shared" si="56"/>
        <v>2038</v>
      </c>
      <c r="P219" s="237">
        <f t="shared" si="56"/>
        <v>2039</v>
      </c>
      <c r="Q219" s="237">
        <f t="shared" si="56"/>
        <v>2040</v>
      </c>
      <c r="R219" s="237">
        <f t="shared" si="56"/>
        <v>2041</v>
      </c>
      <c r="S219" s="237">
        <f t="shared" si="56"/>
        <v>2042</v>
      </c>
      <c r="T219" s="237">
        <f t="shared" si="56"/>
        <v>2043</v>
      </c>
      <c r="U219" s="237">
        <f t="shared" si="56"/>
        <v>2044</v>
      </c>
      <c r="V219" s="237">
        <f t="shared" si="56"/>
        <v>2045</v>
      </c>
      <c r="W219" s="237">
        <f t="shared" si="56"/>
        <v>0</v>
      </c>
      <c r="X219" s="237">
        <f t="shared" si="56"/>
        <v>0</v>
      </c>
      <c r="Y219" s="237">
        <f t="shared" si="56"/>
        <v>0</v>
      </c>
      <c r="Z219" s="237">
        <f t="shared" si="56"/>
        <v>0</v>
      </c>
      <c r="AA219" s="237">
        <f t="shared" si="56"/>
        <v>0</v>
      </c>
      <c r="AB219" s="237">
        <f t="shared" si="56"/>
        <v>0</v>
      </c>
    </row>
    <row r="220" spans="2:28">
      <c r="B220" s="10" t="str">
        <f t="shared" ref="B220:B231" si="57">B204</f>
        <v>Jemena Electricity Network</v>
      </c>
      <c r="C220" s="17">
        <f>C169</f>
        <v>37000</v>
      </c>
      <c r="D220" s="17">
        <f t="shared" ref="D220:AB220" si="58">D169</f>
        <v>74000</v>
      </c>
      <c r="E220" s="17">
        <f t="shared" si="58"/>
        <v>106000</v>
      </c>
      <c r="F220" s="17">
        <f t="shared" si="58"/>
        <v>129000</v>
      </c>
      <c r="G220" s="17">
        <f t="shared" si="58"/>
        <v>151000</v>
      </c>
      <c r="H220" s="17">
        <f t="shared" si="58"/>
        <v>177000</v>
      </c>
      <c r="I220" s="17">
        <f t="shared" si="58"/>
        <v>203000</v>
      </c>
      <c r="J220" s="17">
        <f t="shared" si="58"/>
        <v>229000</v>
      </c>
      <c r="K220" s="17">
        <f t="shared" si="58"/>
        <v>250000</v>
      </c>
      <c r="L220" s="17">
        <f t="shared" si="58"/>
        <v>250000</v>
      </c>
      <c r="M220" s="17">
        <f t="shared" si="58"/>
        <v>250000</v>
      </c>
      <c r="N220" s="17">
        <f t="shared" si="58"/>
        <v>250000</v>
      </c>
      <c r="O220" s="17">
        <f t="shared" si="58"/>
        <v>250000</v>
      </c>
      <c r="P220" s="17">
        <f t="shared" si="58"/>
        <v>250000</v>
      </c>
      <c r="Q220" s="17">
        <f t="shared" si="58"/>
        <v>250000</v>
      </c>
      <c r="R220" s="17">
        <f t="shared" si="58"/>
        <v>250000</v>
      </c>
      <c r="S220" s="17">
        <f t="shared" si="58"/>
        <v>250000</v>
      </c>
      <c r="T220" s="17">
        <f t="shared" si="58"/>
        <v>250000</v>
      </c>
      <c r="U220" s="17">
        <f t="shared" si="58"/>
        <v>250000</v>
      </c>
      <c r="V220" s="17">
        <f t="shared" si="58"/>
        <v>250000</v>
      </c>
      <c r="W220" s="17">
        <f t="shared" si="58"/>
        <v>0</v>
      </c>
      <c r="X220" s="17">
        <f t="shared" si="58"/>
        <v>0</v>
      </c>
      <c r="Y220" s="17">
        <f t="shared" si="58"/>
        <v>0</v>
      </c>
      <c r="Z220" s="17">
        <f t="shared" si="58"/>
        <v>0</v>
      </c>
      <c r="AA220" s="17">
        <f t="shared" si="58"/>
        <v>0</v>
      </c>
      <c r="AB220" s="17">
        <f t="shared" si="58"/>
        <v>0</v>
      </c>
    </row>
    <row r="221" spans="2:28">
      <c r="B221" s="11" t="str">
        <f t="shared" si="57"/>
        <v/>
      </c>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2:28">
      <c r="B222" s="11" t="str">
        <f t="shared" si="57"/>
        <v/>
      </c>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2:28">
      <c r="B223" s="11" t="str">
        <f t="shared" si="57"/>
        <v/>
      </c>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2:28">
      <c r="B224" s="11" t="str">
        <f t="shared" si="57"/>
        <v/>
      </c>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2:28">
      <c r="B225" s="11" t="str">
        <f t="shared" si="57"/>
        <v/>
      </c>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2:28">
      <c r="B226" s="11" t="str">
        <f t="shared" si="57"/>
        <v/>
      </c>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2:28">
      <c r="B227" s="11" t="str">
        <f t="shared" si="57"/>
        <v/>
      </c>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2:28">
      <c r="B228" s="11" t="str">
        <f t="shared" si="57"/>
        <v/>
      </c>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2:28">
      <c r="B229" s="41" t="str">
        <f t="shared" si="57"/>
        <v/>
      </c>
      <c r="C229" s="5"/>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2:28">
      <c r="B230" s="41" t="str">
        <f t="shared" si="57"/>
        <v/>
      </c>
      <c r="C230" s="5"/>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2:28">
      <c r="B231" s="41" t="str">
        <f t="shared" si="57"/>
        <v/>
      </c>
      <c r="C231" s="5"/>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2:28">
      <c r="B232" s="12" t="str">
        <f t="shared" ref="B232" si="59">B216</f>
        <v/>
      </c>
      <c r="C232" s="5"/>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2:28">
      <c r="B233" s="78" t="s">
        <v>62</v>
      </c>
      <c r="C233" s="106">
        <f>SUM(C220:C232)</f>
        <v>37000</v>
      </c>
      <c r="D233" s="106">
        <f t="shared" ref="D233:AB233" si="60">SUM(D220:D232)</f>
        <v>74000</v>
      </c>
      <c r="E233" s="106">
        <f t="shared" si="60"/>
        <v>106000</v>
      </c>
      <c r="F233" s="106">
        <f t="shared" si="60"/>
        <v>129000</v>
      </c>
      <c r="G233" s="106">
        <f t="shared" si="60"/>
        <v>151000</v>
      </c>
      <c r="H233" s="106">
        <f t="shared" si="60"/>
        <v>177000</v>
      </c>
      <c r="I233" s="106">
        <f t="shared" si="60"/>
        <v>203000</v>
      </c>
      <c r="J233" s="106">
        <f t="shared" si="60"/>
        <v>229000</v>
      </c>
      <c r="K233" s="106">
        <f t="shared" si="60"/>
        <v>250000</v>
      </c>
      <c r="L233" s="106">
        <f t="shared" si="60"/>
        <v>250000</v>
      </c>
      <c r="M233" s="106">
        <f t="shared" si="60"/>
        <v>250000</v>
      </c>
      <c r="N233" s="106">
        <f t="shared" si="60"/>
        <v>250000</v>
      </c>
      <c r="O233" s="106">
        <f t="shared" si="60"/>
        <v>250000</v>
      </c>
      <c r="P233" s="106">
        <f t="shared" si="60"/>
        <v>250000</v>
      </c>
      <c r="Q233" s="106">
        <f t="shared" si="60"/>
        <v>250000</v>
      </c>
      <c r="R233" s="106">
        <f t="shared" si="60"/>
        <v>250000</v>
      </c>
      <c r="S233" s="106">
        <f t="shared" si="60"/>
        <v>250000</v>
      </c>
      <c r="T233" s="106">
        <f t="shared" si="60"/>
        <v>250000</v>
      </c>
      <c r="U233" s="106">
        <f t="shared" si="60"/>
        <v>250000</v>
      </c>
      <c r="V233" s="106">
        <f t="shared" si="60"/>
        <v>250000</v>
      </c>
      <c r="W233" s="106">
        <f t="shared" si="60"/>
        <v>0</v>
      </c>
      <c r="X233" s="106">
        <f t="shared" si="60"/>
        <v>0</v>
      </c>
      <c r="Y233" s="106">
        <f t="shared" si="60"/>
        <v>0</v>
      </c>
      <c r="Z233" s="106">
        <f t="shared" si="60"/>
        <v>0</v>
      </c>
      <c r="AA233" s="106">
        <f t="shared" si="60"/>
        <v>0</v>
      </c>
      <c r="AB233" s="106">
        <f t="shared" si="60"/>
        <v>0</v>
      </c>
    </row>
    <row r="235" spans="2:28">
      <c r="B235" s="114" t="str">
        <f>B184</f>
        <v>Incremental Opex driven by kW</v>
      </c>
      <c r="C235" s="243">
        <f>C219</f>
        <v>2026</v>
      </c>
      <c r="D235" s="243">
        <f t="shared" ref="D235:AB235" si="61">D219</f>
        <v>2027</v>
      </c>
      <c r="E235" s="243">
        <f t="shared" si="61"/>
        <v>2028</v>
      </c>
      <c r="F235" s="243">
        <f t="shared" si="61"/>
        <v>2029</v>
      </c>
      <c r="G235" s="243">
        <f t="shared" si="61"/>
        <v>2030</v>
      </c>
      <c r="H235" s="243">
        <f t="shared" si="61"/>
        <v>2031</v>
      </c>
      <c r="I235" s="243">
        <f t="shared" si="61"/>
        <v>2032</v>
      </c>
      <c r="J235" s="243">
        <f t="shared" si="61"/>
        <v>2033</v>
      </c>
      <c r="K235" s="243">
        <f t="shared" si="61"/>
        <v>2034</v>
      </c>
      <c r="L235" s="243">
        <f t="shared" si="61"/>
        <v>2035</v>
      </c>
      <c r="M235" s="243">
        <f t="shared" si="61"/>
        <v>2036</v>
      </c>
      <c r="N235" s="243">
        <f t="shared" si="61"/>
        <v>2037</v>
      </c>
      <c r="O235" s="243">
        <f t="shared" si="61"/>
        <v>2038</v>
      </c>
      <c r="P235" s="243">
        <f t="shared" si="61"/>
        <v>2039</v>
      </c>
      <c r="Q235" s="243">
        <f t="shared" si="61"/>
        <v>2040</v>
      </c>
      <c r="R235" s="243">
        <f t="shared" si="61"/>
        <v>2041</v>
      </c>
      <c r="S235" s="243">
        <f t="shared" si="61"/>
        <v>2042</v>
      </c>
      <c r="T235" s="243">
        <f t="shared" si="61"/>
        <v>2043</v>
      </c>
      <c r="U235" s="243">
        <f t="shared" si="61"/>
        <v>2044</v>
      </c>
      <c r="V235" s="243">
        <f t="shared" si="61"/>
        <v>2045</v>
      </c>
      <c r="W235" s="243">
        <f t="shared" si="61"/>
        <v>0</v>
      </c>
      <c r="X235" s="243">
        <f t="shared" si="61"/>
        <v>0</v>
      </c>
      <c r="Y235" s="243">
        <f t="shared" si="61"/>
        <v>0</v>
      </c>
      <c r="Z235" s="243">
        <f t="shared" si="61"/>
        <v>0</v>
      </c>
      <c r="AA235" s="243">
        <f t="shared" si="61"/>
        <v>0</v>
      </c>
      <c r="AB235" s="243">
        <f t="shared" si="61"/>
        <v>0</v>
      </c>
    </row>
    <row r="236" spans="2:28">
      <c r="B236" s="10" t="str">
        <f t="shared" ref="B236:B247" si="62">B220</f>
        <v>Jemena Electricity Network</v>
      </c>
      <c r="C236" s="28">
        <f>SUM($C204:C204)*0.005</f>
        <v>1286.2369019253142</v>
      </c>
      <c r="D236" s="28">
        <f>SUM($C204:D204)*0.005</f>
        <v>13774.565419679568</v>
      </c>
      <c r="E236" s="28">
        <f>SUM($C204:E204)*0.005</f>
        <v>26676.545338625983</v>
      </c>
      <c r="F236" s="28">
        <f>SUM($C204:F204)*0.005</f>
        <v>40123.107133687714</v>
      </c>
      <c r="G236" s="28">
        <f>SUM($C204:G204)*0.005</f>
        <v>54099.787560513978</v>
      </c>
      <c r="H236" s="28">
        <f>SUM($C204:H204)*0.005</f>
        <v>68505.102435054112</v>
      </c>
      <c r="I236" s="28">
        <f>SUM($C204:I204)*0.005</f>
        <v>68505.102435054112</v>
      </c>
      <c r="J236" s="28">
        <f>SUM($C204:J204)*0.005</f>
        <v>68505.102435054112</v>
      </c>
      <c r="K236" s="28">
        <f>SUM($C204:K204)*0.005</f>
        <v>68505.102435054112</v>
      </c>
      <c r="L236" s="28">
        <f>SUM($C204:L204)*0.005</f>
        <v>68505.102435054112</v>
      </c>
      <c r="M236" s="28">
        <f>SUM($C204:M204)*0.005</f>
        <v>68505.102435054112</v>
      </c>
      <c r="N236" s="28"/>
      <c r="O236" s="28"/>
      <c r="P236" s="28"/>
      <c r="Q236" s="28"/>
      <c r="R236" s="28"/>
      <c r="S236" s="6"/>
      <c r="T236" s="6"/>
      <c r="U236" s="6"/>
      <c r="V236" s="6"/>
      <c r="W236" s="6"/>
      <c r="X236" s="6"/>
      <c r="Y236" s="6"/>
      <c r="Z236" s="6"/>
      <c r="AA236" s="6"/>
      <c r="AB236" s="6"/>
    </row>
    <row r="237" spans="2:28">
      <c r="B237" s="11" t="str">
        <f t="shared" si="62"/>
        <v/>
      </c>
      <c r="C237" s="28"/>
      <c r="D237" s="28"/>
      <c r="E237" s="28"/>
      <c r="F237" s="28"/>
      <c r="G237" s="28"/>
      <c r="H237" s="28"/>
      <c r="I237" s="28"/>
      <c r="J237" s="28"/>
      <c r="K237" s="28"/>
      <c r="L237" s="28"/>
      <c r="M237" s="28"/>
      <c r="N237" s="28"/>
      <c r="O237" s="28"/>
      <c r="P237" s="28"/>
      <c r="Q237" s="28"/>
      <c r="R237" s="28"/>
      <c r="S237" s="6"/>
      <c r="T237" s="6"/>
      <c r="U237" s="6"/>
      <c r="V237" s="6"/>
      <c r="W237" s="6"/>
      <c r="X237" s="6"/>
      <c r="Y237" s="6"/>
      <c r="Z237" s="6"/>
      <c r="AA237" s="6"/>
      <c r="AB237" s="6"/>
    </row>
    <row r="238" spans="2:28">
      <c r="B238" s="11" t="str">
        <f t="shared" si="62"/>
        <v/>
      </c>
      <c r="C238" s="28"/>
      <c r="D238" s="28"/>
      <c r="E238" s="28"/>
      <c r="F238" s="28"/>
      <c r="G238" s="28"/>
      <c r="H238" s="28"/>
      <c r="I238" s="28"/>
      <c r="J238" s="28"/>
      <c r="K238" s="28"/>
      <c r="L238" s="28"/>
      <c r="M238" s="28"/>
      <c r="N238" s="28"/>
      <c r="O238" s="28"/>
      <c r="P238" s="28"/>
      <c r="Q238" s="28"/>
      <c r="R238" s="28"/>
      <c r="S238" s="6"/>
      <c r="T238" s="6"/>
      <c r="U238" s="6"/>
      <c r="V238" s="6"/>
      <c r="W238" s="6"/>
      <c r="X238" s="6"/>
      <c r="Y238" s="6"/>
      <c r="Z238" s="6"/>
      <c r="AA238" s="6"/>
      <c r="AB238" s="6"/>
    </row>
    <row r="239" spans="2:28">
      <c r="B239" s="11" t="str">
        <f t="shared" si="62"/>
        <v/>
      </c>
      <c r="C239" s="28"/>
      <c r="D239" s="28"/>
      <c r="E239" s="28"/>
      <c r="F239" s="28"/>
      <c r="G239" s="28"/>
      <c r="H239" s="28"/>
      <c r="I239" s="28"/>
      <c r="J239" s="28"/>
      <c r="K239" s="28"/>
      <c r="L239" s="28"/>
      <c r="M239" s="28"/>
      <c r="N239" s="28"/>
      <c r="O239" s="28"/>
      <c r="P239" s="28"/>
      <c r="Q239" s="28"/>
      <c r="R239" s="28"/>
      <c r="S239" s="6"/>
      <c r="T239" s="6"/>
      <c r="U239" s="6"/>
      <c r="V239" s="6"/>
      <c r="W239" s="6"/>
      <c r="X239" s="6"/>
      <c r="Y239" s="6"/>
      <c r="Z239" s="6"/>
      <c r="AA239" s="6"/>
      <c r="AB239" s="6"/>
    </row>
    <row r="240" spans="2:28">
      <c r="B240" s="11" t="str">
        <f t="shared" si="62"/>
        <v/>
      </c>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row>
    <row r="241" spans="2:28">
      <c r="B241" s="11" t="str">
        <f t="shared" si="62"/>
        <v/>
      </c>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row>
    <row r="242" spans="2:28">
      <c r="B242" s="11" t="str">
        <f t="shared" si="62"/>
        <v/>
      </c>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row>
    <row r="243" spans="2:28">
      <c r="B243" s="11" t="str">
        <f t="shared" si="62"/>
        <v/>
      </c>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row>
    <row r="244" spans="2:28">
      <c r="B244" s="11" t="str">
        <f t="shared" si="62"/>
        <v/>
      </c>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row>
    <row r="245" spans="2:28">
      <c r="B245" s="41" t="str">
        <f t="shared" si="62"/>
        <v/>
      </c>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row>
    <row r="246" spans="2:28">
      <c r="B246" s="41" t="str">
        <f t="shared" si="62"/>
        <v/>
      </c>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row>
    <row r="247" spans="2:28">
      <c r="B247" s="41" t="str">
        <f t="shared" si="62"/>
        <v/>
      </c>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row>
    <row r="248" spans="2:28">
      <c r="B248" s="12" t="str">
        <f t="shared" ref="B248" si="63">B232</f>
        <v/>
      </c>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row>
    <row r="249" spans="2:28">
      <c r="B249" s="78" t="str">
        <f>B233</f>
        <v>TOTAL</v>
      </c>
      <c r="C249" s="74">
        <f>SUM(C236:C248)</f>
        <v>1286.2369019253142</v>
      </c>
      <c r="D249" s="74">
        <f t="shared" ref="D249:AB249" si="64">SUM(D236:D248)</f>
        <v>13774.565419679568</v>
      </c>
      <c r="E249" s="74">
        <f t="shared" si="64"/>
        <v>26676.545338625983</v>
      </c>
      <c r="F249" s="74">
        <f t="shared" si="64"/>
        <v>40123.107133687714</v>
      </c>
      <c r="G249" s="74">
        <f t="shared" si="64"/>
        <v>54099.787560513978</v>
      </c>
      <c r="H249" s="74">
        <f t="shared" si="64"/>
        <v>68505.102435054112</v>
      </c>
      <c r="I249" s="74">
        <f t="shared" si="64"/>
        <v>68505.102435054112</v>
      </c>
      <c r="J249" s="74">
        <f t="shared" si="64"/>
        <v>68505.102435054112</v>
      </c>
      <c r="K249" s="74">
        <f t="shared" si="64"/>
        <v>68505.102435054112</v>
      </c>
      <c r="L249" s="74">
        <f t="shared" si="64"/>
        <v>68505.102435054112</v>
      </c>
      <c r="M249" s="74">
        <f t="shared" si="64"/>
        <v>68505.102435054112</v>
      </c>
      <c r="N249" s="74">
        <f t="shared" si="64"/>
        <v>0</v>
      </c>
      <c r="O249" s="74">
        <f t="shared" si="64"/>
        <v>0</v>
      </c>
      <c r="P249" s="74">
        <f t="shared" si="64"/>
        <v>0</v>
      </c>
      <c r="Q249" s="74">
        <f t="shared" si="64"/>
        <v>0</v>
      </c>
      <c r="R249" s="74">
        <f t="shared" si="64"/>
        <v>0</v>
      </c>
      <c r="S249" s="74">
        <f t="shared" si="64"/>
        <v>0</v>
      </c>
      <c r="T249" s="74">
        <f t="shared" si="64"/>
        <v>0</v>
      </c>
      <c r="U249" s="74">
        <f t="shared" si="64"/>
        <v>0</v>
      </c>
      <c r="V249" s="74">
        <f t="shared" si="64"/>
        <v>0</v>
      </c>
      <c r="W249" s="74">
        <f t="shared" si="64"/>
        <v>0</v>
      </c>
      <c r="X249" s="74">
        <f t="shared" si="64"/>
        <v>0</v>
      </c>
      <c r="Y249" s="74">
        <f t="shared" si="64"/>
        <v>0</v>
      </c>
      <c r="Z249" s="74">
        <f t="shared" si="64"/>
        <v>0</v>
      </c>
      <c r="AA249" s="74">
        <f t="shared" si="64"/>
        <v>0</v>
      </c>
      <c r="AB249" s="74">
        <f t="shared" si="64"/>
        <v>0</v>
      </c>
    </row>
    <row r="251" spans="2:28">
      <c r="C251" s="2"/>
      <c r="D251" s="2"/>
    </row>
    <row r="252" spans="2:28">
      <c r="B252" s="73" t="str">
        <f>Lists!C7</f>
        <v>Exports</v>
      </c>
      <c r="C252" s="2"/>
      <c r="D252" s="2"/>
    </row>
    <row r="253" spans="2:28">
      <c r="C253" s="2"/>
      <c r="D253" s="2"/>
    </row>
    <row r="254" spans="2:28">
      <c r="B254" s="75" t="str">
        <f>B203</f>
        <v>Demand Driven Capital Expenditure ($ Total)</v>
      </c>
      <c r="C254" s="237">
        <f>C219</f>
        <v>2026</v>
      </c>
      <c r="D254" s="237">
        <f t="shared" ref="D254:AB254" si="65">D219</f>
        <v>2027</v>
      </c>
      <c r="E254" s="237">
        <f t="shared" si="65"/>
        <v>2028</v>
      </c>
      <c r="F254" s="237">
        <f t="shared" si="65"/>
        <v>2029</v>
      </c>
      <c r="G254" s="237">
        <f t="shared" si="65"/>
        <v>2030</v>
      </c>
      <c r="H254" s="237">
        <f t="shared" si="65"/>
        <v>2031</v>
      </c>
      <c r="I254" s="237">
        <f t="shared" si="65"/>
        <v>2032</v>
      </c>
      <c r="J254" s="237">
        <f t="shared" si="65"/>
        <v>2033</v>
      </c>
      <c r="K254" s="237">
        <f t="shared" si="65"/>
        <v>2034</v>
      </c>
      <c r="L254" s="237">
        <f t="shared" si="65"/>
        <v>2035</v>
      </c>
      <c r="M254" s="237">
        <f t="shared" si="65"/>
        <v>2036</v>
      </c>
      <c r="N254" s="237">
        <f t="shared" si="65"/>
        <v>2037</v>
      </c>
      <c r="O254" s="237">
        <f t="shared" si="65"/>
        <v>2038</v>
      </c>
      <c r="P254" s="237">
        <f t="shared" si="65"/>
        <v>2039</v>
      </c>
      <c r="Q254" s="237">
        <f t="shared" si="65"/>
        <v>2040</v>
      </c>
      <c r="R254" s="237">
        <f t="shared" si="65"/>
        <v>2041</v>
      </c>
      <c r="S254" s="237">
        <f t="shared" si="65"/>
        <v>2042</v>
      </c>
      <c r="T254" s="237">
        <f t="shared" si="65"/>
        <v>2043</v>
      </c>
      <c r="U254" s="237">
        <f t="shared" si="65"/>
        <v>2044</v>
      </c>
      <c r="V254" s="237">
        <f t="shared" si="65"/>
        <v>2045</v>
      </c>
      <c r="W254" s="237">
        <f t="shared" si="65"/>
        <v>0</v>
      </c>
      <c r="X254" s="237">
        <f t="shared" si="65"/>
        <v>0</v>
      </c>
      <c r="Y254" s="237">
        <f t="shared" si="65"/>
        <v>0</v>
      </c>
      <c r="Z254" s="237">
        <f t="shared" si="65"/>
        <v>0</v>
      </c>
      <c r="AA254" s="237">
        <f t="shared" si="65"/>
        <v>0</v>
      </c>
      <c r="AB254" s="237">
        <f t="shared" si="65"/>
        <v>0</v>
      </c>
    </row>
    <row r="255" spans="2:28">
      <c r="B255" s="10" t="str">
        <f t="shared" ref="B255:B266" si="66">B220</f>
        <v>Jemena Electricity Network</v>
      </c>
      <c r="C255" s="6">
        <f>(SUMIFS('Input Forecast Cap Projects'!F4:F68,'Input Forecast Cap Projects'!$A$4:$A$68,"MWh"))*1000000</f>
        <v>7854976.6818404105</v>
      </c>
      <c r="D255" s="6">
        <f>(SUMIFS('Input Forecast Cap Projects'!G4:G68,'Input Forecast Cap Projects'!$A$4:$A$68,"MWh"))*1000000</f>
        <v>5175619.3828042885</v>
      </c>
      <c r="E255" s="6">
        <f>(SUMIFS('Input Forecast Cap Projects'!H4:H68,'Input Forecast Cap Projects'!$A$4:$A$68,"MWh"))*1000000</f>
        <v>5761507.9458954111</v>
      </c>
      <c r="F255" s="6">
        <f>(SUMIFS('Input Forecast Cap Projects'!I4:I68,'Input Forecast Cap Projects'!$A$4:$A$68,"MWh"))*1000000</f>
        <v>3461172.2988886135</v>
      </c>
      <c r="G255" s="6">
        <f>(SUMIFS('Input Forecast Cap Projects'!J4:J68,'Input Forecast Cap Projects'!$A$4:$A$68,"MWh"))*1000000</f>
        <v>4005390.9446455506</v>
      </c>
      <c r="H255" s="6">
        <f>(SUMIFS('Input Forecast Cap Projects'!K4:K68,'Input Forecast Cap Projects'!$A$4:$A$68,"MWh"))*1000000</f>
        <v>8028732.7149644308</v>
      </c>
      <c r="I255" s="6">
        <f>(SUMIFS('Input Forecast Cap Projects'!L4:L68,'Input Forecast Cap Projects'!$A$4:$A$68,"MWh"))*1000000</f>
        <v>0</v>
      </c>
      <c r="J255" s="6">
        <f>(SUMIFS('Input Forecast Cap Projects'!M4:M68,'Input Forecast Cap Projects'!$A$4:$A$68,"MWh"))*1000000</f>
        <v>0</v>
      </c>
      <c r="K255" s="6"/>
      <c r="L255" s="6"/>
      <c r="M255" s="6"/>
      <c r="N255" s="6"/>
      <c r="O255" s="6"/>
      <c r="P255" s="6"/>
      <c r="Q255" s="6"/>
      <c r="R255" s="6"/>
      <c r="S255" s="6"/>
      <c r="T255" s="6"/>
      <c r="U255" s="6"/>
      <c r="V255" s="6"/>
      <c r="W255" s="6"/>
      <c r="X255" s="6"/>
      <c r="Y255" s="6"/>
      <c r="Z255" s="6"/>
      <c r="AA255" s="6"/>
      <c r="AB255" s="6"/>
    </row>
    <row r="256" spans="2:28">
      <c r="B256" s="11" t="str">
        <f t="shared" si="66"/>
        <v/>
      </c>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row>
    <row r="257" spans="2:28">
      <c r="B257" s="11" t="str">
        <f t="shared" si="66"/>
        <v/>
      </c>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row>
    <row r="258" spans="2:28">
      <c r="B258" s="11" t="str">
        <f t="shared" si="66"/>
        <v/>
      </c>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row>
    <row r="259" spans="2:28">
      <c r="B259" s="11" t="str">
        <f t="shared" si="66"/>
        <v/>
      </c>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row>
    <row r="260" spans="2:28">
      <c r="B260" s="11" t="str">
        <f t="shared" si="66"/>
        <v/>
      </c>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row>
    <row r="261" spans="2:28">
      <c r="B261" s="11" t="str">
        <f t="shared" si="66"/>
        <v/>
      </c>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row>
    <row r="262" spans="2:28">
      <c r="B262" s="11" t="str">
        <f t="shared" si="66"/>
        <v/>
      </c>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row>
    <row r="263" spans="2:28">
      <c r="B263" s="11" t="str">
        <f t="shared" si="66"/>
        <v/>
      </c>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row>
    <row r="264" spans="2:28">
      <c r="B264" s="41" t="str">
        <f t="shared" si="66"/>
        <v/>
      </c>
      <c r="C264" s="7"/>
      <c r="D264" s="6"/>
      <c r="E264" s="6"/>
      <c r="F264" s="6"/>
      <c r="G264" s="6"/>
      <c r="H264" s="6"/>
      <c r="I264" s="6"/>
      <c r="J264" s="6"/>
      <c r="K264" s="6"/>
      <c r="L264" s="6"/>
      <c r="M264" s="6"/>
      <c r="N264" s="6"/>
      <c r="O264" s="6"/>
      <c r="P264" s="6"/>
      <c r="Q264" s="6"/>
      <c r="R264" s="6"/>
      <c r="S264" s="6"/>
      <c r="T264" s="6"/>
      <c r="U264" s="6"/>
      <c r="V264" s="6"/>
      <c r="W264" s="6"/>
      <c r="X264" s="6"/>
      <c r="Y264" s="6"/>
      <c r="Z264" s="6"/>
      <c r="AA264" s="6"/>
      <c r="AB264" s="6"/>
    </row>
    <row r="265" spans="2:28">
      <c r="B265" s="41" t="str">
        <f t="shared" si="66"/>
        <v/>
      </c>
      <c r="C265" s="7"/>
      <c r="D265" s="6"/>
      <c r="E265" s="6"/>
      <c r="F265" s="6"/>
      <c r="G265" s="6"/>
      <c r="H265" s="6"/>
      <c r="I265" s="6"/>
      <c r="J265" s="6"/>
      <c r="K265" s="6"/>
      <c r="L265" s="6"/>
      <c r="M265" s="6"/>
      <c r="N265" s="6"/>
      <c r="O265" s="6"/>
      <c r="P265" s="6"/>
      <c r="Q265" s="6"/>
      <c r="R265" s="6"/>
      <c r="S265" s="6"/>
      <c r="T265" s="6"/>
      <c r="U265" s="6"/>
      <c r="V265" s="6"/>
      <c r="W265" s="6"/>
      <c r="X265" s="6"/>
      <c r="Y265" s="6"/>
      <c r="Z265" s="6"/>
      <c r="AA265" s="6"/>
      <c r="AB265" s="6"/>
    </row>
    <row r="266" spans="2:28">
      <c r="B266" s="41" t="str">
        <f t="shared" si="66"/>
        <v/>
      </c>
      <c r="C266" s="7"/>
      <c r="D266" s="6"/>
      <c r="E266" s="6"/>
      <c r="F266" s="6"/>
      <c r="G266" s="6"/>
      <c r="H266" s="6"/>
      <c r="I266" s="6"/>
      <c r="J266" s="6"/>
      <c r="K266" s="6"/>
      <c r="L266" s="6"/>
      <c r="M266" s="6"/>
      <c r="N266" s="6"/>
      <c r="O266" s="6"/>
      <c r="P266" s="6"/>
      <c r="Q266" s="6"/>
      <c r="R266" s="6"/>
      <c r="S266" s="6"/>
      <c r="T266" s="6"/>
      <c r="U266" s="6"/>
      <c r="V266" s="6"/>
      <c r="W266" s="6"/>
      <c r="X266" s="6"/>
      <c r="Y266" s="6"/>
      <c r="Z266" s="6"/>
      <c r="AA266" s="6"/>
      <c r="AB266" s="6"/>
    </row>
    <row r="267" spans="2:28">
      <c r="B267" s="12" t="str">
        <f t="shared" ref="B267" si="67">B232</f>
        <v/>
      </c>
      <c r="C267" s="7"/>
      <c r="D267" s="6"/>
      <c r="E267" s="6"/>
      <c r="F267" s="6"/>
      <c r="G267" s="6"/>
      <c r="H267" s="6"/>
      <c r="I267" s="6"/>
      <c r="J267" s="6"/>
      <c r="K267" s="6"/>
      <c r="L267" s="6"/>
      <c r="M267" s="6"/>
      <c r="N267" s="6"/>
      <c r="O267" s="6"/>
      <c r="P267" s="6"/>
      <c r="Q267" s="6"/>
      <c r="R267" s="6"/>
      <c r="S267" s="6"/>
      <c r="T267" s="6"/>
      <c r="U267" s="6"/>
      <c r="V267" s="6"/>
      <c r="W267" s="6"/>
      <c r="X267" s="6"/>
      <c r="Y267" s="6"/>
      <c r="Z267" s="6"/>
      <c r="AA267" s="6"/>
      <c r="AB267" s="6"/>
    </row>
    <row r="268" spans="2:28">
      <c r="B268" s="78" t="s">
        <v>62</v>
      </c>
      <c r="C268" s="74">
        <f>SUM(C255:C267)</f>
        <v>7854976.6818404105</v>
      </c>
      <c r="D268" s="74">
        <f t="shared" ref="D268:AB268" si="68">SUM(D255:D267)</f>
        <v>5175619.3828042885</v>
      </c>
      <c r="E268" s="74">
        <f t="shared" si="68"/>
        <v>5761507.9458954111</v>
      </c>
      <c r="F268" s="74">
        <f t="shared" si="68"/>
        <v>3461172.2988886135</v>
      </c>
      <c r="G268" s="74">
        <f t="shared" si="68"/>
        <v>4005390.9446455506</v>
      </c>
      <c r="H268" s="74">
        <f t="shared" si="68"/>
        <v>8028732.7149644308</v>
      </c>
      <c r="I268" s="74">
        <f t="shared" si="68"/>
        <v>0</v>
      </c>
      <c r="J268" s="74">
        <f t="shared" si="68"/>
        <v>0</v>
      </c>
      <c r="K268" s="74">
        <f t="shared" si="68"/>
        <v>0</v>
      </c>
      <c r="L268" s="74">
        <f t="shared" si="68"/>
        <v>0</v>
      </c>
      <c r="M268" s="74">
        <f t="shared" si="68"/>
        <v>0</v>
      </c>
      <c r="N268" s="74">
        <f t="shared" si="68"/>
        <v>0</v>
      </c>
      <c r="O268" s="74">
        <f t="shared" si="68"/>
        <v>0</v>
      </c>
      <c r="P268" s="74">
        <f t="shared" si="68"/>
        <v>0</v>
      </c>
      <c r="Q268" s="74">
        <f t="shared" si="68"/>
        <v>0</v>
      </c>
      <c r="R268" s="74">
        <f t="shared" si="68"/>
        <v>0</v>
      </c>
      <c r="S268" s="74">
        <f t="shared" si="68"/>
        <v>0</v>
      </c>
      <c r="T268" s="74">
        <f t="shared" si="68"/>
        <v>0</v>
      </c>
      <c r="U268" s="74">
        <f t="shared" si="68"/>
        <v>0</v>
      </c>
      <c r="V268" s="74">
        <f t="shared" si="68"/>
        <v>0</v>
      </c>
      <c r="W268" s="74">
        <f t="shared" si="68"/>
        <v>0</v>
      </c>
      <c r="X268" s="74">
        <f t="shared" si="68"/>
        <v>0</v>
      </c>
      <c r="Y268" s="74">
        <f t="shared" si="68"/>
        <v>0</v>
      </c>
      <c r="Z268" s="74">
        <f t="shared" si="68"/>
        <v>0</v>
      </c>
      <c r="AA268" s="74">
        <f t="shared" si="68"/>
        <v>0</v>
      </c>
      <c r="AB268" s="74">
        <f t="shared" si="68"/>
        <v>0</v>
      </c>
    </row>
    <row r="269" spans="2:28">
      <c r="D269" s="18"/>
      <c r="E269" s="18"/>
      <c r="F269" s="18"/>
      <c r="G269" s="18"/>
      <c r="H269" s="18"/>
      <c r="I269" s="18"/>
      <c r="J269" s="18"/>
      <c r="K269" s="18"/>
      <c r="L269" s="18"/>
      <c r="M269" s="18"/>
      <c r="N269" s="18"/>
      <c r="O269" s="18"/>
      <c r="P269" s="18"/>
      <c r="Q269" s="18"/>
      <c r="R269" s="18"/>
      <c r="S269" s="18"/>
      <c r="T269" s="18"/>
      <c r="U269" s="18"/>
      <c r="V269" s="18"/>
      <c r="W269" s="18"/>
    </row>
    <row r="270" spans="2:28">
      <c r="B270" s="75" t="s">
        <v>65</v>
      </c>
      <c r="C270" s="237">
        <f>C254</f>
        <v>2026</v>
      </c>
      <c r="D270" s="237">
        <f t="shared" ref="D270:AB270" si="69">D254</f>
        <v>2027</v>
      </c>
      <c r="E270" s="237">
        <f t="shared" si="69"/>
        <v>2028</v>
      </c>
      <c r="F270" s="237">
        <f t="shared" si="69"/>
        <v>2029</v>
      </c>
      <c r="G270" s="237">
        <f t="shared" si="69"/>
        <v>2030</v>
      </c>
      <c r="H270" s="237">
        <f t="shared" si="69"/>
        <v>2031</v>
      </c>
      <c r="I270" s="237">
        <f t="shared" si="69"/>
        <v>2032</v>
      </c>
      <c r="J270" s="237">
        <f t="shared" si="69"/>
        <v>2033</v>
      </c>
      <c r="K270" s="237">
        <f t="shared" si="69"/>
        <v>2034</v>
      </c>
      <c r="L270" s="237">
        <f t="shared" si="69"/>
        <v>2035</v>
      </c>
      <c r="M270" s="237">
        <f t="shared" si="69"/>
        <v>2036</v>
      </c>
      <c r="N270" s="237">
        <f t="shared" si="69"/>
        <v>2037</v>
      </c>
      <c r="O270" s="237">
        <f t="shared" si="69"/>
        <v>2038</v>
      </c>
      <c r="P270" s="237">
        <f t="shared" si="69"/>
        <v>2039</v>
      </c>
      <c r="Q270" s="237">
        <f t="shared" si="69"/>
        <v>2040</v>
      </c>
      <c r="R270" s="237">
        <f t="shared" si="69"/>
        <v>2041</v>
      </c>
      <c r="S270" s="237">
        <f t="shared" si="69"/>
        <v>2042</v>
      </c>
      <c r="T270" s="237">
        <f t="shared" si="69"/>
        <v>2043</v>
      </c>
      <c r="U270" s="237">
        <f t="shared" si="69"/>
        <v>2044</v>
      </c>
      <c r="V270" s="237">
        <f t="shared" si="69"/>
        <v>2045</v>
      </c>
      <c r="W270" s="237">
        <f t="shared" si="69"/>
        <v>0</v>
      </c>
      <c r="X270" s="237">
        <f t="shared" si="69"/>
        <v>0</v>
      </c>
      <c r="Y270" s="237">
        <f t="shared" si="69"/>
        <v>0</v>
      </c>
      <c r="Z270" s="237">
        <f t="shared" si="69"/>
        <v>0</v>
      </c>
      <c r="AA270" s="237">
        <f t="shared" si="69"/>
        <v>0</v>
      </c>
      <c r="AB270" s="237">
        <f t="shared" si="69"/>
        <v>0</v>
      </c>
    </row>
    <row r="271" spans="2:28">
      <c r="B271" s="10" t="str">
        <f t="shared" ref="B271:B282" si="70">B255</f>
        <v>Jemena Electricity Network</v>
      </c>
      <c r="C271" s="17">
        <f>-(SUMIFS('Input forecast of cost driver'!G4:G68,'Input Forecast Cap Projects'!$A$4:$A$68,"MWh"))*1000</f>
        <v>11766163.361505441</v>
      </c>
      <c r="D271" s="17">
        <f>-(SUMIFS('Input forecast of cost driver'!H4:H68,'Input Forecast Cap Projects'!$A$4:$A$68,"MWh"))*1000</f>
        <v>39073122.974456757</v>
      </c>
      <c r="E271" s="17">
        <f>-(SUMIFS('Input forecast of cost driver'!I4:I68,'Input Forecast Cap Projects'!$A$4:$A$68,"MWh"))*1000</f>
        <v>45207068.667968228</v>
      </c>
      <c r="F271" s="17">
        <f>-(SUMIFS('Input forecast of cost driver'!J4:J68,'Input Forecast Cap Projects'!$A$4:$A$68,"MWh"))*1000</f>
        <v>55689161.286321148</v>
      </c>
      <c r="G271" s="17">
        <f>-(SUMIFS('Input forecast of cost driver'!K4:K68,'Input Forecast Cap Projects'!$A$4:$A$68,"MWh"))*1000</f>
        <v>69679625.668122754</v>
      </c>
      <c r="H271" s="17">
        <f>-(SUMIFS('Input forecast of cost driver'!L4:L68,'Input Forecast Cap Projects'!$A$4:$A$68,"MWh"))*1000</f>
        <v>85662937.730101362</v>
      </c>
      <c r="I271" s="17">
        <f>-(SUMIFS('Input forecast of cost driver'!M4:M68,'Input Forecast Cap Projects'!$A$4:$A$68,"MWh"))*1000</f>
        <v>102401698.10155441</v>
      </c>
      <c r="J271" s="17">
        <f>-(SUMIFS('Input forecast of cost driver'!N4:N68,'Input Forecast Cap Projects'!$A$4:$A$68,"MWh"))*1000</f>
        <v>120379649.68835205</v>
      </c>
      <c r="K271" s="17">
        <f>-(SUMIFS('Input forecast of cost driver'!O4:O68,'Input Forecast Cap Projects'!$A$4:$A$68,"MWh"))*1000</f>
        <v>132635795.83843452</v>
      </c>
      <c r="L271" s="17">
        <f>-(SUMIFS('Input forecast of cost driver'!P4:P68,'Input Forecast Cap Projects'!$A$4:$A$68,"MWh"))*1000</f>
        <v>146540020.41965079</v>
      </c>
      <c r="M271" s="17">
        <f>L271</f>
        <v>146540020.41965079</v>
      </c>
      <c r="N271" s="17">
        <f t="shared" ref="N271:S271" si="71">M271</f>
        <v>146540020.41965079</v>
      </c>
      <c r="O271" s="17">
        <f t="shared" si="71"/>
        <v>146540020.41965079</v>
      </c>
      <c r="P271" s="17">
        <f t="shared" si="71"/>
        <v>146540020.41965079</v>
      </c>
      <c r="Q271" s="17">
        <f t="shared" si="71"/>
        <v>146540020.41965079</v>
      </c>
      <c r="R271" s="17">
        <f t="shared" si="71"/>
        <v>146540020.41965079</v>
      </c>
      <c r="S271" s="17">
        <f t="shared" si="71"/>
        <v>146540020.41965079</v>
      </c>
      <c r="T271" s="17"/>
      <c r="U271" s="17"/>
      <c r="V271" s="17"/>
      <c r="W271" s="17"/>
      <c r="X271" s="4"/>
      <c r="Y271" s="4"/>
      <c r="Z271" s="4"/>
      <c r="AA271" s="4"/>
      <c r="AB271" s="4"/>
    </row>
    <row r="272" spans="2:28">
      <c r="B272" s="11" t="str">
        <f t="shared" si="70"/>
        <v/>
      </c>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2:28">
      <c r="B273" s="11" t="str">
        <f t="shared" si="70"/>
        <v/>
      </c>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2:28">
      <c r="B274" s="11" t="str">
        <f t="shared" si="70"/>
        <v/>
      </c>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2:28">
      <c r="B275" s="11" t="str">
        <f t="shared" si="70"/>
        <v/>
      </c>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2:28">
      <c r="B276" s="11" t="str">
        <f t="shared" si="70"/>
        <v/>
      </c>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2:28">
      <c r="B277" s="11" t="str">
        <f t="shared" si="70"/>
        <v/>
      </c>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2:28">
      <c r="B278" s="11" t="str">
        <f t="shared" si="70"/>
        <v/>
      </c>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2:28">
      <c r="B279" s="11" t="str">
        <f t="shared" si="70"/>
        <v/>
      </c>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2:28">
      <c r="B280" s="41" t="str">
        <f t="shared" si="70"/>
        <v/>
      </c>
      <c r="C280" s="5"/>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2:28">
      <c r="B281" s="41" t="str">
        <f t="shared" si="70"/>
        <v/>
      </c>
      <c r="C281" s="5"/>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2:28">
      <c r="B282" s="41" t="str">
        <f t="shared" si="70"/>
        <v/>
      </c>
      <c r="C282" s="5"/>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2:28">
      <c r="B283" s="12" t="str">
        <f t="shared" ref="B283" si="72">B267</f>
        <v/>
      </c>
      <c r="C283" s="5"/>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2:28">
      <c r="B284" s="78" t="s">
        <v>62</v>
      </c>
      <c r="C284" s="106">
        <f>SUM(C271:C283)</f>
        <v>11766163.361505441</v>
      </c>
      <c r="D284" s="106">
        <f t="shared" ref="D284:AB284" si="73">SUM(D271:D283)</f>
        <v>39073122.974456757</v>
      </c>
      <c r="E284" s="106">
        <f t="shared" si="73"/>
        <v>45207068.667968228</v>
      </c>
      <c r="F284" s="106">
        <f t="shared" si="73"/>
        <v>55689161.286321148</v>
      </c>
      <c r="G284" s="106">
        <f t="shared" si="73"/>
        <v>69679625.668122754</v>
      </c>
      <c r="H284" s="106">
        <f t="shared" si="73"/>
        <v>85662937.730101362</v>
      </c>
      <c r="I284" s="106">
        <f t="shared" si="73"/>
        <v>102401698.10155441</v>
      </c>
      <c r="J284" s="106">
        <f t="shared" si="73"/>
        <v>120379649.68835205</v>
      </c>
      <c r="K284" s="106">
        <f t="shared" si="73"/>
        <v>132635795.83843452</v>
      </c>
      <c r="L284" s="106">
        <f t="shared" si="73"/>
        <v>146540020.41965079</v>
      </c>
      <c r="M284" s="106">
        <f t="shared" si="73"/>
        <v>146540020.41965079</v>
      </c>
      <c r="N284" s="106">
        <f t="shared" si="73"/>
        <v>146540020.41965079</v>
      </c>
      <c r="O284" s="106">
        <f t="shared" si="73"/>
        <v>146540020.41965079</v>
      </c>
      <c r="P284" s="106">
        <f t="shared" si="73"/>
        <v>146540020.41965079</v>
      </c>
      <c r="Q284" s="106">
        <f t="shared" si="73"/>
        <v>146540020.41965079</v>
      </c>
      <c r="R284" s="106">
        <f t="shared" si="73"/>
        <v>146540020.41965079</v>
      </c>
      <c r="S284" s="106">
        <f t="shared" si="73"/>
        <v>146540020.41965079</v>
      </c>
      <c r="T284" s="106">
        <f t="shared" si="73"/>
        <v>0</v>
      </c>
      <c r="U284" s="106">
        <f t="shared" si="73"/>
        <v>0</v>
      </c>
      <c r="V284" s="106">
        <f t="shared" si="73"/>
        <v>0</v>
      </c>
      <c r="W284" s="106">
        <f t="shared" si="73"/>
        <v>0</v>
      </c>
      <c r="X284" s="106">
        <f t="shared" si="73"/>
        <v>0</v>
      </c>
      <c r="Y284" s="106">
        <f t="shared" si="73"/>
        <v>0</v>
      </c>
      <c r="Z284" s="106">
        <f t="shared" si="73"/>
        <v>0</v>
      </c>
      <c r="AA284" s="106">
        <f t="shared" si="73"/>
        <v>0</v>
      </c>
      <c r="AB284" s="106">
        <f t="shared" si="73"/>
        <v>0</v>
      </c>
    </row>
    <row r="286" spans="2:28">
      <c r="B286" s="114" t="s">
        <v>66</v>
      </c>
      <c r="C286" s="243">
        <f>C270</f>
        <v>2026</v>
      </c>
      <c r="D286" s="243">
        <f t="shared" ref="D286:AB286" si="74">D270</f>
        <v>2027</v>
      </c>
      <c r="E286" s="243">
        <f t="shared" si="74"/>
        <v>2028</v>
      </c>
      <c r="F286" s="243">
        <f t="shared" si="74"/>
        <v>2029</v>
      </c>
      <c r="G286" s="243">
        <f t="shared" si="74"/>
        <v>2030</v>
      </c>
      <c r="H286" s="243">
        <f t="shared" si="74"/>
        <v>2031</v>
      </c>
      <c r="I286" s="243">
        <f t="shared" si="74"/>
        <v>2032</v>
      </c>
      <c r="J286" s="243">
        <f t="shared" si="74"/>
        <v>2033</v>
      </c>
      <c r="K286" s="243">
        <f t="shared" si="74"/>
        <v>2034</v>
      </c>
      <c r="L286" s="243">
        <f t="shared" si="74"/>
        <v>2035</v>
      </c>
      <c r="M286" s="243">
        <f t="shared" si="74"/>
        <v>2036</v>
      </c>
      <c r="N286" s="243">
        <f t="shared" si="74"/>
        <v>2037</v>
      </c>
      <c r="O286" s="243">
        <f t="shared" si="74"/>
        <v>2038</v>
      </c>
      <c r="P286" s="243">
        <f t="shared" si="74"/>
        <v>2039</v>
      </c>
      <c r="Q286" s="243">
        <f t="shared" si="74"/>
        <v>2040</v>
      </c>
      <c r="R286" s="243">
        <f t="shared" si="74"/>
        <v>2041</v>
      </c>
      <c r="S286" s="243">
        <f t="shared" si="74"/>
        <v>2042</v>
      </c>
      <c r="T286" s="243">
        <f t="shared" si="74"/>
        <v>2043</v>
      </c>
      <c r="U286" s="243">
        <f t="shared" si="74"/>
        <v>2044</v>
      </c>
      <c r="V286" s="243">
        <f t="shared" si="74"/>
        <v>2045</v>
      </c>
      <c r="W286" s="243">
        <f t="shared" si="74"/>
        <v>0</v>
      </c>
      <c r="X286" s="243">
        <f t="shared" si="74"/>
        <v>0</v>
      </c>
      <c r="Y286" s="243">
        <f t="shared" si="74"/>
        <v>0</v>
      </c>
      <c r="Z286" s="243">
        <f t="shared" si="74"/>
        <v>0</v>
      </c>
      <c r="AA286" s="243">
        <f t="shared" si="74"/>
        <v>0</v>
      </c>
      <c r="AB286" s="243">
        <f t="shared" si="74"/>
        <v>0</v>
      </c>
    </row>
    <row r="287" spans="2:28">
      <c r="B287" s="10" t="str">
        <f t="shared" ref="B287:B298" si="75">B271</f>
        <v>Jemena Electricity Network</v>
      </c>
      <c r="C287" s="28">
        <f>SUM($C255:C255)*0.005</f>
        <v>39274.883409202055</v>
      </c>
      <c r="D287" s="28">
        <f>SUM($C255:D255)*0.005</f>
        <v>65152.980323223492</v>
      </c>
      <c r="E287" s="28">
        <f>SUM($C255:E255)*0.005</f>
        <v>93960.520052700551</v>
      </c>
      <c r="F287" s="28">
        <f>SUM($C255:F255)*0.005</f>
        <v>111266.38154714361</v>
      </c>
      <c r="G287" s="28">
        <f>SUM($C255:G255)*0.005</f>
        <v>131293.33627037136</v>
      </c>
      <c r="H287" s="28">
        <f>SUM($C255:H255)*0.005</f>
        <v>171436.99984519352</v>
      </c>
      <c r="I287" s="28">
        <f>SUM($C255:I255)*0.005</f>
        <v>171436.99984519352</v>
      </c>
      <c r="J287" s="28">
        <f>SUM($C255:J255)*0.005</f>
        <v>171436.99984519352</v>
      </c>
      <c r="K287" s="28">
        <f>SUM($C255:K255)*0.005</f>
        <v>171436.99984519352</v>
      </c>
      <c r="L287" s="28">
        <f>SUM($C255:L255)*0.005</f>
        <v>171436.99984519352</v>
      </c>
      <c r="M287" s="28">
        <f>SUM($C255:M255)*0.005</f>
        <v>171436.99984519352</v>
      </c>
      <c r="N287" s="28">
        <f>SUM($C255:N255)*0.005</f>
        <v>171436.99984519352</v>
      </c>
      <c r="O287" s="6"/>
      <c r="P287" s="6"/>
      <c r="Q287" s="6"/>
      <c r="R287" s="6"/>
      <c r="S287" s="6"/>
      <c r="T287" s="6"/>
      <c r="U287" s="6"/>
      <c r="V287" s="6"/>
      <c r="W287" s="6"/>
      <c r="X287" s="6"/>
      <c r="Y287" s="6"/>
      <c r="Z287" s="6"/>
      <c r="AA287" s="6"/>
      <c r="AB287" s="6"/>
    </row>
    <row r="288" spans="2:28">
      <c r="B288" s="11" t="str">
        <f t="shared" si="75"/>
        <v/>
      </c>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row>
    <row r="289" spans="2:28">
      <c r="B289" s="11" t="str">
        <f t="shared" si="75"/>
        <v/>
      </c>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row>
    <row r="290" spans="2:28">
      <c r="B290" s="11" t="str">
        <f t="shared" si="75"/>
        <v/>
      </c>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row>
    <row r="291" spans="2:28">
      <c r="B291" s="11" t="str">
        <f t="shared" si="75"/>
        <v/>
      </c>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row>
    <row r="292" spans="2:28">
      <c r="B292" s="11" t="str">
        <f t="shared" si="75"/>
        <v/>
      </c>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row>
    <row r="293" spans="2:28">
      <c r="B293" s="11" t="str">
        <f t="shared" si="75"/>
        <v/>
      </c>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row>
    <row r="294" spans="2:28">
      <c r="B294" s="11" t="str">
        <f t="shared" si="75"/>
        <v/>
      </c>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row>
    <row r="295" spans="2:28">
      <c r="B295" s="11" t="str">
        <f t="shared" si="75"/>
        <v/>
      </c>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row>
    <row r="296" spans="2:28">
      <c r="B296" s="41" t="str">
        <f t="shared" si="75"/>
        <v/>
      </c>
      <c r="C296" s="7"/>
      <c r="D296" s="6"/>
      <c r="E296" s="6"/>
      <c r="F296" s="6"/>
      <c r="G296" s="6"/>
      <c r="H296" s="6"/>
      <c r="I296" s="6"/>
      <c r="J296" s="6"/>
      <c r="K296" s="6"/>
      <c r="L296" s="6"/>
      <c r="M296" s="6"/>
      <c r="N296" s="6"/>
      <c r="O296" s="6"/>
      <c r="P296" s="6"/>
      <c r="Q296" s="6"/>
      <c r="R296" s="6"/>
      <c r="S296" s="6"/>
      <c r="T296" s="6"/>
      <c r="U296" s="6"/>
      <c r="V296" s="6"/>
      <c r="W296" s="6"/>
      <c r="X296" s="6"/>
      <c r="Y296" s="6"/>
      <c r="Z296" s="6"/>
      <c r="AA296" s="6"/>
      <c r="AB296" s="6"/>
    </row>
    <row r="297" spans="2:28">
      <c r="B297" s="41" t="str">
        <f t="shared" si="75"/>
        <v/>
      </c>
      <c r="C297" s="7"/>
      <c r="D297" s="6"/>
      <c r="E297" s="6"/>
      <c r="F297" s="6"/>
      <c r="G297" s="6"/>
      <c r="H297" s="6"/>
      <c r="I297" s="6"/>
      <c r="J297" s="6"/>
      <c r="K297" s="6"/>
      <c r="L297" s="6"/>
      <c r="M297" s="6"/>
      <c r="N297" s="6"/>
      <c r="O297" s="6"/>
      <c r="P297" s="6"/>
      <c r="Q297" s="6"/>
      <c r="R297" s="6"/>
      <c r="S297" s="6"/>
      <c r="T297" s="6"/>
      <c r="U297" s="6"/>
      <c r="V297" s="6"/>
      <c r="W297" s="6"/>
      <c r="X297" s="6"/>
      <c r="Y297" s="6"/>
      <c r="Z297" s="6"/>
      <c r="AA297" s="6"/>
      <c r="AB297" s="6"/>
    </row>
    <row r="298" spans="2:28">
      <c r="B298" s="41" t="str">
        <f t="shared" si="75"/>
        <v/>
      </c>
      <c r="C298" s="7"/>
      <c r="D298" s="6"/>
      <c r="E298" s="6"/>
      <c r="F298" s="6"/>
      <c r="G298" s="6"/>
      <c r="H298" s="6"/>
      <c r="I298" s="6"/>
      <c r="J298" s="6"/>
      <c r="K298" s="6"/>
      <c r="L298" s="6"/>
      <c r="M298" s="6"/>
      <c r="N298" s="6"/>
      <c r="O298" s="6"/>
      <c r="P298" s="6"/>
      <c r="Q298" s="6"/>
      <c r="R298" s="6"/>
      <c r="S298" s="6"/>
      <c r="T298" s="6"/>
      <c r="U298" s="6"/>
      <c r="V298" s="6"/>
      <c r="W298" s="6"/>
      <c r="X298" s="6"/>
      <c r="Y298" s="6"/>
      <c r="Z298" s="6"/>
      <c r="AA298" s="6"/>
      <c r="AB298" s="6"/>
    </row>
    <row r="299" spans="2:28">
      <c r="B299" s="12" t="str">
        <f t="shared" ref="B299" si="76">B283</f>
        <v/>
      </c>
      <c r="C299" s="7"/>
      <c r="D299" s="6"/>
      <c r="E299" s="6"/>
      <c r="F299" s="6"/>
      <c r="G299" s="6"/>
      <c r="H299" s="6"/>
      <c r="I299" s="6"/>
      <c r="J299" s="6"/>
      <c r="K299" s="6"/>
      <c r="L299" s="6"/>
      <c r="M299" s="6"/>
      <c r="N299" s="6"/>
      <c r="O299" s="6"/>
      <c r="P299" s="6"/>
      <c r="Q299" s="6"/>
      <c r="R299" s="6"/>
      <c r="S299" s="6"/>
      <c r="T299" s="6"/>
      <c r="U299" s="6"/>
      <c r="V299" s="6"/>
      <c r="W299" s="6"/>
      <c r="X299" s="6"/>
      <c r="Y299" s="6"/>
      <c r="Z299" s="6"/>
      <c r="AA299" s="6"/>
      <c r="AB299" s="6"/>
    </row>
    <row r="300" spans="2:28">
      <c r="B300" s="78" t="str">
        <f>B284</f>
        <v>TOTAL</v>
      </c>
      <c r="C300" s="74">
        <f>SUM(C287:C299)</f>
        <v>39274.883409202055</v>
      </c>
      <c r="D300" s="74">
        <f t="shared" ref="D300:AB300" si="77">SUM(D287:D299)</f>
        <v>65152.980323223492</v>
      </c>
      <c r="E300" s="74">
        <f t="shared" si="77"/>
        <v>93960.520052700551</v>
      </c>
      <c r="F300" s="74">
        <f t="shared" si="77"/>
        <v>111266.38154714361</v>
      </c>
      <c r="G300" s="74">
        <f t="shared" si="77"/>
        <v>131293.33627037136</v>
      </c>
      <c r="H300" s="74">
        <f t="shared" si="77"/>
        <v>171436.99984519352</v>
      </c>
      <c r="I300" s="74">
        <f t="shared" si="77"/>
        <v>171436.99984519352</v>
      </c>
      <c r="J300" s="74">
        <f t="shared" si="77"/>
        <v>171436.99984519352</v>
      </c>
      <c r="K300" s="74">
        <f t="shared" si="77"/>
        <v>171436.99984519352</v>
      </c>
      <c r="L300" s="74">
        <f t="shared" si="77"/>
        <v>171436.99984519352</v>
      </c>
      <c r="M300" s="74">
        <f t="shared" si="77"/>
        <v>171436.99984519352</v>
      </c>
      <c r="N300" s="74">
        <f t="shared" si="77"/>
        <v>171436.99984519352</v>
      </c>
      <c r="O300" s="74">
        <f t="shared" si="77"/>
        <v>0</v>
      </c>
      <c r="P300" s="74">
        <f t="shared" si="77"/>
        <v>0</v>
      </c>
      <c r="Q300" s="74">
        <f t="shared" si="77"/>
        <v>0</v>
      </c>
      <c r="R300" s="74">
        <f t="shared" si="77"/>
        <v>0</v>
      </c>
      <c r="S300" s="74">
        <f t="shared" si="77"/>
        <v>0</v>
      </c>
      <c r="T300" s="74">
        <f t="shared" si="77"/>
        <v>0</v>
      </c>
      <c r="U300" s="74">
        <f t="shared" si="77"/>
        <v>0</v>
      </c>
      <c r="V300" s="74">
        <f t="shared" si="77"/>
        <v>0</v>
      </c>
      <c r="W300" s="74">
        <f t="shared" si="77"/>
        <v>0</v>
      </c>
      <c r="X300" s="74">
        <f t="shared" si="77"/>
        <v>0</v>
      </c>
      <c r="Y300" s="74">
        <f t="shared" si="77"/>
        <v>0</v>
      </c>
      <c r="Z300" s="74">
        <f t="shared" si="77"/>
        <v>0</v>
      </c>
      <c r="AA300" s="74">
        <f t="shared" si="77"/>
        <v>0</v>
      </c>
      <c r="AB300" s="74">
        <f t="shared" si="77"/>
        <v>0</v>
      </c>
    </row>
  </sheetData>
  <mergeCells count="23">
    <mergeCell ref="I4:J4"/>
    <mergeCell ref="C4:E4"/>
    <mergeCell ref="B2:F3"/>
    <mergeCell ref="C5:E5"/>
    <mergeCell ref="C6:E6"/>
    <mergeCell ref="D13:G13"/>
    <mergeCell ref="C8:E8"/>
    <mergeCell ref="C7:E7"/>
    <mergeCell ref="C9:E9"/>
    <mergeCell ref="D14:G14"/>
    <mergeCell ref="D19:G19"/>
    <mergeCell ref="D15:G15"/>
    <mergeCell ref="D16:G16"/>
    <mergeCell ref="C17:G17"/>
    <mergeCell ref="D22:G22"/>
    <mergeCell ref="D23:G23"/>
    <mergeCell ref="D28:G28"/>
    <mergeCell ref="D29:G29"/>
    <mergeCell ref="D20:G20"/>
    <mergeCell ref="D27:G27"/>
    <mergeCell ref="D25:G25"/>
    <mergeCell ref="C24:G24"/>
    <mergeCell ref="D21:G21"/>
  </mergeCells>
  <phoneticPr fontId="28" type="noConversion"/>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Lists!$B$3:$B$4</xm:f>
          </x14:formula1>
          <xm:sqref>C18</xm:sqref>
        </x14:dataValidation>
        <x14:dataValidation type="list" allowBlank="1" showInputMessage="1" showErrorMessage="1" xr:uid="{00000000-0002-0000-0100-000001000000}">
          <x14:formula1>
            <xm:f>Lists!$C$3:$C$7</xm:f>
          </x14:formula1>
          <xm:sqref>C41:C42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B201"/>
  <sheetViews>
    <sheetView zoomScale="93" zoomScaleNormal="93" workbookViewId="0">
      <selection activeCell="B81" sqref="B81"/>
    </sheetView>
  </sheetViews>
  <sheetFormatPr defaultColWidth="8.85546875" defaultRowHeight="15"/>
  <cols>
    <col min="1" max="1" width="8.85546875" style="1"/>
    <col min="2" max="2" width="30.140625" style="1" bestFit="1" customWidth="1"/>
    <col min="3" max="8" width="8.85546875" style="1"/>
    <col min="9" max="9" width="34" style="1" bestFit="1" customWidth="1"/>
    <col min="10" max="15" width="8.85546875" style="1"/>
    <col min="16" max="16" width="24.85546875" style="1" customWidth="1"/>
    <col min="17" max="18" width="8.85546875" style="1"/>
    <col min="19" max="19" width="8.85546875" style="60"/>
    <col min="20" max="22" width="8.85546875" style="1"/>
    <col min="23" max="23" width="22" style="1" customWidth="1"/>
    <col min="24" max="16384" width="8.85546875" style="1"/>
  </cols>
  <sheetData>
    <row r="2" spans="2:28">
      <c r="B2" s="244" t="s">
        <v>67</v>
      </c>
    </row>
    <row r="3" spans="2:28">
      <c r="B3" s="208"/>
      <c r="S3" s="60" t="s">
        <v>68</v>
      </c>
    </row>
    <row r="5" spans="2:28">
      <c r="B5" s="73" t="str">
        <f>'Input Sheet - LRMC'!B48</f>
        <v>Sub transmission</v>
      </c>
      <c r="I5" s="73" t="str">
        <f>B5</f>
        <v>Sub transmission</v>
      </c>
      <c r="P5" s="73" t="str">
        <f>I5</f>
        <v>Sub transmission</v>
      </c>
      <c r="W5" s="73" t="str">
        <f>P5</f>
        <v>Sub transmission</v>
      </c>
    </row>
    <row r="7" spans="2:28">
      <c r="B7" s="75" t="s">
        <v>69</v>
      </c>
      <c r="C7" s="237" t="s">
        <v>70</v>
      </c>
      <c r="D7" s="80" t="s">
        <v>71</v>
      </c>
      <c r="E7" s="80" t="s">
        <v>72</v>
      </c>
      <c r="F7" s="80" t="s">
        <v>73</v>
      </c>
      <c r="G7" s="80" t="s">
        <v>74</v>
      </c>
      <c r="I7" s="75" t="s">
        <v>75</v>
      </c>
      <c r="J7" s="237" t="s">
        <v>70</v>
      </c>
      <c r="K7" s="80" t="s">
        <v>71</v>
      </c>
      <c r="L7" s="80" t="s">
        <v>72</v>
      </c>
      <c r="M7" s="80" t="s">
        <v>73</v>
      </c>
      <c r="N7" s="80" t="s">
        <v>74</v>
      </c>
      <c r="P7" s="75" t="s">
        <v>76</v>
      </c>
      <c r="Q7" s="237" t="s">
        <v>70</v>
      </c>
      <c r="R7" s="80" t="s">
        <v>71</v>
      </c>
      <c r="S7" s="245" t="s">
        <v>72</v>
      </c>
      <c r="T7" s="80" t="s">
        <v>73</v>
      </c>
      <c r="U7" s="80" t="s">
        <v>74</v>
      </c>
      <c r="W7" s="75" t="s">
        <v>77</v>
      </c>
      <c r="X7" s="237" t="s">
        <v>70</v>
      </c>
      <c r="Y7" s="80" t="s">
        <v>71</v>
      </c>
      <c r="Z7" s="80" t="s">
        <v>72</v>
      </c>
      <c r="AA7" s="80" t="s">
        <v>73</v>
      </c>
      <c r="AB7" s="80" t="s">
        <v>74</v>
      </c>
    </row>
    <row r="8" spans="2:28">
      <c r="B8" s="32" t="str">
        <f>'Input Sheet - LRMC'!B51</f>
        <v>Jemena Electricity Network</v>
      </c>
      <c r="C8" s="6">
        <f ca="1">IFERROR(IF($B8="","",(NPV('Input Sheet - LRMC'!$C$16,OFFSET('Input Sheet - LRMC'!$C$50,MATCH($B8,'Input Sheet - LRMC'!$B$51:$B$64,0),,,):OFFSET('Input Sheet - LRMC'!$C$50,MATCH($B8,'Input Sheet - LRMC'!$B$51:$B$64,0),LEFT(C$7,2)-1,,)))/(NPV('Input Sheet - LRMC'!$C$16,OFFSET('Input Sheet - LRMC'!$C$66,MATCH($B8,'Input Sheet - LRMC'!$B$67:$B$80,0),,,):OFFSET('Input Sheet - LRMC'!$C$66,MATCH($B8,'Input Sheet - LRMC'!$B$67:$B$80,0),LEFT(C$7,2)-1,,)))),0)</f>
        <v>278.09886040583098</v>
      </c>
      <c r="D8" s="6">
        <f ca="1">IFERROR(IF($B8="","",(NPV('Input Sheet - LRMC'!$C$16,OFFSET('Input Sheet - LRMC'!$C$50,MATCH($B8,'Input Sheet - LRMC'!$B$51:$B$64,0),,,):OFFSET('Input Sheet - LRMC'!$C$50,MATCH($B8,'Input Sheet - LRMC'!$B$51:$B$64,0),LEFT(D$7,2)-1,,)))/(NPV('Input Sheet - LRMC'!$C$16,OFFSET('Input Sheet - LRMC'!$C$66,MATCH($B8,'Input Sheet - LRMC'!$B$67:$B$80,0),,,):OFFSET('Input Sheet - LRMC'!$C$66,MATCH($B8,'Input Sheet - LRMC'!$B$67:$B$80,0),LEFT(D$7,2)-1,,)))),0)</f>
        <v>105.89559214135592</v>
      </c>
      <c r="E8" s="6">
        <f ca="1">IFERROR(IF($B8="","",(NPV('Input Sheet - LRMC'!$C$16,OFFSET('Input Sheet - LRMC'!$C$50,MATCH($B8,'Input Sheet - LRMC'!$B$51:$B$64,0),,,):OFFSET('Input Sheet - LRMC'!$C$50,MATCH($B8,'Input Sheet - LRMC'!$B$51:$B$64,0),LEFT(E$7,2)-1,,)))/(NPV('Input Sheet - LRMC'!$C$16,OFFSET('Input Sheet - LRMC'!$C$66,MATCH($B8,'Input Sheet - LRMC'!$B$67:$B$80,0),,,):OFFSET('Input Sheet - LRMC'!$C$66,MATCH($B8,'Input Sheet - LRMC'!$B$67:$B$80,0),LEFT(E$7,2)-1,,)))),0)</f>
        <v>70.37806612828841</v>
      </c>
      <c r="F8" s="6">
        <f ca="1">IFERROR(IF($B8="","",(NPV('Input Sheet - LRMC'!$C$16,OFFSET('Input Sheet - LRMC'!$C$50,MATCH($B8,'Input Sheet - LRMC'!$B$51:$B$64,0),,,):OFFSET('Input Sheet - LRMC'!$C$50,MATCH($B8,'Input Sheet - LRMC'!$B$51:$B$64,0),LEFT(F$7,2)-1,,)))/(NPV('Input Sheet - LRMC'!$C$16,OFFSET('Input Sheet - LRMC'!$C$66,MATCH($B8,'Input Sheet - LRMC'!$B$67:$B$80,0),,,):OFFSET('Input Sheet - LRMC'!$C$66,MATCH($B8,'Input Sheet - LRMC'!$B$67:$B$80,0),LEFT(F$7,2)-1,,)))),0)</f>
        <v>56.796054375761912</v>
      </c>
      <c r="G8" s="6">
        <f ca="1">IFERROR(IF($B8="","",(NPV('Input Sheet - LRMC'!$C$16,OFFSET('Input Sheet - LRMC'!$C$50,MATCH($B8,'Input Sheet - LRMC'!$B$51:$B$64,0),,,):OFFSET('Input Sheet - LRMC'!$C$50,MATCH($B8,'Input Sheet - LRMC'!$B$51:$B$64,0),LEFT(G$7,2)-1,,)))/(NPV('Input Sheet - LRMC'!$C$16,OFFSET('Input Sheet - LRMC'!$C$66,MATCH($B8,'Input Sheet - LRMC'!$B$67:$B$80,0),,,):OFFSET('Input Sheet - LRMC'!$C$66,MATCH($B8,'Input Sheet - LRMC'!$B$67:$B$80,0),LEFT(G$7,2)-1,,)))),0)</f>
        <v>56.796054375761912</v>
      </c>
      <c r="I8" s="32" t="str">
        <f>B8</f>
        <v>Jemena Electricity Network</v>
      </c>
      <c r="J8" s="6">
        <f ca="1">IFERROR(IF($I8="","",IF('Input Sheet - LRMC'!$C$18="Yes",'Input Sheet - LRMC'!$C$19,(NPV('Input Sheet - LRMC'!$C$16,OFFSET('Input Sheet - LRMC'!$C$82,MATCH($B8,'Input Sheet - LRMC'!$B$83:$B$96,0),,,):OFFSET('Input Sheet - LRMC'!$C$82,MATCH($B8,'Input Sheet - LRMC'!$B$83:$B$96,0),LEFT(C$7,2)-1,,)))/(NPV('Input Sheet - LRMC'!$C$16,OFFSET('Input Sheet - LRMC'!$C$66,MATCH($B8,'Input Sheet - LRMC'!$B$67:$B$80,0),,,):OFFSET('Input Sheet - LRMC'!$C$66,MATCH($B8,'Input Sheet - LRMC'!$B$67:$B$80,0),LEFT(C$7,2)-1,,))))),0)</f>
        <v>4.6171334704971452</v>
      </c>
      <c r="K8" s="6">
        <f ca="1">IFERROR(IF($I8="","",IF('Input Sheet - LRMC'!$C$18="Yes",'Input Sheet - LRMC'!$C$19,(NPV('Input Sheet - LRMC'!$C$16,OFFSET('Input Sheet - LRMC'!$C$82,MATCH($B8,'Input Sheet - LRMC'!$B$83:$B$96,0),,,):OFFSET('Input Sheet - LRMC'!$C$82,MATCH($B8,'Input Sheet - LRMC'!$B$83:$B$96,0),LEFT(D$7,2)-1,,)))/(NPV('Input Sheet - LRMC'!$C$16,OFFSET('Input Sheet - LRMC'!$C$66,MATCH($B8,'Input Sheet - LRMC'!$B$67:$B$80,0),,,):OFFSET('Input Sheet - LRMC'!$C$66,MATCH($B8,'Input Sheet - LRMC'!$B$67:$B$80,0),LEFT(D$7,2)-1,,))))),0)</f>
        <v>3.5721373374685093</v>
      </c>
      <c r="L8" s="6">
        <f ca="1">IFERROR(IF($I8="","",IF('Input Sheet - LRMC'!$C$18="Yes",'Input Sheet - LRMC'!$C$19,(NPV('Input Sheet - LRMC'!$C$16,OFFSET('Input Sheet - LRMC'!$C$82,MATCH($B8,'Input Sheet - LRMC'!$B$83:$B$96,0),,,):OFFSET('Input Sheet - LRMC'!$C$82,MATCH($B8,'Input Sheet - LRMC'!$B$83:$B$96,0),LEFT(E$7,2)-1,,)))/(NPV('Input Sheet - LRMC'!$C$16,OFFSET('Input Sheet - LRMC'!$C$66,MATCH($B8,'Input Sheet - LRMC'!$B$67:$B$80,0),,,):OFFSET('Input Sheet - LRMC'!$C$66,MATCH($B8,'Input Sheet - LRMC'!$B$67:$B$80,0),LEFT(E$7,2)-1,,))))),0)</f>
        <v>2.570617062595034</v>
      </c>
      <c r="M8" s="6">
        <f ca="1">IFERROR(IF($I8="","",IF('Input Sheet - LRMC'!$C$18="Yes",'Input Sheet - LRMC'!$C$19,(NPV('Input Sheet - LRMC'!$C$16,OFFSET('Input Sheet - LRMC'!$C$82,MATCH($B8,'Input Sheet - LRMC'!$B$83:$B$96,0),,,):OFFSET('Input Sheet - LRMC'!$C$82,MATCH($B8,'Input Sheet - LRMC'!$B$83:$B$96,0),LEFT(F$7,2)-1,,)))/(NPV('Input Sheet - LRMC'!$C$16,OFFSET('Input Sheet - LRMC'!$C$66,MATCH($B8,'Input Sheet - LRMC'!$B$67:$B$80,0),,,):OFFSET('Input Sheet - LRMC'!$C$66,MATCH($B8,'Input Sheet - LRMC'!$B$67:$B$80,0),LEFT(F$7,2)-1,,))))),0)</f>
        <v>2.0745228520526791</v>
      </c>
      <c r="N8" s="6">
        <f ca="1">IFERROR(IF($I8="","",IF('Input Sheet - LRMC'!$C$18="Yes",'Input Sheet - LRMC'!$C$19,(NPV('Input Sheet - LRMC'!$C$16,OFFSET('Input Sheet - LRMC'!$C$82,MATCH($B8,'Input Sheet - LRMC'!$B$83:$B$96,0),,,):OFFSET('Input Sheet - LRMC'!$C$82,MATCH($B8,'Input Sheet - LRMC'!$B$83:$B$96,0),LEFT(G$7,2)-1,,)))/(NPV('Input Sheet - LRMC'!$C$16,OFFSET('Input Sheet - LRMC'!$C$66,MATCH($B8,'Input Sheet - LRMC'!$B$67:$B$80,0),,,):OFFSET('Input Sheet - LRMC'!$C$66,MATCH($B8,'Input Sheet - LRMC'!$B$67:$B$80,0),LEFT(G$7,2)-1,,))))),0)</f>
        <v>2.0745228520526791</v>
      </c>
      <c r="P8" s="32" t="str">
        <f>I8</f>
        <v>Jemena Electricity Network</v>
      </c>
      <c r="Q8" s="6">
        <f ca="1">IF($P8="","",C8+J8)</f>
        <v>282.71599387632813</v>
      </c>
      <c r="R8" s="6">
        <f t="shared" ref="R8:U20" ca="1" si="0">IF($P8="","",D8+K8)</f>
        <v>109.46772947882442</v>
      </c>
      <c r="S8" s="61">
        <f t="shared" ca="1" si="0"/>
        <v>72.948683190883443</v>
      </c>
      <c r="T8" s="6">
        <f t="shared" ca="1" si="0"/>
        <v>58.870577227814593</v>
      </c>
      <c r="U8" s="6">
        <f t="shared" ca="1" si="0"/>
        <v>58.870577227814593</v>
      </c>
      <c r="W8" s="32" t="str">
        <f>P8</f>
        <v>Jemena Electricity Network</v>
      </c>
      <c r="X8" s="6">
        <f>IF($W8="","",'Input Sheet - LRMC'!$C$25)</f>
        <v>0</v>
      </c>
      <c r="Y8" s="6">
        <f>IF($W8="","",'Input Sheet - LRMC'!$C$25)</f>
        <v>0</v>
      </c>
      <c r="Z8" s="6">
        <f>IF($W8="","",'Input Sheet - LRMC'!$C$25)</f>
        <v>0</v>
      </c>
      <c r="AA8" s="6">
        <f>IF($W8="","",'Input Sheet - LRMC'!$C$25)</f>
        <v>0</v>
      </c>
      <c r="AB8" s="6">
        <f>IF($W8="","",'Input Sheet - LRMC'!$C$25)</f>
        <v>0</v>
      </c>
    </row>
    <row r="9" spans="2:28">
      <c r="B9" s="32" t="str">
        <f>'Input Sheet - LRMC'!B52</f>
        <v/>
      </c>
      <c r="C9" s="6" t="str">
        <f ca="1">IFERROR(IF($B9="","",(NPV('Input Sheet - LRMC'!$C$16,OFFSET('Input Sheet - LRMC'!$C$50,MATCH($B9,'Input Sheet - LRMC'!$B$51:$B$64,0),,,):OFFSET('Input Sheet - LRMC'!$C$50,MATCH($B9,'Input Sheet - LRMC'!$B$51:$B$64,0),LEFT(C$7,2)-1,,)))/(NPV('Input Sheet - LRMC'!$C$16,OFFSET('Input Sheet - LRMC'!$C$66,MATCH($B9,'Input Sheet - LRMC'!$B$67:$B$80,0),,,):OFFSET('Input Sheet - LRMC'!$C$66,MATCH($B9,'Input Sheet - LRMC'!$B$67:$B$80,0),LEFT(C$7,2)-1,,)))),0)</f>
        <v/>
      </c>
      <c r="D9" s="6" t="str">
        <f ca="1">IFERROR(IF($B9="","",(NPV('Input Sheet - LRMC'!$C$16,OFFSET('Input Sheet - LRMC'!$C$50,MATCH($B9,'Input Sheet - LRMC'!$B$51:$B$64,0),,,):OFFSET('Input Sheet - LRMC'!$C$50,MATCH($B9,'Input Sheet - LRMC'!$B$51:$B$64,0),LEFT(D$7,2)-1,,)))/(NPV('Input Sheet - LRMC'!$C$16,OFFSET('Input Sheet - LRMC'!$C$66,MATCH($B9,'Input Sheet - LRMC'!$B$67:$B$80,0),,,):OFFSET('Input Sheet - LRMC'!$C$66,MATCH($B9,'Input Sheet - LRMC'!$B$67:$B$80,0),LEFT(D$7,2)-1,,)))),0)</f>
        <v/>
      </c>
      <c r="E9" s="6" t="str">
        <f ca="1">IFERROR(IF($B9="","",(NPV('Input Sheet - LRMC'!$C$16,OFFSET('Input Sheet - LRMC'!$C$50,MATCH($B9,'Input Sheet - LRMC'!$B$51:$B$64,0),,,):OFFSET('Input Sheet - LRMC'!$C$50,MATCH($B9,'Input Sheet - LRMC'!$B$51:$B$64,0),LEFT(E$7,2)-1,,)))/(NPV('Input Sheet - LRMC'!$C$16,OFFSET('Input Sheet - LRMC'!$C$66,MATCH($B9,'Input Sheet - LRMC'!$B$67:$B$80,0),,,):OFFSET('Input Sheet - LRMC'!$C$66,MATCH($B9,'Input Sheet - LRMC'!$B$67:$B$80,0),LEFT(E$7,2)-1,,)))),0)</f>
        <v/>
      </c>
      <c r="F9" s="6" t="str">
        <f ca="1">IFERROR(IF($B9="","",(NPV('Input Sheet - LRMC'!$C$16,OFFSET('Input Sheet - LRMC'!$C$50,MATCH($B9,'Input Sheet - LRMC'!$B$51:$B$64,0),,,):OFFSET('Input Sheet - LRMC'!$C$50,MATCH($B9,'Input Sheet - LRMC'!$B$51:$B$64,0),LEFT(F$7,2)-1,,)))/(NPV('Input Sheet - LRMC'!$C$16,OFFSET('Input Sheet - LRMC'!$C$66,MATCH($B9,'Input Sheet - LRMC'!$B$67:$B$80,0),,,):OFFSET('Input Sheet - LRMC'!$C$66,MATCH($B9,'Input Sheet - LRMC'!$B$67:$B$80,0),LEFT(F$7,2)-1,,)))),0)</f>
        <v/>
      </c>
      <c r="G9" s="6" t="str">
        <f ca="1">IFERROR(IF($B9="","",(NPV('Input Sheet - LRMC'!$C$16,OFFSET('Input Sheet - LRMC'!$C$50,MATCH($B9,'Input Sheet - LRMC'!$B$51:$B$64,0),,,):OFFSET('Input Sheet - LRMC'!$C$50,MATCH($B9,'Input Sheet - LRMC'!$B$51:$B$64,0),LEFT(G$7,2)-1,,)))/(NPV('Input Sheet - LRMC'!$C$16,OFFSET('Input Sheet - LRMC'!$C$66,MATCH($B9,'Input Sheet - LRMC'!$B$67:$B$80,0),,,):OFFSET('Input Sheet - LRMC'!$C$66,MATCH($B9,'Input Sheet - LRMC'!$B$67:$B$80,0),LEFT(G$7,2)-1,,)))),0)</f>
        <v/>
      </c>
      <c r="I9" s="32" t="str">
        <f t="shared" ref="I9:I20" si="1">B9</f>
        <v/>
      </c>
      <c r="J9" s="6" t="str">
        <f ca="1">IFERROR(IF($I9="","",IF('Input Sheet - LRMC'!$C$18="Yes",'Input Sheet - LRMC'!$C$19,(NPV('Input Sheet - LRMC'!$C$16,OFFSET('Input Sheet - LRMC'!$C$82,MATCH($B9,'Input Sheet - LRMC'!$B$83:$B$96,0),,,):OFFSET('Input Sheet - LRMC'!$C$82,MATCH($B9,'Input Sheet - LRMC'!$B$83:$B$96,0),LEFT(C$7,2)-1,,)))/(NPV('Input Sheet - LRMC'!$C$16,OFFSET('Input Sheet - LRMC'!$C$66,MATCH($B9,'Input Sheet - LRMC'!$B$67:$B$80,0),,,):OFFSET('Input Sheet - LRMC'!$C$66,MATCH($B9,'Input Sheet - LRMC'!$B$67:$B$80,0),LEFT(C$7,2)-1,,))))),0)</f>
        <v/>
      </c>
      <c r="K9" s="6" t="str">
        <f ca="1">IFERROR(IF($I9="","",IF('Input Sheet - LRMC'!$C$18="Yes",'Input Sheet - LRMC'!$C$19,(NPV('Input Sheet - LRMC'!$C$16,OFFSET('Input Sheet - LRMC'!$C$82,MATCH($B9,'Input Sheet - LRMC'!$B$83:$B$96,0),,,):OFFSET('Input Sheet - LRMC'!$C$82,MATCH($B9,'Input Sheet - LRMC'!$B$83:$B$96,0),LEFT(D$7,2)-1,,)))/(NPV('Input Sheet - LRMC'!$C$16,OFFSET('Input Sheet - LRMC'!$C$66,MATCH($B9,'Input Sheet - LRMC'!$B$67:$B$80,0),,,):OFFSET('Input Sheet - LRMC'!$C$66,MATCH($B9,'Input Sheet - LRMC'!$B$67:$B$80,0),LEFT(D$7,2)-1,,))))),0)</f>
        <v/>
      </c>
      <c r="L9" s="6" t="str">
        <f ca="1">IFERROR(IF($I9="","",IF('Input Sheet - LRMC'!$C$18="Yes",'Input Sheet - LRMC'!$C$19,(NPV('Input Sheet - LRMC'!$C$16,OFFSET('Input Sheet - LRMC'!$C$82,MATCH($B9,'Input Sheet - LRMC'!$B$83:$B$96,0),,,):OFFSET('Input Sheet - LRMC'!$C$82,MATCH($B9,'Input Sheet - LRMC'!$B$83:$B$96,0),LEFT(E$7,2)-1,,)))/(NPV('Input Sheet - LRMC'!$C$16,OFFSET('Input Sheet - LRMC'!$C$66,MATCH($B9,'Input Sheet - LRMC'!$B$67:$B$80,0),,,):OFFSET('Input Sheet - LRMC'!$C$66,MATCH($B9,'Input Sheet - LRMC'!$B$67:$B$80,0),LEFT(E$7,2)-1,,))))),0)</f>
        <v/>
      </c>
      <c r="M9" s="6" t="str">
        <f ca="1">IFERROR(IF($I9="","",IF('Input Sheet - LRMC'!$C$18="Yes",'Input Sheet - LRMC'!$C$19,(NPV('Input Sheet - LRMC'!$C$16,OFFSET('Input Sheet - LRMC'!$C$82,MATCH($B9,'Input Sheet - LRMC'!$B$83:$B$96,0),,,):OFFSET('Input Sheet - LRMC'!$C$82,MATCH($B9,'Input Sheet - LRMC'!$B$83:$B$96,0),LEFT(F$7,2)-1,,)))/(NPV('Input Sheet - LRMC'!$C$16,OFFSET('Input Sheet - LRMC'!$C$66,MATCH($B9,'Input Sheet - LRMC'!$B$67:$B$80,0),,,):OFFSET('Input Sheet - LRMC'!$C$66,MATCH($B9,'Input Sheet - LRMC'!$B$67:$B$80,0),LEFT(F$7,2)-1,,))))),0)</f>
        <v/>
      </c>
      <c r="N9" s="6" t="str">
        <f ca="1">IFERROR(IF($I9="","",IF('Input Sheet - LRMC'!$C$18="Yes",'Input Sheet - LRMC'!$C$19,(NPV('Input Sheet - LRMC'!$C$16,OFFSET('Input Sheet - LRMC'!$C$82,MATCH($B9,'Input Sheet - LRMC'!$B$83:$B$96,0),,,):OFFSET('Input Sheet - LRMC'!$C$82,MATCH($B9,'Input Sheet - LRMC'!$B$83:$B$96,0),LEFT(G$7,2)-1,,)))/(NPV('Input Sheet - LRMC'!$C$16,OFFSET('Input Sheet - LRMC'!$C$66,MATCH($B9,'Input Sheet - LRMC'!$B$67:$B$80,0),,,):OFFSET('Input Sheet - LRMC'!$C$66,MATCH($B9,'Input Sheet - LRMC'!$B$67:$B$80,0),LEFT(G$7,2)-1,,))))),0)</f>
        <v/>
      </c>
      <c r="P9" s="32" t="str">
        <f t="shared" ref="P9:P20" si="2">I9</f>
        <v/>
      </c>
      <c r="Q9" s="6" t="str">
        <f t="shared" ref="Q9:Q20" si="3">IF($P9="","",C9+J9)</f>
        <v/>
      </c>
      <c r="R9" s="6" t="str">
        <f t="shared" si="0"/>
        <v/>
      </c>
      <c r="S9" s="61" t="str">
        <f t="shared" si="0"/>
        <v/>
      </c>
      <c r="T9" s="6" t="str">
        <f t="shared" si="0"/>
        <v/>
      </c>
      <c r="U9" s="6" t="str">
        <f t="shared" si="0"/>
        <v/>
      </c>
      <c r="W9" s="32" t="str">
        <f t="shared" ref="W9:W20" si="4">P9</f>
        <v/>
      </c>
      <c r="X9" s="6" t="str">
        <f>IF($W9="","",'Input Sheet - LRMC'!$C$25)</f>
        <v/>
      </c>
      <c r="Y9" s="6" t="str">
        <f>IF($W9="","",'Input Sheet - LRMC'!$C$25)</f>
        <v/>
      </c>
      <c r="Z9" s="6" t="str">
        <f>IF($W9="","",'Input Sheet - LRMC'!$C$25)</f>
        <v/>
      </c>
      <c r="AA9" s="6" t="str">
        <f>IF($W9="","",'Input Sheet - LRMC'!$C$25)</f>
        <v/>
      </c>
      <c r="AB9" s="6" t="str">
        <f>IF($W9="","",'Input Sheet - LRMC'!$C$25)</f>
        <v/>
      </c>
    </row>
    <row r="10" spans="2:28">
      <c r="B10" s="32" t="str">
        <f>'Input Sheet - LRMC'!B53</f>
        <v/>
      </c>
      <c r="C10" s="6" t="str">
        <f ca="1">IFERROR(IF($B10="","",(NPV('Input Sheet - LRMC'!$C$16,OFFSET('Input Sheet - LRMC'!$C$50,MATCH($B10,'Input Sheet - LRMC'!$B$51:$B$64,0),,,):OFFSET('Input Sheet - LRMC'!$C$50,MATCH($B10,'Input Sheet - LRMC'!$B$51:$B$64,0),LEFT(C$7,2)-1,,)))/(NPV('Input Sheet - LRMC'!$C$16,OFFSET('Input Sheet - LRMC'!$C$66,MATCH($B10,'Input Sheet - LRMC'!$B$67:$B$80,0),,,):OFFSET('Input Sheet - LRMC'!$C$66,MATCH($B10,'Input Sheet - LRMC'!$B$67:$B$80,0),LEFT(C$7,2)-1,,)))),0)</f>
        <v/>
      </c>
      <c r="D10" s="6" t="str">
        <f ca="1">IFERROR(IF($B10="","",(NPV('Input Sheet - LRMC'!$C$16,OFFSET('Input Sheet - LRMC'!$C$50,MATCH($B10,'Input Sheet - LRMC'!$B$51:$B$64,0),,,):OFFSET('Input Sheet - LRMC'!$C$50,MATCH($B10,'Input Sheet - LRMC'!$B$51:$B$64,0),LEFT(D$7,2)-1,,)))/(NPV('Input Sheet - LRMC'!$C$16,OFFSET('Input Sheet - LRMC'!$C$66,MATCH($B10,'Input Sheet - LRMC'!$B$67:$B$80,0),,,):OFFSET('Input Sheet - LRMC'!$C$66,MATCH($B10,'Input Sheet - LRMC'!$B$67:$B$80,0),LEFT(D$7,2)-1,,)))),0)</f>
        <v/>
      </c>
      <c r="E10" s="6" t="str">
        <f ca="1">IFERROR(IF($B10="","",(NPV('Input Sheet - LRMC'!$C$16,OFFSET('Input Sheet - LRMC'!$C$50,MATCH($B10,'Input Sheet - LRMC'!$B$51:$B$64,0),,,):OFFSET('Input Sheet - LRMC'!$C$50,MATCH($B10,'Input Sheet - LRMC'!$B$51:$B$64,0),LEFT(E$7,2)-1,,)))/(NPV('Input Sheet - LRMC'!$C$16,OFFSET('Input Sheet - LRMC'!$C$66,MATCH($B10,'Input Sheet - LRMC'!$B$67:$B$80,0),,,):OFFSET('Input Sheet - LRMC'!$C$66,MATCH($B10,'Input Sheet - LRMC'!$B$67:$B$80,0),LEFT(E$7,2)-1,,)))),0)</f>
        <v/>
      </c>
      <c r="F10" s="6" t="str">
        <f ca="1">IFERROR(IF($B10="","",(NPV('Input Sheet - LRMC'!$C$16,OFFSET('Input Sheet - LRMC'!$C$50,MATCH($B10,'Input Sheet - LRMC'!$B$51:$B$64,0),,,):OFFSET('Input Sheet - LRMC'!$C$50,MATCH($B10,'Input Sheet - LRMC'!$B$51:$B$64,0),LEFT(F$7,2)-1,,)))/(NPV('Input Sheet - LRMC'!$C$16,OFFSET('Input Sheet - LRMC'!$C$66,MATCH($B10,'Input Sheet - LRMC'!$B$67:$B$80,0),,,):OFFSET('Input Sheet - LRMC'!$C$66,MATCH($B10,'Input Sheet - LRMC'!$B$67:$B$80,0),LEFT(F$7,2)-1,,)))),0)</f>
        <v/>
      </c>
      <c r="G10" s="6" t="str">
        <f ca="1">IFERROR(IF($B10="","",(NPV('Input Sheet - LRMC'!$C$16,OFFSET('Input Sheet - LRMC'!$C$50,MATCH($B10,'Input Sheet - LRMC'!$B$51:$B$64,0),,,):OFFSET('Input Sheet - LRMC'!$C$50,MATCH($B10,'Input Sheet - LRMC'!$B$51:$B$64,0),LEFT(G$7,2)-1,,)))/(NPV('Input Sheet - LRMC'!$C$16,OFFSET('Input Sheet - LRMC'!$C$66,MATCH($B10,'Input Sheet - LRMC'!$B$67:$B$80,0),,,):OFFSET('Input Sheet - LRMC'!$C$66,MATCH($B10,'Input Sheet - LRMC'!$B$67:$B$80,0),LEFT(G$7,2)-1,,)))),0)</f>
        <v/>
      </c>
      <c r="I10" s="32" t="str">
        <f t="shared" si="1"/>
        <v/>
      </c>
      <c r="J10" s="6" t="str">
        <f ca="1">IFERROR(IF($I10="","",IF('Input Sheet - LRMC'!$C$18="Yes",'Input Sheet - LRMC'!$C$19,(NPV('Input Sheet - LRMC'!$C$16,OFFSET('Input Sheet - LRMC'!$C$82,MATCH($B10,'Input Sheet - LRMC'!$B$83:$B$96,0),,,):OFFSET('Input Sheet - LRMC'!$C$82,MATCH($B10,'Input Sheet - LRMC'!$B$83:$B$96,0),LEFT(C$7,2)-1,,)))/(NPV('Input Sheet - LRMC'!$C$16,OFFSET('Input Sheet - LRMC'!$C$66,MATCH($B10,'Input Sheet - LRMC'!$B$67:$B$80,0),,,):OFFSET('Input Sheet - LRMC'!$C$66,MATCH($B10,'Input Sheet - LRMC'!$B$67:$B$80,0),LEFT(C$7,2)-1,,))))),0)</f>
        <v/>
      </c>
      <c r="K10" s="6" t="str">
        <f ca="1">IFERROR(IF($I10="","",IF('Input Sheet - LRMC'!$C$18="Yes",'Input Sheet - LRMC'!$C$19,(NPV('Input Sheet - LRMC'!$C$16,OFFSET('Input Sheet - LRMC'!$C$82,MATCH($B10,'Input Sheet - LRMC'!$B$83:$B$96,0),,,):OFFSET('Input Sheet - LRMC'!$C$82,MATCH($B10,'Input Sheet - LRMC'!$B$83:$B$96,0),LEFT(D$7,2)-1,,)))/(NPV('Input Sheet - LRMC'!$C$16,OFFSET('Input Sheet - LRMC'!$C$66,MATCH($B10,'Input Sheet - LRMC'!$B$67:$B$80,0),,,):OFFSET('Input Sheet - LRMC'!$C$66,MATCH($B10,'Input Sheet - LRMC'!$B$67:$B$80,0),LEFT(D$7,2)-1,,))))),0)</f>
        <v/>
      </c>
      <c r="L10" s="6" t="str">
        <f ca="1">IFERROR(IF($I10="","",IF('Input Sheet - LRMC'!$C$18="Yes",'Input Sheet - LRMC'!$C$19,(NPV('Input Sheet - LRMC'!$C$16,OFFSET('Input Sheet - LRMC'!$C$82,MATCH($B10,'Input Sheet - LRMC'!$B$83:$B$96,0),,,):OFFSET('Input Sheet - LRMC'!$C$82,MATCH($B10,'Input Sheet - LRMC'!$B$83:$B$96,0),LEFT(E$7,2)-1,,)))/(NPV('Input Sheet - LRMC'!$C$16,OFFSET('Input Sheet - LRMC'!$C$66,MATCH($B10,'Input Sheet - LRMC'!$B$67:$B$80,0),,,):OFFSET('Input Sheet - LRMC'!$C$66,MATCH($B10,'Input Sheet - LRMC'!$B$67:$B$80,0),LEFT(E$7,2)-1,,))))),0)</f>
        <v/>
      </c>
      <c r="M10" s="6" t="str">
        <f ca="1">IFERROR(IF($I10="","",IF('Input Sheet - LRMC'!$C$18="Yes",'Input Sheet - LRMC'!$C$19,(NPV('Input Sheet - LRMC'!$C$16,OFFSET('Input Sheet - LRMC'!$C$82,MATCH($B10,'Input Sheet - LRMC'!$B$83:$B$96,0),,,):OFFSET('Input Sheet - LRMC'!$C$82,MATCH($B10,'Input Sheet - LRMC'!$B$83:$B$96,0),LEFT(F$7,2)-1,,)))/(NPV('Input Sheet - LRMC'!$C$16,OFFSET('Input Sheet - LRMC'!$C$66,MATCH($B10,'Input Sheet - LRMC'!$B$67:$B$80,0),,,):OFFSET('Input Sheet - LRMC'!$C$66,MATCH($B10,'Input Sheet - LRMC'!$B$67:$B$80,0),LEFT(F$7,2)-1,,))))),0)</f>
        <v/>
      </c>
      <c r="N10" s="6" t="str">
        <f ca="1">IFERROR(IF($I10="","",IF('Input Sheet - LRMC'!$C$18="Yes",'Input Sheet - LRMC'!$C$19,(NPV('Input Sheet - LRMC'!$C$16,OFFSET('Input Sheet - LRMC'!$C$82,MATCH($B10,'Input Sheet - LRMC'!$B$83:$B$96,0),,,):OFFSET('Input Sheet - LRMC'!$C$82,MATCH($B10,'Input Sheet - LRMC'!$B$83:$B$96,0),LEFT(G$7,2)-1,,)))/(NPV('Input Sheet - LRMC'!$C$16,OFFSET('Input Sheet - LRMC'!$C$66,MATCH($B10,'Input Sheet - LRMC'!$B$67:$B$80,0),,,):OFFSET('Input Sheet - LRMC'!$C$66,MATCH($B10,'Input Sheet - LRMC'!$B$67:$B$80,0),LEFT(G$7,2)-1,,))))),0)</f>
        <v/>
      </c>
      <c r="P10" s="32" t="str">
        <f t="shared" si="2"/>
        <v/>
      </c>
      <c r="Q10" s="6" t="str">
        <f t="shared" si="3"/>
        <v/>
      </c>
      <c r="R10" s="6" t="str">
        <f t="shared" si="0"/>
        <v/>
      </c>
      <c r="S10" s="61" t="str">
        <f t="shared" si="0"/>
        <v/>
      </c>
      <c r="T10" s="6" t="str">
        <f t="shared" si="0"/>
        <v/>
      </c>
      <c r="U10" s="6" t="str">
        <f t="shared" si="0"/>
        <v/>
      </c>
      <c r="W10" s="32" t="str">
        <f t="shared" si="4"/>
        <v/>
      </c>
      <c r="X10" s="6" t="str">
        <f>IF($W10="","",'Input Sheet - LRMC'!$C$25)</f>
        <v/>
      </c>
      <c r="Y10" s="6" t="str">
        <f>IF($W10="","",'Input Sheet - LRMC'!$C$25)</f>
        <v/>
      </c>
      <c r="Z10" s="6" t="str">
        <f>IF($W10="","",'Input Sheet - LRMC'!$C$25)</f>
        <v/>
      </c>
      <c r="AA10" s="6" t="str">
        <f>IF($W10="","",'Input Sheet - LRMC'!$C$25)</f>
        <v/>
      </c>
      <c r="AB10" s="6" t="str">
        <f>IF($W10="","",'Input Sheet - LRMC'!$C$25)</f>
        <v/>
      </c>
    </row>
    <row r="11" spans="2:28">
      <c r="B11" s="32" t="str">
        <f>'Input Sheet - LRMC'!B54</f>
        <v/>
      </c>
      <c r="C11" s="6" t="str">
        <f ca="1">IFERROR(IF($B11="","",(NPV('Input Sheet - LRMC'!$C$16,OFFSET('Input Sheet - LRMC'!$C$50,MATCH($B11,'Input Sheet - LRMC'!$B$51:$B$64,0),,,):OFFSET('Input Sheet - LRMC'!$C$50,MATCH($B11,'Input Sheet - LRMC'!$B$51:$B$64,0),LEFT(C$7,2)-1,,)))/(NPV('Input Sheet - LRMC'!$C$16,OFFSET('Input Sheet - LRMC'!$C$66,MATCH($B11,'Input Sheet - LRMC'!$B$67:$B$80,0),,,):OFFSET('Input Sheet - LRMC'!$C$66,MATCH($B11,'Input Sheet - LRMC'!$B$67:$B$80,0),LEFT(C$7,2)-1,,)))),0)</f>
        <v/>
      </c>
      <c r="D11" s="6" t="str">
        <f ca="1">IFERROR(IF($B11="","",(NPV('Input Sheet - LRMC'!$C$16,OFFSET('Input Sheet - LRMC'!$C$50,MATCH($B11,'Input Sheet - LRMC'!$B$51:$B$64,0),,,):OFFSET('Input Sheet - LRMC'!$C$50,MATCH($B11,'Input Sheet - LRMC'!$B$51:$B$64,0),LEFT(D$7,2)-1,,)))/(NPV('Input Sheet - LRMC'!$C$16,OFFSET('Input Sheet - LRMC'!$C$66,MATCH($B11,'Input Sheet - LRMC'!$B$67:$B$80,0),,,):OFFSET('Input Sheet - LRMC'!$C$66,MATCH($B11,'Input Sheet - LRMC'!$B$67:$B$80,0),LEFT(D$7,2)-1,,)))),0)</f>
        <v/>
      </c>
      <c r="E11" s="6" t="str">
        <f ca="1">IFERROR(IF($B11="","",(NPV('Input Sheet - LRMC'!$C$16,OFFSET('Input Sheet - LRMC'!$C$50,MATCH($B11,'Input Sheet - LRMC'!$B$51:$B$64,0),,,):OFFSET('Input Sheet - LRMC'!$C$50,MATCH($B11,'Input Sheet - LRMC'!$B$51:$B$64,0),LEFT(E$7,2)-1,,)))/(NPV('Input Sheet - LRMC'!$C$16,OFFSET('Input Sheet - LRMC'!$C$66,MATCH($B11,'Input Sheet - LRMC'!$B$67:$B$80,0),,,):OFFSET('Input Sheet - LRMC'!$C$66,MATCH($B11,'Input Sheet - LRMC'!$B$67:$B$80,0),LEFT(E$7,2)-1,,)))),0)</f>
        <v/>
      </c>
      <c r="F11" s="6" t="str">
        <f ca="1">IFERROR(IF($B11="","",(NPV('Input Sheet - LRMC'!$C$16,OFFSET('Input Sheet - LRMC'!$C$50,MATCH($B11,'Input Sheet - LRMC'!$B$51:$B$64,0),,,):OFFSET('Input Sheet - LRMC'!$C$50,MATCH($B11,'Input Sheet - LRMC'!$B$51:$B$64,0),LEFT(F$7,2)-1,,)))/(NPV('Input Sheet - LRMC'!$C$16,OFFSET('Input Sheet - LRMC'!$C$66,MATCH($B11,'Input Sheet - LRMC'!$B$67:$B$80,0),,,):OFFSET('Input Sheet - LRMC'!$C$66,MATCH($B11,'Input Sheet - LRMC'!$B$67:$B$80,0),LEFT(F$7,2)-1,,)))),0)</f>
        <v/>
      </c>
      <c r="G11" s="6" t="str">
        <f ca="1">IFERROR(IF($B11="","",(NPV('Input Sheet - LRMC'!$C$16,OFFSET('Input Sheet - LRMC'!$C$50,MATCH($B11,'Input Sheet - LRMC'!$B$51:$B$64,0),,,):OFFSET('Input Sheet - LRMC'!$C$50,MATCH($B11,'Input Sheet - LRMC'!$B$51:$B$64,0),LEFT(G$7,2)-1,,)))/(NPV('Input Sheet - LRMC'!$C$16,OFFSET('Input Sheet - LRMC'!$C$66,MATCH($B11,'Input Sheet - LRMC'!$B$67:$B$80,0),,,):OFFSET('Input Sheet - LRMC'!$C$66,MATCH($B11,'Input Sheet - LRMC'!$B$67:$B$80,0),LEFT(G$7,2)-1,,)))),0)</f>
        <v/>
      </c>
      <c r="I11" s="32" t="str">
        <f t="shared" si="1"/>
        <v/>
      </c>
      <c r="J11" s="6" t="str">
        <f ca="1">IFERROR(IF($I11="","",IF('Input Sheet - LRMC'!$C$18="Yes",'Input Sheet - LRMC'!$C$19,(NPV('Input Sheet - LRMC'!$C$16,OFFSET('Input Sheet - LRMC'!$C$82,MATCH($B11,'Input Sheet - LRMC'!$B$83:$B$96,0),,,):OFFSET('Input Sheet - LRMC'!$C$82,MATCH($B11,'Input Sheet - LRMC'!$B$83:$B$96,0),LEFT(C$7,2)-1,,)))/(NPV('Input Sheet - LRMC'!$C$16,OFFSET('Input Sheet - LRMC'!$C$66,MATCH($B11,'Input Sheet - LRMC'!$B$67:$B$80,0),,,):OFFSET('Input Sheet - LRMC'!$C$66,MATCH($B11,'Input Sheet - LRMC'!$B$67:$B$80,0),LEFT(C$7,2)-1,,))))),0)</f>
        <v/>
      </c>
      <c r="K11" s="6" t="str">
        <f ca="1">IFERROR(IF($I11="","",IF('Input Sheet - LRMC'!$C$18="Yes",'Input Sheet - LRMC'!$C$19,(NPV('Input Sheet - LRMC'!$C$16,OFFSET('Input Sheet - LRMC'!$C$82,MATCH($B11,'Input Sheet - LRMC'!$B$83:$B$96,0),,,):OFFSET('Input Sheet - LRMC'!$C$82,MATCH($B11,'Input Sheet - LRMC'!$B$83:$B$96,0),LEFT(D$7,2)-1,,)))/(NPV('Input Sheet - LRMC'!$C$16,OFFSET('Input Sheet - LRMC'!$C$66,MATCH($B11,'Input Sheet - LRMC'!$B$67:$B$80,0),,,):OFFSET('Input Sheet - LRMC'!$C$66,MATCH($B11,'Input Sheet - LRMC'!$B$67:$B$80,0),LEFT(D$7,2)-1,,))))),0)</f>
        <v/>
      </c>
      <c r="L11" s="6" t="str">
        <f ca="1">IFERROR(IF($I11="","",IF('Input Sheet - LRMC'!$C$18="Yes",'Input Sheet - LRMC'!$C$19,(NPV('Input Sheet - LRMC'!$C$16,OFFSET('Input Sheet - LRMC'!$C$82,MATCH($B11,'Input Sheet - LRMC'!$B$83:$B$96,0),,,):OFFSET('Input Sheet - LRMC'!$C$82,MATCH($B11,'Input Sheet - LRMC'!$B$83:$B$96,0),LEFT(E$7,2)-1,,)))/(NPV('Input Sheet - LRMC'!$C$16,OFFSET('Input Sheet - LRMC'!$C$66,MATCH($B11,'Input Sheet - LRMC'!$B$67:$B$80,0),,,):OFFSET('Input Sheet - LRMC'!$C$66,MATCH($B11,'Input Sheet - LRMC'!$B$67:$B$80,0),LEFT(E$7,2)-1,,))))),0)</f>
        <v/>
      </c>
      <c r="M11" s="6" t="str">
        <f ca="1">IFERROR(IF($I11="","",IF('Input Sheet - LRMC'!$C$18="Yes",'Input Sheet - LRMC'!$C$19,(NPV('Input Sheet - LRMC'!$C$16,OFFSET('Input Sheet - LRMC'!$C$82,MATCH($B11,'Input Sheet - LRMC'!$B$83:$B$96,0),,,):OFFSET('Input Sheet - LRMC'!$C$82,MATCH($B11,'Input Sheet - LRMC'!$B$83:$B$96,0),LEFT(F$7,2)-1,,)))/(NPV('Input Sheet - LRMC'!$C$16,OFFSET('Input Sheet - LRMC'!$C$66,MATCH($B11,'Input Sheet - LRMC'!$B$67:$B$80,0),,,):OFFSET('Input Sheet - LRMC'!$C$66,MATCH($B11,'Input Sheet - LRMC'!$B$67:$B$80,0),LEFT(F$7,2)-1,,))))),0)</f>
        <v/>
      </c>
      <c r="N11" s="6" t="str">
        <f ca="1">IFERROR(IF($I11="","",IF('Input Sheet - LRMC'!$C$18="Yes",'Input Sheet - LRMC'!$C$19,(NPV('Input Sheet - LRMC'!$C$16,OFFSET('Input Sheet - LRMC'!$C$82,MATCH($B11,'Input Sheet - LRMC'!$B$83:$B$96,0),,,):OFFSET('Input Sheet - LRMC'!$C$82,MATCH($B11,'Input Sheet - LRMC'!$B$83:$B$96,0),LEFT(G$7,2)-1,,)))/(NPV('Input Sheet - LRMC'!$C$16,OFFSET('Input Sheet - LRMC'!$C$66,MATCH($B11,'Input Sheet - LRMC'!$B$67:$B$80,0),,,):OFFSET('Input Sheet - LRMC'!$C$66,MATCH($B11,'Input Sheet - LRMC'!$B$67:$B$80,0),LEFT(G$7,2)-1,,))))),0)</f>
        <v/>
      </c>
      <c r="P11" s="32" t="str">
        <f t="shared" si="2"/>
        <v/>
      </c>
      <c r="Q11" s="6" t="str">
        <f t="shared" si="3"/>
        <v/>
      </c>
      <c r="R11" s="6" t="str">
        <f t="shared" si="0"/>
        <v/>
      </c>
      <c r="S11" s="61" t="str">
        <f t="shared" si="0"/>
        <v/>
      </c>
      <c r="T11" s="6" t="str">
        <f t="shared" si="0"/>
        <v/>
      </c>
      <c r="U11" s="6" t="str">
        <f t="shared" si="0"/>
        <v/>
      </c>
      <c r="W11" s="32" t="str">
        <f t="shared" si="4"/>
        <v/>
      </c>
      <c r="X11" s="6" t="str">
        <f>IF($W11="","",'Input Sheet - LRMC'!$C$25)</f>
        <v/>
      </c>
      <c r="Y11" s="6" t="str">
        <f>IF($W11="","",'Input Sheet - LRMC'!$C$25)</f>
        <v/>
      </c>
      <c r="Z11" s="6" t="str">
        <f>IF($W11="","",'Input Sheet - LRMC'!$C$25)</f>
        <v/>
      </c>
      <c r="AA11" s="6" t="str">
        <f>IF($W11="","",'Input Sheet - LRMC'!$C$25)</f>
        <v/>
      </c>
      <c r="AB11" s="6" t="str">
        <f>IF($W11="","",'Input Sheet - LRMC'!$C$25)</f>
        <v/>
      </c>
    </row>
    <row r="12" spans="2:28">
      <c r="B12" s="32" t="str">
        <f>'Input Sheet - LRMC'!B55</f>
        <v/>
      </c>
      <c r="C12" s="6" t="str">
        <f ca="1">IFERROR(IF($B12="","",(NPV('Input Sheet - LRMC'!$C$16,OFFSET('Input Sheet - LRMC'!$C$50,MATCH($B12,'Input Sheet - LRMC'!$B$51:$B$64,0),,,):OFFSET('Input Sheet - LRMC'!$C$50,MATCH($B12,'Input Sheet - LRMC'!$B$51:$B$64,0),LEFT(C$7,2)-1,,)))/(NPV('Input Sheet - LRMC'!$C$16,OFFSET('Input Sheet - LRMC'!$C$66,MATCH($B12,'Input Sheet - LRMC'!$B$67:$B$80,0),,,):OFFSET('Input Sheet - LRMC'!$C$66,MATCH($B12,'Input Sheet - LRMC'!$B$67:$B$80,0),LEFT(C$7,2)-1,,)))),0)</f>
        <v/>
      </c>
      <c r="D12" s="6" t="str">
        <f ca="1">IFERROR(IF($B12="","",(NPV('Input Sheet - LRMC'!$C$16,OFFSET('Input Sheet - LRMC'!$C$50,MATCH($B12,'Input Sheet - LRMC'!$B$51:$B$64,0),,,):OFFSET('Input Sheet - LRMC'!$C$50,MATCH($B12,'Input Sheet - LRMC'!$B$51:$B$64,0),LEFT(D$7,2)-1,,)))/(NPV('Input Sheet - LRMC'!$C$16,OFFSET('Input Sheet - LRMC'!$C$66,MATCH($B12,'Input Sheet - LRMC'!$B$67:$B$80,0),,,):OFFSET('Input Sheet - LRMC'!$C$66,MATCH($B12,'Input Sheet - LRMC'!$B$67:$B$80,0),LEFT(D$7,2)-1,,)))),0)</f>
        <v/>
      </c>
      <c r="E12" s="6" t="str">
        <f ca="1">IFERROR(IF($B12="","",(NPV('Input Sheet - LRMC'!$C$16,OFFSET('Input Sheet - LRMC'!$C$50,MATCH($B12,'Input Sheet - LRMC'!$B$51:$B$64,0),,,):OFFSET('Input Sheet - LRMC'!$C$50,MATCH($B12,'Input Sheet - LRMC'!$B$51:$B$64,0),LEFT(E$7,2)-1,,)))/(NPV('Input Sheet - LRMC'!$C$16,OFFSET('Input Sheet - LRMC'!$C$66,MATCH($B12,'Input Sheet - LRMC'!$B$67:$B$80,0),,,):OFFSET('Input Sheet - LRMC'!$C$66,MATCH($B12,'Input Sheet - LRMC'!$B$67:$B$80,0),LEFT(E$7,2)-1,,)))),0)</f>
        <v/>
      </c>
      <c r="F12" s="6" t="str">
        <f ca="1">IFERROR(IF($B12="","",(NPV('Input Sheet - LRMC'!$C$16,OFFSET('Input Sheet - LRMC'!$C$50,MATCH($B12,'Input Sheet - LRMC'!$B$51:$B$64,0),,,):OFFSET('Input Sheet - LRMC'!$C$50,MATCH($B12,'Input Sheet - LRMC'!$B$51:$B$64,0),LEFT(F$7,2)-1,,)))/(NPV('Input Sheet - LRMC'!$C$16,OFFSET('Input Sheet - LRMC'!$C$66,MATCH($B12,'Input Sheet - LRMC'!$B$67:$B$80,0),,,):OFFSET('Input Sheet - LRMC'!$C$66,MATCH($B12,'Input Sheet - LRMC'!$B$67:$B$80,0),LEFT(F$7,2)-1,,)))),0)</f>
        <v/>
      </c>
      <c r="G12" s="6" t="str">
        <f ca="1">IFERROR(IF($B12="","",(NPV('Input Sheet - LRMC'!$C$16,OFFSET('Input Sheet - LRMC'!$C$50,MATCH($B12,'Input Sheet - LRMC'!$B$51:$B$64,0),,,):OFFSET('Input Sheet - LRMC'!$C$50,MATCH($B12,'Input Sheet - LRMC'!$B$51:$B$64,0),LEFT(G$7,2)-1,,)))/(NPV('Input Sheet - LRMC'!$C$16,OFFSET('Input Sheet - LRMC'!$C$66,MATCH($B12,'Input Sheet - LRMC'!$B$67:$B$80,0),,,):OFFSET('Input Sheet - LRMC'!$C$66,MATCH($B12,'Input Sheet - LRMC'!$B$67:$B$80,0),LEFT(G$7,2)-1,,)))),0)</f>
        <v/>
      </c>
      <c r="I12" s="32" t="str">
        <f t="shared" si="1"/>
        <v/>
      </c>
      <c r="J12" s="6" t="str">
        <f ca="1">IFERROR(IF($I12="","",IF('Input Sheet - LRMC'!$C$18="Yes",'Input Sheet - LRMC'!$C$19,(NPV('Input Sheet - LRMC'!$C$16,OFFSET('Input Sheet - LRMC'!$C$82,MATCH($B12,'Input Sheet - LRMC'!$B$83:$B$96,0),,,):OFFSET('Input Sheet - LRMC'!$C$82,MATCH($B12,'Input Sheet - LRMC'!$B$83:$B$96,0),LEFT(C$7,2)-1,,)))/(NPV('Input Sheet - LRMC'!$C$16,OFFSET('Input Sheet - LRMC'!$C$66,MATCH($B12,'Input Sheet - LRMC'!$B$67:$B$80,0),,,):OFFSET('Input Sheet - LRMC'!$C$66,MATCH($B12,'Input Sheet - LRMC'!$B$67:$B$80,0),LEFT(C$7,2)-1,,))))),0)</f>
        <v/>
      </c>
      <c r="K12" s="6" t="str">
        <f ca="1">IFERROR(IF($I12="","",IF('Input Sheet - LRMC'!$C$18="Yes",'Input Sheet - LRMC'!$C$19,(NPV('Input Sheet - LRMC'!$C$16,OFFSET('Input Sheet - LRMC'!$C$82,MATCH($B12,'Input Sheet - LRMC'!$B$83:$B$96,0),,,):OFFSET('Input Sheet - LRMC'!$C$82,MATCH($B12,'Input Sheet - LRMC'!$B$83:$B$96,0),LEFT(D$7,2)-1,,)))/(NPV('Input Sheet - LRMC'!$C$16,OFFSET('Input Sheet - LRMC'!$C$66,MATCH($B12,'Input Sheet - LRMC'!$B$67:$B$80,0),,,):OFFSET('Input Sheet - LRMC'!$C$66,MATCH($B12,'Input Sheet - LRMC'!$B$67:$B$80,0),LEFT(D$7,2)-1,,))))),0)</f>
        <v/>
      </c>
      <c r="L12" s="6" t="str">
        <f ca="1">IFERROR(IF($I12="","",IF('Input Sheet - LRMC'!$C$18="Yes",'Input Sheet - LRMC'!$C$19,(NPV('Input Sheet - LRMC'!$C$16,OFFSET('Input Sheet - LRMC'!$C$82,MATCH($B12,'Input Sheet - LRMC'!$B$83:$B$96,0),,,):OFFSET('Input Sheet - LRMC'!$C$82,MATCH($B12,'Input Sheet - LRMC'!$B$83:$B$96,0),LEFT(E$7,2)-1,,)))/(NPV('Input Sheet - LRMC'!$C$16,OFFSET('Input Sheet - LRMC'!$C$66,MATCH($B12,'Input Sheet - LRMC'!$B$67:$B$80,0),,,):OFFSET('Input Sheet - LRMC'!$C$66,MATCH($B12,'Input Sheet - LRMC'!$B$67:$B$80,0),LEFT(E$7,2)-1,,))))),0)</f>
        <v/>
      </c>
      <c r="M12" s="6" t="str">
        <f ca="1">IFERROR(IF($I12="","",IF('Input Sheet - LRMC'!$C$18="Yes",'Input Sheet - LRMC'!$C$19,(NPV('Input Sheet - LRMC'!$C$16,OFFSET('Input Sheet - LRMC'!$C$82,MATCH($B12,'Input Sheet - LRMC'!$B$83:$B$96,0),,,):OFFSET('Input Sheet - LRMC'!$C$82,MATCH($B12,'Input Sheet - LRMC'!$B$83:$B$96,0),LEFT(F$7,2)-1,,)))/(NPV('Input Sheet - LRMC'!$C$16,OFFSET('Input Sheet - LRMC'!$C$66,MATCH($B12,'Input Sheet - LRMC'!$B$67:$B$80,0),,,):OFFSET('Input Sheet - LRMC'!$C$66,MATCH($B12,'Input Sheet - LRMC'!$B$67:$B$80,0),LEFT(F$7,2)-1,,))))),0)</f>
        <v/>
      </c>
      <c r="N12" s="6" t="str">
        <f ca="1">IFERROR(IF($I12="","",IF('Input Sheet - LRMC'!$C$18="Yes",'Input Sheet - LRMC'!$C$19,(NPV('Input Sheet - LRMC'!$C$16,OFFSET('Input Sheet - LRMC'!$C$82,MATCH($B12,'Input Sheet - LRMC'!$B$83:$B$96,0),,,):OFFSET('Input Sheet - LRMC'!$C$82,MATCH($B12,'Input Sheet - LRMC'!$B$83:$B$96,0),LEFT(G$7,2)-1,,)))/(NPV('Input Sheet - LRMC'!$C$16,OFFSET('Input Sheet - LRMC'!$C$66,MATCH($B12,'Input Sheet - LRMC'!$B$67:$B$80,0),,,):OFFSET('Input Sheet - LRMC'!$C$66,MATCH($B12,'Input Sheet - LRMC'!$B$67:$B$80,0),LEFT(G$7,2)-1,,))))),0)</f>
        <v/>
      </c>
      <c r="P12" s="32" t="str">
        <f t="shared" si="2"/>
        <v/>
      </c>
      <c r="Q12" s="6" t="str">
        <f t="shared" si="3"/>
        <v/>
      </c>
      <c r="R12" s="6" t="str">
        <f t="shared" si="0"/>
        <v/>
      </c>
      <c r="S12" s="61" t="str">
        <f t="shared" si="0"/>
        <v/>
      </c>
      <c r="T12" s="6" t="str">
        <f t="shared" si="0"/>
        <v/>
      </c>
      <c r="U12" s="6" t="str">
        <f t="shared" si="0"/>
        <v/>
      </c>
      <c r="W12" s="32" t="str">
        <f t="shared" si="4"/>
        <v/>
      </c>
      <c r="X12" s="6" t="str">
        <f>IF($W12="","",'Input Sheet - LRMC'!$C$25)</f>
        <v/>
      </c>
      <c r="Y12" s="6" t="str">
        <f>IF($W12="","",'Input Sheet - LRMC'!$C$25)</f>
        <v/>
      </c>
      <c r="Z12" s="6" t="str">
        <f>IF($W12="","",'Input Sheet - LRMC'!$C$25)</f>
        <v/>
      </c>
      <c r="AA12" s="6" t="str">
        <f>IF($W12="","",'Input Sheet - LRMC'!$C$25)</f>
        <v/>
      </c>
      <c r="AB12" s="6" t="str">
        <f>IF($W12="","",'Input Sheet - LRMC'!$C$25)</f>
        <v/>
      </c>
    </row>
    <row r="13" spans="2:28">
      <c r="B13" s="32" t="str">
        <f>'Input Sheet - LRMC'!B56</f>
        <v/>
      </c>
      <c r="C13" s="6" t="str">
        <f ca="1">IFERROR(IF($B13="","",(NPV('Input Sheet - LRMC'!$C$16,OFFSET('Input Sheet - LRMC'!$C$50,MATCH($B13,'Input Sheet - LRMC'!$B$51:$B$64,0),,,):OFFSET('Input Sheet - LRMC'!$C$50,MATCH($B13,'Input Sheet - LRMC'!$B$51:$B$64,0),LEFT(C$7,2)-1,,)))/(NPV('Input Sheet - LRMC'!$C$16,OFFSET('Input Sheet - LRMC'!$C$66,MATCH($B13,'Input Sheet - LRMC'!$B$67:$B$80,0),,,):OFFSET('Input Sheet - LRMC'!$C$66,MATCH($B13,'Input Sheet - LRMC'!$B$67:$B$80,0),LEFT(C$7,2)-1,,)))),0)</f>
        <v/>
      </c>
      <c r="D13" s="6" t="str">
        <f ca="1">IFERROR(IF($B13="","",(NPV('Input Sheet - LRMC'!$C$16,OFFSET('Input Sheet - LRMC'!$C$50,MATCH($B13,'Input Sheet - LRMC'!$B$51:$B$64,0),,,):OFFSET('Input Sheet - LRMC'!$C$50,MATCH($B13,'Input Sheet - LRMC'!$B$51:$B$64,0),LEFT(D$7,2)-1,,)))/(NPV('Input Sheet - LRMC'!$C$16,OFFSET('Input Sheet - LRMC'!$C$66,MATCH($B13,'Input Sheet - LRMC'!$B$67:$B$80,0),,,):OFFSET('Input Sheet - LRMC'!$C$66,MATCH($B13,'Input Sheet - LRMC'!$B$67:$B$80,0),LEFT(D$7,2)-1,,)))),0)</f>
        <v/>
      </c>
      <c r="E13" s="6" t="str">
        <f ca="1">IFERROR(IF($B13="","",(NPV('Input Sheet - LRMC'!$C$16,OFFSET('Input Sheet - LRMC'!$C$50,MATCH($B13,'Input Sheet - LRMC'!$B$51:$B$64,0),,,):OFFSET('Input Sheet - LRMC'!$C$50,MATCH($B13,'Input Sheet - LRMC'!$B$51:$B$64,0),LEFT(E$7,2)-1,,)))/(NPV('Input Sheet - LRMC'!$C$16,OFFSET('Input Sheet - LRMC'!$C$66,MATCH($B13,'Input Sheet - LRMC'!$B$67:$B$80,0),,,):OFFSET('Input Sheet - LRMC'!$C$66,MATCH($B13,'Input Sheet - LRMC'!$B$67:$B$80,0),LEFT(E$7,2)-1,,)))),0)</f>
        <v/>
      </c>
      <c r="F13" s="6" t="str">
        <f ca="1">IFERROR(IF($B13="","",(NPV('Input Sheet - LRMC'!$C$16,OFFSET('Input Sheet - LRMC'!$C$50,MATCH($B13,'Input Sheet - LRMC'!$B$51:$B$64,0),,,):OFFSET('Input Sheet - LRMC'!$C$50,MATCH($B13,'Input Sheet - LRMC'!$B$51:$B$64,0),LEFT(F$7,2)-1,,)))/(NPV('Input Sheet - LRMC'!$C$16,OFFSET('Input Sheet - LRMC'!$C$66,MATCH($B13,'Input Sheet - LRMC'!$B$67:$B$80,0),,,):OFFSET('Input Sheet - LRMC'!$C$66,MATCH($B13,'Input Sheet - LRMC'!$B$67:$B$80,0),LEFT(F$7,2)-1,,)))),0)</f>
        <v/>
      </c>
      <c r="G13" s="6" t="str">
        <f ca="1">IFERROR(IF($B13="","",(NPV('Input Sheet - LRMC'!$C$16,OFFSET('Input Sheet - LRMC'!$C$50,MATCH($B13,'Input Sheet - LRMC'!$B$51:$B$64,0),,,):OFFSET('Input Sheet - LRMC'!$C$50,MATCH($B13,'Input Sheet - LRMC'!$B$51:$B$64,0),LEFT(G$7,2)-1,,)))/(NPV('Input Sheet - LRMC'!$C$16,OFFSET('Input Sheet - LRMC'!$C$66,MATCH($B13,'Input Sheet - LRMC'!$B$67:$B$80,0),,,):OFFSET('Input Sheet - LRMC'!$C$66,MATCH($B13,'Input Sheet - LRMC'!$B$67:$B$80,0),LEFT(G$7,2)-1,,)))),0)</f>
        <v/>
      </c>
      <c r="I13" s="32" t="str">
        <f t="shared" si="1"/>
        <v/>
      </c>
      <c r="J13" s="6" t="str">
        <f ca="1">IFERROR(IF($I13="","",IF('Input Sheet - LRMC'!$C$18="Yes",'Input Sheet - LRMC'!$C$19,(NPV('Input Sheet - LRMC'!$C$16,OFFSET('Input Sheet - LRMC'!$C$82,MATCH($B13,'Input Sheet - LRMC'!$B$83:$B$96,0),,,):OFFSET('Input Sheet - LRMC'!$C$82,MATCH($B13,'Input Sheet - LRMC'!$B$83:$B$96,0),LEFT(C$7,2)-1,,)))/(NPV('Input Sheet - LRMC'!$C$16,OFFSET('Input Sheet - LRMC'!$C$66,MATCH($B13,'Input Sheet - LRMC'!$B$67:$B$80,0),,,):OFFSET('Input Sheet - LRMC'!$C$66,MATCH($B13,'Input Sheet - LRMC'!$B$67:$B$80,0),LEFT(C$7,2)-1,,))))),0)</f>
        <v/>
      </c>
      <c r="K13" s="6" t="str">
        <f ca="1">IFERROR(IF($I13="","",IF('Input Sheet - LRMC'!$C$18="Yes",'Input Sheet - LRMC'!$C$19,(NPV('Input Sheet - LRMC'!$C$16,OFFSET('Input Sheet - LRMC'!$C$82,MATCH($B13,'Input Sheet - LRMC'!$B$83:$B$96,0),,,):OFFSET('Input Sheet - LRMC'!$C$82,MATCH($B13,'Input Sheet - LRMC'!$B$83:$B$96,0),LEFT(D$7,2)-1,,)))/(NPV('Input Sheet - LRMC'!$C$16,OFFSET('Input Sheet - LRMC'!$C$66,MATCH($B13,'Input Sheet - LRMC'!$B$67:$B$80,0),,,):OFFSET('Input Sheet - LRMC'!$C$66,MATCH($B13,'Input Sheet - LRMC'!$B$67:$B$80,0),LEFT(D$7,2)-1,,))))),0)</f>
        <v/>
      </c>
      <c r="L13" s="6" t="str">
        <f ca="1">IFERROR(IF($I13="","",IF('Input Sheet - LRMC'!$C$18="Yes",'Input Sheet - LRMC'!$C$19,(NPV('Input Sheet - LRMC'!$C$16,OFFSET('Input Sheet - LRMC'!$C$82,MATCH($B13,'Input Sheet - LRMC'!$B$83:$B$96,0),,,):OFFSET('Input Sheet - LRMC'!$C$82,MATCH($B13,'Input Sheet - LRMC'!$B$83:$B$96,0),LEFT(E$7,2)-1,,)))/(NPV('Input Sheet - LRMC'!$C$16,OFFSET('Input Sheet - LRMC'!$C$66,MATCH($B13,'Input Sheet - LRMC'!$B$67:$B$80,0),,,):OFFSET('Input Sheet - LRMC'!$C$66,MATCH($B13,'Input Sheet - LRMC'!$B$67:$B$80,0),LEFT(E$7,2)-1,,))))),0)</f>
        <v/>
      </c>
      <c r="M13" s="6" t="str">
        <f ca="1">IFERROR(IF($I13="","",IF('Input Sheet - LRMC'!$C$18="Yes",'Input Sheet - LRMC'!$C$19,(NPV('Input Sheet - LRMC'!$C$16,OFFSET('Input Sheet - LRMC'!$C$82,MATCH($B13,'Input Sheet - LRMC'!$B$83:$B$96,0),,,):OFFSET('Input Sheet - LRMC'!$C$82,MATCH($B13,'Input Sheet - LRMC'!$B$83:$B$96,0),LEFT(F$7,2)-1,,)))/(NPV('Input Sheet - LRMC'!$C$16,OFFSET('Input Sheet - LRMC'!$C$66,MATCH($B13,'Input Sheet - LRMC'!$B$67:$B$80,0),,,):OFFSET('Input Sheet - LRMC'!$C$66,MATCH($B13,'Input Sheet - LRMC'!$B$67:$B$80,0),LEFT(F$7,2)-1,,))))),0)</f>
        <v/>
      </c>
      <c r="N13" s="6" t="str">
        <f ca="1">IFERROR(IF($I13="","",IF('Input Sheet - LRMC'!$C$18="Yes",'Input Sheet - LRMC'!$C$19,(NPV('Input Sheet - LRMC'!$C$16,OFFSET('Input Sheet - LRMC'!$C$82,MATCH($B13,'Input Sheet - LRMC'!$B$83:$B$96,0),,,):OFFSET('Input Sheet - LRMC'!$C$82,MATCH($B13,'Input Sheet - LRMC'!$B$83:$B$96,0),LEFT(G$7,2)-1,,)))/(NPV('Input Sheet - LRMC'!$C$16,OFFSET('Input Sheet - LRMC'!$C$66,MATCH($B13,'Input Sheet - LRMC'!$B$67:$B$80,0),,,):OFFSET('Input Sheet - LRMC'!$C$66,MATCH($B13,'Input Sheet - LRMC'!$B$67:$B$80,0),LEFT(G$7,2)-1,,))))),0)</f>
        <v/>
      </c>
      <c r="P13" s="32" t="str">
        <f t="shared" si="2"/>
        <v/>
      </c>
      <c r="Q13" s="6" t="str">
        <f t="shared" si="3"/>
        <v/>
      </c>
      <c r="R13" s="6" t="str">
        <f t="shared" si="0"/>
        <v/>
      </c>
      <c r="S13" s="61" t="str">
        <f t="shared" si="0"/>
        <v/>
      </c>
      <c r="T13" s="6" t="str">
        <f t="shared" si="0"/>
        <v/>
      </c>
      <c r="U13" s="6" t="str">
        <f t="shared" si="0"/>
        <v/>
      </c>
      <c r="W13" s="32" t="str">
        <f t="shared" si="4"/>
        <v/>
      </c>
      <c r="X13" s="6" t="str">
        <f>IF($W13="","",'Input Sheet - LRMC'!$C$25)</f>
        <v/>
      </c>
      <c r="Y13" s="6" t="str">
        <f>IF($W13="","",'Input Sheet - LRMC'!$C$25)</f>
        <v/>
      </c>
      <c r="Z13" s="6" t="str">
        <f>IF($W13="","",'Input Sheet - LRMC'!$C$25)</f>
        <v/>
      </c>
      <c r="AA13" s="6" t="str">
        <f>IF($W13="","",'Input Sheet - LRMC'!$C$25)</f>
        <v/>
      </c>
      <c r="AB13" s="6" t="str">
        <f>IF($W13="","",'Input Sheet - LRMC'!$C$25)</f>
        <v/>
      </c>
    </row>
    <row r="14" spans="2:28">
      <c r="B14" s="32" t="str">
        <f>'Input Sheet - LRMC'!B57</f>
        <v/>
      </c>
      <c r="C14" s="6" t="str">
        <f ca="1">IFERROR(IF($B14="","",(NPV('Input Sheet - LRMC'!$C$16,OFFSET('Input Sheet - LRMC'!$C$50,MATCH($B14,'Input Sheet - LRMC'!$B$51:$B$64,0),,,):OFFSET('Input Sheet - LRMC'!$C$50,MATCH($B14,'Input Sheet - LRMC'!$B$51:$B$64,0),LEFT(C$7,2)-1,,)))/(NPV('Input Sheet - LRMC'!$C$16,OFFSET('Input Sheet - LRMC'!$C$66,MATCH($B14,'Input Sheet - LRMC'!$B$67:$B$80,0),,,):OFFSET('Input Sheet - LRMC'!$C$66,MATCH($B14,'Input Sheet - LRMC'!$B$67:$B$80,0),LEFT(C$7,2)-1,,)))),0)</f>
        <v/>
      </c>
      <c r="D14" s="6" t="str">
        <f ca="1">IFERROR(IF($B14="","",(NPV('Input Sheet - LRMC'!$C$16,OFFSET('Input Sheet - LRMC'!$C$50,MATCH($B14,'Input Sheet - LRMC'!$B$51:$B$64,0),,,):OFFSET('Input Sheet - LRMC'!$C$50,MATCH($B14,'Input Sheet - LRMC'!$B$51:$B$64,0),LEFT(D$7,2)-1,,)))/(NPV('Input Sheet - LRMC'!$C$16,OFFSET('Input Sheet - LRMC'!$C$66,MATCH($B14,'Input Sheet - LRMC'!$B$67:$B$80,0),,,):OFFSET('Input Sheet - LRMC'!$C$66,MATCH($B14,'Input Sheet - LRMC'!$B$67:$B$80,0),LEFT(D$7,2)-1,,)))),0)</f>
        <v/>
      </c>
      <c r="E14" s="6" t="str">
        <f ca="1">IFERROR(IF($B14="","",(NPV('Input Sheet - LRMC'!$C$16,OFFSET('Input Sheet - LRMC'!$C$50,MATCH($B14,'Input Sheet - LRMC'!$B$51:$B$64,0),,,):OFFSET('Input Sheet - LRMC'!$C$50,MATCH($B14,'Input Sheet - LRMC'!$B$51:$B$64,0),LEFT(E$7,2)-1,,)))/(NPV('Input Sheet - LRMC'!$C$16,OFFSET('Input Sheet - LRMC'!$C$66,MATCH($B14,'Input Sheet - LRMC'!$B$67:$B$80,0),,,):OFFSET('Input Sheet - LRMC'!$C$66,MATCH($B14,'Input Sheet - LRMC'!$B$67:$B$80,0),LEFT(E$7,2)-1,,)))),0)</f>
        <v/>
      </c>
      <c r="F14" s="6" t="str">
        <f ca="1">IFERROR(IF($B14="","",(NPV('Input Sheet - LRMC'!$C$16,OFFSET('Input Sheet - LRMC'!$C$50,MATCH($B14,'Input Sheet - LRMC'!$B$51:$B$64,0),,,):OFFSET('Input Sheet - LRMC'!$C$50,MATCH($B14,'Input Sheet - LRMC'!$B$51:$B$64,0),LEFT(F$7,2)-1,,)))/(NPV('Input Sheet - LRMC'!$C$16,OFFSET('Input Sheet - LRMC'!$C$66,MATCH($B14,'Input Sheet - LRMC'!$B$67:$B$80,0),,,):OFFSET('Input Sheet - LRMC'!$C$66,MATCH($B14,'Input Sheet - LRMC'!$B$67:$B$80,0),LEFT(F$7,2)-1,,)))),0)</f>
        <v/>
      </c>
      <c r="G14" s="6" t="str">
        <f ca="1">IFERROR(IF($B14="","",(NPV('Input Sheet - LRMC'!$C$16,OFFSET('Input Sheet - LRMC'!$C$50,MATCH($B14,'Input Sheet - LRMC'!$B$51:$B$64,0),,,):OFFSET('Input Sheet - LRMC'!$C$50,MATCH($B14,'Input Sheet - LRMC'!$B$51:$B$64,0),LEFT(G$7,2)-1,,)))/(NPV('Input Sheet - LRMC'!$C$16,OFFSET('Input Sheet - LRMC'!$C$66,MATCH($B14,'Input Sheet - LRMC'!$B$67:$B$80,0),,,):OFFSET('Input Sheet - LRMC'!$C$66,MATCH($B14,'Input Sheet - LRMC'!$B$67:$B$80,0),LEFT(G$7,2)-1,,)))),0)</f>
        <v/>
      </c>
      <c r="I14" s="32" t="str">
        <f t="shared" si="1"/>
        <v/>
      </c>
      <c r="J14" s="6" t="str">
        <f ca="1">IFERROR(IF($I14="","",IF('Input Sheet - LRMC'!$C$18="Yes",'Input Sheet - LRMC'!$C$19,(NPV('Input Sheet - LRMC'!$C$16,OFFSET('Input Sheet - LRMC'!$C$82,MATCH($B14,'Input Sheet - LRMC'!$B$83:$B$96,0),,,):OFFSET('Input Sheet - LRMC'!$C$82,MATCH($B14,'Input Sheet - LRMC'!$B$83:$B$96,0),LEFT(C$7,2)-1,,)))/(NPV('Input Sheet - LRMC'!$C$16,OFFSET('Input Sheet - LRMC'!$C$66,MATCH($B14,'Input Sheet - LRMC'!$B$67:$B$80,0),,,):OFFSET('Input Sheet - LRMC'!$C$66,MATCH($B14,'Input Sheet - LRMC'!$B$67:$B$80,0),LEFT(C$7,2)-1,,))))),0)</f>
        <v/>
      </c>
      <c r="K14" s="6" t="str">
        <f ca="1">IFERROR(IF($I14="","",IF('Input Sheet - LRMC'!$C$18="Yes",'Input Sheet - LRMC'!$C$19,(NPV('Input Sheet - LRMC'!$C$16,OFFSET('Input Sheet - LRMC'!$C$82,MATCH($B14,'Input Sheet - LRMC'!$B$83:$B$96,0),,,):OFFSET('Input Sheet - LRMC'!$C$82,MATCH($B14,'Input Sheet - LRMC'!$B$83:$B$96,0),LEFT(D$7,2)-1,,)))/(NPV('Input Sheet - LRMC'!$C$16,OFFSET('Input Sheet - LRMC'!$C$66,MATCH($B14,'Input Sheet - LRMC'!$B$67:$B$80,0),,,):OFFSET('Input Sheet - LRMC'!$C$66,MATCH($B14,'Input Sheet - LRMC'!$B$67:$B$80,0),LEFT(D$7,2)-1,,))))),0)</f>
        <v/>
      </c>
      <c r="L14" s="6" t="str">
        <f ca="1">IFERROR(IF($I14="","",IF('Input Sheet - LRMC'!$C$18="Yes",'Input Sheet - LRMC'!$C$19,(NPV('Input Sheet - LRMC'!$C$16,OFFSET('Input Sheet - LRMC'!$C$82,MATCH($B14,'Input Sheet - LRMC'!$B$83:$B$96,0),,,):OFFSET('Input Sheet - LRMC'!$C$82,MATCH($B14,'Input Sheet - LRMC'!$B$83:$B$96,0),LEFT(E$7,2)-1,,)))/(NPV('Input Sheet - LRMC'!$C$16,OFFSET('Input Sheet - LRMC'!$C$66,MATCH($B14,'Input Sheet - LRMC'!$B$67:$B$80,0),,,):OFFSET('Input Sheet - LRMC'!$C$66,MATCH($B14,'Input Sheet - LRMC'!$B$67:$B$80,0),LEFT(E$7,2)-1,,))))),0)</f>
        <v/>
      </c>
      <c r="M14" s="6" t="str">
        <f ca="1">IFERROR(IF($I14="","",IF('Input Sheet - LRMC'!$C$18="Yes",'Input Sheet - LRMC'!$C$19,(NPV('Input Sheet - LRMC'!$C$16,OFFSET('Input Sheet - LRMC'!$C$82,MATCH($B14,'Input Sheet - LRMC'!$B$83:$B$96,0),,,):OFFSET('Input Sheet - LRMC'!$C$82,MATCH($B14,'Input Sheet - LRMC'!$B$83:$B$96,0),LEFT(F$7,2)-1,,)))/(NPV('Input Sheet - LRMC'!$C$16,OFFSET('Input Sheet - LRMC'!$C$66,MATCH($B14,'Input Sheet - LRMC'!$B$67:$B$80,0),,,):OFFSET('Input Sheet - LRMC'!$C$66,MATCH($B14,'Input Sheet - LRMC'!$B$67:$B$80,0),LEFT(F$7,2)-1,,))))),0)</f>
        <v/>
      </c>
      <c r="N14" s="6" t="str">
        <f ca="1">IFERROR(IF($I14="","",IF('Input Sheet - LRMC'!$C$18="Yes",'Input Sheet - LRMC'!$C$19,(NPV('Input Sheet - LRMC'!$C$16,OFFSET('Input Sheet - LRMC'!$C$82,MATCH($B14,'Input Sheet - LRMC'!$B$83:$B$96,0),,,):OFFSET('Input Sheet - LRMC'!$C$82,MATCH($B14,'Input Sheet - LRMC'!$B$83:$B$96,0),LEFT(G$7,2)-1,,)))/(NPV('Input Sheet - LRMC'!$C$16,OFFSET('Input Sheet - LRMC'!$C$66,MATCH($B14,'Input Sheet - LRMC'!$B$67:$B$80,0),,,):OFFSET('Input Sheet - LRMC'!$C$66,MATCH($B14,'Input Sheet - LRMC'!$B$67:$B$80,0),LEFT(G$7,2)-1,,))))),0)</f>
        <v/>
      </c>
      <c r="P14" s="32" t="str">
        <f t="shared" si="2"/>
        <v/>
      </c>
      <c r="Q14" s="6" t="str">
        <f t="shared" si="3"/>
        <v/>
      </c>
      <c r="R14" s="6" t="str">
        <f t="shared" si="0"/>
        <v/>
      </c>
      <c r="S14" s="61" t="str">
        <f t="shared" si="0"/>
        <v/>
      </c>
      <c r="T14" s="6" t="str">
        <f t="shared" si="0"/>
        <v/>
      </c>
      <c r="U14" s="6" t="str">
        <f t="shared" si="0"/>
        <v/>
      </c>
      <c r="W14" s="32" t="str">
        <f t="shared" si="4"/>
        <v/>
      </c>
      <c r="X14" s="6" t="str">
        <f>IF($W14="","",'Input Sheet - LRMC'!$C$25)</f>
        <v/>
      </c>
      <c r="Y14" s="6" t="str">
        <f>IF($W14="","",'Input Sheet - LRMC'!$C$25)</f>
        <v/>
      </c>
      <c r="Z14" s="6" t="str">
        <f>IF($W14="","",'Input Sheet - LRMC'!$C$25)</f>
        <v/>
      </c>
      <c r="AA14" s="6" t="str">
        <f>IF($W14="","",'Input Sheet - LRMC'!$C$25)</f>
        <v/>
      </c>
      <c r="AB14" s="6" t="str">
        <f>IF($W14="","",'Input Sheet - LRMC'!$C$25)</f>
        <v/>
      </c>
    </row>
    <row r="15" spans="2:28">
      <c r="B15" s="32" t="str">
        <f>'Input Sheet - LRMC'!B58</f>
        <v/>
      </c>
      <c r="C15" s="6" t="str">
        <f ca="1">IFERROR(IF($B15="","",(NPV('Input Sheet - LRMC'!$C$16,OFFSET('Input Sheet - LRMC'!$C$50,MATCH($B15,'Input Sheet - LRMC'!$B$51:$B$64,0),,,):OFFSET('Input Sheet - LRMC'!$C$50,MATCH($B15,'Input Sheet - LRMC'!$B$51:$B$64,0),LEFT(C$7,2)-1,,)))/(NPV('Input Sheet - LRMC'!$C$16,OFFSET('Input Sheet - LRMC'!$C$66,MATCH($B15,'Input Sheet - LRMC'!$B$67:$B$80,0),,,):OFFSET('Input Sheet - LRMC'!$C$66,MATCH($B15,'Input Sheet - LRMC'!$B$67:$B$80,0),LEFT(C$7,2)-1,,)))),0)</f>
        <v/>
      </c>
      <c r="D15" s="6" t="str">
        <f ca="1">IFERROR(IF($B15="","",(NPV('Input Sheet - LRMC'!$C$16,OFFSET('Input Sheet - LRMC'!$C$50,MATCH($B15,'Input Sheet - LRMC'!$B$51:$B$64,0),,,):OFFSET('Input Sheet - LRMC'!$C$50,MATCH($B15,'Input Sheet - LRMC'!$B$51:$B$64,0),LEFT(D$7,2)-1,,)))/(NPV('Input Sheet - LRMC'!$C$16,OFFSET('Input Sheet - LRMC'!$C$66,MATCH($B15,'Input Sheet - LRMC'!$B$67:$B$80,0),,,):OFFSET('Input Sheet - LRMC'!$C$66,MATCH($B15,'Input Sheet - LRMC'!$B$67:$B$80,0),LEFT(D$7,2)-1,,)))),0)</f>
        <v/>
      </c>
      <c r="E15" s="6" t="str">
        <f ca="1">IFERROR(IF($B15="","",(NPV('Input Sheet - LRMC'!$C$16,OFFSET('Input Sheet - LRMC'!$C$50,MATCH($B15,'Input Sheet - LRMC'!$B$51:$B$64,0),,,):OFFSET('Input Sheet - LRMC'!$C$50,MATCH($B15,'Input Sheet - LRMC'!$B$51:$B$64,0),LEFT(E$7,2)-1,,)))/(NPV('Input Sheet - LRMC'!$C$16,OFFSET('Input Sheet - LRMC'!$C$66,MATCH($B15,'Input Sheet - LRMC'!$B$67:$B$80,0),,,):OFFSET('Input Sheet - LRMC'!$C$66,MATCH($B15,'Input Sheet - LRMC'!$B$67:$B$80,0),LEFT(E$7,2)-1,,)))),0)</f>
        <v/>
      </c>
      <c r="F15" s="6" t="str">
        <f ca="1">IFERROR(IF($B15="","",(NPV('Input Sheet - LRMC'!$C$16,OFFSET('Input Sheet - LRMC'!$C$50,MATCH($B15,'Input Sheet - LRMC'!$B$51:$B$64,0),,,):OFFSET('Input Sheet - LRMC'!$C$50,MATCH($B15,'Input Sheet - LRMC'!$B$51:$B$64,0),LEFT(F$7,2)-1,,)))/(NPV('Input Sheet - LRMC'!$C$16,OFFSET('Input Sheet - LRMC'!$C$66,MATCH($B15,'Input Sheet - LRMC'!$B$67:$B$80,0),,,):OFFSET('Input Sheet - LRMC'!$C$66,MATCH($B15,'Input Sheet - LRMC'!$B$67:$B$80,0),LEFT(F$7,2)-1,,)))),0)</f>
        <v/>
      </c>
      <c r="G15" s="6" t="str">
        <f ca="1">IFERROR(IF($B15="","",(NPV('Input Sheet - LRMC'!$C$16,OFFSET('Input Sheet - LRMC'!$C$50,MATCH($B15,'Input Sheet - LRMC'!$B$51:$B$64,0),,,):OFFSET('Input Sheet - LRMC'!$C$50,MATCH($B15,'Input Sheet - LRMC'!$B$51:$B$64,0),LEFT(G$7,2)-1,,)))/(NPV('Input Sheet - LRMC'!$C$16,OFFSET('Input Sheet - LRMC'!$C$66,MATCH($B15,'Input Sheet - LRMC'!$B$67:$B$80,0),,,):OFFSET('Input Sheet - LRMC'!$C$66,MATCH($B15,'Input Sheet - LRMC'!$B$67:$B$80,0),LEFT(G$7,2)-1,,)))),0)</f>
        <v/>
      </c>
      <c r="I15" s="32" t="str">
        <f t="shared" si="1"/>
        <v/>
      </c>
      <c r="J15" s="6" t="str">
        <f ca="1">IFERROR(IF($I15="","",IF('Input Sheet - LRMC'!$C$18="Yes",'Input Sheet - LRMC'!$C$19,(NPV('Input Sheet - LRMC'!$C$16,OFFSET('Input Sheet - LRMC'!$C$82,MATCH($B15,'Input Sheet - LRMC'!$B$83:$B$96,0),,,):OFFSET('Input Sheet - LRMC'!$C$82,MATCH($B15,'Input Sheet - LRMC'!$B$83:$B$96,0),LEFT(C$7,2)-1,,)))/(NPV('Input Sheet - LRMC'!$C$16,OFFSET('Input Sheet - LRMC'!$C$66,MATCH($B15,'Input Sheet - LRMC'!$B$67:$B$80,0),,,):OFFSET('Input Sheet - LRMC'!$C$66,MATCH($B15,'Input Sheet - LRMC'!$B$67:$B$80,0),LEFT(C$7,2)-1,,))))),0)</f>
        <v/>
      </c>
      <c r="K15" s="6" t="str">
        <f ca="1">IFERROR(IF($I15="","",IF('Input Sheet - LRMC'!$C$18="Yes",'Input Sheet - LRMC'!$C$19,(NPV('Input Sheet - LRMC'!$C$16,OFFSET('Input Sheet - LRMC'!$C$82,MATCH($B15,'Input Sheet - LRMC'!$B$83:$B$96,0),,,):OFFSET('Input Sheet - LRMC'!$C$82,MATCH($B15,'Input Sheet - LRMC'!$B$83:$B$96,0),LEFT(D$7,2)-1,,)))/(NPV('Input Sheet - LRMC'!$C$16,OFFSET('Input Sheet - LRMC'!$C$66,MATCH($B15,'Input Sheet - LRMC'!$B$67:$B$80,0),,,):OFFSET('Input Sheet - LRMC'!$C$66,MATCH($B15,'Input Sheet - LRMC'!$B$67:$B$80,0),LEFT(D$7,2)-1,,))))),0)</f>
        <v/>
      </c>
      <c r="L15" s="6" t="str">
        <f ca="1">IFERROR(IF($I15="","",IF('Input Sheet - LRMC'!$C$18="Yes",'Input Sheet - LRMC'!$C$19,(NPV('Input Sheet - LRMC'!$C$16,OFFSET('Input Sheet - LRMC'!$C$82,MATCH($B15,'Input Sheet - LRMC'!$B$83:$B$96,0),,,):OFFSET('Input Sheet - LRMC'!$C$82,MATCH($B15,'Input Sheet - LRMC'!$B$83:$B$96,0),LEFT(E$7,2)-1,,)))/(NPV('Input Sheet - LRMC'!$C$16,OFFSET('Input Sheet - LRMC'!$C$66,MATCH($B15,'Input Sheet - LRMC'!$B$67:$B$80,0),,,):OFFSET('Input Sheet - LRMC'!$C$66,MATCH($B15,'Input Sheet - LRMC'!$B$67:$B$80,0),LEFT(E$7,2)-1,,))))),0)</f>
        <v/>
      </c>
      <c r="M15" s="6" t="str">
        <f ca="1">IFERROR(IF($I15="","",IF('Input Sheet - LRMC'!$C$18="Yes",'Input Sheet - LRMC'!$C$19,(NPV('Input Sheet - LRMC'!$C$16,OFFSET('Input Sheet - LRMC'!$C$82,MATCH($B15,'Input Sheet - LRMC'!$B$83:$B$96,0),,,):OFFSET('Input Sheet - LRMC'!$C$82,MATCH($B15,'Input Sheet - LRMC'!$B$83:$B$96,0),LEFT(F$7,2)-1,,)))/(NPV('Input Sheet - LRMC'!$C$16,OFFSET('Input Sheet - LRMC'!$C$66,MATCH($B15,'Input Sheet - LRMC'!$B$67:$B$80,0),,,):OFFSET('Input Sheet - LRMC'!$C$66,MATCH($B15,'Input Sheet - LRMC'!$B$67:$B$80,0),LEFT(F$7,2)-1,,))))),0)</f>
        <v/>
      </c>
      <c r="N15" s="6" t="str">
        <f ca="1">IFERROR(IF($I15="","",IF('Input Sheet - LRMC'!$C$18="Yes",'Input Sheet - LRMC'!$C$19,(NPV('Input Sheet - LRMC'!$C$16,OFFSET('Input Sheet - LRMC'!$C$82,MATCH($B15,'Input Sheet - LRMC'!$B$83:$B$96,0),,,):OFFSET('Input Sheet - LRMC'!$C$82,MATCH($B15,'Input Sheet - LRMC'!$B$83:$B$96,0),LEFT(G$7,2)-1,,)))/(NPV('Input Sheet - LRMC'!$C$16,OFFSET('Input Sheet - LRMC'!$C$66,MATCH($B15,'Input Sheet - LRMC'!$B$67:$B$80,0),,,):OFFSET('Input Sheet - LRMC'!$C$66,MATCH($B15,'Input Sheet - LRMC'!$B$67:$B$80,0),LEFT(G$7,2)-1,,))))),0)</f>
        <v/>
      </c>
      <c r="P15" s="32" t="str">
        <f t="shared" si="2"/>
        <v/>
      </c>
      <c r="Q15" s="6" t="str">
        <f t="shared" si="3"/>
        <v/>
      </c>
      <c r="R15" s="6" t="str">
        <f t="shared" si="0"/>
        <v/>
      </c>
      <c r="S15" s="61" t="str">
        <f t="shared" si="0"/>
        <v/>
      </c>
      <c r="T15" s="6" t="str">
        <f t="shared" si="0"/>
        <v/>
      </c>
      <c r="U15" s="6" t="str">
        <f t="shared" si="0"/>
        <v/>
      </c>
      <c r="W15" s="32" t="str">
        <f t="shared" si="4"/>
        <v/>
      </c>
      <c r="X15" s="6" t="str">
        <f>IF($W15="","",'Input Sheet - LRMC'!$C$25)</f>
        <v/>
      </c>
      <c r="Y15" s="6" t="str">
        <f>IF($W15="","",'Input Sheet - LRMC'!$C$25)</f>
        <v/>
      </c>
      <c r="Z15" s="6" t="str">
        <f>IF($W15="","",'Input Sheet - LRMC'!$C$25)</f>
        <v/>
      </c>
      <c r="AA15" s="6" t="str">
        <f>IF($W15="","",'Input Sheet - LRMC'!$C$25)</f>
        <v/>
      </c>
      <c r="AB15" s="6" t="str">
        <f>IF($W15="","",'Input Sheet - LRMC'!$C$25)</f>
        <v/>
      </c>
    </row>
    <row r="16" spans="2:28">
      <c r="B16" s="32" t="str">
        <f>'Input Sheet - LRMC'!B59</f>
        <v/>
      </c>
      <c r="C16" s="6" t="str">
        <f ca="1">IFERROR(IF($B16="","",(NPV('Input Sheet - LRMC'!$C$16,OFFSET('Input Sheet - LRMC'!$C$50,MATCH($B16,'Input Sheet - LRMC'!$B$51:$B$64,0),,,):OFFSET('Input Sheet - LRMC'!$C$50,MATCH($B16,'Input Sheet - LRMC'!$B$51:$B$64,0),LEFT(C$7,2)-1,,)))/(NPV('Input Sheet - LRMC'!$C$16,OFFSET('Input Sheet - LRMC'!$C$66,MATCH($B16,'Input Sheet - LRMC'!$B$67:$B$80,0),,,):OFFSET('Input Sheet - LRMC'!$C$66,MATCH($B16,'Input Sheet - LRMC'!$B$67:$B$80,0),LEFT(C$7,2)-1,,)))),0)</f>
        <v/>
      </c>
      <c r="D16" s="6" t="str">
        <f ca="1">IFERROR(IF($B16="","",(NPV('Input Sheet - LRMC'!$C$16,OFFSET('Input Sheet - LRMC'!$C$50,MATCH($B16,'Input Sheet - LRMC'!$B$51:$B$64,0),,,):OFFSET('Input Sheet - LRMC'!$C$50,MATCH($B16,'Input Sheet - LRMC'!$B$51:$B$64,0),LEFT(D$7,2)-1,,)))/(NPV('Input Sheet - LRMC'!$C$16,OFFSET('Input Sheet - LRMC'!$C$66,MATCH($B16,'Input Sheet - LRMC'!$B$67:$B$80,0),,,):OFFSET('Input Sheet - LRMC'!$C$66,MATCH($B16,'Input Sheet - LRMC'!$B$67:$B$80,0),LEFT(D$7,2)-1,,)))),0)</f>
        <v/>
      </c>
      <c r="E16" s="6" t="str">
        <f ca="1">IFERROR(IF($B16="","",(NPV('Input Sheet - LRMC'!$C$16,OFFSET('Input Sheet - LRMC'!$C$50,MATCH($B16,'Input Sheet - LRMC'!$B$51:$B$64,0),,,):OFFSET('Input Sheet - LRMC'!$C$50,MATCH($B16,'Input Sheet - LRMC'!$B$51:$B$64,0),LEFT(E$7,2)-1,,)))/(NPV('Input Sheet - LRMC'!$C$16,OFFSET('Input Sheet - LRMC'!$C$66,MATCH($B16,'Input Sheet - LRMC'!$B$67:$B$80,0),,,):OFFSET('Input Sheet - LRMC'!$C$66,MATCH($B16,'Input Sheet - LRMC'!$B$67:$B$80,0),LEFT(E$7,2)-1,,)))),0)</f>
        <v/>
      </c>
      <c r="F16" s="6" t="str">
        <f ca="1">IFERROR(IF($B16="","",(NPV('Input Sheet - LRMC'!$C$16,OFFSET('Input Sheet - LRMC'!$C$50,MATCH($B16,'Input Sheet - LRMC'!$B$51:$B$64,0),,,):OFFSET('Input Sheet - LRMC'!$C$50,MATCH($B16,'Input Sheet - LRMC'!$B$51:$B$64,0),LEFT(F$7,2)-1,,)))/(NPV('Input Sheet - LRMC'!$C$16,OFFSET('Input Sheet - LRMC'!$C$66,MATCH($B16,'Input Sheet - LRMC'!$B$67:$B$80,0),,,):OFFSET('Input Sheet - LRMC'!$C$66,MATCH($B16,'Input Sheet - LRMC'!$B$67:$B$80,0),LEFT(F$7,2)-1,,)))),0)</f>
        <v/>
      </c>
      <c r="G16" s="6" t="str">
        <f ca="1">IFERROR(IF($B16="","",(NPV('Input Sheet - LRMC'!$C$16,OFFSET('Input Sheet - LRMC'!$C$50,MATCH($B16,'Input Sheet - LRMC'!$B$51:$B$64,0),,,):OFFSET('Input Sheet - LRMC'!$C$50,MATCH($B16,'Input Sheet - LRMC'!$B$51:$B$64,0),LEFT(G$7,2)-1,,)))/(NPV('Input Sheet - LRMC'!$C$16,OFFSET('Input Sheet - LRMC'!$C$66,MATCH($B16,'Input Sheet - LRMC'!$B$67:$B$80,0),,,):OFFSET('Input Sheet - LRMC'!$C$66,MATCH($B16,'Input Sheet - LRMC'!$B$67:$B$80,0),LEFT(G$7,2)-1,,)))),0)</f>
        <v/>
      </c>
      <c r="I16" s="32" t="str">
        <f t="shared" si="1"/>
        <v/>
      </c>
      <c r="J16" s="6" t="str">
        <f ca="1">IFERROR(IF($I16="","",IF('Input Sheet - LRMC'!$C$18="Yes",'Input Sheet - LRMC'!$C$19,(NPV('Input Sheet - LRMC'!$C$16,OFFSET('Input Sheet - LRMC'!$C$82,MATCH($B16,'Input Sheet - LRMC'!$B$83:$B$96,0),,,):OFFSET('Input Sheet - LRMC'!$C$82,MATCH($B16,'Input Sheet - LRMC'!$B$83:$B$96,0),LEFT(C$7,2)-1,,)))/(NPV('Input Sheet - LRMC'!$C$16,OFFSET('Input Sheet - LRMC'!$C$66,MATCH($B16,'Input Sheet - LRMC'!$B$67:$B$80,0),,,):OFFSET('Input Sheet - LRMC'!$C$66,MATCH($B16,'Input Sheet - LRMC'!$B$67:$B$80,0),LEFT(C$7,2)-1,,))))),0)</f>
        <v/>
      </c>
      <c r="K16" s="6" t="str">
        <f ca="1">IFERROR(IF($I16="","",IF('Input Sheet - LRMC'!$C$18="Yes",'Input Sheet - LRMC'!$C$19,(NPV('Input Sheet - LRMC'!$C$16,OFFSET('Input Sheet - LRMC'!$C$82,MATCH($B16,'Input Sheet - LRMC'!$B$83:$B$96,0),,,):OFFSET('Input Sheet - LRMC'!$C$82,MATCH($B16,'Input Sheet - LRMC'!$B$83:$B$96,0),LEFT(D$7,2)-1,,)))/(NPV('Input Sheet - LRMC'!$C$16,OFFSET('Input Sheet - LRMC'!$C$66,MATCH($B16,'Input Sheet - LRMC'!$B$67:$B$80,0),,,):OFFSET('Input Sheet - LRMC'!$C$66,MATCH($B16,'Input Sheet - LRMC'!$B$67:$B$80,0),LEFT(D$7,2)-1,,))))),0)</f>
        <v/>
      </c>
      <c r="L16" s="6" t="str">
        <f ca="1">IFERROR(IF($I16="","",IF('Input Sheet - LRMC'!$C$18="Yes",'Input Sheet - LRMC'!$C$19,(NPV('Input Sheet - LRMC'!$C$16,OFFSET('Input Sheet - LRMC'!$C$82,MATCH($B16,'Input Sheet - LRMC'!$B$83:$B$96,0),,,):OFFSET('Input Sheet - LRMC'!$C$82,MATCH($B16,'Input Sheet - LRMC'!$B$83:$B$96,0),LEFT(E$7,2)-1,,)))/(NPV('Input Sheet - LRMC'!$C$16,OFFSET('Input Sheet - LRMC'!$C$66,MATCH($B16,'Input Sheet - LRMC'!$B$67:$B$80,0),,,):OFFSET('Input Sheet - LRMC'!$C$66,MATCH($B16,'Input Sheet - LRMC'!$B$67:$B$80,0),LEFT(E$7,2)-1,,))))),0)</f>
        <v/>
      </c>
      <c r="M16" s="6" t="str">
        <f ca="1">IFERROR(IF($I16="","",IF('Input Sheet - LRMC'!$C$18="Yes",'Input Sheet - LRMC'!$C$19,(NPV('Input Sheet - LRMC'!$C$16,OFFSET('Input Sheet - LRMC'!$C$82,MATCH($B16,'Input Sheet - LRMC'!$B$83:$B$96,0),,,):OFFSET('Input Sheet - LRMC'!$C$82,MATCH($B16,'Input Sheet - LRMC'!$B$83:$B$96,0),LEFT(F$7,2)-1,,)))/(NPV('Input Sheet - LRMC'!$C$16,OFFSET('Input Sheet - LRMC'!$C$66,MATCH($B16,'Input Sheet - LRMC'!$B$67:$B$80,0),,,):OFFSET('Input Sheet - LRMC'!$C$66,MATCH($B16,'Input Sheet - LRMC'!$B$67:$B$80,0),LEFT(F$7,2)-1,,))))),0)</f>
        <v/>
      </c>
      <c r="N16" s="6" t="str">
        <f ca="1">IFERROR(IF($I16="","",IF('Input Sheet - LRMC'!$C$18="Yes",'Input Sheet - LRMC'!$C$19,(NPV('Input Sheet - LRMC'!$C$16,OFFSET('Input Sheet - LRMC'!$C$82,MATCH($B16,'Input Sheet - LRMC'!$B$83:$B$96,0),,,):OFFSET('Input Sheet - LRMC'!$C$82,MATCH($B16,'Input Sheet - LRMC'!$B$83:$B$96,0),LEFT(G$7,2)-1,,)))/(NPV('Input Sheet - LRMC'!$C$16,OFFSET('Input Sheet - LRMC'!$C$66,MATCH($B16,'Input Sheet - LRMC'!$B$67:$B$80,0),,,):OFFSET('Input Sheet - LRMC'!$C$66,MATCH($B16,'Input Sheet - LRMC'!$B$67:$B$80,0),LEFT(G$7,2)-1,,))))),0)</f>
        <v/>
      </c>
      <c r="P16" s="32" t="str">
        <f t="shared" si="2"/>
        <v/>
      </c>
      <c r="Q16" s="6" t="str">
        <f t="shared" si="3"/>
        <v/>
      </c>
      <c r="R16" s="6" t="str">
        <f t="shared" si="0"/>
        <v/>
      </c>
      <c r="S16" s="61" t="str">
        <f t="shared" si="0"/>
        <v/>
      </c>
      <c r="T16" s="6" t="str">
        <f t="shared" si="0"/>
        <v/>
      </c>
      <c r="U16" s="6" t="str">
        <f t="shared" si="0"/>
        <v/>
      </c>
      <c r="W16" s="32" t="str">
        <f t="shared" si="4"/>
        <v/>
      </c>
      <c r="X16" s="6" t="str">
        <f>IF($W16="","",'Input Sheet - LRMC'!$C$25)</f>
        <v/>
      </c>
      <c r="Y16" s="6" t="str">
        <f>IF($W16="","",'Input Sheet - LRMC'!$C$25)</f>
        <v/>
      </c>
      <c r="Z16" s="6" t="str">
        <f>IF($W16="","",'Input Sheet - LRMC'!$C$25)</f>
        <v/>
      </c>
      <c r="AA16" s="6" t="str">
        <f>IF($W16="","",'Input Sheet - LRMC'!$C$25)</f>
        <v/>
      </c>
      <c r="AB16" s="6" t="str">
        <f>IF($W16="","",'Input Sheet - LRMC'!$C$25)</f>
        <v/>
      </c>
    </row>
    <row r="17" spans="2:28">
      <c r="B17" s="32" t="str">
        <f>'Input Sheet - LRMC'!B60</f>
        <v/>
      </c>
      <c r="C17" s="6" t="str">
        <f ca="1">IFERROR(IF($B17="","",(NPV('Input Sheet - LRMC'!$C$16,OFFSET('Input Sheet - LRMC'!$C$50,MATCH($B17,'Input Sheet - LRMC'!$B$51:$B$64,0),,,):OFFSET('Input Sheet - LRMC'!$C$50,MATCH($B17,'Input Sheet - LRMC'!$B$51:$B$64,0),LEFT(C$7,2)-1,,)))/(NPV('Input Sheet - LRMC'!$C$16,OFFSET('Input Sheet - LRMC'!$C$66,MATCH($B17,'Input Sheet - LRMC'!$B$67:$B$80,0),,,):OFFSET('Input Sheet - LRMC'!$C$66,MATCH($B17,'Input Sheet - LRMC'!$B$67:$B$80,0),LEFT(C$7,2)-1,,)))),0)</f>
        <v/>
      </c>
      <c r="D17" s="6" t="str">
        <f ca="1">IFERROR(IF($B17="","",(NPV('Input Sheet - LRMC'!$C$16,OFFSET('Input Sheet - LRMC'!$C$50,MATCH($B17,'Input Sheet - LRMC'!$B$51:$B$64,0),,,):OFFSET('Input Sheet - LRMC'!$C$50,MATCH($B17,'Input Sheet - LRMC'!$B$51:$B$64,0),LEFT(D$7,2)-1,,)))/(NPV('Input Sheet - LRMC'!$C$16,OFFSET('Input Sheet - LRMC'!$C$66,MATCH($B17,'Input Sheet - LRMC'!$B$67:$B$80,0),,,):OFFSET('Input Sheet - LRMC'!$C$66,MATCH($B17,'Input Sheet - LRMC'!$B$67:$B$80,0),LEFT(D$7,2)-1,,)))),0)</f>
        <v/>
      </c>
      <c r="E17" s="6" t="str">
        <f ca="1">IFERROR(IF($B17="","",(NPV('Input Sheet - LRMC'!$C$16,OFFSET('Input Sheet - LRMC'!$C$50,MATCH($B17,'Input Sheet - LRMC'!$B$51:$B$64,0),,,):OFFSET('Input Sheet - LRMC'!$C$50,MATCH($B17,'Input Sheet - LRMC'!$B$51:$B$64,0),LEFT(E$7,2)-1,,)))/(NPV('Input Sheet - LRMC'!$C$16,OFFSET('Input Sheet - LRMC'!$C$66,MATCH($B17,'Input Sheet - LRMC'!$B$67:$B$80,0),,,):OFFSET('Input Sheet - LRMC'!$C$66,MATCH($B17,'Input Sheet - LRMC'!$B$67:$B$80,0),LEFT(E$7,2)-1,,)))),0)</f>
        <v/>
      </c>
      <c r="F17" s="6" t="str">
        <f ca="1">IFERROR(IF($B17="","",(NPV('Input Sheet - LRMC'!$C$16,OFFSET('Input Sheet - LRMC'!$C$50,MATCH($B17,'Input Sheet - LRMC'!$B$51:$B$64,0),,,):OFFSET('Input Sheet - LRMC'!$C$50,MATCH($B17,'Input Sheet - LRMC'!$B$51:$B$64,0),LEFT(F$7,2)-1,,)))/(NPV('Input Sheet - LRMC'!$C$16,OFFSET('Input Sheet - LRMC'!$C$66,MATCH($B17,'Input Sheet - LRMC'!$B$67:$B$80,0),,,):OFFSET('Input Sheet - LRMC'!$C$66,MATCH($B17,'Input Sheet - LRMC'!$B$67:$B$80,0),LEFT(F$7,2)-1,,)))),0)</f>
        <v/>
      </c>
      <c r="G17" s="6" t="str">
        <f ca="1">IFERROR(IF($B17="","",(NPV('Input Sheet - LRMC'!$C$16,OFFSET('Input Sheet - LRMC'!$C$50,MATCH($B17,'Input Sheet - LRMC'!$B$51:$B$64,0),,,):OFFSET('Input Sheet - LRMC'!$C$50,MATCH($B17,'Input Sheet - LRMC'!$B$51:$B$64,0),LEFT(G$7,2)-1,,)))/(NPV('Input Sheet - LRMC'!$C$16,OFFSET('Input Sheet - LRMC'!$C$66,MATCH($B17,'Input Sheet - LRMC'!$B$67:$B$80,0),,,):OFFSET('Input Sheet - LRMC'!$C$66,MATCH($B17,'Input Sheet - LRMC'!$B$67:$B$80,0),LEFT(G$7,2)-1,,)))),0)</f>
        <v/>
      </c>
      <c r="I17" s="32" t="str">
        <f t="shared" si="1"/>
        <v/>
      </c>
      <c r="J17" s="6" t="str">
        <f ca="1">IFERROR(IF($I17="","",IF('Input Sheet - LRMC'!$C$18="Yes",'Input Sheet - LRMC'!$C$19,(NPV('Input Sheet - LRMC'!$C$16,OFFSET('Input Sheet - LRMC'!$C$82,MATCH($B17,'Input Sheet - LRMC'!$B$83:$B$96,0),,,):OFFSET('Input Sheet - LRMC'!$C$82,MATCH($B17,'Input Sheet - LRMC'!$B$83:$B$96,0),LEFT(C$7,2)-1,,)))/(NPV('Input Sheet - LRMC'!$C$16,OFFSET('Input Sheet - LRMC'!$C$66,MATCH($B17,'Input Sheet - LRMC'!$B$67:$B$80,0),,,):OFFSET('Input Sheet - LRMC'!$C$66,MATCH($B17,'Input Sheet - LRMC'!$B$67:$B$80,0),LEFT(C$7,2)-1,,))))),0)</f>
        <v/>
      </c>
      <c r="K17" s="6" t="str">
        <f ca="1">IFERROR(IF($I17="","",IF('Input Sheet - LRMC'!$C$18="Yes",'Input Sheet - LRMC'!$C$19,(NPV('Input Sheet - LRMC'!$C$16,OFFSET('Input Sheet - LRMC'!$C$82,MATCH($B17,'Input Sheet - LRMC'!$B$83:$B$96,0),,,):OFFSET('Input Sheet - LRMC'!$C$82,MATCH($B17,'Input Sheet - LRMC'!$B$83:$B$96,0),LEFT(D$7,2)-1,,)))/(NPV('Input Sheet - LRMC'!$C$16,OFFSET('Input Sheet - LRMC'!$C$66,MATCH($B17,'Input Sheet - LRMC'!$B$67:$B$80,0),,,):OFFSET('Input Sheet - LRMC'!$C$66,MATCH($B17,'Input Sheet - LRMC'!$B$67:$B$80,0),LEFT(D$7,2)-1,,))))),0)</f>
        <v/>
      </c>
      <c r="L17" s="6" t="str">
        <f ca="1">IFERROR(IF($I17="","",IF('Input Sheet - LRMC'!$C$18="Yes",'Input Sheet - LRMC'!$C$19,(NPV('Input Sheet - LRMC'!$C$16,OFFSET('Input Sheet - LRMC'!$C$82,MATCH($B17,'Input Sheet - LRMC'!$B$83:$B$96,0),,,):OFFSET('Input Sheet - LRMC'!$C$82,MATCH($B17,'Input Sheet - LRMC'!$B$83:$B$96,0),LEFT(E$7,2)-1,,)))/(NPV('Input Sheet - LRMC'!$C$16,OFFSET('Input Sheet - LRMC'!$C$66,MATCH($B17,'Input Sheet - LRMC'!$B$67:$B$80,0),,,):OFFSET('Input Sheet - LRMC'!$C$66,MATCH($B17,'Input Sheet - LRMC'!$B$67:$B$80,0),LEFT(E$7,2)-1,,))))),0)</f>
        <v/>
      </c>
      <c r="M17" s="6" t="str">
        <f ca="1">IFERROR(IF($I17="","",IF('Input Sheet - LRMC'!$C$18="Yes",'Input Sheet - LRMC'!$C$19,(NPV('Input Sheet - LRMC'!$C$16,OFFSET('Input Sheet - LRMC'!$C$82,MATCH($B17,'Input Sheet - LRMC'!$B$83:$B$96,0),,,):OFFSET('Input Sheet - LRMC'!$C$82,MATCH($B17,'Input Sheet - LRMC'!$B$83:$B$96,0),LEFT(F$7,2)-1,,)))/(NPV('Input Sheet - LRMC'!$C$16,OFFSET('Input Sheet - LRMC'!$C$66,MATCH($B17,'Input Sheet - LRMC'!$B$67:$B$80,0),,,):OFFSET('Input Sheet - LRMC'!$C$66,MATCH($B17,'Input Sheet - LRMC'!$B$67:$B$80,0),LEFT(F$7,2)-1,,))))),0)</f>
        <v/>
      </c>
      <c r="N17" s="6" t="str">
        <f ca="1">IFERROR(IF($I17="","",IF('Input Sheet - LRMC'!$C$18="Yes",'Input Sheet - LRMC'!$C$19,(NPV('Input Sheet - LRMC'!$C$16,OFFSET('Input Sheet - LRMC'!$C$82,MATCH($B17,'Input Sheet - LRMC'!$B$83:$B$96,0),,,):OFFSET('Input Sheet - LRMC'!$C$82,MATCH($B17,'Input Sheet - LRMC'!$B$83:$B$96,0),LEFT(G$7,2)-1,,)))/(NPV('Input Sheet - LRMC'!$C$16,OFFSET('Input Sheet - LRMC'!$C$66,MATCH($B17,'Input Sheet - LRMC'!$B$67:$B$80,0),,,):OFFSET('Input Sheet - LRMC'!$C$66,MATCH($B17,'Input Sheet - LRMC'!$B$67:$B$80,0),LEFT(G$7,2)-1,,))))),0)</f>
        <v/>
      </c>
      <c r="P17" s="32" t="str">
        <f t="shared" si="2"/>
        <v/>
      </c>
      <c r="Q17" s="6" t="str">
        <f t="shared" si="3"/>
        <v/>
      </c>
      <c r="R17" s="6" t="str">
        <f t="shared" si="0"/>
        <v/>
      </c>
      <c r="S17" s="61" t="str">
        <f t="shared" si="0"/>
        <v/>
      </c>
      <c r="T17" s="6" t="str">
        <f t="shared" si="0"/>
        <v/>
      </c>
      <c r="U17" s="6" t="str">
        <f t="shared" si="0"/>
        <v/>
      </c>
      <c r="W17" s="32" t="str">
        <f t="shared" si="4"/>
        <v/>
      </c>
      <c r="X17" s="6" t="str">
        <f>IF($W17="","",'Input Sheet - LRMC'!$C$25)</f>
        <v/>
      </c>
      <c r="Y17" s="6" t="str">
        <f>IF($W17="","",'Input Sheet - LRMC'!$C$25)</f>
        <v/>
      </c>
      <c r="Z17" s="6" t="str">
        <f>IF($W17="","",'Input Sheet - LRMC'!$C$25)</f>
        <v/>
      </c>
      <c r="AA17" s="6" t="str">
        <f>IF($W17="","",'Input Sheet - LRMC'!$C$25)</f>
        <v/>
      </c>
      <c r="AB17" s="6" t="str">
        <f>IF($W17="","",'Input Sheet - LRMC'!$C$25)</f>
        <v/>
      </c>
    </row>
    <row r="18" spans="2:28">
      <c r="B18" s="32" t="str">
        <f>'Input Sheet - LRMC'!B61</f>
        <v/>
      </c>
      <c r="C18" s="6" t="str">
        <f ca="1">IFERROR(IF($B18="","",(NPV('Input Sheet - LRMC'!$C$16,OFFSET('Input Sheet - LRMC'!$C$50,MATCH($B18,'Input Sheet - LRMC'!$B$51:$B$64,0),,,):OFFSET('Input Sheet - LRMC'!$C$50,MATCH($B18,'Input Sheet - LRMC'!$B$51:$B$64,0),LEFT(C$7,2)-1,,)))/(NPV('Input Sheet - LRMC'!$C$16,OFFSET('Input Sheet - LRMC'!$C$66,MATCH($B18,'Input Sheet - LRMC'!$B$67:$B$80,0),,,):OFFSET('Input Sheet - LRMC'!$C$66,MATCH($B18,'Input Sheet - LRMC'!$B$67:$B$80,0),LEFT(C$7,2)-1,,)))),0)</f>
        <v/>
      </c>
      <c r="D18" s="6" t="str">
        <f ca="1">IFERROR(IF($B18="","",(NPV('Input Sheet - LRMC'!$C$16,OFFSET('Input Sheet - LRMC'!$C$50,MATCH($B18,'Input Sheet - LRMC'!$B$51:$B$64,0),,,):OFFSET('Input Sheet - LRMC'!$C$50,MATCH($B18,'Input Sheet - LRMC'!$B$51:$B$64,0),LEFT(D$7,2)-1,,)))/(NPV('Input Sheet - LRMC'!$C$16,OFFSET('Input Sheet - LRMC'!$C$66,MATCH($B18,'Input Sheet - LRMC'!$B$67:$B$80,0),,,):OFFSET('Input Sheet - LRMC'!$C$66,MATCH($B18,'Input Sheet - LRMC'!$B$67:$B$80,0),LEFT(D$7,2)-1,,)))),0)</f>
        <v/>
      </c>
      <c r="E18" s="6" t="str">
        <f ca="1">IFERROR(IF($B18="","",(NPV('Input Sheet - LRMC'!$C$16,OFFSET('Input Sheet - LRMC'!$C$50,MATCH($B18,'Input Sheet - LRMC'!$B$51:$B$64,0),,,):OFFSET('Input Sheet - LRMC'!$C$50,MATCH($B18,'Input Sheet - LRMC'!$B$51:$B$64,0),LEFT(E$7,2)-1,,)))/(NPV('Input Sheet - LRMC'!$C$16,OFFSET('Input Sheet - LRMC'!$C$66,MATCH($B18,'Input Sheet - LRMC'!$B$67:$B$80,0),,,):OFFSET('Input Sheet - LRMC'!$C$66,MATCH($B18,'Input Sheet - LRMC'!$B$67:$B$80,0),LEFT(E$7,2)-1,,)))),0)</f>
        <v/>
      </c>
      <c r="F18" s="6" t="str">
        <f ca="1">IFERROR(IF($B18="","",(NPV('Input Sheet - LRMC'!$C$16,OFFSET('Input Sheet - LRMC'!$C$50,MATCH($B18,'Input Sheet - LRMC'!$B$51:$B$64,0),,,):OFFSET('Input Sheet - LRMC'!$C$50,MATCH($B18,'Input Sheet - LRMC'!$B$51:$B$64,0),LEFT(F$7,2)-1,,)))/(NPV('Input Sheet - LRMC'!$C$16,OFFSET('Input Sheet - LRMC'!$C$66,MATCH($B18,'Input Sheet - LRMC'!$B$67:$B$80,0),,,):OFFSET('Input Sheet - LRMC'!$C$66,MATCH($B18,'Input Sheet - LRMC'!$B$67:$B$80,0),LEFT(F$7,2)-1,,)))),0)</f>
        <v/>
      </c>
      <c r="G18" s="6" t="str">
        <f ca="1">IFERROR(IF($B18="","",(NPV('Input Sheet - LRMC'!$C$16,OFFSET('Input Sheet - LRMC'!$C$50,MATCH($B18,'Input Sheet - LRMC'!$B$51:$B$64,0),,,):OFFSET('Input Sheet - LRMC'!$C$50,MATCH($B18,'Input Sheet - LRMC'!$B$51:$B$64,0),LEFT(G$7,2)-1,,)))/(NPV('Input Sheet - LRMC'!$C$16,OFFSET('Input Sheet - LRMC'!$C$66,MATCH($B18,'Input Sheet - LRMC'!$B$67:$B$80,0),,,):OFFSET('Input Sheet - LRMC'!$C$66,MATCH($B18,'Input Sheet - LRMC'!$B$67:$B$80,0),LEFT(G$7,2)-1,,)))),0)</f>
        <v/>
      </c>
      <c r="I18" s="32" t="str">
        <f t="shared" si="1"/>
        <v/>
      </c>
      <c r="J18" s="6" t="str">
        <f ca="1">IFERROR(IF($I18="","",IF('Input Sheet - LRMC'!$C$18="Yes",'Input Sheet - LRMC'!$C$19,(NPV('Input Sheet - LRMC'!$C$16,OFFSET('Input Sheet - LRMC'!$C$82,MATCH($B18,'Input Sheet - LRMC'!$B$83:$B$96,0),,,):OFFSET('Input Sheet - LRMC'!$C$82,MATCH($B18,'Input Sheet - LRMC'!$B$83:$B$96,0),LEFT(C$7,2)-1,,)))/(NPV('Input Sheet - LRMC'!$C$16,OFFSET('Input Sheet - LRMC'!$C$66,MATCH($B18,'Input Sheet - LRMC'!$B$67:$B$80,0),,,):OFFSET('Input Sheet - LRMC'!$C$66,MATCH($B18,'Input Sheet - LRMC'!$B$67:$B$80,0),LEFT(C$7,2)-1,,))))),0)</f>
        <v/>
      </c>
      <c r="K18" s="6" t="str">
        <f ca="1">IFERROR(IF($I18="","",IF('Input Sheet - LRMC'!$C$18="Yes",'Input Sheet - LRMC'!$C$19,(NPV('Input Sheet - LRMC'!$C$16,OFFSET('Input Sheet - LRMC'!$C$82,MATCH($B18,'Input Sheet - LRMC'!$B$83:$B$96,0),,,):OFFSET('Input Sheet - LRMC'!$C$82,MATCH($B18,'Input Sheet - LRMC'!$B$83:$B$96,0),LEFT(D$7,2)-1,,)))/(NPV('Input Sheet - LRMC'!$C$16,OFFSET('Input Sheet - LRMC'!$C$66,MATCH($B18,'Input Sheet - LRMC'!$B$67:$B$80,0),,,):OFFSET('Input Sheet - LRMC'!$C$66,MATCH($B18,'Input Sheet - LRMC'!$B$67:$B$80,0),LEFT(D$7,2)-1,,))))),0)</f>
        <v/>
      </c>
      <c r="L18" s="6" t="str">
        <f ca="1">IFERROR(IF($I18="","",IF('Input Sheet - LRMC'!$C$18="Yes",'Input Sheet - LRMC'!$C$19,(NPV('Input Sheet - LRMC'!$C$16,OFFSET('Input Sheet - LRMC'!$C$82,MATCH($B18,'Input Sheet - LRMC'!$B$83:$B$96,0),,,):OFFSET('Input Sheet - LRMC'!$C$82,MATCH($B18,'Input Sheet - LRMC'!$B$83:$B$96,0),LEFT(E$7,2)-1,,)))/(NPV('Input Sheet - LRMC'!$C$16,OFFSET('Input Sheet - LRMC'!$C$66,MATCH($B18,'Input Sheet - LRMC'!$B$67:$B$80,0),,,):OFFSET('Input Sheet - LRMC'!$C$66,MATCH($B18,'Input Sheet - LRMC'!$B$67:$B$80,0),LEFT(E$7,2)-1,,))))),0)</f>
        <v/>
      </c>
      <c r="M18" s="6" t="str">
        <f ca="1">IFERROR(IF($I18="","",IF('Input Sheet - LRMC'!$C$18="Yes",'Input Sheet - LRMC'!$C$19,(NPV('Input Sheet - LRMC'!$C$16,OFFSET('Input Sheet - LRMC'!$C$82,MATCH($B18,'Input Sheet - LRMC'!$B$83:$B$96,0),,,):OFFSET('Input Sheet - LRMC'!$C$82,MATCH($B18,'Input Sheet - LRMC'!$B$83:$B$96,0),LEFT(F$7,2)-1,,)))/(NPV('Input Sheet - LRMC'!$C$16,OFFSET('Input Sheet - LRMC'!$C$66,MATCH($B18,'Input Sheet - LRMC'!$B$67:$B$80,0),,,):OFFSET('Input Sheet - LRMC'!$C$66,MATCH($B18,'Input Sheet - LRMC'!$B$67:$B$80,0),LEFT(F$7,2)-1,,))))),0)</f>
        <v/>
      </c>
      <c r="N18" s="6" t="str">
        <f ca="1">IFERROR(IF($I18="","",IF('Input Sheet - LRMC'!$C$18="Yes",'Input Sheet - LRMC'!$C$19,(NPV('Input Sheet - LRMC'!$C$16,OFFSET('Input Sheet - LRMC'!$C$82,MATCH($B18,'Input Sheet - LRMC'!$B$83:$B$96,0),,,):OFFSET('Input Sheet - LRMC'!$C$82,MATCH($B18,'Input Sheet - LRMC'!$B$83:$B$96,0),LEFT(G$7,2)-1,,)))/(NPV('Input Sheet - LRMC'!$C$16,OFFSET('Input Sheet - LRMC'!$C$66,MATCH($B18,'Input Sheet - LRMC'!$B$67:$B$80,0),,,):OFFSET('Input Sheet - LRMC'!$C$66,MATCH($B18,'Input Sheet - LRMC'!$B$67:$B$80,0),LEFT(G$7,2)-1,,))))),0)</f>
        <v/>
      </c>
      <c r="P18" s="32" t="str">
        <f t="shared" si="2"/>
        <v/>
      </c>
      <c r="Q18" s="6" t="str">
        <f t="shared" si="3"/>
        <v/>
      </c>
      <c r="R18" s="6" t="str">
        <f t="shared" si="0"/>
        <v/>
      </c>
      <c r="S18" s="61" t="str">
        <f t="shared" si="0"/>
        <v/>
      </c>
      <c r="T18" s="6" t="str">
        <f t="shared" si="0"/>
        <v/>
      </c>
      <c r="U18" s="6" t="str">
        <f t="shared" si="0"/>
        <v/>
      </c>
      <c r="W18" s="32" t="str">
        <f t="shared" si="4"/>
        <v/>
      </c>
      <c r="X18" s="6" t="str">
        <f>IF($W18="","",'Input Sheet - LRMC'!$C$25)</f>
        <v/>
      </c>
      <c r="Y18" s="6" t="str">
        <f>IF($W18="","",'Input Sheet - LRMC'!$C$25)</f>
        <v/>
      </c>
      <c r="Z18" s="6" t="str">
        <f>IF($W18="","",'Input Sheet - LRMC'!$C$25)</f>
        <v/>
      </c>
      <c r="AA18" s="6" t="str">
        <f>IF($W18="","",'Input Sheet - LRMC'!$C$25)</f>
        <v/>
      </c>
      <c r="AB18" s="6" t="str">
        <f>IF($W18="","",'Input Sheet - LRMC'!$C$25)</f>
        <v/>
      </c>
    </row>
    <row r="19" spans="2:28">
      <c r="B19" s="32" t="str">
        <f>'Input Sheet - LRMC'!B62</f>
        <v/>
      </c>
      <c r="C19" s="6" t="str">
        <f ca="1">IFERROR(IF($B19="","",(NPV('Input Sheet - LRMC'!$C$16,OFFSET('Input Sheet - LRMC'!$C$50,MATCH($B19,'Input Sheet - LRMC'!$B$51:$B$64,0),,,):OFFSET('Input Sheet - LRMC'!$C$50,MATCH($B19,'Input Sheet - LRMC'!$B$51:$B$64,0),LEFT(C$7,2)-1,,)))/(NPV('Input Sheet - LRMC'!$C$16,OFFSET('Input Sheet - LRMC'!$C$66,MATCH($B19,'Input Sheet - LRMC'!$B$67:$B$80,0),,,):OFFSET('Input Sheet - LRMC'!$C$66,MATCH($B19,'Input Sheet - LRMC'!$B$67:$B$80,0),LEFT(C$7,2)-1,,)))),0)</f>
        <v/>
      </c>
      <c r="D19" s="6" t="str">
        <f ca="1">IFERROR(IF($B19="","",(NPV('Input Sheet - LRMC'!$C$16,OFFSET('Input Sheet - LRMC'!$C$50,MATCH($B19,'Input Sheet - LRMC'!$B$51:$B$64,0),,,):OFFSET('Input Sheet - LRMC'!$C$50,MATCH($B19,'Input Sheet - LRMC'!$B$51:$B$64,0),LEFT(D$7,2)-1,,)))/(NPV('Input Sheet - LRMC'!$C$16,OFFSET('Input Sheet - LRMC'!$C$66,MATCH($B19,'Input Sheet - LRMC'!$B$67:$B$80,0),,,):OFFSET('Input Sheet - LRMC'!$C$66,MATCH($B19,'Input Sheet - LRMC'!$B$67:$B$80,0),LEFT(D$7,2)-1,,)))),0)</f>
        <v/>
      </c>
      <c r="E19" s="6" t="str">
        <f ca="1">IFERROR(IF($B19="","",(NPV('Input Sheet - LRMC'!$C$16,OFFSET('Input Sheet - LRMC'!$C$50,MATCH($B19,'Input Sheet - LRMC'!$B$51:$B$64,0),,,):OFFSET('Input Sheet - LRMC'!$C$50,MATCH($B19,'Input Sheet - LRMC'!$B$51:$B$64,0),LEFT(E$7,2)-1,,)))/(NPV('Input Sheet - LRMC'!$C$16,OFFSET('Input Sheet - LRMC'!$C$66,MATCH($B19,'Input Sheet - LRMC'!$B$67:$B$80,0),,,):OFFSET('Input Sheet - LRMC'!$C$66,MATCH($B19,'Input Sheet - LRMC'!$B$67:$B$80,0),LEFT(E$7,2)-1,,)))),0)</f>
        <v/>
      </c>
      <c r="F19" s="6" t="str">
        <f ca="1">IFERROR(IF($B19="","",(NPV('Input Sheet - LRMC'!$C$16,OFFSET('Input Sheet - LRMC'!$C$50,MATCH($B19,'Input Sheet - LRMC'!$B$51:$B$64,0),,,):OFFSET('Input Sheet - LRMC'!$C$50,MATCH($B19,'Input Sheet - LRMC'!$B$51:$B$64,0),LEFT(F$7,2)-1,,)))/(NPV('Input Sheet - LRMC'!$C$16,OFFSET('Input Sheet - LRMC'!$C$66,MATCH($B19,'Input Sheet - LRMC'!$B$67:$B$80,0),,,):OFFSET('Input Sheet - LRMC'!$C$66,MATCH($B19,'Input Sheet - LRMC'!$B$67:$B$80,0),LEFT(F$7,2)-1,,)))),0)</f>
        <v/>
      </c>
      <c r="G19" s="6" t="str">
        <f ca="1">IFERROR(IF($B19="","",(NPV('Input Sheet - LRMC'!$C$16,OFFSET('Input Sheet - LRMC'!$C$50,MATCH($B19,'Input Sheet - LRMC'!$B$51:$B$64,0),,,):OFFSET('Input Sheet - LRMC'!$C$50,MATCH($B19,'Input Sheet - LRMC'!$B$51:$B$64,0),LEFT(G$7,2)-1,,)))/(NPV('Input Sheet - LRMC'!$C$16,OFFSET('Input Sheet - LRMC'!$C$66,MATCH($B19,'Input Sheet - LRMC'!$B$67:$B$80,0),,,):OFFSET('Input Sheet - LRMC'!$C$66,MATCH($B19,'Input Sheet - LRMC'!$B$67:$B$80,0),LEFT(G$7,2)-1,,)))),0)</f>
        <v/>
      </c>
      <c r="I19" s="32" t="str">
        <f t="shared" ref="I19" si="5">B19</f>
        <v/>
      </c>
      <c r="J19" s="6" t="str">
        <f ca="1">IFERROR(IF($I19="","",IF('Input Sheet - LRMC'!$C$18="Yes",'Input Sheet - LRMC'!$C$19,(NPV('Input Sheet - LRMC'!$C$16,OFFSET('Input Sheet - LRMC'!$C$82,MATCH($B19,'Input Sheet - LRMC'!$B$83:$B$96,0),,,):OFFSET('Input Sheet - LRMC'!$C$82,MATCH($B19,'Input Sheet - LRMC'!$B$83:$B$96,0),LEFT(C$7,2)-1,,)))/(NPV('Input Sheet - LRMC'!$C$16,OFFSET('Input Sheet - LRMC'!$C$66,MATCH($B19,'Input Sheet - LRMC'!$B$67:$B$80,0),,,):OFFSET('Input Sheet - LRMC'!$C$66,MATCH($B19,'Input Sheet - LRMC'!$B$67:$B$80,0),LEFT(C$7,2)-1,,))))),0)</f>
        <v/>
      </c>
      <c r="K19" s="6" t="str">
        <f ca="1">IFERROR(IF($I19="","",IF('Input Sheet - LRMC'!$C$18="Yes",'Input Sheet - LRMC'!$C$19,(NPV('Input Sheet - LRMC'!$C$16,OFFSET('Input Sheet - LRMC'!$C$82,MATCH($B19,'Input Sheet - LRMC'!$B$83:$B$96,0),,,):OFFSET('Input Sheet - LRMC'!$C$82,MATCH($B19,'Input Sheet - LRMC'!$B$83:$B$96,0),LEFT(D$7,2)-1,,)))/(NPV('Input Sheet - LRMC'!$C$16,OFFSET('Input Sheet - LRMC'!$C$66,MATCH($B19,'Input Sheet - LRMC'!$B$67:$B$80,0),,,):OFFSET('Input Sheet - LRMC'!$C$66,MATCH($B19,'Input Sheet - LRMC'!$B$67:$B$80,0),LEFT(D$7,2)-1,,))))),0)</f>
        <v/>
      </c>
      <c r="L19" s="6" t="str">
        <f ca="1">IFERROR(IF($I19="","",IF('Input Sheet - LRMC'!$C$18="Yes",'Input Sheet - LRMC'!$C$19,(NPV('Input Sheet - LRMC'!$C$16,OFFSET('Input Sheet - LRMC'!$C$82,MATCH($B19,'Input Sheet - LRMC'!$B$83:$B$96,0),,,):OFFSET('Input Sheet - LRMC'!$C$82,MATCH($B19,'Input Sheet - LRMC'!$B$83:$B$96,0),LEFT(E$7,2)-1,,)))/(NPV('Input Sheet - LRMC'!$C$16,OFFSET('Input Sheet - LRMC'!$C$66,MATCH($B19,'Input Sheet - LRMC'!$B$67:$B$80,0),,,):OFFSET('Input Sheet - LRMC'!$C$66,MATCH($B19,'Input Sheet - LRMC'!$B$67:$B$80,0),LEFT(E$7,2)-1,,))))),0)</f>
        <v/>
      </c>
      <c r="M19" s="6" t="str">
        <f ca="1">IFERROR(IF($I19="","",IF('Input Sheet - LRMC'!$C$18="Yes",'Input Sheet - LRMC'!$C$19,(NPV('Input Sheet - LRMC'!$C$16,OFFSET('Input Sheet - LRMC'!$C$82,MATCH($B19,'Input Sheet - LRMC'!$B$83:$B$96,0),,,):OFFSET('Input Sheet - LRMC'!$C$82,MATCH($B19,'Input Sheet - LRMC'!$B$83:$B$96,0),LEFT(F$7,2)-1,,)))/(NPV('Input Sheet - LRMC'!$C$16,OFFSET('Input Sheet - LRMC'!$C$66,MATCH($B19,'Input Sheet - LRMC'!$B$67:$B$80,0),,,):OFFSET('Input Sheet - LRMC'!$C$66,MATCH($B19,'Input Sheet - LRMC'!$B$67:$B$80,0),LEFT(F$7,2)-1,,))))),0)</f>
        <v/>
      </c>
      <c r="N19" s="6" t="str">
        <f ca="1">IFERROR(IF($I19="","",IF('Input Sheet - LRMC'!$C$18="Yes",'Input Sheet - LRMC'!$C$19,(NPV('Input Sheet - LRMC'!$C$16,OFFSET('Input Sheet - LRMC'!$C$82,MATCH($B19,'Input Sheet - LRMC'!$B$83:$B$96,0),,,):OFFSET('Input Sheet - LRMC'!$C$82,MATCH($B19,'Input Sheet - LRMC'!$B$83:$B$96,0),LEFT(G$7,2)-1,,)))/(NPV('Input Sheet - LRMC'!$C$16,OFFSET('Input Sheet - LRMC'!$C$66,MATCH($B19,'Input Sheet - LRMC'!$B$67:$B$80,0),,,):OFFSET('Input Sheet - LRMC'!$C$66,MATCH($B19,'Input Sheet - LRMC'!$B$67:$B$80,0),LEFT(G$7,2)-1,,))))),0)</f>
        <v/>
      </c>
      <c r="P19" s="32" t="str">
        <f t="shared" ref="P19" si="6">I19</f>
        <v/>
      </c>
      <c r="Q19" s="6" t="str">
        <f t="shared" ref="Q19" si="7">IF($P19="","",C19+J19)</f>
        <v/>
      </c>
      <c r="R19" s="6" t="str">
        <f t="shared" ref="R19" si="8">IF($P19="","",D19+K19)</f>
        <v/>
      </c>
      <c r="S19" s="61" t="str">
        <f t="shared" ref="S19" si="9">IF($P19="","",E19+L19)</f>
        <v/>
      </c>
      <c r="T19" s="6" t="str">
        <f t="shared" ref="T19" si="10">IF($P19="","",F19+M19)</f>
        <v/>
      </c>
      <c r="U19" s="6" t="str">
        <f t="shared" ref="U19" si="11">IF($P19="","",G19+N19)</f>
        <v/>
      </c>
      <c r="W19" s="32"/>
      <c r="X19" s="6"/>
      <c r="Y19" s="6"/>
      <c r="Z19" s="6"/>
      <c r="AA19" s="6"/>
      <c r="AB19" s="6"/>
    </row>
    <row r="20" spans="2:28">
      <c r="B20" s="32" t="str">
        <f>'Input Sheet - LRMC'!B63</f>
        <v/>
      </c>
      <c r="C20" s="6" t="str">
        <f ca="1">IFERROR(IF($B20="","",(NPV('Input Sheet - LRMC'!$C$16,OFFSET('Input Sheet - LRMC'!$C$50,MATCH($B20,'Input Sheet - LRMC'!$B$51:$B$64,0),,,):OFFSET('Input Sheet - LRMC'!$C$50,MATCH($B20,'Input Sheet - LRMC'!$B$51:$B$64,0),LEFT(C$7,2)-1,,)))/(NPV('Input Sheet - LRMC'!$C$16,OFFSET('Input Sheet - LRMC'!$C$66,MATCH($B20,'Input Sheet - LRMC'!$B$67:$B$80,0),,,):OFFSET('Input Sheet - LRMC'!$C$66,MATCH($B20,'Input Sheet - LRMC'!$B$67:$B$80,0),LEFT(C$7,2)-1,,)))),0)</f>
        <v/>
      </c>
      <c r="D20" s="6" t="str">
        <f ca="1">IFERROR(IF($B20="","",(NPV('Input Sheet - LRMC'!$C$16,OFFSET('Input Sheet - LRMC'!$C$50,MATCH($B20,'Input Sheet - LRMC'!$B$51:$B$64,0),,,):OFFSET('Input Sheet - LRMC'!$C$50,MATCH($B20,'Input Sheet - LRMC'!$B$51:$B$64,0),LEFT(D$7,2)-1,,)))/(NPV('Input Sheet - LRMC'!$C$16,OFFSET('Input Sheet - LRMC'!$C$66,MATCH($B20,'Input Sheet - LRMC'!$B$67:$B$80,0),,,):OFFSET('Input Sheet - LRMC'!$C$66,MATCH($B20,'Input Sheet - LRMC'!$B$67:$B$80,0),LEFT(D$7,2)-1,,)))),0)</f>
        <v/>
      </c>
      <c r="E20" s="6" t="str">
        <f ca="1">IFERROR(IF($B20="","",(NPV('Input Sheet - LRMC'!$C$16,OFFSET('Input Sheet - LRMC'!$C$50,MATCH($B20,'Input Sheet - LRMC'!$B$51:$B$64,0),,,):OFFSET('Input Sheet - LRMC'!$C$50,MATCH($B20,'Input Sheet - LRMC'!$B$51:$B$64,0),LEFT(E$7,2)-1,,)))/(NPV('Input Sheet - LRMC'!$C$16,OFFSET('Input Sheet - LRMC'!$C$66,MATCH($B20,'Input Sheet - LRMC'!$B$67:$B$80,0),,,):OFFSET('Input Sheet - LRMC'!$C$66,MATCH($B20,'Input Sheet - LRMC'!$B$67:$B$80,0),LEFT(E$7,2)-1,,)))),0)</f>
        <v/>
      </c>
      <c r="F20" s="6" t="str">
        <f ca="1">IFERROR(IF($B20="","",(NPV('Input Sheet - LRMC'!$C$16,OFFSET('Input Sheet - LRMC'!$C$50,MATCH($B20,'Input Sheet - LRMC'!$B$51:$B$64,0),,,):OFFSET('Input Sheet - LRMC'!$C$50,MATCH($B20,'Input Sheet - LRMC'!$B$51:$B$64,0),LEFT(F$7,2)-1,,)))/(NPV('Input Sheet - LRMC'!$C$16,OFFSET('Input Sheet - LRMC'!$C$66,MATCH($B20,'Input Sheet - LRMC'!$B$67:$B$80,0),,,):OFFSET('Input Sheet - LRMC'!$C$66,MATCH($B20,'Input Sheet - LRMC'!$B$67:$B$80,0),LEFT(F$7,2)-1,,)))),0)</f>
        <v/>
      </c>
      <c r="G20" s="6" t="str">
        <f ca="1">IFERROR(IF($B20="","",(NPV('Input Sheet - LRMC'!$C$16,OFFSET('Input Sheet - LRMC'!$C$50,MATCH($B20,'Input Sheet - LRMC'!$B$51:$B$64,0),,,):OFFSET('Input Sheet - LRMC'!$C$50,MATCH($B20,'Input Sheet - LRMC'!$B$51:$B$64,0),LEFT(G$7,2)-1,,)))/(NPV('Input Sheet - LRMC'!$C$16,OFFSET('Input Sheet - LRMC'!$C$66,MATCH($B20,'Input Sheet - LRMC'!$B$67:$B$80,0),,,):OFFSET('Input Sheet - LRMC'!$C$66,MATCH($B20,'Input Sheet - LRMC'!$B$67:$B$80,0),LEFT(G$7,2)-1,,)))),0)</f>
        <v/>
      </c>
      <c r="I20" s="32" t="str">
        <f t="shared" si="1"/>
        <v/>
      </c>
      <c r="J20" s="6" t="str">
        <f ca="1">IFERROR(IF($I20="","",IF('Input Sheet - LRMC'!$C$18="Yes",'Input Sheet - LRMC'!$C$19,(NPV('Input Sheet - LRMC'!$C$16,OFFSET('Input Sheet - LRMC'!$C$82,MATCH($B20,'Input Sheet - LRMC'!$B$83:$B$96,0),,,):OFFSET('Input Sheet - LRMC'!$C$82,MATCH($B20,'Input Sheet - LRMC'!$B$83:$B$96,0),LEFT(C$7,2)-1,,)))/(NPV('Input Sheet - LRMC'!$C$16,OFFSET('Input Sheet - LRMC'!$C$66,MATCH($B20,'Input Sheet - LRMC'!$B$67:$B$80,0),,,):OFFSET('Input Sheet - LRMC'!$C$66,MATCH($B20,'Input Sheet - LRMC'!$B$67:$B$80,0),LEFT(C$7,2)-1,,))))),0)</f>
        <v/>
      </c>
      <c r="K20" s="6" t="str">
        <f ca="1">IFERROR(IF($I20="","",IF('Input Sheet - LRMC'!$C$18="Yes",'Input Sheet - LRMC'!$C$19,(NPV('Input Sheet - LRMC'!$C$16,OFFSET('Input Sheet - LRMC'!$C$82,MATCH($B20,'Input Sheet - LRMC'!$B$83:$B$96,0),,,):OFFSET('Input Sheet - LRMC'!$C$82,MATCH($B20,'Input Sheet - LRMC'!$B$83:$B$96,0),LEFT(D$7,2)-1,,)))/(NPV('Input Sheet - LRMC'!$C$16,OFFSET('Input Sheet - LRMC'!$C$66,MATCH($B20,'Input Sheet - LRMC'!$B$67:$B$80,0),,,):OFFSET('Input Sheet - LRMC'!$C$66,MATCH($B20,'Input Sheet - LRMC'!$B$67:$B$80,0),LEFT(D$7,2)-1,,))))),0)</f>
        <v/>
      </c>
      <c r="L20" s="6" t="str">
        <f ca="1">IFERROR(IF($I20="","",IF('Input Sheet - LRMC'!$C$18="Yes",'Input Sheet - LRMC'!$C$19,(NPV('Input Sheet - LRMC'!$C$16,OFFSET('Input Sheet - LRMC'!$C$82,MATCH($B20,'Input Sheet - LRMC'!$B$83:$B$96,0),,,):OFFSET('Input Sheet - LRMC'!$C$82,MATCH($B20,'Input Sheet - LRMC'!$B$83:$B$96,0),LEFT(E$7,2)-1,,)))/(NPV('Input Sheet - LRMC'!$C$16,OFFSET('Input Sheet - LRMC'!$C$66,MATCH($B20,'Input Sheet - LRMC'!$B$67:$B$80,0),,,):OFFSET('Input Sheet - LRMC'!$C$66,MATCH($B20,'Input Sheet - LRMC'!$B$67:$B$80,0),LEFT(E$7,2)-1,,))))),0)</f>
        <v/>
      </c>
      <c r="M20" s="6" t="str">
        <f ca="1">IFERROR(IF($I20="","",IF('Input Sheet - LRMC'!$C$18="Yes",'Input Sheet - LRMC'!$C$19,(NPV('Input Sheet - LRMC'!$C$16,OFFSET('Input Sheet - LRMC'!$C$82,MATCH($B20,'Input Sheet - LRMC'!$B$83:$B$96,0),,,):OFFSET('Input Sheet - LRMC'!$C$82,MATCH($B20,'Input Sheet - LRMC'!$B$83:$B$96,0),LEFT(F$7,2)-1,,)))/(NPV('Input Sheet - LRMC'!$C$16,OFFSET('Input Sheet - LRMC'!$C$66,MATCH($B20,'Input Sheet - LRMC'!$B$67:$B$80,0),,,):OFFSET('Input Sheet - LRMC'!$C$66,MATCH($B20,'Input Sheet - LRMC'!$B$67:$B$80,0),LEFT(F$7,2)-1,,))))),0)</f>
        <v/>
      </c>
      <c r="N20" s="6" t="str">
        <f ca="1">IFERROR(IF($I20="","",IF('Input Sheet - LRMC'!$C$18="Yes",'Input Sheet - LRMC'!$C$19,(NPV('Input Sheet - LRMC'!$C$16,OFFSET('Input Sheet - LRMC'!$C$82,MATCH($B20,'Input Sheet - LRMC'!$B$83:$B$96,0),,,):OFFSET('Input Sheet - LRMC'!$C$82,MATCH($B20,'Input Sheet - LRMC'!$B$83:$B$96,0),LEFT(G$7,2)-1,,)))/(NPV('Input Sheet - LRMC'!$C$16,OFFSET('Input Sheet - LRMC'!$C$66,MATCH($B20,'Input Sheet - LRMC'!$B$67:$B$80,0),,,):OFFSET('Input Sheet - LRMC'!$C$66,MATCH($B20,'Input Sheet - LRMC'!$B$67:$B$80,0),LEFT(G$7,2)-1,,))))),0)</f>
        <v/>
      </c>
      <c r="P20" s="32" t="str">
        <f t="shared" si="2"/>
        <v/>
      </c>
      <c r="Q20" s="6" t="str">
        <f t="shared" si="3"/>
        <v/>
      </c>
      <c r="R20" s="6" t="str">
        <f t="shared" si="0"/>
        <v/>
      </c>
      <c r="S20" s="61" t="str">
        <f t="shared" si="0"/>
        <v/>
      </c>
      <c r="T20" s="6" t="str">
        <f t="shared" si="0"/>
        <v/>
      </c>
      <c r="U20" s="6" t="str">
        <f t="shared" si="0"/>
        <v/>
      </c>
      <c r="W20" s="32" t="str">
        <f t="shared" si="4"/>
        <v/>
      </c>
      <c r="X20" s="6" t="str">
        <f>IF($W20="","",'Input Sheet - LRMC'!$C$25)</f>
        <v/>
      </c>
      <c r="Y20" s="6" t="str">
        <f>IF($W20="","",'Input Sheet - LRMC'!$C$25)</f>
        <v/>
      </c>
      <c r="Z20" s="6" t="str">
        <f>IF($W20="","",'Input Sheet - LRMC'!$C$25)</f>
        <v/>
      </c>
      <c r="AA20" s="6" t="str">
        <f>IF($W20="","",'Input Sheet - LRMC'!$C$25)</f>
        <v/>
      </c>
      <c r="AB20" s="6" t="str">
        <f>IF($W20="","",'Input Sheet - LRMC'!$C$25)</f>
        <v/>
      </c>
    </row>
    <row r="21" spans="2:28">
      <c r="B21" s="78" t="s">
        <v>62</v>
      </c>
      <c r="C21" s="74">
        <f ca="1">IFERROR(IF($B21="","",(NPV('Input Sheet - LRMC'!$C$16,OFFSET('Input Sheet - LRMC'!$C$50,MATCH($B21,'Input Sheet - LRMC'!$B$51:$B$64,0),,,):OFFSET('Input Sheet - LRMC'!$C$50,MATCH($B21,'Input Sheet - LRMC'!$B$51:$B$64,0),LEFT(C$7,2)-1,,)))/(NPV('Input Sheet - LRMC'!$C$16,OFFSET('Input Sheet - LRMC'!$C$66,MATCH($B21,'Input Sheet - LRMC'!$B$67:$B$80,0),,,):OFFSET('Input Sheet - LRMC'!$C$66,MATCH($B21,'Input Sheet - LRMC'!$B$67:$B$80,0),LEFT(C$7,2)-1,,)))),0)</f>
        <v>278.09886040583098</v>
      </c>
      <c r="D21" s="74">
        <f ca="1">IFERROR(IF($B21="","",(NPV('Input Sheet - LRMC'!$C$16,OFFSET('Input Sheet - LRMC'!$C$50,MATCH($B21,'Input Sheet - LRMC'!$B$51:$B$64,0),,,):OFFSET('Input Sheet - LRMC'!$C$50,MATCH($B21,'Input Sheet - LRMC'!$B$51:$B$64,0),LEFT(D$7,2)-1,,)))/(NPV('Input Sheet - LRMC'!$C$16,OFFSET('Input Sheet - LRMC'!$C$66,MATCH($B21,'Input Sheet - LRMC'!$B$67:$B$80,0),,,):OFFSET('Input Sheet - LRMC'!$C$66,MATCH($B21,'Input Sheet - LRMC'!$B$67:$B$80,0),LEFT(D$7,2)-1,,)))),0)</f>
        <v>105.89559214135592</v>
      </c>
      <c r="E21" s="74">
        <f ca="1">IFERROR(IF($B21="","",(NPV('Input Sheet - LRMC'!$C$16,OFFSET('Input Sheet - LRMC'!$C$50,MATCH($B21,'Input Sheet - LRMC'!$B$51:$B$64,0),,,):OFFSET('Input Sheet - LRMC'!$C$50,MATCH($B21,'Input Sheet - LRMC'!$B$51:$B$64,0),LEFT(E$7,2)-1,,)))/(NPV('Input Sheet - LRMC'!$C$16,OFFSET('Input Sheet - LRMC'!$C$66,MATCH($B21,'Input Sheet - LRMC'!$B$67:$B$80,0),,,):OFFSET('Input Sheet - LRMC'!$C$66,MATCH($B21,'Input Sheet - LRMC'!$B$67:$B$80,0),LEFT(E$7,2)-1,,)))),0)</f>
        <v>70.37806612828841</v>
      </c>
      <c r="F21" s="74">
        <f ca="1">IFERROR(IF($B21="","",(NPV('Input Sheet - LRMC'!$C$16,OFFSET('Input Sheet - LRMC'!$C$50,MATCH($B21,'Input Sheet - LRMC'!$B$51:$B$64,0),,,):OFFSET('Input Sheet - LRMC'!$C$50,MATCH($B21,'Input Sheet - LRMC'!$B$51:$B$64,0),LEFT(F$7,2)-1,,)))/(NPV('Input Sheet - LRMC'!$C$16,OFFSET('Input Sheet - LRMC'!$C$66,MATCH($B21,'Input Sheet - LRMC'!$B$67:$B$80,0),,,):OFFSET('Input Sheet - LRMC'!$C$66,MATCH($B21,'Input Sheet - LRMC'!$B$67:$B$80,0),LEFT(F$7,2)-1,,)))),0)</f>
        <v>56.796054375761912</v>
      </c>
      <c r="G21" s="74">
        <f ca="1">IFERROR(IF($B21="","",(NPV('Input Sheet - LRMC'!$C$16,OFFSET('Input Sheet - LRMC'!$C$50,MATCH($B21,'Input Sheet - LRMC'!$B$51:$B$64,0),,,):OFFSET('Input Sheet - LRMC'!$C$50,MATCH($B21,'Input Sheet - LRMC'!$B$51:$B$64,0),LEFT(G$7,2)-1,,)))/(NPV('Input Sheet - LRMC'!$C$16,OFFSET('Input Sheet - LRMC'!$C$66,MATCH($B21,'Input Sheet - LRMC'!$B$67:$B$80,0),,,):OFFSET('Input Sheet - LRMC'!$C$66,MATCH($B21,'Input Sheet - LRMC'!$B$67:$B$80,0),LEFT(G$7,2)-1,,)))),0)</f>
        <v>56.796054375761912</v>
      </c>
      <c r="I21" s="78" t="str">
        <f>B21</f>
        <v>TOTAL</v>
      </c>
      <c r="J21" s="74">
        <f ca="1">IFERROR(IF($I21="","",IF('Input Sheet - LRMC'!$C$18="Yes",'Input Sheet - LRMC'!$C$19,(NPV('Input Sheet - LRMC'!$C$16,OFFSET('Input Sheet - LRMC'!$C$82,MATCH($B21,'Input Sheet - LRMC'!$B$83:$B$96,0),,,):OFFSET('Input Sheet - LRMC'!$C$82,MATCH($B21,'Input Sheet - LRMC'!$B$83:$B$96,0),LEFT(C$7,2)-1,,)))/(NPV('Input Sheet - LRMC'!$C$16,OFFSET('Input Sheet - LRMC'!$C$66,MATCH($B21,'Input Sheet - LRMC'!$B$67:$B$80,0),,,):OFFSET('Input Sheet - LRMC'!$C$66,MATCH($B21,'Input Sheet - LRMC'!$B$67:$B$80,0),LEFT(C$7,2)-1,,))))),0)</f>
        <v>4.6171334704971452</v>
      </c>
      <c r="K21" s="74">
        <f ca="1">IFERROR(IF($I21="","",IF('Input Sheet - LRMC'!$C$18="Yes",'Input Sheet - LRMC'!$C$19,(NPV('Input Sheet - LRMC'!$C$16,OFFSET('Input Sheet - LRMC'!$C$82,MATCH($B21,'Input Sheet - LRMC'!$B$83:$B$96,0),,,):OFFSET('Input Sheet - LRMC'!$C$82,MATCH($B21,'Input Sheet - LRMC'!$B$83:$B$96,0),LEFT(D$7,2)-1,,)))/(NPV('Input Sheet - LRMC'!$C$16,OFFSET('Input Sheet - LRMC'!$C$66,MATCH($B21,'Input Sheet - LRMC'!$B$67:$B$80,0),,,):OFFSET('Input Sheet - LRMC'!$C$66,MATCH($B21,'Input Sheet - LRMC'!$B$67:$B$80,0),LEFT(D$7,2)-1,,))))),0)</f>
        <v>3.5721373374685093</v>
      </c>
      <c r="L21" s="74">
        <f ca="1">IFERROR(IF($I21="","",IF('Input Sheet - LRMC'!$C$18="Yes",'Input Sheet - LRMC'!$C$19,(NPV('Input Sheet - LRMC'!$C$16,OFFSET('Input Sheet - LRMC'!$C$82,MATCH($B21,'Input Sheet - LRMC'!$B$83:$B$96,0),,,):OFFSET('Input Sheet - LRMC'!$C$82,MATCH($B21,'Input Sheet - LRMC'!$B$83:$B$96,0),LEFT(E$7,2)-1,,)))/(NPV('Input Sheet - LRMC'!$C$16,OFFSET('Input Sheet - LRMC'!$C$66,MATCH($B21,'Input Sheet - LRMC'!$B$67:$B$80,0),,,):OFFSET('Input Sheet - LRMC'!$C$66,MATCH($B21,'Input Sheet - LRMC'!$B$67:$B$80,0),LEFT(E$7,2)-1,,))))),0)</f>
        <v>2.570617062595034</v>
      </c>
      <c r="M21" s="74">
        <f ca="1">IFERROR(IF($I21="","",IF('Input Sheet - LRMC'!$C$18="Yes",'Input Sheet - LRMC'!$C$19,(NPV('Input Sheet - LRMC'!$C$16,OFFSET('Input Sheet - LRMC'!$C$82,MATCH($B21,'Input Sheet - LRMC'!$B$83:$B$96,0),,,):OFFSET('Input Sheet - LRMC'!$C$82,MATCH($B21,'Input Sheet - LRMC'!$B$83:$B$96,0),LEFT(F$7,2)-1,,)))/(NPV('Input Sheet - LRMC'!$C$16,OFFSET('Input Sheet - LRMC'!$C$66,MATCH($B21,'Input Sheet - LRMC'!$B$67:$B$80,0),,,):OFFSET('Input Sheet - LRMC'!$C$66,MATCH($B21,'Input Sheet - LRMC'!$B$67:$B$80,0),LEFT(F$7,2)-1,,))))),0)</f>
        <v>2.0745228520526791</v>
      </c>
      <c r="N21" s="74">
        <f ca="1">IFERROR(IF($I21="","",IF('Input Sheet - LRMC'!$C$18="Yes",'Input Sheet - LRMC'!$C$19,(NPV('Input Sheet - LRMC'!$C$16,OFFSET('Input Sheet - LRMC'!$C$82,MATCH($B21,'Input Sheet - LRMC'!$B$83:$B$96,0),,,):OFFSET('Input Sheet - LRMC'!$C$82,MATCH($B21,'Input Sheet - LRMC'!$B$83:$B$96,0),LEFT(G$7,2)-1,,)))/(NPV('Input Sheet - LRMC'!$C$16,OFFSET('Input Sheet - LRMC'!$C$66,MATCH($B21,'Input Sheet - LRMC'!$B$67:$B$80,0),,,):OFFSET('Input Sheet - LRMC'!$C$66,MATCH($B21,'Input Sheet - LRMC'!$B$67:$B$80,0),LEFT(G$7,2)-1,,))))),0)</f>
        <v>2.0745228520526791</v>
      </c>
      <c r="P21" s="78" t="str">
        <f>I21</f>
        <v>TOTAL</v>
      </c>
      <c r="Q21" s="74">
        <f ca="1">IF($P21="","",C21+J21)</f>
        <v>282.71599387632813</v>
      </c>
      <c r="R21" s="74">
        <f ca="1">IF($P21="","",D21+K21)</f>
        <v>109.46772947882442</v>
      </c>
      <c r="S21" s="246">
        <f ca="1">IF($P21="","",E21+L21)</f>
        <v>72.948683190883443</v>
      </c>
      <c r="T21" s="74">
        <f ca="1">IF($P21="","",F21+M21)</f>
        <v>58.870577227814593</v>
      </c>
      <c r="U21" s="74">
        <f ca="1">IF($P21="","",G21+N21)</f>
        <v>58.870577227814593</v>
      </c>
      <c r="W21" s="78" t="str">
        <f>P21</f>
        <v>TOTAL</v>
      </c>
      <c r="X21" s="74">
        <f>IF($W21="","",'Input Sheet - LRMC'!$C$25)</f>
        <v>0</v>
      </c>
      <c r="Y21" s="74">
        <f>IF($W21="","",'Input Sheet - LRMC'!$C$25)</f>
        <v>0</v>
      </c>
      <c r="Z21" s="74">
        <f>IF($W21="","",'Input Sheet - LRMC'!$C$25)</f>
        <v>0</v>
      </c>
      <c r="AA21" s="74">
        <f>IF($W21="","",'Input Sheet - LRMC'!$C$25)</f>
        <v>0</v>
      </c>
      <c r="AB21" s="74">
        <f>IF($W21="","",'Input Sheet - LRMC'!$C$25)</f>
        <v>0</v>
      </c>
    </row>
    <row r="24" spans="2:28">
      <c r="B24" s="73" t="str">
        <f>'Input Sheet - LRMC'!B99</f>
        <v>High Voltage</v>
      </c>
      <c r="I24" s="73" t="str">
        <f>B24</f>
        <v>High Voltage</v>
      </c>
      <c r="P24" s="73" t="str">
        <f>I24</f>
        <v>High Voltage</v>
      </c>
      <c r="W24" s="73" t="str">
        <f>P24</f>
        <v>High Voltage</v>
      </c>
    </row>
    <row r="26" spans="2:28">
      <c r="B26" s="75" t="str">
        <f t="shared" ref="B26:B38" si="12">B7</f>
        <v>Long Run Marginal Capital Cost (kW)</v>
      </c>
      <c r="C26" s="237" t="s">
        <v>70</v>
      </c>
      <c r="D26" s="80" t="s">
        <v>71</v>
      </c>
      <c r="E26" s="80" t="s">
        <v>72</v>
      </c>
      <c r="F26" s="80" t="s">
        <v>73</v>
      </c>
      <c r="G26" s="80" t="s">
        <v>74</v>
      </c>
      <c r="I26" s="75" t="str">
        <f>I7</f>
        <v>Short Run Marginal (Operating) Cost (kW)</v>
      </c>
      <c r="J26" s="237" t="s">
        <v>70</v>
      </c>
      <c r="K26" s="80" t="s">
        <v>71</v>
      </c>
      <c r="L26" s="80" t="s">
        <v>72</v>
      </c>
      <c r="M26" s="80" t="s">
        <v>73</v>
      </c>
      <c r="N26" s="80" t="s">
        <v>74</v>
      </c>
      <c r="P26" s="75" t="str">
        <f>P7</f>
        <v>Total LRMC (kW)</v>
      </c>
      <c r="Q26" s="237" t="s">
        <v>70</v>
      </c>
      <c r="R26" s="80" t="s">
        <v>71</v>
      </c>
      <c r="S26" s="245" t="s">
        <v>72</v>
      </c>
      <c r="T26" s="80" t="s">
        <v>73</v>
      </c>
      <c r="U26" s="80" t="s">
        <v>74</v>
      </c>
      <c r="W26" s="75" t="s">
        <v>77</v>
      </c>
      <c r="X26" s="237" t="s">
        <v>70</v>
      </c>
      <c r="Y26" s="80" t="s">
        <v>71</v>
      </c>
      <c r="Z26" s="80" t="s">
        <v>72</v>
      </c>
      <c r="AA26" s="80" t="s">
        <v>73</v>
      </c>
      <c r="AB26" s="80" t="s">
        <v>74</v>
      </c>
    </row>
    <row r="27" spans="2:28">
      <c r="B27" s="32" t="str">
        <f t="shared" si="12"/>
        <v>Jemena Electricity Network</v>
      </c>
      <c r="C27" s="6">
        <f ca="1">IFERROR(IF($B27="","",(NPV('Input Sheet - LRMC'!$C$16,OFFSET('Input Sheet - LRMC'!$C$101,MATCH($B8,'Input Sheet - LRMC'!$B$102:$B$115,0),,,):OFFSET('Input Sheet - LRMC'!$C$101,MATCH($B8,'Input Sheet - LRMC'!$B$102:$B$115,0),LEFT(C$7,2)-1,,)))/(NPV('Input Sheet - LRMC'!$C$16,OFFSET('Input Sheet - LRMC'!$C$117,MATCH($B8,'Input Sheet - LRMC'!$B$118:$B$131,0),,,):OFFSET('Input Sheet - LRMC'!$C$117,MATCH($B8,'Input Sheet - LRMC'!$B$118:$B$131,0),LEFT(C$7,2)-1,,)))),0)</f>
        <v>225.16466211006426</v>
      </c>
      <c r="D27" s="6">
        <f ca="1">IFERROR(IF($B27="","",(NPV('Input Sheet - LRMC'!$C$16,OFFSET('Input Sheet - LRMC'!$C$101,MATCH($B8,'Input Sheet - LRMC'!$B$102:$B$115,0),,,):OFFSET('Input Sheet - LRMC'!$C$101,MATCH($B8,'Input Sheet - LRMC'!$B$102:$B$115,0),LEFT(D$7,2)-1,,)))/(NPV('Input Sheet - LRMC'!$C$16,OFFSET('Input Sheet - LRMC'!$C$117,MATCH($B8,'Input Sheet - LRMC'!$B$118:$B$131,0),,,):OFFSET('Input Sheet - LRMC'!$C$117,MATCH($B8,'Input Sheet - LRMC'!$B$118:$B$131,0),LEFT(D$7,2)-1,,)))),0)</f>
        <v>86.783582463605995</v>
      </c>
      <c r="E27" s="6">
        <f ca="1">IFERROR(IF($B27="","",(NPV('Input Sheet - LRMC'!$C$16,OFFSET('Input Sheet - LRMC'!$C$101,MATCH($B8,'Input Sheet - LRMC'!$B$102:$B$115,0),,,):OFFSET('Input Sheet - LRMC'!$C$101,MATCH($B8,'Input Sheet - LRMC'!$B$102:$B$115,0),LEFT(E$7,2)-1,,)))/(NPV('Input Sheet - LRMC'!$C$16,OFFSET('Input Sheet - LRMC'!$C$117,MATCH($B8,'Input Sheet - LRMC'!$B$118:$B$131,0),,,):OFFSET('Input Sheet - LRMC'!$C$117,MATCH($B8,'Input Sheet - LRMC'!$B$118:$B$131,0),LEFT(E$7,2)-1,,)))),0)</f>
        <v>57.676250559329738</v>
      </c>
      <c r="F27" s="6">
        <f ca="1">IFERROR(IF($B27="","",(NPV('Input Sheet - LRMC'!$C$16,OFFSET('Input Sheet - LRMC'!$C$101,MATCH($B8,'Input Sheet - LRMC'!$B$102:$B$115,0),,,):OFFSET('Input Sheet - LRMC'!$C$101,MATCH($B8,'Input Sheet - LRMC'!$B$102:$B$115,0),LEFT(F$7,2)-1,,)))/(NPV('Input Sheet - LRMC'!$C$16,OFFSET('Input Sheet - LRMC'!$C$117,MATCH($B8,'Input Sheet - LRMC'!$B$118:$B$131,0),,,):OFFSET('Input Sheet - LRMC'!$C$117,MATCH($B8,'Input Sheet - LRMC'!$B$118:$B$131,0),LEFT(F$7,2)-1,,)))),0)</f>
        <v>46.545516851607005</v>
      </c>
      <c r="G27" s="6">
        <f ca="1">IFERROR(IF($B27="","",(NPV('Input Sheet - LRMC'!$C$16,OFFSET('Input Sheet - LRMC'!$C$101,MATCH($B8,'Input Sheet - LRMC'!$B$102:$B$115,0),,,):OFFSET('Input Sheet - LRMC'!$C$101,MATCH($B8,'Input Sheet - LRMC'!$B$102:$B$115,0),LEFT(G$7,2)-1,,)))/(NPV('Input Sheet - LRMC'!$C$16,OFFSET('Input Sheet - LRMC'!$C$117,MATCH($B8,'Input Sheet - LRMC'!$B$118:$B$131,0),,,):OFFSET('Input Sheet - LRMC'!$C$117,MATCH($B8,'Input Sheet - LRMC'!$B$118:$B$131,0),LEFT(G$7,2)-1,,)))),0)</f>
        <v>46.545516851607005</v>
      </c>
      <c r="I27" s="32" t="str">
        <f>B27</f>
        <v>Jemena Electricity Network</v>
      </c>
      <c r="J27" s="6">
        <f ca="1">IFERROR(IF($I27="","",IF('Input Sheet - LRMC'!$C$18="Yes",'Input Sheet - LRMC'!$C$20,(NPV('Input Sheet - LRMC'!$C$16,OFFSET('Input Sheet - LRMC'!$C$133,MATCH($I27,'Input Sheet - LRMC'!$B$134:$B$147,0),,,):OFFSET('Input Sheet - LRMC'!$C$133,MATCH($I27,'Input Sheet - LRMC'!$B$134:$B$147,0),LEFT(J$26,2)-1,,)))/(NPV('Input Sheet - LRMC'!$C$16,OFFSET('Input Sheet - LRMC'!$C$117,MATCH($I27,'Input Sheet - LRMC'!$B$118:$B$131,0),,,):OFFSET('Input Sheet - LRMC'!$C$117,MATCH($I27,'Input Sheet - LRMC'!$B$118:$B$131,0),LEFT(J$26,2)-1,,))))),0)</f>
        <v>3.3873767348565775</v>
      </c>
      <c r="K27" s="6">
        <f ca="1">IFERROR(IF($I27="","",IF('Input Sheet - LRMC'!$C$18="Yes",'Input Sheet - LRMC'!$C$20,(NPV('Input Sheet - LRMC'!$C$16,OFFSET('Input Sheet - LRMC'!$C$133,MATCH($I27,'Input Sheet - LRMC'!$B$134:$B$147,0),,,):OFFSET('Input Sheet - LRMC'!$C$133,MATCH($I27,'Input Sheet - LRMC'!$B$134:$B$147,0),LEFT(K$26,2)-1,,)))/(NPV('Input Sheet - LRMC'!$C$16,OFFSET('Input Sheet - LRMC'!$C$117,MATCH($I27,'Input Sheet - LRMC'!$B$118:$B$131,0),,,):OFFSET('Input Sheet - LRMC'!$C$117,MATCH($I27,'Input Sheet - LRMC'!$B$118:$B$131,0),LEFT(K$26,2)-1,,))))),0)</f>
        <v>2.8201738234898661</v>
      </c>
      <c r="L27" s="6">
        <f ca="1">IFERROR(IF($I27="","",IF('Input Sheet - LRMC'!$C$18="Yes",'Input Sheet - LRMC'!$C$20,(NPV('Input Sheet - LRMC'!$C$16,OFFSET('Input Sheet - LRMC'!$C$133,MATCH($I27,'Input Sheet - LRMC'!$B$134:$B$147,0),,,):OFFSET('Input Sheet - LRMC'!$C$133,MATCH($I27,'Input Sheet - LRMC'!$B$134:$B$147,0),LEFT(L$26,2)-1,,)))/(NPV('Input Sheet - LRMC'!$C$16,OFFSET('Input Sheet - LRMC'!$C$117,MATCH($I27,'Input Sheet - LRMC'!$B$118:$B$131,0),,,):OFFSET('Input Sheet - LRMC'!$C$117,MATCH($I27,'Input Sheet - LRMC'!$B$118:$B$131,0),LEFT(L$26,2)-1,,))))),0)</f>
        <v>2.040048240876974</v>
      </c>
      <c r="M27" s="6">
        <f ca="1">IFERROR(IF($I27="","",IF('Input Sheet - LRMC'!$C$18="Yes",'Input Sheet - LRMC'!$C$20,(NPV('Input Sheet - LRMC'!$C$16,OFFSET('Input Sheet - LRMC'!$C$133,MATCH($I27,'Input Sheet - LRMC'!$B$134:$B$147,0),,,):OFFSET('Input Sheet - LRMC'!$C$133,MATCH($I27,'Input Sheet - LRMC'!$B$134:$B$147,0),LEFT(M$26,2)-1,,)))/(NPV('Input Sheet - LRMC'!$C$16,OFFSET('Input Sheet - LRMC'!$C$117,MATCH($I27,'Input Sheet - LRMC'!$B$118:$B$131,0),,,):OFFSET('Input Sheet - LRMC'!$C$117,MATCH($I27,'Input Sheet - LRMC'!$B$118:$B$131,0),LEFT(M$26,2)-1,,))))),0)</f>
        <v>1.646346613259007</v>
      </c>
      <c r="N27" s="6">
        <f ca="1">IFERROR(IF($I27="","",IF('Input Sheet - LRMC'!$C$18="Yes",'Input Sheet - LRMC'!$C$20,(NPV('Input Sheet - LRMC'!$C$16,OFFSET('Input Sheet - LRMC'!$C$133,MATCH($I27,'Input Sheet - LRMC'!$B$134:$B$147,0),,,):OFFSET('Input Sheet - LRMC'!$C$133,MATCH($I27,'Input Sheet - LRMC'!$B$134:$B$147,0),LEFT(N$26,2)-1,,)))/(NPV('Input Sheet - LRMC'!$C$16,OFFSET('Input Sheet - LRMC'!$C$117,MATCH($I27,'Input Sheet - LRMC'!$B$118:$B$131,0),,,):OFFSET('Input Sheet - LRMC'!$C$117,MATCH($I27,'Input Sheet - LRMC'!$B$118:$B$131,0),LEFT(N$26,2)-1,,))))),0)</f>
        <v>1.646346613259007</v>
      </c>
      <c r="P27" s="32" t="str">
        <f>I27</f>
        <v>Jemena Electricity Network</v>
      </c>
      <c r="Q27" s="6">
        <f ca="1">IF($P27="","",C27+J27)</f>
        <v>228.55203884492084</v>
      </c>
      <c r="R27" s="6">
        <f t="shared" ref="R27:U39" ca="1" si="13">IF($P27="","",D27+K27)</f>
        <v>89.603756287095862</v>
      </c>
      <c r="S27" s="61">
        <f t="shared" ca="1" si="13"/>
        <v>59.716298800206715</v>
      </c>
      <c r="T27" s="6">
        <f t="shared" ca="1" si="13"/>
        <v>48.19186346486601</v>
      </c>
      <c r="U27" s="6">
        <f t="shared" ca="1" si="13"/>
        <v>48.19186346486601</v>
      </c>
      <c r="W27" s="32" t="str">
        <f>P27</f>
        <v>Jemena Electricity Network</v>
      </c>
      <c r="X27" s="6">
        <f>IF($W27="","",'Input Sheet - LRMC'!$C$26)</f>
        <v>0</v>
      </c>
      <c r="Y27" s="6">
        <f>IF($W27="","",'Input Sheet - LRMC'!$C$26)</f>
        <v>0</v>
      </c>
      <c r="Z27" s="6">
        <f>IF($W27="","",'Input Sheet - LRMC'!$C$26)</f>
        <v>0</v>
      </c>
      <c r="AA27" s="6">
        <f>IF($W27="","",'Input Sheet - LRMC'!$C$26)</f>
        <v>0</v>
      </c>
      <c r="AB27" s="6">
        <f>IF($W27="","",'Input Sheet - LRMC'!$C$26)</f>
        <v>0</v>
      </c>
    </row>
    <row r="28" spans="2:28">
      <c r="B28" s="32" t="str">
        <f t="shared" si="12"/>
        <v/>
      </c>
      <c r="C28" s="6" t="str">
        <f ca="1">IFERROR(IF($B28="","",(NPV('Input Sheet - LRMC'!$C$16,OFFSET('Input Sheet - LRMC'!$C$101,MATCH($B9,'Input Sheet - LRMC'!$B$102:$B$115,0),,,):OFFSET('Input Sheet - LRMC'!$C$101,MATCH($B9,'Input Sheet - LRMC'!$B$102:$B$115,0),LEFT(C$7,2)-1,,)))/(NPV('Input Sheet - LRMC'!$C$16,OFFSET('Input Sheet - LRMC'!$C$117,MATCH($B9,'Input Sheet - LRMC'!$B$118:$B$131,0),,,):OFFSET('Input Sheet - LRMC'!$C$117,MATCH($B9,'Input Sheet - LRMC'!$B$118:$B$131,0),LEFT(C$7,2)-1,,)))),0)</f>
        <v/>
      </c>
      <c r="D28" s="6" t="str">
        <f ca="1">IFERROR(IF($B28="","",(NPV('Input Sheet - LRMC'!$C$16,OFFSET('Input Sheet - LRMC'!$C$101,MATCH($B9,'Input Sheet - LRMC'!$B$102:$B$115,0),,,):OFFSET('Input Sheet - LRMC'!$C$101,MATCH($B9,'Input Sheet - LRMC'!$B$102:$B$115,0),LEFT(D$7,2)-1,,)))/(NPV('Input Sheet - LRMC'!$C$16,OFFSET('Input Sheet - LRMC'!$C$117,MATCH($B9,'Input Sheet - LRMC'!$B$118:$B$131,0),,,):OFFSET('Input Sheet - LRMC'!$C$117,MATCH($B9,'Input Sheet - LRMC'!$B$118:$B$131,0),LEFT(D$7,2)-1,,)))),0)</f>
        <v/>
      </c>
      <c r="E28" s="6" t="str">
        <f ca="1">IFERROR(IF($B28="","",(NPV('Input Sheet - LRMC'!$C$16,OFFSET('Input Sheet - LRMC'!$C$101,MATCH($B9,'Input Sheet - LRMC'!$B$102:$B$115,0),,,):OFFSET('Input Sheet - LRMC'!$C$101,MATCH($B9,'Input Sheet - LRMC'!$B$102:$B$115,0),LEFT(E$7,2)-1,,)))/(NPV('Input Sheet - LRMC'!$C$16,OFFSET('Input Sheet - LRMC'!$C$117,MATCH($B9,'Input Sheet - LRMC'!$B$118:$B$131,0),,,):OFFSET('Input Sheet - LRMC'!$C$117,MATCH($B9,'Input Sheet - LRMC'!$B$118:$B$131,0),LEFT(E$7,2)-1,,)))),0)</f>
        <v/>
      </c>
      <c r="F28" s="6" t="str">
        <f ca="1">IFERROR(IF($B28="","",(NPV('Input Sheet - LRMC'!$C$16,OFFSET('Input Sheet - LRMC'!$C$101,MATCH($B9,'Input Sheet - LRMC'!$B$102:$B$115,0),,,):OFFSET('Input Sheet - LRMC'!$C$101,MATCH($B9,'Input Sheet - LRMC'!$B$102:$B$115,0),LEFT(F$7,2)-1,,)))/(NPV('Input Sheet - LRMC'!$C$16,OFFSET('Input Sheet - LRMC'!$C$117,MATCH($B9,'Input Sheet - LRMC'!$B$118:$B$131,0),,,):OFFSET('Input Sheet - LRMC'!$C$117,MATCH($B9,'Input Sheet - LRMC'!$B$118:$B$131,0),LEFT(F$7,2)-1,,)))),0)</f>
        <v/>
      </c>
      <c r="G28" s="6" t="str">
        <f ca="1">IFERROR(IF($B28="","",(NPV('Input Sheet - LRMC'!$C$16,OFFSET('Input Sheet - LRMC'!$C$101,MATCH($B9,'Input Sheet - LRMC'!$B$102:$B$115,0),,,):OFFSET('Input Sheet - LRMC'!$C$101,MATCH($B9,'Input Sheet - LRMC'!$B$102:$B$115,0),LEFT(G$7,2)-1,,)))/(NPV('Input Sheet - LRMC'!$C$16,OFFSET('Input Sheet - LRMC'!$C$117,MATCH($B9,'Input Sheet - LRMC'!$B$118:$B$131,0),,,):OFFSET('Input Sheet - LRMC'!$C$117,MATCH($B9,'Input Sheet - LRMC'!$B$118:$B$131,0),LEFT(G$7,2)-1,,)))),0)</f>
        <v/>
      </c>
      <c r="I28" s="32" t="str">
        <f t="shared" ref="I28:I39" si="14">B28</f>
        <v/>
      </c>
      <c r="J28" s="6" t="str">
        <f ca="1">IFERROR(IF($I28="","",IF('Input Sheet - LRMC'!$C$18="Yes",'Input Sheet - LRMC'!$C$20,(NPV('Input Sheet - LRMC'!$C$16,OFFSET('Input Sheet - LRMC'!$C$133,MATCH($I28,'Input Sheet - LRMC'!$B$134:$B$147,0),,,):OFFSET('Input Sheet - LRMC'!$C$133,MATCH($I28,'Input Sheet - LRMC'!$B$134:$B$147,0),LEFT(J$26,2)-1,,)))/(NPV('Input Sheet - LRMC'!$C$16,OFFSET('Input Sheet - LRMC'!$C$117,MATCH($I28,'Input Sheet - LRMC'!$B$118:$B$131,0),,,):OFFSET('Input Sheet - LRMC'!$C$117,MATCH($I28,'Input Sheet - LRMC'!$B$118:$B$131,0),LEFT(J$26,2)-1,,))))),0)</f>
        <v/>
      </c>
      <c r="K28" s="6" t="str">
        <f ca="1">IFERROR(IF($I28="","",IF('Input Sheet - LRMC'!$C$18="Yes",'Input Sheet - LRMC'!$C$20,(NPV('Input Sheet - LRMC'!$C$16,OFFSET('Input Sheet - LRMC'!$C$133,MATCH($I28,'Input Sheet - LRMC'!$B$134:$B$147,0),,,):OFFSET('Input Sheet - LRMC'!$C$133,MATCH($I28,'Input Sheet - LRMC'!$B$134:$B$147,0),LEFT(K$26,2)-1,,)))/(NPV('Input Sheet - LRMC'!$C$16,OFFSET('Input Sheet - LRMC'!$C$117,MATCH($I28,'Input Sheet - LRMC'!$B$118:$B$131,0),,,):OFFSET('Input Sheet - LRMC'!$C$117,MATCH($I28,'Input Sheet - LRMC'!$B$118:$B$131,0),LEFT(K$26,2)-1,,))))),0)</f>
        <v/>
      </c>
      <c r="L28" s="6" t="str">
        <f ca="1">IFERROR(IF($I28="","",IF('Input Sheet - LRMC'!$C$18="Yes",'Input Sheet - LRMC'!$C$20,(NPV('Input Sheet - LRMC'!$C$16,OFFSET('Input Sheet - LRMC'!$C$133,MATCH($I28,'Input Sheet - LRMC'!$B$134:$B$147,0),,,):OFFSET('Input Sheet - LRMC'!$C$133,MATCH($I28,'Input Sheet - LRMC'!$B$134:$B$147,0),LEFT(L$26,2)-1,,)))/(NPV('Input Sheet - LRMC'!$C$16,OFFSET('Input Sheet - LRMC'!$C$117,MATCH($I28,'Input Sheet - LRMC'!$B$118:$B$131,0),,,):OFFSET('Input Sheet - LRMC'!$C$117,MATCH($I28,'Input Sheet - LRMC'!$B$118:$B$131,0),LEFT(L$26,2)-1,,))))),0)</f>
        <v/>
      </c>
      <c r="M28" s="6" t="str">
        <f ca="1">IFERROR(IF($I28="","",IF('Input Sheet - LRMC'!$C$18="Yes",'Input Sheet - LRMC'!$C$20,(NPV('Input Sheet - LRMC'!$C$16,OFFSET('Input Sheet - LRMC'!$C$133,MATCH($I28,'Input Sheet - LRMC'!$B$134:$B$147,0),,,):OFFSET('Input Sheet - LRMC'!$C$133,MATCH($I28,'Input Sheet - LRMC'!$B$134:$B$147,0),LEFT(M$26,2)-1,,)))/(NPV('Input Sheet - LRMC'!$C$16,OFFSET('Input Sheet - LRMC'!$C$117,MATCH($I28,'Input Sheet - LRMC'!$B$118:$B$131,0),,,):OFFSET('Input Sheet - LRMC'!$C$117,MATCH($I28,'Input Sheet - LRMC'!$B$118:$B$131,0),LEFT(M$26,2)-1,,))))),0)</f>
        <v/>
      </c>
      <c r="N28" s="6" t="str">
        <f ca="1">IFERROR(IF($I28="","",IF('Input Sheet - LRMC'!$C$18="Yes",'Input Sheet - LRMC'!$C$20,(NPV('Input Sheet - LRMC'!$C$16,OFFSET('Input Sheet - LRMC'!$C$133,MATCH($I28,'Input Sheet - LRMC'!$B$134:$B$147,0),,,):OFFSET('Input Sheet - LRMC'!$C$133,MATCH($I28,'Input Sheet - LRMC'!$B$134:$B$147,0),LEFT(N$26,2)-1,,)))/(NPV('Input Sheet - LRMC'!$C$16,OFFSET('Input Sheet - LRMC'!$C$117,MATCH($I28,'Input Sheet - LRMC'!$B$118:$B$131,0),,,):OFFSET('Input Sheet - LRMC'!$C$117,MATCH($I28,'Input Sheet - LRMC'!$B$118:$B$131,0),LEFT(N$26,2)-1,,))))),0)</f>
        <v/>
      </c>
      <c r="P28" s="32" t="str">
        <f t="shared" ref="P28:P39" si="15">I28</f>
        <v/>
      </c>
      <c r="Q28" s="6" t="str">
        <f t="shared" ref="Q28:Q39" si="16">IF($P28="","",C28+J28)</f>
        <v/>
      </c>
      <c r="R28" s="6" t="str">
        <f t="shared" si="13"/>
        <v/>
      </c>
      <c r="S28" s="61" t="str">
        <f t="shared" si="13"/>
        <v/>
      </c>
      <c r="T28" s="6" t="str">
        <f t="shared" si="13"/>
        <v/>
      </c>
      <c r="U28" s="6" t="str">
        <f t="shared" si="13"/>
        <v/>
      </c>
      <c r="W28" s="32" t="str">
        <f t="shared" ref="W28:W39" si="17">P28</f>
        <v/>
      </c>
      <c r="X28" s="6" t="str">
        <f>IF($W28="","",'Input Sheet - LRMC'!$C$26)</f>
        <v/>
      </c>
      <c r="Y28" s="6" t="str">
        <f>IF($W28="","",'Input Sheet - LRMC'!$C$26)</f>
        <v/>
      </c>
      <c r="Z28" s="6" t="str">
        <f>IF($W28="","",'Input Sheet - LRMC'!$C$26)</f>
        <v/>
      </c>
      <c r="AA28" s="6" t="str">
        <f>IF($W28="","",'Input Sheet - LRMC'!$C$26)</f>
        <v/>
      </c>
      <c r="AB28" s="6" t="str">
        <f>IF($W28="","",'Input Sheet - LRMC'!$C$26)</f>
        <v/>
      </c>
    </row>
    <row r="29" spans="2:28">
      <c r="B29" s="32" t="str">
        <f t="shared" si="12"/>
        <v/>
      </c>
      <c r="C29" s="6" t="str">
        <f ca="1">IFERROR(IF($B29="","",(NPV('Input Sheet - LRMC'!$C$16,OFFSET('Input Sheet - LRMC'!$C$101,MATCH($B10,'Input Sheet - LRMC'!$B$102:$B$115,0),,,):OFFSET('Input Sheet - LRMC'!$C$101,MATCH($B10,'Input Sheet - LRMC'!$B$102:$B$115,0),LEFT(C$7,2)-1,,)))/(NPV('Input Sheet - LRMC'!$C$16,OFFSET('Input Sheet - LRMC'!$C$117,MATCH($B10,'Input Sheet - LRMC'!$B$118:$B$131,0),,,):OFFSET('Input Sheet - LRMC'!$C$117,MATCH($B10,'Input Sheet - LRMC'!$B$118:$B$131,0),LEFT(C$7,2)-1,,)))),0)</f>
        <v/>
      </c>
      <c r="D29" s="6" t="str">
        <f ca="1">IFERROR(IF($B29="","",(NPV('Input Sheet - LRMC'!$C$16,OFFSET('Input Sheet - LRMC'!$C$101,MATCH($B10,'Input Sheet - LRMC'!$B$102:$B$115,0),,,):OFFSET('Input Sheet - LRMC'!$C$101,MATCH($B10,'Input Sheet - LRMC'!$B$102:$B$115,0),LEFT(D$7,2)-1,,)))/(NPV('Input Sheet - LRMC'!$C$16,OFFSET('Input Sheet - LRMC'!$C$117,MATCH($B10,'Input Sheet - LRMC'!$B$118:$B$131,0),,,):OFFSET('Input Sheet - LRMC'!$C$117,MATCH($B10,'Input Sheet - LRMC'!$B$118:$B$131,0),LEFT(D$7,2)-1,,)))),0)</f>
        <v/>
      </c>
      <c r="E29" s="6" t="str">
        <f ca="1">IFERROR(IF($B29="","",(NPV('Input Sheet - LRMC'!$C$16,OFFSET('Input Sheet - LRMC'!$C$101,MATCH($B10,'Input Sheet - LRMC'!$B$102:$B$115,0),,,):OFFSET('Input Sheet - LRMC'!$C$101,MATCH($B10,'Input Sheet - LRMC'!$B$102:$B$115,0),LEFT(E$7,2)-1,,)))/(NPV('Input Sheet - LRMC'!$C$16,OFFSET('Input Sheet - LRMC'!$C$117,MATCH($B10,'Input Sheet - LRMC'!$B$118:$B$131,0),,,):OFFSET('Input Sheet - LRMC'!$C$117,MATCH($B10,'Input Sheet - LRMC'!$B$118:$B$131,0),LEFT(E$7,2)-1,,)))),0)</f>
        <v/>
      </c>
      <c r="F29" s="6" t="str">
        <f ca="1">IFERROR(IF($B29="","",(NPV('Input Sheet - LRMC'!$C$16,OFFSET('Input Sheet - LRMC'!$C$101,MATCH($B10,'Input Sheet - LRMC'!$B$102:$B$115,0),,,):OFFSET('Input Sheet - LRMC'!$C$101,MATCH($B10,'Input Sheet - LRMC'!$B$102:$B$115,0),LEFT(F$7,2)-1,,)))/(NPV('Input Sheet - LRMC'!$C$16,OFFSET('Input Sheet - LRMC'!$C$117,MATCH($B10,'Input Sheet - LRMC'!$B$118:$B$131,0),,,):OFFSET('Input Sheet - LRMC'!$C$117,MATCH($B10,'Input Sheet - LRMC'!$B$118:$B$131,0),LEFT(F$7,2)-1,,)))),0)</f>
        <v/>
      </c>
      <c r="G29" s="6" t="str">
        <f ca="1">IFERROR(IF($B29="","",(NPV('Input Sheet - LRMC'!$C$16,OFFSET('Input Sheet - LRMC'!$C$101,MATCH($B10,'Input Sheet - LRMC'!$B$102:$B$115,0),,,):OFFSET('Input Sheet - LRMC'!$C$101,MATCH($B10,'Input Sheet - LRMC'!$B$102:$B$115,0),LEFT(G$7,2)-1,,)))/(NPV('Input Sheet - LRMC'!$C$16,OFFSET('Input Sheet - LRMC'!$C$117,MATCH($B10,'Input Sheet - LRMC'!$B$118:$B$131,0),,,):OFFSET('Input Sheet - LRMC'!$C$117,MATCH($B10,'Input Sheet - LRMC'!$B$118:$B$131,0),LEFT(G$7,2)-1,,)))),0)</f>
        <v/>
      </c>
      <c r="I29" s="32" t="str">
        <f t="shared" si="14"/>
        <v/>
      </c>
      <c r="J29" s="6" t="str">
        <f ca="1">IFERROR(IF($I29="","",IF('Input Sheet - LRMC'!$C$18="Yes",'Input Sheet - LRMC'!$C$20,(NPV('Input Sheet - LRMC'!$C$16,OFFSET('Input Sheet - LRMC'!$C$133,MATCH($I29,'Input Sheet - LRMC'!$B$134:$B$147,0),,,):OFFSET('Input Sheet - LRMC'!$C$133,MATCH($I29,'Input Sheet - LRMC'!$B$134:$B$147,0),LEFT(J$26,2)-1,,)))/(NPV('Input Sheet - LRMC'!$C$16,OFFSET('Input Sheet - LRMC'!$C$117,MATCH($I29,'Input Sheet - LRMC'!$B$118:$B$131,0),,,):OFFSET('Input Sheet - LRMC'!$C$117,MATCH($I29,'Input Sheet - LRMC'!$B$118:$B$131,0),LEFT(J$26,2)-1,,))))),0)</f>
        <v/>
      </c>
      <c r="K29" s="6" t="str">
        <f ca="1">IFERROR(IF($I29="","",IF('Input Sheet - LRMC'!$C$18="Yes",'Input Sheet - LRMC'!$C$20,(NPV('Input Sheet - LRMC'!$C$16,OFFSET('Input Sheet - LRMC'!$C$133,MATCH($I29,'Input Sheet - LRMC'!$B$134:$B$147,0),,,):OFFSET('Input Sheet - LRMC'!$C$133,MATCH($I29,'Input Sheet - LRMC'!$B$134:$B$147,0),LEFT(K$26,2)-1,,)))/(NPV('Input Sheet - LRMC'!$C$16,OFFSET('Input Sheet - LRMC'!$C$117,MATCH($I29,'Input Sheet - LRMC'!$B$118:$B$131,0),,,):OFFSET('Input Sheet - LRMC'!$C$117,MATCH($I29,'Input Sheet - LRMC'!$B$118:$B$131,0),LEFT(K$26,2)-1,,))))),0)</f>
        <v/>
      </c>
      <c r="L29" s="6" t="str">
        <f ca="1">IFERROR(IF($I29="","",IF('Input Sheet - LRMC'!$C$18="Yes",'Input Sheet - LRMC'!$C$20,(NPV('Input Sheet - LRMC'!$C$16,OFFSET('Input Sheet - LRMC'!$C$133,MATCH($I29,'Input Sheet - LRMC'!$B$134:$B$147,0),,,):OFFSET('Input Sheet - LRMC'!$C$133,MATCH($I29,'Input Sheet - LRMC'!$B$134:$B$147,0),LEFT(L$26,2)-1,,)))/(NPV('Input Sheet - LRMC'!$C$16,OFFSET('Input Sheet - LRMC'!$C$117,MATCH($I29,'Input Sheet - LRMC'!$B$118:$B$131,0),,,):OFFSET('Input Sheet - LRMC'!$C$117,MATCH($I29,'Input Sheet - LRMC'!$B$118:$B$131,0),LEFT(L$26,2)-1,,))))),0)</f>
        <v/>
      </c>
      <c r="M29" s="6" t="str">
        <f ca="1">IFERROR(IF($I29="","",IF('Input Sheet - LRMC'!$C$18="Yes",'Input Sheet - LRMC'!$C$20,(NPV('Input Sheet - LRMC'!$C$16,OFFSET('Input Sheet - LRMC'!$C$133,MATCH($I29,'Input Sheet - LRMC'!$B$134:$B$147,0),,,):OFFSET('Input Sheet - LRMC'!$C$133,MATCH($I29,'Input Sheet - LRMC'!$B$134:$B$147,0),LEFT(M$26,2)-1,,)))/(NPV('Input Sheet - LRMC'!$C$16,OFFSET('Input Sheet - LRMC'!$C$117,MATCH($I29,'Input Sheet - LRMC'!$B$118:$B$131,0),,,):OFFSET('Input Sheet - LRMC'!$C$117,MATCH($I29,'Input Sheet - LRMC'!$B$118:$B$131,0),LEFT(M$26,2)-1,,))))),0)</f>
        <v/>
      </c>
      <c r="N29" s="6" t="str">
        <f ca="1">IFERROR(IF($I29="","",IF('Input Sheet - LRMC'!$C$18="Yes",'Input Sheet - LRMC'!$C$20,(NPV('Input Sheet - LRMC'!$C$16,OFFSET('Input Sheet - LRMC'!$C$133,MATCH($I29,'Input Sheet - LRMC'!$B$134:$B$147,0),,,):OFFSET('Input Sheet - LRMC'!$C$133,MATCH($I29,'Input Sheet - LRMC'!$B$134:$B$147,0),LEFT(N$26,2)-1,,)))/(NPV('Input Sheet - LRMC'!$C$16,OFFSET('Input Sheet - LRMC'!$C$117,MATCH($I29,'Input Sheet - LRMC'!$B$118:$B$131,0),,,):OFFSET('Input Sheet - LRMC'!$C$117,MATCH($I29,'Input Sheet - LRMC'!$B$118:$B$131,0),LEFT(N$26,2)-1,,))))),0)</f>
        <v/>
      </c>
      <c r="P29" s="32" t="str">
        <f t="shared" si="15"/>
        <v/>
      </c>
      <c r="Q29" s="6" t="str">
        <f t="shared" si="16"/>
        <v/>
      </c>
      <c r="R29" s="6" t="str">
        <f t="shared" si="13"/>
        <v/>
      </c>
      <c r="S29" s="61" t="str">
        <f t="shared" si="13"/>
        <v/>
      </c>
      <c r="T29" s="6" t="str">
        <f t="shared" si="13"/>
        <v/>
      </c>
      <c r="U29" s="6" t="str">
        <f t="shared" si="13"/>
        <v/>
      </c>
      <c r="W29" s="32" t="str">
        <f t="shared" si="17"/>
        <v/>
      </c>
      <c r="X29" s="6" t="str">
        <f>IF($W29="","",'Input Sheet - LRMC'!$C$26)</f>
        <v/>
      </c>
      <c r="Y29" s="6" t="str">
        <f>IF($W29="","",'Input Sheet - LRMC'!$C$26)</f>
        <v/>
      </c>
      <c r="Z29" s="6" t="str">
        <f>IF($W29="","",'Input Sheet - LRMC'!$C$26)</f>
        <v/>
      </c>
      <c r="AA29" s="6" t="str">
        <f>IF($W29="","",'Input Sheet - LRMC'!$C$26)</f>
        <v/>
      </c>
      <c r="AB29" s="6" t="str">
        <f>IF($W29="","",'Input Sheet - LRMC'!$C$26)</f>
        <v/>
      </c>
    </row>
    <row r="30" spans="2:28">
      <c r="B30" s="32" t="str">
        <f t="shared" si="12"/>
        <v/>
      </c>
      <c r="C30" s="6" t="str">
        <f ca="1">IFERROR(IF($B30="","",(NPV('Input Sheet - LRMC'!$C$16,OFFSET('Input Sheet - LRMC'!$C$101,MATCH($B11,'Input Sheet - LRMC'!$B$102:$B$115,0),,,):OFFSET('Input Sheet - LRMC'!$C$101,MATCH($B11,'Input Sheet - LRMC'!$B$102:$B$115,0),LEFT(C$7,2)-1,,)))/(NPV('Input Sheet - LRMC'!$C$16,OFFSET('Input Sheet - LRMC'!$C$117,MATCH($B11,'Input Sheet - LRMC'!$B$118:$B$131,0),,,):OFFSET('Input Sheet - LRMC'!$C$117,MATCH($B11,'Input Sheet - LRMC'!$B$118:$B$131,0),LEFT(C$7,2)-1,,)))),0)</f>
        <v/>
      </c>
      <c r="D30" s="6" t="str">
        <f ca="1">IFERROR(IF($B30="","",(NPV('Input Sheet - LRMC'!$C$16,OFFSET('Input Sheet - LRMC'!$C$101,MATCH($B11,'Input Sheet - LRMC'!$B$102:$B$115,0),,,):OFFSET('Input Sheet - LRMC'!$C$101,MATCH($B11,'Input Sheet - LRMC'!$B$102:$B$115,0),LEFT(D$7,2)-1,,)))/(NPV('Input Sheet - LRMC'!$C$16,OFFSET('Input Sheet - LRMC'!$C$117,MATCH($B11,'Input Sheet - LRMC'!$B$118:$B$131,0),,,):OFFSET('Input Sheet - LRMC'!$C$117,MATCH($B11,'Input Sheet - LRMC'!$B$118:$B$131,0),LEFT(D$7,2)-1,,)))),0)</f>
        <v/>
      </c>
      <c r="E30" s="6" t="str">
        <f ca="1">IFERROR(IF($B30="","",(NPV('Input Sheet - LRMC'!$C$16,OFFSET('Input Sheet - LRMC'!$C$101,MATCH($B11,'Input Sheet - LRMC'!$B$102:$B$115,0),,,):OFFSET('Input Sheet - LRMC'!$C$101,MATCH($B11,'Input Sheet - LRMC'!$B$102:$B$115,0),LEFT(E$7,2)-1,,)))/(NPV('Input Sheet - LRMC'!$C$16,OFFSET('Input Sheet - LRMC'!$C$117,MATCH($B11,'Input Sheet - LRMC'!$B$118:$B$131,0),,,):OFFSET('Input Sheet - LRMC'!$C$117,MATCH($B11,'Input Sheet - LRMC'!$B$118:$B$131,0),LEFT(E$7,2)-1,,)))),0)</f>
        <v/>
      </c>
      <c r="F30" s="6" t="str">
        <f ca="1">IFERROR(IF($B30="","",(NPV('Input Sheet - LRMC'!$C$16,OFFSET('Input Sheet - LRMC'!$C$101,MATCH($B11,'Input Sheet - LRMC'!$B$102:$B$115,0),,,):OFFSET('Input Sheet - LRMC'!$C$101,MATCH($B11,'Input Sheet - LRMC'!$B$102:$B$115,0),LEFT(F$7,2)-1,,)))/(NPV('Input Sheet - LRMC'!$C$16,OFFSET('Input Sheet - LRMC'!$C$117,MATCH($B11,'Input Sheet - LRMC'!$B$118:$B$131,0),,,):OFFSET('Input Sheet - LRMC'!$C$117,MATCH($B11,'Input Sheet - LRMC'!$B$118:$B$131,0),LEFT(F$7,2)-1,,)))),0)</f>
        <v/>
      </c>
      <c r="G30" s="6" t="str">
        <f ca="1">IFERROR(IF($B30="","",(NPV('Input Sheet - LRMC'!$C$16,OFFSET('Input Sheet - LRMC'!$C$101,MATCH($B11,'Input Sheet - LRMC'!$B$102:$B$115,0),,,):OFFSET('Input Sheet - LRMC'!$C$101,MATCH($B11,'Input Sheet - LRMC'!$B$102:$B$115,0),LEFT(G$7,2)-1,,)))/(NPV('Input Sheet - LRMC'!$C$16,OFFSET('Input Sheet - LRMC'!$C$117,MATCH($B11,'Input Sheet - LRMC'!$B$118:$B$131,0),,,):OFFSET('Input Sheet - LRMC'!$C$117,MATCH($B11,'Input Sheet - LRMC'!$B$118:$B$131,0),LEFT(G$7,2)-1,,)))),0)</f>
        <v/>
      </c>
      <c r="I30" s="32" t="str">
        <f t="shared" si="14"/>
        <v/>
      </c>
      <c r="J30" s="6" t="str">
        <f ca="1">IFERROR(IF($I30="","",IF('Input Sheet - LRMC'!$C$18="Yes",'Input Sheet - LRMC'!$C$20,(NPV('Input Sheet - LRMC'!$C$16,OFFSET('Input Sheet - LRMC'!$C$133,MATCH($I30,'Input Sheet - LRMC'!$B$134:$B$147,0),,,):OFFSET('Input Sheet - LRMC'!$C$133,MATCH($I30,'Input Sheet - LRMC'!$B$134:$B$147,0),LEFT(J$26,2)-1,,)))/(NPV('Input Sheet - LRMC'!$C$16,OFFSET('Input Sheet - LRMC'!$C$117,MATCH($I30,'Input Sheet - LRMC'!$B$118:$B$131,0),,,):OFFSET('Input Sheet - LRMC'!$C$117,MATCH($I30,'Input Sheet - LRMC'!$B$118:$B$131,0),LEFT(J$26,2)-1,,))))),0)</f>
        <v/>
      </c>
      <c r="K30" s="6" t="str">
        <f ca="1">IFERROR(IF($I30="","",IF('Input Sheet - LRMC'!$C$18="Yes",'Input Sheet - LRMC'!$C$20,(NPV('Input Sheet - LRMC'!$C$16,OFFSET('Input Sheet - LRMC'!$C$133,MATCH($I30,'Input Sheet - LRMC'!$B$134:$B$147,0),,,):OFFSET('Input Sheet - LRMC'!$C$133,MATCH($I30,'Input Sheet - LRMC'!$B$134:$B$147,0),LEFT(K$26,2)-1,,)))/(NPV('Input Sheet - LRMC'!$C$16,OFFSET('Input Sheet - LRMC'!$C$117,MATCH($I30,'Input Sheet - LRMC'!$B$118:$B$131,0),,,):OFFSET('Input Sheet - LRMC'!$C$117,MATCH($I30,'Input Sheet - LRMC'!$B$118:$B$131,0),LEFT(K$26,2)-1,,))))),0)</f>
        <v/>
      </c>
      <c r="L30" s="6" t="str">
        <f ca="1">IFERROR(IF($I30="","",IF('Input Sheet - LRMC'!$C$18="Yes",'Input Sheet - LRMC'!$C$20,(NPV('Input Sheet - LRMC'!$C$16,OFFSET('Input Sheet - LRMC'!$C$133,MATCH($I30,'Input Sheet - LRMC'!$B$134:$B$147,0),,,):OFFSET('Input Sheet - LRMC'!$C$133,MATCH($I30,'Input Sheet - LRMC'!$B$134:$B$147,0),LEFT(L$26,2)-1,,)))/(NPV('Input Sheet - LRMC'!$C$16,OFFSET('Input Sheet - LRMC'!$C$117,MATCH($I30,'Input Sheet - LRMC'!$B$118:$B$131,0),,,):OFFSET('Input Sheet - LRMC'!$C$117,MATCH($I30,'Input Sheet - LRMC'!$B$118:$B$131,0),LEFT(L$26,2)-1,,))))),0)</f>
        <v/>
      </c>
      <c r="M30" s="6" t="str">
        <f ca="1">IFERROR(IF($I30="","",IF('Input Sheet - LRMC'!$C$18="Yes",'Input Sheet - LRMC'!$C$20,(NPV('Input Sheet - LRMC'!$C$16,OFFSET('Input Sheet - LRMC'!$C$133,MATCH($I30,'Input Sheet - LRMC'!$B$134:$B$147,0),,,):OFFSET('Input Sheet - LRMC'!$C$133,MATCH($I30,'Input Sheet - LRMC'!$B$134:$B$147,0),LEFT(M$26,2)-1,,)))/(NPV('Input Sheet - LRMC'!$C$16,OFFSET('Input Sheet - LRMC'!$C$117,MATCH($I30,'Input Sheet - LRMC'!$B$118:$B$131,0),,,):OFFSET('Input Sheet - LRMC'!$C$117,MATCH($I30,'Input Sheet - LRMC'!$B$118:$B$131,0),LEFT(M$26,2)-1,,))))),0)</f>
        <v/>
      </c>
      <c r="N30" s="6" t="str">
        <f ca="1">IFERROR(IF($I30="","",IF('Input Sheet - LRMC'!$C$18="Yes",'Input Sheet - LRMC'!$C$20,(NPV('Input Sheet - LRMC'!$C$16,OFFSET('Input Sheet - LRMC'!$C$133,MATCH($I30,'Input Sheet - LRMC'!$B$134:$B$147,0),,,):OFFSET('Input Sheet - LRMC'!$C$133,MATCH($I30,'Input Sheet - LRMC'!$B$134:$B$147,0),LEFT(N$26,2)-1,,)))/(NPV('Input Sheet - LRMC'!$C$16,OFFSET('Input Sheet - LRMC'!$C$117,MATCH($I30,'Input Sheet - LRMC'!$B$118:$B$131,0),,,):OFFSET('Input Sheet - LRMC'!$C$117,MATCH($I30,'Input Sheet - LRMC'!$B$118:$B$131,0),LEFT(N$26,2)-1,,))))),0)</f>
        <v/>
      </c>
      <c r="P30" s="32" t="str">
        <f t="shared" si="15"/>
        <v/>
      </c>
      <c r="Q30" s="6" t="str">
        <f t="shared" si="16"/>
        <v/>
      </c>
      <c r="R30" s="6" t="str">
        <f t="shared" si="13"/>
        <v/>
      </c>
      <c r="S30" s="61" t="str">
        <f t="shared" si="13"/>
        <v/>
      </c>
      <c r="T30" s="6" t="str">
        <f t="shared" si="13"/>
        <v/>
      </c>
      <c r="U30" s="6" t="str">
        <f t="shared" si="13"/>
        <v/>
      </c>
      <c r="W30" s="32" t="str">
        <f t="shared" si="17"/>
        <v/>
      </c>
      <c r="X30" s="6" t="str">
        <f>IF($W30="","",'Input Sheet - LRMC'!$C$26)</f>
        <v/>
      </c>
      <c r="Y30" s="6" t="str">
        <f>IF($W30="","",'Input Sheet - LRMC'!$C$26)</f>
        <v/>
      </c>
      <c r="Z30" s="6" t="str">
        <f>IF($W30="","",'Input Sheet - LRMC'!$C$26)</f>
        <v/>
      </c>
      <c r="AA30" s="6" t="str">
        <f>IF($W30="","",'Input Sheet - LRMC'!$C$26)</f>
        <v/>
      </c>
      <c r="AB30" s="6" t="str">
        <f>IF($W30="","",'Input Sheet - LRMC'!$C$26)</f>
        <v/>
      </c>
    </row>
    <row r="31" spans="2:28">
      <c r="B31" s="32" t="str">
        <f t="shared" si="12"/>
        <v/>
      </c>
      <c r="C31" s="6" t="str">
        <f ca="1">IFERROR(IF($B31="","",(NPV('Input Sheet - LRMC'!$C$16,OFFSET('Input Sheet - LRMC'!$C$101,MATCH($B12,'Input Sheet - LRMC'!$B$102:$B$115,0),,,):OFFSET('Input Sheet - LRMC'!$C$101,MATCH($B12,'Input Sheet - LRMC'!$B$102:$B$115,0),LEFT(C$7,2)-1,,)))/(NPV('Input Sheet - LRMC'!$C$16,OFFSET('Input Sheet - LRMC'!$C$117,MATCH($B12,'Input Sheet - LRMC'!$B$118:$B$131,0),,,):OFFSET('Input Sheet - LRMC'!$C$117,MATCH($B12,'Input Sheet - LRMC'!$B$118:$B$131,0),LEFT(C$7,2)-1,,)))),0)</f>
        <v/>
      </c>
      <c r="D31" s="6" t="str">
        <f ca="1">IFERROR(IF($B31="","",(NPV('Input Sheet - LRMC'!$C$16,OFFSET('Input Sheet - LRMC'!$C$101,MATCH($B12,'Input Sheet - LRMC'!$B$102:$B$115,0),,,):OFFSET('Input Sheet - LRMC'!$C$101,MATCH($B12,'Input Sheet - LRMC'!$B$102:$B$115,0),LEFT(D$7,2)-1,,)))/(NPV('Input Sheet - LRMC'!$C$16,OFFSET('Input Sheet - LRMC'!$C$117,MATCH($B12,'Input Sheet - LRMC'!$B$118:$B$131,0),,,):OFFSET('Input Sheet - LRMC'!$C$117,MATCH($B12,'Input Sheet - LRMC'!$B$118:$B$131,0),LEFT(D$7,2)-1,,)))),0)</f>
        <v/>
      </c>
      <c r="E31" s="6" t="str">
        <f ca="1">IFERROR(IF($B31="","",(NPV('Input Sheet - LRMC'!$C$16,OFFSET('Input Sheet - LRMC'!$C$101,MATCH($B12,'Input Sheet - LRMC'!$B$102:$B$115,0),,,):OFFSET('Input Sheet - LRMC'!$C$101,MATCH($B12,'Input Sheet - LRMC'!$B$102:$B$115,0),LEFT(E$7,2)-1,,)))/(NPV('Input Sheet - LRMC'!$C$16,OFFSET('Input Sheet - LRMC'!$C$117,MATCH($B12,'Input Sheet - LRMC'!$B$118:$B$131,0),,,):OFFSET('Input Sheet - LRMC'!$C$117,MATCH($B12,'Input Sheet - LRMC'!$B$118:$B$131,0),LEFT(E$7,2)-1,,)))),0)</f>
        <v/>
      </c>
      <c r="F31" s="6" t="str">
        <f ca="1">IFERROR(IF($B31="","",(NPV('Input Sheet - LRMC'!$C$16,OFFSET('Input Sheet - LRMC'!$C$101,MATCH($B12,'Input Sheet - LRMC'!$B$102:$B$115,0),,,):OFFSET('Input Sheet - LRMC'!$C$101,MATCH($B12,'Input Sheet - LRMC'!$B$102:$B$115,0),LEFT(F$7,2)-1,,)))/(NPV('Input Sheet - LRMC'!$C$16,OFFSET('Input Sheet - LRMC'!$C$117,MATCH($B12,'Input Sheet - LRMC'!$B$118:$B$131,0),,,):OFFSET('Input Sheet - LRMC'!$C$117,MATCH($B12,'Input Sheet - LRMC'!$B$118:$B$131,0),LEFT(F$7,2)-1,,)))),0)</f>
        <v/>
      </c>
      <c r="G31" s="6" t="str">
        <f ca="1">IFERROR(IF($B31="","",(NPV('Input Sheet - LRMC'!$C$16,OFFSET('Input Sheet - LRMC'!$C$101,MATCH($B12,'Input Sheet - LRMC'!$B$102:$B$115,0),,,):OFFSET('Input Sheet - LRMC'!$C$101,MATCH($B12,'Input Sheet - LRMC'!$B$102:$B$115,0),LEFT(G$7,2)-1,,)))/(NPV('Input Sheet - LRMC'!$C$16,OFFSET('Input Sheet - LRMC'!$C$117,MATCH($B12,'Input Sheet - LRMC'!$B$118:$B$131,0),,,):OFFSET('Input Sheet - LRMC'!$C$117,MATCH($B12,'Input Sheet - LRMC'!$B$118:$B$131,0),LEFT(G$7,2)-1,,)))),0)</f>
        <v/>
      </c>
      <c r="I31" s="32" t="str">
        <f t="shared" si="14"/>
        <v/>
      </c>
      <c r="J31" s="6" t="str">
        <f ca="1">IFERROR(IF($I31="","",IF('Input Sheet - LRMC'!$C$18="Yes",'Input Sheet - LRMC'!$C$20,(NPV('Input Sheet - LRMC'!$C$16,OFFSET('Input Sheet - LRMC'!$C$133,MATCH($I31,'Input Sheet - LRMC'!$B$134:$B$147,0),,,):OFFSET('Input Sheet - LRMC'!$C$133,MATCH($I31,'Input Sheet - LRMC'!$B$134:$B$147,0),LEFT(J$26,2)-1,,)))/(NPV('Input Sheet - LRMC'!$C$16,OFFSET('Input Sheet - LRMC'!$C$117,MATCH($I31,'Input Sheet - LRMC'!$B$118:$B$131,0),,,):OFFSET('Input Sheet - LRMC'!$C$117,MATCH($I31,'Input Sheet - LRMC'!$B$118:$B$131,0),LEFT(J$26,2)-1,,))))),0)</f>
        <v/>
      </c>
      <c r="K31" s="6" t="str">
        <f ca="1">IFERROR(IF($I31="","",IF('Input Sheet - LRMC'!$C$18="Yes",'Input Sheet - LRMC'!$C$20,(NPV('Input Sheet - LRMC'!$C$16,OFFSET('Input Sheet - LRMC'!$C$133,MATCH($I31,'Input Sheet - LRMC'!$B$134:$B$147,0),,,):OFFSET('Input Sheet - LRMC'!$C$133,MATCH($I31,'Input Sheet - LRMC'!$B$134:$B$147,0),LEFT(K$26,2)-1,,)))/(NPV('Input Sheet - LRMC'!$C$16,OFFSET('Input Sheet - LRMC'!$C$117,MATCH($I31,'Input Sheet - LRMC'!$B$118:$B$131,0),,,):OFFSET('Input Sheet - LRMC'!$C$117,MATCH($I31,'Input Sheet - LRMC'!$B$118:$B$131,0),LEFT(K$26,2)-1,,))))),0)</f>
        <v/>
      </c>
      <c r="L31" s="6" t="str">
        <f ca="1">IFERROR(IF($I31="","",IF('Input Sheet - LRMC'!$C$18="Yes",'Input Sheet - LRMC'!$C$20,(NPV('Input Sheet - LRMC'!$C$16,OFFSET('Input Sheet - LRMC'!$C$133,MATCH($I31,'Input Sheet - LRMC'!$B$134:$B$147,0),,,):OFFSET('Input Sheet - LRMC'!$C$133,MATCH($I31,'Input Sheet - LRMC'!$B$134:$B$147,0),LEFT(L$26,2)-1,,)))/(NPV('Input Sheet - LRMC'!$C$16,OFFSET('Input Sheet - LRMC'!$C$117,MATCH($I31,'Input Sheet - LRMC'!$B$118:$B$131,0),,,):OFFSET('Input Sheet - LRMC'!$C$117,MATCH($I31,'Input Sheet - LRMC'!$B$118:$B$131,0),LEFT(L$26,2)-1,,))))),0)</f>
        <v/>
      </c>
      <c r="M31" s="6" t="str">
        <f ca="1">IFERROR(IF($I31="","",IF('Input Sheet - LRMC'!$C$18="Yes",'Input Sheet - LRMC'!$C$20,(NPV('Input Sheet - LRMC'!$C$16,OFFSET('Input Sheet - LRMC'!$C$133,MATCH($I31,'Input Sheet - LRMC'!$B$134:$B$147,0),,,):OFFSET('Input Sheet - LRMC'!$C$133,MATCH($I31,'Input Sheet - LRMC'!$B$134:$B$147,0),LEFT(M$26,2)-1,,)))/(NPV('Input Sheet - LRMC'!$C$16,OFFSET('Input Sheet - LRMC'!$C$117,MATCH($I31,'Input Sheet - LRMC'!$B$118:$B$131,0),,,):OFFSET('Input Sheet - LRMC'!$C$117,MATCH($I31,'Input Sheet - LRMC'!$B$118:$B$131,0),LEFT(M$26,2)-1,,))))),0)</f>
        <v/>
      </c>
      <c r="N31" s="6" t="str">
        <f ca="1">IFERROR(IF($I31="","",IF('Input Sheet - LRMC'!$C$18="Yes",'Input Sheet - LRMC'!$C$20,(NPV('Input Sheet - LRMC'!$C$16,OFFSET('Input Sheet - LRMC'!$C$133,MATCH($I31,'Input Sheet - LRMC'!$B$134:$B$147,0),,,):OFFSET('Input Sheet - LRMC'!$C$133,MATCH($I31,'Input Sheet - LRMC'!$B$134:$B$147,0),LEFT(N$26,2)-1,,)))/(NPV('Input Sheet - LRMC'!$C$16,OFFSET('Input Sheet - LRMC'!$C$117,MATCH($I31,'Input Sheet - LRMC'!$B$118:$B$131,0),,,):OFFSET('Input Sheet - LRMC'!$C$117,MATCH($I31,'Input Sheet - LRMC'!$B$118:$B$131,0),LEFT(N$26,2)-1,,))))),0)</f>
        <v/>
      </c>
      <c r="P31" s="32" t="str">
        <f t="shared" si="15"/>
        <v/>
      </c>
      <c r="Q31" s="6" t="str">
        <f t="shared" si="16"/>
        <v/>
      </c>
      <c r="R31" s="6" t="str">
        <f t="shared" si="13"/>
        <v/>
      </c>
      <c r="S31" s="61" t="str">
        <f t="shared" si="13"/>
        <v/>
      </c>
      <c r="T31" s="6" t="str">
        <f t="shared" si="13"/>
        <v/>
      </c>
      <c r="U31" s="6" t="str">
        <f t="shared" si="13"/>
        <v/>
      </c>
      <c r="W31" s="32" t="str">
        <f t="shared" si="17"/>
        <v/>
      </c>
      <c r="X31" s="6" t="str">
        <f>IF($W31="","",'Input Sheet - LRMC'!$C$26)</f>
        <v/>
      </c>
      <c r="Y31" s="6" t="str">
        <f>IF($W31="","",'Input Sheet - LRMC'!$C$26)</f>
        <v/>
      </c>
      <c r="Z31" s="6" t="str">
        <f>IF($W31="","",'Input Sheet - LRMC'!$C$26)</f>
        <v/>
      </c>
      <c r="AA31" s="6" t="str">
        <f>IF($W31="","",'Input Sheet - LRMC'!$C$26)</f>
        <v/>
      </c>
      <c r="AB31" s="6" t="str">
        <f>IF($W31="","",'Input Sheet - LRMC'!$C$26)</f>
        <v/>
      </c>
    </row>
    <row r="32" spans="2:28">
      <c r="B32" s="32" t="str">
        <f t="shared" si="12"/>
        <v/>
      </c>
      <c r="C32" s="6" t="str">
        <f ca="1">IFERROR(IF($B32="","",(NPV('Input Sheet - LRMC'!$C$16,OFFSET('Input Sheet - LRMC'!$C$101,MATCH($B13,'Input Sheet - LRMC'!$B$102:$B$115,0),,,):OFFSET('Input Sheet - LRMC'!$C$101,MATCH($B13,'Input Sheet - LRMC'!$B$102:$B$115,0),LEFT(C$7,2)-1,,)))/(NPV('Input Sheet - LRMC'!$C$16,OFFSET('Input Sheet - LRMC'!$C$117,MATCH($B13,'Input Sheet - LRMC'!$B$118:$B$131,0),,,):OFFSET('Input Sheet - LRMC'!$C$117,MATCH($B13,'Input Sheet - LRMC'!$B$118:$B$131,0),LEFT(C$7,2)-1,,)))),0)</f>
        <v/>
      </c>
      <c r="D32" s="6" t="str">
        <f ca="1">IFERROR(IF($B32="","",(NPV('Input Sheet - LRMC'!$C$16,OFFSET('Input Sheet - LRMC'!$C$101,MATCH($B13,'Input Sheet - LRMC'!$B$102:$B$115,0),,,):OFFSET('Input Sheet - LRMC'!$C$101,MATCH($B13,'Input Sheet - LRMC'!$B$102:$B$115,0),LEFT(D$7,2)-1,,)))/(NPV('Input Sheet - LRMC'!$C$16,OFFSET('Input Sheet - LRMC'!$C$117,MATCH($B13,'Input Sheet - LRMC'!$B$118:$B$131,0),,,):OFFSET('Input Sheet - LRMC'!$C$117,MATCH($B13,'Input Sheet - LRMC'!$B$118:$B$131,0),LEFT(D$7,2)-1,,)))),0)</f>
        <v/>
      </c>
      <c r="E32" s="6" t="str">
        <f ca="1">IFERROR(IF($B32="","",(NPV('Input Sheet - LRMC'!$C$16,OFFSET('Input Sheet - LRMC'!$C$101,MATCH($B13,'Input Sheet - LRMC'!$B$102:$B$115,0),,,):OFFSET('Input Sheet - LRMC'!$C$101,MATCH($B13,'Input Sheet - LRMC'!$B$102:$B$115,0),LEFT(E$7,2)-1,,)))/(NPV('Input Sheet - LRMC'!$C$16,OFFSET('Input Sheet - LRMC'!$C$117,MATCH($B13,'Input Sheet - LRMC'!$B$118:$B$131,0),,,):OFFSET('Input Sheet - LRMC'!$C$117,MATCH($B13,'Input Sheet - LRMC'!$B$118:$B$131,0),LEFT(E$7,2)-1,,)))),0)</f>
        <v/>
      </c>
      <c r="F32" s="6" t="str">
        <f ca="1">IFERROR(IF($B32="","",(NPV('Input Sheet - LRMC'!$C$16,OFFSET('Input Sheet - LRMC'!$C$101,MATCH($B13,'Input Sheet - LRMC'!$B$102:$B$115,0),,,):OFFSET('Input Sheet - LRMC'!$C$101,MATCH($B13,'Input Sheet - LRMC'!$B$102:$B$115,0),LEFT(F$7,2)-1,,)))/(NPV('Input Sheet - LRMC'!$C$16,OFFSET('Input Sheet - LRMC'!$C$117,MATCH($B13,'Input Sheet - LRMC'!$B$118:$B$131,0),,,):OFFSET('Input Sheet - LRMC'!$C$117,MATCH($B13,'Input Sheet - LRMC'!$B$118:$B$131,0),LEFT(F$7,2)-1,,)))),0)</f>
        <v/>
      </c>
      <c r="G32" s="6" t="str">
        <f ca="1">IFERROR(IF($B32="","",(NPV('Input Sheet - LRMC'!$C$16,OFFSET('Input Sheet - LRMC'!$C$101,MATCH($B13,'Input Sheet - LRMC'!$B$102:$B$115,0),,,):OFFSET('Input Sheet - LRMC'!$C$101,MATCH($B13,'Input Sheet - LRMC'!$B$102:$B$115,0),LEFT(G$7,2)-1,,)))/(NPV('Input Sheet - LRMC'!$C$16,OFFSET('Input Sheet - LRMC'!$C$117,MATCH($B13,'Input Sheet - LRMC'!$B$118:$B$131,0),,,):OFFSET('Input Sheet - LRMC'!$C$117,MATCH($B13,'Input Sheet - LRMC'!$B$118:$B$131,0),LEFT(G$7,2)-1,,)))),0)</f>
        <v/>
      </c>
      <c r="I32" s="32" t="str">
        <f t="shared" si="14"/>
        <v/>
      </c>
      <c r="J32" s="6" t="str">
        <f ca="1">IFERROR(IF($I32="","",IF('Input Sheet - LRMC'!$C$18="Yes",'Input Sheet - LRMC'!$C$20,(NPV('Input Sheet - LRMC'!$C$16,OFFSET('Input Sheet - LRMC'!$C$133,MATCH($I32,'Input Sheet - LRMC'!$B$134:$B$147,0),,,):OFFSET('Input Sheet - LRMC'!$C$133,MATCH($I32,'Input Sheet - LRMC'!$B$134:$B$147,0),LEFT(J$26,2)-1,,)))/(NPV('Input Sheet - LRMC'!$C$16,OFFSET('Input Sheet - LRMC'!$C$117,MATCH($I32,'Input Sheet - LRMC'!$B$118:$B$131,0),,,):OFFSET('Input Sheet - LRMC'!$C$117,MATCH($I32,'Input Sheet - LRMC'!$B$118:$B$131,0),LEFT(J$26,2)-1,,))))),0)</f>
        <v/>
      </c>
      <c r="K32" s="6" t="str">
        <f ca="1">IFERROR(IF($I32="","",IF('Input Sheet - LRMC'!$C$18="Yes",'Input Sheet - LRMC'!$C$20,(NPV('Input Sheet - LRMC'!$C$16,OFFSET('Input Sheet - LRMC'!$C$133,MATCH($I32,'Input Sheet - LRMC'!$B$134:$B$147,0),,,):OFFSET('Input Sheet - LRMC'!$C$133,MATCH($I32,'Input Sheet - LRMC'!$B$134:$B$147,0),LEFT(K$26,2)-1,,)))/(NPV('Input Sheet - LRMC'!$C$16,OFFSET('Input Sheet - LRMC'!$C$117,MATCH($I32,'Input Sheet - LRMC'!$B$118:$B$131,0),,,):OFFSET('Input Sheet - LRMC'!$C$117,MATCH($I32,'Input Sheet - LRMC'!$B$118:$B$131,0),LEFT(K$26,2)-1,,))))),0)</f>
        <v/>
      </c>
      <c r="L32" s="6" t="str">
        <f ca="1">IFERROR(IF($I32="","",IF('Input Sheet - LRMC'!$C$18="Yes",'Input Sheet - LRMC'!$C$20,(NPV('Input Sheet - LRMC'!$C$16,OFFSET('Input Sheet - LRMC'!$C$133,MATCH($I32,'Input Sheet - LRMC'!$B$134:$B$147,0),,,):OFFSET('Input Sheet - LRMC'!$C$133,MATCH($I32,'Input Sheet - LRMC'!$B$134:$B$147,0),LEFT(L$26,2)-1,,)))/(NPV('Input Sheet - LRMC'!$C$16,OFFSET('Input Sheet - LRMC'!$C$117,MATCH($I32,'Input Sheet - LRMC'!$B$118:$B$131,0),,,):OFFSET('Input Sheet - LRMC'!$C$117,MATCH($I32,'Input Sheet - LRMC'!$B$118:$B$131,0),LEFT(L$26,2)-1,,))))),0)</f>
        <v/>
      </c>
      <c r="M32" s="6" t="str">
        <f ca="1">IFERROR(IF($I32="","",IF('Input Sheet - LRMC'!$C$18="Yes",'Input Sheet - LRMC'!$C$20,(NPV('Input Sheet - LRMC'!$C$16,OFFSET('Input Sheet - LRMC'!$C$133,MATCH($I32,'Input Sheet - LRMC'!$B$134:$B$147,0),,,):OFFSET('Input Sheet - LRMC'!$C$133,MATCH($I32,'Input Sheet - LRMC'!$B$134:$B$147,0),LEFT(M$26,2)-1,,)))/(NPV('Input Sheet - LRMC'!$C$16,OFFSET('Input Sheet - LRMC'!$C$117,MATCH($I32,'Input Sheet - LRMC'!$B$118:$B$131,0),,,):OFFSET('Input Sheet - LRMC'!$C$117,MATCH($I32,'Input Sheet - LRMC'!$B$118:$B$131,0),LEFT(M$26,2)-1,,))))),0)</f>
        <v/>
      </c>
      <c r="N32" s="6" t="str">
        <f ca="1">IFERROR(IF($I32="","",IF('Input Sheet - LRMC'!$C$18="Yes",'Input Sheet - LRMC'!$C$20,(NPV('Input Sheet - LRMC'!$C$16,OFFSET('Input Sheet - LRMC'!$C$133,MATCH($I32,'Input Sheet - LRMC'!$B$134:$B$147,0),,,):OFFSET('Input Sheet - LRMC'!$C$133,MATCH($I32,'Input Sheet - LRMC'!$B$134:$B$147,0),LEFT(N$26,2)-1,,)))/(NPV('Input Sheet - LRMC'!$C$16,OFFSET('Input Sheet - LRMC'!$C$117,MATCH($I32,'Input Sheet - LRMC'!$B$118:$B$131,0),,,):OFFSET('Input Sheet - LRMC'!$C$117,MATCH($I32,'Input Sheet - LRMC'!$B$118:$B$131,0),LEFT(N$26,2)-1,,))))),0)</f>
        <v/>
      </c>
      <c r="P32" s="32" t="str">
        <f t="shared" si="15"/>
        <v/>
      </c>
      <c r="Q32" s="6" t="str">
        <f t="shared" si="16"/>
        <v/>
      </c>
      <c r="R32" s="6" t="str">
        <f t="shared" si="13"/>
        <v/>
      </c>
      <c r="S32" s="61" t="str">
        <f t="shared" si="13"/>
        <v/>
      </c>
      <c r="T32" s="6" t="str">
        <f t="shared" si="13"/>
        <v/>
      </c>
      <c r="U32" s="6" t="str">
        <f t="shared" si="13"/>
        <v/>
      </c>
      <c r="W32" s="32" t="str">
        <f t="shared" si="17"/>
        <v/>
      </c>
      <c r="X32" s="6" t="str">
        <f>IF($W32="","",'Input Sheet - LRMC'!$C$26)</f>
        <v/>
      </c>
      <c r="Y32" s="6" t="str">
        <f>IF($W32="","",'Input Sheet - LRMC'!$C$26)</f>
        <v/>
      </c>
      <c r="Z32" s="6" t="str">
        <f>IF($W32="","",'Input Sheet - LRMC'!$C$26)</f>
        <v/>
      </c>
      <c r="AA32" s="6" t="str">
        <f>IF($W32="","",'Input Sheet - LRMC'!$C$26)</f>
        <v/>
      </c>
      <c r="AB32" s="6" t="str">
        <f>IF($W32="","",'Input Sheet - LRMC'!$C$26)</f>
        <v/>
      </c>
    </row>
    <row r="33" spans="2:28">
      <c r="B33" s="32" t="str">
        <f t="shared" si="12"/>
        <v/>
      </c>
      <c r="C33" s="6" t="str">
        <f ca="1">IFERROR(IF($B33="","",(NPV('Input Sheet - LRMC'!$C$16,OFFSET('Input Sheet - LRMC'!$C$101,MATCH($B14,'Input Sheet - LRMC'!$B$102:$B$115,0),,,):OFFSET('Input Sheet - LRMC'!$C$101,MATCH($B14,'Input Sheet - LRMC'!$B$102:$B$115,0),LEFT(C$7,2)-1,,)))/(NPV('Input Sheet - LRMC'!$C$16,OFFSET('Input Sheet - LRMC'!$C$117,MATCH($B14,'Input Sheet - LRMC'!$B$118:$B$131,0),,,):OFFSET('Input Sheet - LRMC'!$C$117,MATCH($B14,'Input Sheet - LRMC'!$B$118:$B$131,0),LEFT(C$7,2)-1,,)))),0)</f>
        <v/>
      </c>
      <c r="D33" s="6" t="str">
        <f ca="1">IFERROR(IF($B33="","",(NPV('Input Sheet - LRMC'!$C$16,OFFSET('Input Sheet - LRMC'!$C$101,MATCH($B14,'Input Sheet - LRMC'!$B$102:$B$115,0),,,):OFFSET('Input Sheet - LRMC'!$C$101,MATCH($B14,'Input Sheet - LRMC'!$B$102:$B$115,0),LEFT(D$7,2)-1,,)))/(NPV('Input Sheet - LRMC'!$C$16,OFFSET('Input Sheet - LRMC'!$C$117,MATCH($B14,'Input Sheet - LRMC'!$B$118:$B$131,0),,,):OFFSET('Input Sheet - LRMC'!$C$117,MATCH($B14,'Input Sheet - LRMC'!$B$118:$B$131,0),LEFT(D$7,2)-1,,)))),0)</f>
        <v/>
      </c>
      <c r="E33" s="6" t="str">
        <f ca="1">IFERROR(IF($B33="","",(NPV('Input Sheet - LRMC'!$C$16,OFFSET('Input Sheet - LRMC'!$C$101,MATCH($B14,'Input Sheet - LRMC'!$B$102:$B$115,0),,,):OFFSET('Input Sheet - LRMC'!$C$101,MATCH($B14,'Input Sheet - LRMC'!$B$102:$B$115,0),LEFT(E$7,2)-1,,)))/(NPV('Input Sheet - LRMC'!$C$16,OFFSET('Input Sheet - LRMC'!$C$117,MATCH($B14,'Input Sheet - LRMC'!$B$118:$B$131,0),,,):OFFSET('Input Sheet - LRMC'!$C$117,MATCH($B14,'Input Sheet - LRMC'!$B$118:$B$131,0),LEFT(E$7,2)-1,,)))),0)</f>
        <v/>
      </c>
      <c r="F33" s="6" t="str">
        <f ca="1">IFERROR(IF($B33="","",(NPV('Input Sheet - LRMC'!$C$16,OFFSET('Input Sheet - LRMC'!$C$101,MATCH($B14,'Input Sheet - LRMC'!$B$102:$B$115,0),,,):OFFSET('Input Sheet - LRMC'!$C$101,MATCH($B14,'Input Sheet - LRMC'!$B$102:$B$115,0),LEFT(F$7,2)-1,,)))/(NPV('Input Sheet - LRMC'!$C$16,OFFSET('Input Sheet - LRMC'!$C$117,MATCH($B14,'Input Sheet - LRMC'!$B$118:$B$131,0),,,):OFFSET('Input Sheet - LRMC'!$C$117,MATCH($B14,'Input Sheet - LRMC'!$B$118:$B$131,0),LEFT(F$7,2)-1,,)))),0)</f>
        <v/>
      </c>
      <c r="G33" s="6" t="str">
        <f ca="1">IFERROR(IF($B33="","",(NPV('Input Sheet - LRMC'!$C$16,OFFSET('Input Sheet - LRMC'!$C$101,MATCH($B14,'Input Sheet - LRMC'!$B$102:$B$115,0),,,):OFFSET('Input Sheet - LRMC'!$C$101,MATCH($B14,'Input Sheet - LRMC'!$B$102:$B$115,0),LEFT(G$7,2)-1,,)))/(NPV('Input Sheet - LRMC'!$C$16,OFFSET('Input Sheet - LRMC'!$C$117,MATCH($B14,'Input Sheet - LRMC'!$B$118:$B$131,0),,,):OFFSET('Input Sheet - LRMC'!$C$117,MATCH($B14,'Input Sheet - LRMC'!$B$118:$B$131,0),LEFT(G$7,2)-1,,)))),0)</f>
        <v/>
      </c>
      <c r="I33" s="32" t="str">
        <f t="shared" si="14"/>
        <v/>
      </c>
      <c r="J33" s="6" t="str">
        <f ca="1">IFERROR(IF($I33="","",IF('Input Sheet - LRMC'!$C$18="Yes",'Input Sheet - LRMC'!$C$20,(NPV('Input Sheet - LRMC'!$C$16,OFFSET('Input Sheet - LRMC'!$C$133,MATCH($I33,'Input Sheet - LRMC'!$B$134:$B$147,0),,,):OFFSET('Input Sheet - LRMC'!$C$133,MATCH($I33,'Input Sheet - LRMC'!$B$134:$B$147,0),LEFT(J$26,2)-1,,)))/(NPV('Input Sheet - LRMC'!$C$16,OFFSET('Input Sheet - LRMC'!$C$117,MATCH($I33,'Input Sheet - LRMC'!$B$118:$B$131,0),,,):OFFSET('Input Sheet - LRMC'!$C$117,MATCH($I33,'Input Sheet - LRMC'!$B$118:$B$131,0),LEFT(J$26,2)-1,,))))),0)</f>
        <v/>
      </c>
      <c r="K33" s="6" t="str">
        <f ca="1">IFERROR(IF($I33="","",IF('Input Sheet - LRMC'!$C$18="Yes",'Input Sheet - LRMC'!$C$20,(NPV('Input Sheet - LRMC'!$C$16,OFFSET('Input Sheet - LRMC'!$C$133,MATCH($I33,'Input Sheet - LRMC'!$B$134:$B$147,0),,,):OFFSET('Input Sheet - LRMC'!$C$133,MATCH($I33,'Input Sheet - LRMC'!$B$134:$B$147,0),LEFT(K$26,2)-1,,)))/(NPV('Input Sheet - LRMC'!$C$16,OFFSET('Input Sheet - LRMC'!$C$117,MATCH($I33,'Input Sheet - LRMC'!$B$118:$B$131,0),,,):OFFSET('Input Sheet - LRMC'!$C$117,MATCH($I33,'Input Sheet - LRMC'!$B$118:$B$131,0),LEFT(K$26,2)-1,,))))),0)</f>
        <v/>
      </c>
      <c r="L33" s="6" t="str">
        <f ca="1">IFERROR(IF($I33="","",IF('Input Sheet - LRMC'!$C$18="Yes",'Input Sheet - LRMC'!$C$20,(NPV('Input Sheet - LRMC'!$C$16,OFFSET('Input Sheet - LRMC'!$C$133,MATCH($I33,'Input Sheet - LRMC'!$B$134:$B$147,0),,,):OFFSET('Input Sheet - LRMC'!$C$133,MATCH($I33,'Input Sheet - LRMC'!$B$134:$B$147,0),LEFT(L$26,2)-1,,)))/(NPV('Input Sheet - LRMC'!$C$16,OFFSET('Input Sheet - LRMC'!$C$117,MATCH($I33,'Input Sheet - LRMC'!$B$118:$B$131,0),,,):OFFSET('Input Sheet - LRMC'!$C$117,MATCH($I33,'Input Sheet - LRMC'!$B$118:$B$131,0),LEFT(L$26,2)-1,,))))),0)</f>
        <v/>
      </c>
      <c r="M33" s="6" t="str">
        <f ca="1">IFERROR(IF($I33="","",IF('Input Sheet - LRMC'!$C$18="Yes",'Input Sheet - LRMC'!$C$20,(NPV('Input Sheet - LRMC'!$C$16,OFFSET('Input Sheet - LRMC'!$C$133,MATCH($I33,'Input Sheet - LRMC'!$B$134:$B$147,0),,,):OFFSET('Input Sheet - LRMC'!$C$133,MATCH($I33,'Input Sheet - LRMC'!$B$134:$B$147,0),LEFT(M$26,2)-1,,)))/(NPV('Input Sheet - LRMC'!$C$16,OFFSET('Input Sheet - LRMC'!$C$117,MATCH($I33,'Input Sheet - LRMC'!$B$118:$B$131,0),,,):OFFSET('Input Sheet - LRMC'!$C$117,MATCH($I33,'Input Sheet - LRMC'!$B$118:$B$131,0),LEFT(M$26,2)-1,,))))),0)</f>
        <v/>
      </c>
      <c r="N33" s="6" t="str">
        <f ca="1">IFERROR(IF($I33="","",IF('Input Sheet - LRMC'!$C$18="Yes",'Input Sheet - LRMC'!$C$20,(NPV('Input Sheet - LRMC'!$C$16,OFFSET('Input Sheet - LRMC'!$C$133,MATCH($I33,'Input Sheet - LRMC'!$B$134:$B$147,0),,,):OFFSET('Input Sheet - LRMC'!$C$133,MATCH($I33,'Input Sheet - LRMC'!$B$134:$B$147,0),LEFT(N$26,2)-1,,)))/(NPV('Input Sheet - LRMC'!$C$16,OFFSET('Input Sheet - LRMC'!$C$117,MATCH($I33,'Input Sheet - LRMC'!$B$118:$B$131,0),,,):OFFSET('Input Sheet - LRMC'!$C$117,MATCH($I33,'Input Sheet - LRMC'!$B$118:$B$131,0),LEFT(N$26,2)-1,,))))),0)</f>
        <v/>
      </c>
      <c r="P33" s="32" t="str">
        <f t="shared" si="15"/>
        <v/>
      </c>
      <c r="Q33" s="6" t="str">
        <f t="shared" si="16"/>
        <v/>
      </c>
      <c r="R33" s="6" t="str">
        <f t="shared" si="13"/>
        <v/>
      </c>
      <c r="S33" s="61" t="str">
        <f t="shared" si="13"/>
        <v/>
      </c>
      <c r="T33" s="6" t="str">
        <f t="shared" si="13"/>
        <v/>
      </c>
      <c r="U33" s="6" t="str">
        <f t="shared" si="13"/>
        <v/>
      </c>
      <c r="W33" s="32" t="str">
        <f t="shared" si="17"/>
        <v/>
      </c>
      <c r="X33" s="6" t="str">
        <f>IF($W33="","",'Input Sheet - LRMC'!$C$26)</f>
        <v/>
      </c>
      <c r="Y33" s="6" t="str">
        <f>IF($W33="","",'Input Sheet - LRMC'!$C$26)</f>
        <v/>
      </c>
      <c r="Z33" s="6" t="str">
        <f>IF($W33="","",'Input Sheet - LRMC'!$C$26)</f>
        <v/>
      </c>
      <c r="AA33" s="6" t="str">
        <f>IF($W33="","",'Input Sheet - LRMC'!$C$26)</f>
        <v/>
      </c>
      <c r="AB33" s="6" t="str">
        <f>IF($W33="","",'Input Sheet - LRMC'!$C$26)</f>
        <v/>
      </c>
    </row>
    <row r="34" spans="2:28">
      <c r="B34" s="32" t="str">
        <f t="shared" si="12"/>
        <v/>
      </c>
      <c r="C34" s="6" t="str">
        <f ca="1">IFERROR(IF($B34="","",(NPV('Input Sheet - LRMC'!$C$16,OFFSET('Input Sheet - LRMC'!$C$101,MATCH($B15,'Input Sheet - LRMC'!$B$102:$B$115,0),,,):OFFSET('Input Sheet - LRMC'!$C$101,MATCH($B15,'Input Sheet - LRMC'!$B$102:$B$115,0),LEFT(C$7,2)-1,,)))/(NPV('Input Sheet - LRMC'!$C$16,OFFSET('Input Sheet - LRMC'!$C$117,MATCH($B15,'Input Sheet - LRMC'!$B$118:$B$131,0),,,):OFFSET('Input Sheet - LRMC'!$C$117,MATCH($B15,'Input Sheet - LRMC'!$B$118:$B$131,0),LEFT(C$7,2)-1,,)))),0)</f>
        <v/>
      </c>
      <c r="D34" s="6" t="str">
        <f ca="1">IFERROR(IF($B34="","",(NPV('Input Sheet - LRMC'!$C$16,OFFSET('Input Sheet - LRMC'!$C$101,MATCH($B15,'Input Sheet - LRMC'!$B$102:$B$115,0),,,):OFFSET('Input Sheet - LRMC'!$C$101,MATCH($B15,'Input Sheet - LRMC'!$B$102:$B$115,0),LEFT(D$7,2)-1,,)))/(NPV('Input Sheet - LRMC'!$C$16,OFFSET('Input Sheet - LRMC'!$C$117,MATCH($B15,'Input Sheet - LRMC'!$B$118:$B$131,0),,,):OFFSET('Input Sheet - LRMC'!$C$117,MATCH($B15,'Input Sheet - LRMC'!$B$118:$B$131,0),LEFT(D$7,2)-1,,)))),0)</f>
        <v/>
      </c>
      <c r="E34" s="6" t="str">
        <f ca="1">IFERROR(IF($B34="","",(NPV('Input Sheet - LRMC'!$C$16,OFFSET('Input Sheet - LRMC'!$C$101,MATCH($B15,'Input Sheet - LRMC'!$B$102:$B$115,0),,,):OFFSET('Input Sheet - LRMC'!$C$101,MATCH($B15,'Input Sheet - LRMC'!$B$102:$B$115,0),LEFT(E$7,2)-1,,)))/(NPV('Input Sheet - LRMC'!$C$16,OFFSET('Input Sheet - LRMC'!$C$117,MATCH($B15,'Input Sheet - LRMC'!$B$118:$B$131,0),,,):OFFSET('Input Sheet - LRMC'!$C$117,MATCH($B15,'Input Sheet - LRMC'!$B$118:$B$131,0),LEFT(E$7,2)-1,,)))),0)</f>
        <v/>
      </c>
      <c r="F34" s="6" t="str">
        <f ca="1">IFERROR(IF($B34="","",(NPV('Input Sheet - LRMC'!$C$16,OFFSET('Input Sheet - LRMC'!$C$101,MATCH($B15,'Input Sheet - LRMC'!$B$102:$B$115,0),,,):OFFSET('Input Sheet - LRMC'!$C$101,MATCH($B15,'Input Sheet - LRMC'!$B$102:$B$115,0),LEFT(F$7,2)-1,,)))/(NPV('Input Sheet - LRMC'!$C$16,OFFSET('Input Sheet - LRMC'!$C$117,MATCH($B15,'Input Sheet - LRMC'!$B$118:$B$131,0),,,):OFFSET('Input Sheet - LRMC'!$C$117,MATCH($B15,'Input Sheet - LRMC'!$B$118:$B$131,0),LEFT(F$7,2)-1,,)))),0)</f>
        <v/>
      </c>
      <c r="G34" s="6" t="str">
        <f ca="1">IFERROR(IF($B34="","",(NPV('Input Sheet - LRMC'!$C$16,OFFSET('Input Sheet - LRMC'!$C$101,MATCH($B15,'Input Sheet - LRMC'!$B$102:$B$115,0),,,):OFFSET('Input Sheet - LRMC'!$C$101,MATCH($B15,'Input Sheet - LRMC'!$B$102:$B$115,0),LEFT(G$7,2)-1,,)))/(NPV('Input Sheet - LRMC'!$C$16,OFFSET('Input Sheet - LRMC'!$C$117,MATCH($B15,'Input Sheet - LRMC'!$B$118:$B$131,0),,,):OFFSET('Input Sheet - LRMC'!$C$117,MATCH($B15,'Input Sheet - LRMC'!$B$118:$B$131,0),LEFT(G$7,2)-1,,)))),0)</f>
        <v/>
      </c>
      <c r="I34" s="32" t="str">
        <f t="shared" si="14"/>
        <v/>
      </c>
      <c r="J34" s="6" t="str">
        <f ca="1">IFERROR(IF($I34="","",IF('Input Sheet - LRMC'!$C$18="Yes",'Input Sheet - LRMC'!$C$20,(NPV('Input Sheet - LRMC'!$C$16,OFFSET('Input Sheet - LRMC'!$C$133,MATCH($I34,'Input Sheet - LRMC'!$B$134:$B$147,0),,,):OFFSET('Input Sheet - LRMC'!$C$133,MATCH($I34,'Input Sheet - LRMC'!$B$134:$B$147,0),LEFT(J$26,2)-1,,)))/(NPV('Input Sheet - LRMC'!$C$16,OFFSET('Input Sheet - LRMC'!$C$117,MATCH($I34,'Input Sheet - LRMC'!$B$118:$B$131,0),,,):OFFSET('Input Sheet - LRMC'!$C$117,MATCH($I34,'Input Sheet - LRMC'!$B$118:$B$131,0),LEFT(J$26,2)-1,,))))),0)</f>
        <v/>
      </c>
      <c r="K34" s="6" t="str">
        <f ca="1">IFERROR(IF($I34="","",IF('Input Sheet - LRMC'!$C$18="Yes",'Input Sheet - LRMC'!$C$20,(NPV('Input Sheet - LRMC'!$C$16,OFFSET('Input Sheet - LRMC'!$C$133,MATCH($I34,'Input Sheet - LRMC'!$B$134:$B$147,0),,,):OFFSET('Input Sheet - LRMC'!$C$133,MATCH($I34,'Input Sheet - LRMC'!$B$134:$B$147,0),LEFT(K$26,2)-1,,)))/(NPV('Input Sheet - LRMC'!$C$16,OFFSET('Input Sheet - LRMC'!$C$117,MATCH($I34,'Input Sheet - LRMC'!$B$118:$B$131,0),,,):OFFSET('Input Sheet - LRMC'!$C$117,MATCH($I34,'Input Sheet - LRMC'!$B$118:$B$131,0),LEFT(K$26,2)-1,,))))),0)</f>
        <v/>
      </c>
      <c r="L34" s="6" t="str">
        <f ca="1">IFERROR(IF($I34="","",IF('Input Sheet - LRMC'!$C$18="Yes",'Input Sheet - LRMC'!$C$20,(NPV('Input Sheet - LRMC'!$C$16,OFFSET('Input Sheet - LRMC'!$C$133,MATCH($I34,'Input Sheet - LRMC'!$B$134:$B$147,0),,,):OFFSET('Input Sheet - LRMC'!$C$133,MATCH($I34,'Input Sheet - LRMC'!$B$134:$B$147,0),LEFT(L$26,2)-1,,)))/(NPV('Input Sheet - LRMC'!$C$16,OFFSET('Input Sheet - LRMC'!$C$117,MATCH($I34,'Input Sheet - LRMC'!$B$118:$B$131,0),,,):OFFSET('Input Sheet - LRMC'!$C$117,MATCH($I34,'Input Sheet - LRMC'!$B$118:$B$131,0),LEFT(L$26,2)-1,,))))),0)</f>
        <v/>
      </c>
      <c r="M34" s="6" t="str">
        <f ca="1">IFERROR(IF($I34="","",IF('Input Sheet - LRMC'!$C$18="Yes",'Input Sheet - LRMC'!$C$20,(NPV('Input Sheet - LRMC'!$C$16,OFFSET('Input Sheet - LRMC'!$C$133,MATCH($I34,'Input Sheet - LRMC'!$B$134:$B$147,0),,,):OFFSET('Input Sheet - LRMC'!$C$133,MATCH($I34,'Input Sheet - LRMC'!$B$134:$B$147,0),LEFT(M$26,2)-1,,)))/(NPV('Input Sheet - LRMC'!$C$16,OFFSET('Input Sheet - LRMC'!$C$117,MATCH($I34,'Input Sheet - LRMC'!$B$118:$B$131,0),,,):OFFSET('Input Sheet - LRMC'!$C$117,MATCH($I34,'Input Sheet - LRMC'!$B$118:$B$131,0),LEFT(M$26,2)-1,,))))),0)</f>
        <v/>
      </c>
      <c r="N34" s="6" t="str">
        <f ca="1">IFERROR(IF($I34="","",IF('Input Sheet - LRMC'!$C$18="Yes",'Input Sheet - LRMC'!$C$20,(NPV('Input Sheet - LRMC'!$C$16,OFFSET('Input Sheet - LRMC'!$C$133,MATCH($I34,'Input Sheet - LRMC'!$B$134:$B$147,0),,,):OFFSET('Input Sheet - LRMC'!$C$133,MATCH($I34,'Input Sheet - LRMC'!$B$134:$B$147,0),LEFT(N$26,2)-1,,)))/(NPV('Input Sheet - LRMC'!$C$16,OFFSET('Input Sheet - LRMC'!$C$117,MATCH($I34,'Input Sheet - LRMC'!$B$118:$B$131,0),,,):OFFSET('Input Sheet - LRMC'!$C$117,MATCH($I34,'Input Sheet - LRMC'!$B$118:$B$131,0),LEFT(N$26,2)-1,,))))),0)</f>
        <v/>
      </c>
      <c r="P34" s="32" t="str">
        <f t="shared" si="15"/>
        <v/>
      </c>
      <c r="Q34" s="6" t="str">
        <f t="shared" si="16"/>
        <v/>
      </c>
      <c r="R34" s="6" t="str">
        <f t="shared" si="13"/>
        <v/>
      </c>
      <c r="S34" s="61" t="str">
        <f t="shared" si="13"/>
        <v/>
      </c>
      <c r="T34" s="6" t="str">
        <f t="shared" si="13"/>
        <v/>
      </c>
      <c r="U34" s="6" t="str">
        <f t="shared" si="13"/>
        <v/>
      </c>
      <c r="W34" s="32" t="str">
        <f t="shared" si="17"/>
        <v/>
      </c>
      <c r="X34" s="6" t="str">
        <f>IF($W34="","",'Input Sheet - LRMC'!$C$26)</f>
        <v/>
      </c>
      <c r="Y34" s="6" t="str">
        <f>IF($W34="","",'Input Sheet - LRMC'!$C$26)</f>
        <v/>
      </c>
      <c r="Z34" s="6" t="str">
        <f>IF($W34="","",'Input Sheet - LRMC'!$C$26)</f>
        <v/>
      </c>
      <c r="AA34" s="6" t="str">
        <f>IF($W34="","",'Input Sheet - LRMC'!$C$26)</f>
        <v/>
      </c>
      <c r="AB34" s="6" t="str">
        <f>IF($W34="","",'Input Sheet - LRMC'!$C$26)</f>
        <v/>
      </c>
    </row>
    <row r="35" spans="2:28">
      <c r="B35" s="32" t="str">
        <f t="shared" si="12"/>
        <v/>
      </c>
      <c r="C35" s="6" t="str">
        <f ca="1">IFERROR(IF($B35="","",(NPV('Input Sheet - LRMC'!$C$16,OFFSET('Input Sheet - LRMC'!$C$101,MATCH($B16,'Input Sheet - LRMC'!$B$102:$B$115,0),,,):OFFSET('Input Sheet - LRMC'!$C$101,MATCH($B16,'Input Sheet - LRMC'!$B$102:$B$115,0),LEFT(C$7,2)-1,,)))/(NPV('Input Sheet - LRMC'!$C$16,OFFSET('Input Sheet - LRMC'!$C$117,MATCH($B16,'Input Sheet - LRMC'!$B$118:$B$131,0),,,):OFFSET('Input Sheet - LRMC'!$C$117,MATCH($B16,'Input Sheet - LRMC'!$B$118:$B$131,0),LEFT(C$7,2)-1,,)))),0)</f>
        <v/>
      </c>
      <c r="D35" s="6" t="str">
        <f ca="1">IFERROR(IF($B35="","",(NPV('Input Sheet - LRMC'!$C$16,OFFSET('Input Sheet - LRMC'!$C$101,MATCH($B16,'Input Sheet - LRMC'!$B$102:$B$115,0),,,):OFFSET('Input Sheet - LRMC'!$C$101,MATCH($B16,'Input Sheet - LRMC'!$B$102:$B$115,0),LEFT(D$7,2)-1,,)))/(NPV('Input Sheet - LRMC'!$C$16,OFFSET('Input Sheet - LRMC'!$C$117,MATCH($B16,'Input Sheet - LRMC'!$B$118:$B$131,0),,,):OFFSET('Input Sheet - LRMC'!$C$117,MATCH($B16,'Input Sheet - LRMC'!$B$118:$B$131,0),LEFT(D$7,2)-1,,)))),0)</f>
        <v/>
      </c>
      <c r="E35" s="6" t="str">
        <f ca="1">IFERROR(IF($B35="","",(NPV('Input Sheet - LRMC'!$C$16,OFFSET('Input Sheet - LRMC'!$C$101,MATCH($B16,'Input Sheet - LRMC'!$B$102:$B$115,0),,,):OFFSET('Input Sheet - LRMC'!$C$101,MATCH($B16,'Input Sheet - LRMC'!$B$102:$B$115,0),LEFT(E$7,2)-1,,)))/(NPV('Input Sheet - LRMC'!$C$16,OFFSET('Input Sheet - LRMC'!$C$117,MATCH($B16,'Input Sheet - LRMC'!$B$118:$B$131,0),,,):OFFSET('Input Sheet - LRMC'!$C$117,MATCH($B16,'Input Sheet - LRMC'!$B$118:$B$131,0),LEFT(E$7,2)-1,,)))),0)</f>
        <v/>
      </c>
      <c r="F35" s="6" t="str">
        <f ca="1">IFERROR(IF($B35="","",(NPV('Input Sheet - LRMC'!$C$16,OFFSET('Input Sheet - LRMC'!$C$101,MATCH($B16,'Input Sheet - LRMC'!$B$102:$B$115,0),,,):OFFSET('Input Sheet - LRMC'!$C$101,MATCH($B16,'Input Sheet - LRMC'!$B$102:$B$115,0),LEFT(F$7,2)-1,,)))/(NPV('Input Sheet - LRMC'!$C$16,OFFSET('Input Sheet - LRMC'!$C$117,MATCH($B16,'Input Sheet - LRMC'!$B$118:$B$131,0),,,):OFFSET('Input Sheet - LRMC'!$C$117,MATCH($B16,'Input Sheet - LRMC'!$B$118:$B$131,0),LEFT(F$7,2)-1,,)))),0)</f>
        <v/>
      </c>
      <c r="G35" s="6" t="str">
        <f ca="1">IFERROR(IF($B35="","",(NPV('Input Sheet - LRMC'!$C$16,OFFSET('Input Sheet - LRMC'!$C$101,MATCH($B16,'Input Sheet - LRMC'!$B$102:$B$115,0),,,):OFFSET('Input Sheet - LRMC'!$C$101,MATCH($B16,'Input Sheet - LRMC'!$B$102:$B$115,0),LEFT(G$7,2)-1,,)))/(NPV('Input Sheet - LRMC'!$C$16,OFFSET('Input Sheet - LRMC'!$C$117,MATCH($B16,'Input Sheet - LRMC'!$B$118:$B$131,0),,,):OFFSET('Input Sheet - LRMC'!$C$117,MATCH($B16,'Input Sheet - LRMC'!$B$118:$B$131,0),LEFT(G$7,2)-1,,)))),0)</f>
        <v/>
      </c>
      <c r="I35" s="32" t="str">
        <f t="shared" si="14"/>
        <v/>
      </c>
      <c r="J35" s="6" t="str">
        <f ca="1">IFERROR(IF($I35="","",IF('Input Sheet - LRMC'!$C$18="Yes",'Input Sheet - LRMC'!$C$20,(NPV('Input Sheet - LRMC'!$C$16,OFFSET('Input Sheet - LRMC'!$C$133,MATCH($I35,'Input Sheet - LRMC'!$B$134:$B$147,0),,,):OFFSET('Input Sheet - LRMC'!$C$133,MATCH($I35,'Input Sheet - LRMC'!$B$134:$B$147,0),LEFT(J$26,2)-1,,)))/(NPV('Input Sheet - LRMC'!$C$16,OFFSET('Input Sheet - LRMC'!$C$117,MATCH($I35,'Input Sheet - LRMC'!$B$118:$B$131,0),,,):OFFSET('Input Sheet - LRMC'!$C$117,MATCH($I35,'Input Sheet - LRMC'!$B$118:$B$131,0),LEFT(J$26,2)-1,,))))),0)</f>
        <v/>
      </c>
      <c r="K35" s="6" t="str">
        <f ca="1">IFERROR(IF($I35="","",IF('Input Sheet - LRMC'!$C$18="Yes",'Input Sheet - LRMC'!$C$20,(NPV('Input Sheet - LRMC'!$C$16,OFFSET('Input Sheet - LRMC'!$C$133,MATCH($I35,'Input Sheet - LRMC'!$B$134:$B$147,0),,,):OFFSET('Input Sheet - LRMC'!$C$133,MATCH($I35,'Input Sheet - LRMC'!$B$134:$B$147,0),LEFT(K$26,2)-1,,)))/(NPV('Input Sheet - LRMC'!$C$16,OFFSET('Input Sheet - LRMC'!$C$117,MATCH($I35,'Input Sheet - LRMC'!$B$118:$B$131,0),,,):OFFSET('Input Sheet - LRMC'!$C$117,MATCH($I35,'Input Sheet - LRMC'!$B$118:$B$131,0),LEFT(K$26,2)-1,,))))),0)</f>
        <v/>
      </c>
      <c r="L35" s="6" t="str">
        <f ca="1">IFERROR(IF($I35="","",IF('Input Sheet - LRMC'!$C$18="Yes",'Input Sheet - LRMC'!$C$20,(NPV('Input Sheet - LRMC'!$C$16,OFFSET('Input Sheet - LRMC'!$C$133,MATCH($I35,'Input Sheet - LRMC'!$B$134:$B$147,0),,,):OFFSET('Input Sheet - LRMC'!$C$133,MATCH($I35,'Input Sheet - LRMC'!$B$134:$B$147,0),LEFT(L$26,2)-1,,)))/(NPV('Input Sheet - LRMC'!$C$16,OFFSET('Input Sheet - LRMC'!$C$117,MATCH($I35,'Input Sheet - LRMC'!$B$118:$B$131,0),,,):OFFSET('Input Sheet - LRMC'!$C$117,MATCH($I35,'Input Sheet - LRMC'!$B$118:$B$131,0),LEFT(L$26,2)-1,,))))),0)</f>
        <v/>
      </c>
      <c r="M35" s="6" t="str">
        <f ca="1">IFERROR(IF($I35="","",IF('Input Sheet - LRMC'!$C$18="Yes",'Input Sheet - LRMC'!$C$20,(NPV('Input Sheet - LRMC'!$C$16,OFFSET('Input Sheet - LRMC'!$C$133,MATCH($I35,'Input Sheet - LRMC'!$B$134:$B$147,0),,,):OFFSET('Input Sheet - LRMC'!$C$133,MATCH($I35,'Input Sheet - LRMC'!$B$134:$B$147,0),LEFT(M$26,2)-1,,)))/(NPV('Input Sheet - LRMC'!$C$16,OFFSET('Input Sheet - LRMC'!$C$117,MATCH($I35,'Input Sheet - LRMC'!$B$118:$B$131,0),,,):OFFSET('Input Sheet - LRMC'!$C$117,MATCH($I35,'Input Sheet - LRMC'!$B$118:$B$131,0),LEFT(M$26,2)-1,,))))),0)</f>
        <v/>
      </c>
      <c r="N35" s="6" t="str">
        <f ca="1">IFERROR(IF($I35="","",IF('Input Sheet - LRMC'!$C$18="Yes",'Input Sheet - LRMC'!$C$20,(NPV('Input Sheet - LRMC'!$C$16,OFFSET('Input Sheet - LRMC'!$C$133,MATCH($I35,'Input Sheet - LRMC'!$B$134:$B$147,0),,,):OFFSET('Input Sheet - LRMC'!$C$133,MATCH($I35,'Input Sheet - LRMC'!$B$134:$B$147,0),LEFT(N$26,2)-1,,)))/(NPV('Input Sheet - LRMC'!$C$16,OFFSET('Input Sheet - LRMC'!$C$117,MATCH($I35,'Input Sheet - LRMC'!$B$118:$B$131,0),,,):OFFSET('Input Sheet - LRMC'!$C$117,MATCH($I35,'Input Sheet - LRMC'!$B$118:$B$131,0),LEFT(N$26,2)-1,,))))),0)</f>
        <v/>
      </c>
      <c r="P35" s="32" t="str">
        <f t="shared" si="15"/>
        <v/>
      </c>
      <c r="Q35" s="6" t="str">
        <f t="shared" si="16"/>
        <v/>
      </c>
      <c r="R35" s="6" t="str">
        <f t="shared" si="13"/>
        <v/>
      </c>
      <c r="S35" s="61" t="str">
        <f t="shared" si="13"/>
        <v/>
      </c>
      <c r="T35" s="6" t="str">
        <f t="shared" si="13"/>
        <v/>
      </c>
      <c r="U35" s="6" t="str">
        <f t="shared" si="13"/>
        <v/>
      </c>
      <c r="W35" s="32" t="str">
        <f t="shared" si="17"/>
        <v/>
      </c>
      <c r="X35" s="6" t="str">
        <f>IF($W35="","",'Input Sheet - LRMC'!$C$26)</f>
        <v/>
      </c>
      <c r="Y35" s="6" t="str">
        <f>IF($W35="","",'Input Sheet - LRMC'!$C$26)</f>
        <v/>
      </c>
      <c r="Z35" s="6" t="str">
        <f>IF($W35="","",'Input Sheet - LRMC'!$C$26)</f>
        <v/>
      </c>
      <c r="AA35" s="6" t="str">
        <f>IF($W35="","",'Input Sheet - LRMC'!$C$26)</f>
        <v/>
      </c>
      <c r="AB35" s="6" t="str">
        <f>IF($W35="","",'Input Sheet - LRMC'!$C$26)</f>
        <v/>
      </c>
    </row>
    <row r="36" spans="2:28">
      <c r="B36" s="32" t="str">
        <f t="shared" si="12"/>
        <v/>
      </c>
      <c r="C36" s="6" t="str">
        <f ca="1">IFERROR(IF($B36="","",(NPV('Input Sheet - LRMC'!$C$16,OFFSET('Input Sheet - LRMC'!$C$101,MATCH($B17,'Input Sheet - LRMC'!$B$102:$B$115,0),,,):OFFSET('Input Sheet - LRMC'!$C$101,MATCH($B17,'Input Sheet - LRMC'!$B$102:$B$115,0),LEFT(C$7,2)-1,,)))/(NPV('Input Sheet - LRMC'!$C$16,OFFSET('Input Sheet - LRMC'!$C$117,MATCH($B17,'Input Sheet - LRMC'!$B$118:$B$131,0),,,):OFFSET('Input Sheet - LRMC'!$C$117,MATCH($B17,'Input Sheet - LRMC'!$B$118:$B$131,0),LEFT(C$7,2)-1,,)))),0)</f>
        <v/>
      </c>
      <c r="D36" s="6" t="str">
        <f ca="1">IFERROR(IF($B36="","",(NPV('Input Sheet - LRMC'!$C$16,OFFSET('Input Sheet - LRMC'!$C$101,MATCH($B17,'Input Sheet - LRMC'!$B$102:$B$115,0),,,):OFFSET('Input Sheet - LRMC'!$C$101,MATCH($B17,'Input Sheet - LRMC'!$B$102:$B$115,0),LEFT(D$7,2)-1,,)))/(NPV('Input Sheet - LRMC'!$C$16,OFFSET('Input Sheet - LRMC'!$C$117,MATCH($B17,'Input Sheet - LRMC'!$B$118:$B$131,0),,,):OFFSET('Input Sheet - LRMC'!$C$117,MATCH($B17,'Input Sheet - LRMC'!$B$118:$B$131,0),LEFT(D$7,2)-1,,)))),0)</f>
        <v/>
      </c>
      <c r="E36" s="6" t="str">
        <f ca="1">IFERROR(IF($B36="","",(NPV('Input Sheet - LRMC'!$C$16,OFFSET('Input Sheet - LRMC'!$C$101,MATCH($B17,'Input Sheet - LRMC'!$B$102:$B$115,0),,,):OFFSET('Input Sheet - LRMC'!$C$101,MATCH($B17,'Input Sheet - LRMC'!$B$102:$B$115,0),LEFT(E$7,2)-1,,)))/(NPV('Input Sheet - LRMC'!$C$16,OFFSET('Input Sheet - LRMC'!$C$117,MATCH($B17,'Input Sheet - LRMC'!$B$118:$B$131,0),,,):OFFSET('Input Sheet - LRMC'!$C$117,MATCH($B17,'Input Sheet - LRMC'!$B$118:$B$131,0),LEFT(E$7,2)-1,,)))),0)</f>
        <v/>
      </c>
      <c r="F36" s="6" t="str">
        <f ca="1">IFERROR(IF($B36="","",(NPV('Input Sheet - LRMC'!$C$16,OFFSET('Input Sheet - LRMC'!$C$101,MATCH($B17,'Input Sheet - LRMC'!$B$102:$B$115,0),,,):OFFSET('Input Sheet - LRMC'!$C$101,MATCH($B17,'Input Sheet - LRMC'!$B$102:$B$115,0),LEFT(F$7,2)-1,,)))/(NPV('Input Sheet - LRMC'!$C$16,OFFSET('Input Sheet - LRMC'!$C$117,MATCH($B17,'Input Sheet - LRMC'!$B$118:$B$131,0),,,):OFFSET('Input Sheet - LRMC'!$C$117,MATCH($B17,'Input Sheet - LRMC'!$B$118:$B$131,0),LEFT(F$7,2)-1,,)))),0)</f>
        <v/>
      </c>
      <c r="G36" s="6" t="str">
        <f ca="1">IFERROR(IF($B36="","",(NPV('Input Sheet - LRMC'!$C$16,OFFSET('Input Sheet - LRMC'!$C$101,MATCH($B17,'Input Sheet - LRMC'!$B$102:$B$115,0),,,):OFFSET('Input Sheet - LRMC'!$C$101,MATCH($B17,'Input Sheet - LRMC'!$B$102:$B$115,0),LEFT(G$7,2)-1,,)))/(NPV('Input Sheet - LRMC'!$C$16,OFFSET('Input Sheet - LRMC'!$C$117,MATCH($B17,'Input Sheet - LRMC'!$B$118:$B$131,0),,,):OFFSET('Input Sheet - LRMC'!$C$117,MATCH($B17,'Input Sheet - LRMC'!$B$118:$B$131,0),LEFT(G$7,2)-1,,)))),0)</f>
        <v/>
      </c>
      <c r="I36" s="32" t="str">
        <f t="shared" si="14"/>
        <v/>
      </c>
      <c r="J36" s="6" t="str">
        <f ca="1">IFERROR(IF($I36="","",IF('Input Sheet - LRMC'!$C$18="Yes",'Input Sheet - LRMC'!$C$20,(NPV('Input Sheet - LRMC'!$C$16,OFFSET('Input Sheet - LRMC'!$C$133,MATCH($I36,'Input Sheet - LRMC'!$B$134:$B$147,0),,,):OFFSET('Input Sheet - LRMC'!$C$133,MATCH($I36,'Input Sheet - LRMC'!$B$134:$B$147,0),LEFT(J$26,2)-1,,)))/(NPV('Input Sheet - LRMC'!$C$16,OFFSET('Input Sheet - LRMC'!$C$117,MATCH($I36,'Input Sheet - LRMC'!$B$118:$B$131,0),,,):OFFSET('Input Sheet - LRMC'!$C$117,MATCH($I36,'Input Sheet - LRMC'!$B$118:$B$131,0),LEFT(J$26,2)-1,,))))),0)</f>
        <v/>
      </c>
      <c r="K36" s="6" t="str">
        <f ca="1">IFERROR(IF($I36="","",IF('Input Sheet - LRMC'!$C$18="Yes",'Input Sheet - LRMC'!$C$20,(NPV('Input Sheet - LRMC'!$C$16,OFFSET('Input Sheet - LRMC'!$C$133,MATCH($I36,'Input Sheet - LRMC'!$B$134:$B$147,0),,,):OFFSET('Input Sheet - LRMC'!$C$133,MATCH($I36,'Input Sheet - LRMC'!$B$134:$B$147,0),LEFT(K$26,2)-1,,)))/(NPV('Input Sheet - LRMC'!$C$16,OFFSET('Input Sheet - LRMC'!$C$117,MATCH($I36,'Input Sheet - LRMC'!$B$118:$B$131,0),,,):OFFSET('Input Sheet - LRMC'!$C$117,MATCH($I36,'Input Sheet - LRMC'!$B$118:$B$131,0),LEFT(K$26,2)-1,,))))),0)</f>
        <v/>
      </c>
      <c r="L36" s="6" t="str">
        <f ca="1">IFERROR(IF($I36="","",IF('Input Sheet - LRMC'!$C$18="Yes",'Input Sheet - LRMC'!$C$20,(NPV('Input Sheet - LRMC'!$C$16,OFFSET('Input Sheet - LRMC'!$C$133,MATCH($I36,'Input Sheet - LRMC'!$B$134:$B$147,0),,,):OFFSET('Input Sheet - LRMC'!$C$133,MATCH($I36,'Input Sheet - LRMC'!$B$134:$B$147,0),LEFT(L$26,2)-1,,)))/(NPV('Input Sheet - LRMC'!$C$16,OFFSET('Input Sheet - LRMC'!$C$117,MATCH($I36,'Input Sheet - LRMC'!$B$118:$B$131,0),,,):OFFSET('Input Sheet - LRMC'!$C$117,MATCH($I36,'Input Sheet - LRMC'!$B$118:$B$131,0),LEFT(L$26,2)-1,,))))),0)</f>
        <v/>
      </c>
      <c r="M36" s="6" t="str">
        <f ca="1">IFERROR(IF($I36="","",IF('Input Sheet - LRMC'!$C$18="Yes",'Input Sheet - LRMC'!$C$20,(NPV('Input Sheet - LRMC'!$C$16,OFFSET('Input Sheet - LRMC'!$C$133,MATCH($I36,'Input Sheet - LRMC'!$B$134:$B$147,0),,,):OFFSET('Input Sheet - LRMC'!$C$133,MATCH($I36,'Input Sheet - LRMC'!$B$134:$B$147,0),LEFT(M$26,2)-1,,)))/(NPV('Input Sheet - LRMC'!$C$16,OFFSET('Input Sheet - LRMC'!$C$117,MATCH($I36,'Input Sheet - LRMC'!$B$118:$B$131,0),,,):OFFSET('Input Sheet - LRMC'!$C$117,MATCH($I36,'Input Sheet - LRMC'!$B$118:$B$131,0),LEFT(M$26,2)-1,,))))),0)</f>
        <v/>
      </c>
      <c r="N36" s="6" t="str">
        <f ca="1">IFERROR(IF($I36="","",IF('Input Sheet - LRMC'!$C$18="Yes",'Input Sheet - LRMC'!$C$20,(NPV('Input Sheet - LRMC'!$C$16,OFFSET('Input Sheet - LRMC'!$C$133,MATCH($I36,'Input Sheet - LRMC'!$B$134:$B$147,0),,,):OFFSET('Input Sheet - LRMC'!$C$133,MATCH($I36,'Input Sheet - LRMC'!$B$134:$B$147,0),LEFT(N$26,2)-1,,)))/(NPV('Input Sheet - LRMC'!$C$16,OFFSET('Input Sheet - LRMC'!$C$117,MATCH($I36,'Input Sheet - LRMC'!$B$118:$B$131,0),,,):OFFSET('Input Sheet - LRMC'!$C$117,MATCH($I36,'Input Sheet - LRMC'!$B$118:$B$131,0),LEFT(N$26,2)-1,,))))),0)</f>
        <v/>
      </c>
      <c r="P36" s="32" t="str">
        <f t="shared" si="15"/>
        <v/>
      </c>
      <c r="Q36" s="6" t="str">
        <f t="shared" si="16"/>
        <v/>
      </c>
      <c r="R36" s="6" t="str">
        <f t="shared" si="13"/>
        <v/>
      </c>
      <c r="S36" s="61" t="str">
        <f t="shared" si="13"/>
        <v/>
      </c>
      <c r="T36" s="6" t="str">
        <f t="shared" si="13"/>
        <v/>
      </c>
      <c r="U36" s="6" t="str">
        <f t="shared" si="13"/>
        <v/>
      </c>
      <c r="W36" s="32" t="str">
        <f t="shared" si="17"/>
        <v/>
      </c>
      <c r="X36" s="6" t="str">
        <f>IF($W36="","",'Input Sheet - LRMC'!$C$26)</f>
        <v/>
      </c>
      <c r="Y36" s="6" t="str">
        <f>IF($W36="","",'Input Sheet - LRMC'!$C$26)</f>
        <v/>
      </c>
      <c r="Z36" s="6" t="str">
        <f>IF($W36="","",'Input Sheet - LRMC'!$C$26)</f>
        <v/>
      </c>
      <c r="AA36" s="6" t="str">
        <f>IF($W36="","",'Input Sheet - LRMC'!$C$26)</f>
        <v/>
      </c>
      <c r="AB36" s="6" t="str">
        <f>IF($W36="","",'Input Sheet - LRMC'!$C$26)</f>
        <v/>
      </c>
    </row>
    <row r="37" spans="2:28">
      <c r="B37" s="32" t="str">
        <f t="shared" si="12"/>
        <v/>
      </c>
      <c r="C37" s="6" t="str">
        <f ca="1">IFERROR(IF($B37="","",(NPV('Input Sheet - LRMC'!$C$16,OFFSET('Input Sheet - LRMC'!$C$101,MATCH($B18,'Input Sheet - LRMC'!$B$102:$B$115,0),,,):OFFSET('Input Sheet - LRMC'!$C$101,MATCH($B18,'Input Sheet - LRMC'!$B$102:$B$115,0),LEFT(C$7,2)-1,,)))/(NPV('Input Sheet - LRMC'!$C$16,OFFSET('Input Sheet - LRMC'!$C$117,MATCH($B18,'Input Sheet - LRMC'!$B$118:$B$131,0),,,):OFFSET('Input Sheet - LRMC'!$C$117,MATCH($B18,'Input Sheet - LRMC'!$B$118:$B$131,0),LEFT(C$7,2)-1,,)))),0)</f>
        <v/>
      </c>
      <c r="D37" s="6" t="str">
        <f ca="1">IFERROR(IF($B37="","",(NPV('Input Sheet - LRMC'!$C$16,OFFSET('Input Sheet - LRMC'!$C$101,MATCH($B18,'Input Sheet - LRMC'!$B$102:$B$115,0),,,):OFFSET('Input Sheet - LRMC'!$C$101,MATCH($B18,'Input Sheet - LRMC'!$B$102:$B$115,0),LEFT(D$7,2)-1,,)))/(NPV('Input Sheet - LRMC'!$C$16,OFFSET('Input Sheet - LRMC'!$C$117,MATCH($B18,'Input Sheet - LRMC'!$B$118:$B$131,0),,,):OFFSET('Input Sheet - LRMC'!$C$117,MATCH($B18,'Input Sheet - LRMC'!$B$118:$B$131,0),LEFT(D$7,2)-1,,)))),0)</f>
        <v/>
      </c>
      <c r="E37" s="6" t="str">
        <f ca="1">IFERROR(IF($B37="","",(NPV('Input Sheet - LRMC'!$C$16,OFFSET('Input Sheet - LRMC'!$C$101,MATCH($B18,'Input Sheet - LRMC'!$B$102:$B$115,0),,,):OFFSET('Input Sheet - LRMC'!$C$101,MATCH($B18,'Input Sheet - LRMC'!$B$102:$B$115,0),LEFT(E$7,2)-1,,)))/(NPV('Input Sheet - LRMC'!$C$16,OFFSET('Input Sheet - LRMC'!$C$117,MATCH($B18,'Input Sheet - LRMC'!$B$118:$B$131,0),,,):OFFSET('Input Sheet - LRMC'!$C$117,MATCH($B18,'Input Sheet - LRMC'!$B$118:$B$131,0),LEFT(E$7,2)-1,,)))),0)</f>
        <v/>
      </c>
      <c r="F37" s="6" t="str">
        <f ca="1">IFERROR(IF($B37="","",(NPV('Input Sheet - LRMC'!$C$16,OFFSET('Input Sheet - LRMC'!$C$101,MATCH($B18,'Input Sheet - LRMC'!$B$102:$B$115,0),,,):OFFSET('Input Sheet - LRMC'!$C$101,MATCH($B18,'Input Sheet - LRMC'!$B$102:$B$115,0),LEFT(F$7,2)-1,,)))/(NPV('Input Sheet - LRMC'!$C$16,OFFSET('Input Sheet - LRMC'!$C$117,MATCH($B18,'Input Sheet - LRMC'!$B$118:$B$131,0),,,):OFFSET('Input Sheet - LRMC'!$C$117,MATCH($B18,'Input Sheet - LRMC'!$B$118:$B$131,0),LEFT(F$7,2)-1,,)))),0)</f>
        <v/>
      </c>
      <c r="G37" s="6" t="str">
        <f ca="1">IFERROR(IF($B37="","",(NPV('Input Sheet - LRMC'!$C$16,OFFSET('Input Sheet - LRMC'!$C$101,MATCH($B18,'Input Sheet - LRMC'!$B$102:$B$115,0),,,):OFFSET('Input Sheet - LRMC'!$C$101,MATCH($B18,'Input Sheet - LRMC'!$B$102:$B$115,0),LEFT(G$7,2)-1,,)))/(NPV('Input Sheet - LRMC'!$C$16,OFFSET('Input Sheet - LRMC'!$C$117,MATCH($B18,'Input Sheet - LRMC'!$B$118:$B$131,0),,,):OFFSET('Input Sheet - LRMC'!$C$117,MATCH($B18,'Input Sheet - LRMC'!$B$118:$B$131,0),LEFT(G$7,2)-1,,)))),0)</f>
        <v/>
      </c>
      <c r="I37" s="32" t="str">
        <f t="shared" si="14"/>
        <v/>
      </c>
      <c r="J37" s="6" t="str">
        <f ca="1">IFERROR(IF($I37="","",IF('Input Sheet - LRMC'!$C$18="Yes",'Input Sheet - LRMC'!$C$20,(NPV('Input Sheet - LRMC'!$C$16,OFFSET('Input Sheet - LRMC'!$C$133,MATCH($I37,'Input Sheet - LRMC'!$B$134:$B$147,0),,,):OFFSET('Input Sheet - LRMC'!$C$133,MATCH($I37,'Input Sheet - LRMC'!$B$134:$B$147,0),LEFT(J$26,2)-1,,)))/(NPV('Input Sheet - LRMC'!$C$16,OFFSET('Input Sheet - LRMC'!$C$117,MATCH($I37,'Input Sheet - LRMC'!$B$118:$B$131,0),,,):OFFSET('Input Sheet - LRMC'!$C$117,MATCH($I37,'Input Sheet - LRMC'!$B$118:$B$131,0),LEFT(J$26,2)-1,,))))),0)</f>
        <v/>
      </c>
      <c r="K37" s="6" t="str">
        <f ca="1">IFERROR(IF($I37="","",IF('Input Sheet - LRMC'!$C$18="Yes",'Input Sheet - LRMC'!$C$20,(NPV('Input Sheet - LRMC'!$C$16,OFFSET('Input Sheet - LRMC'!$C$133,MATCH($I37,'Input Sheet - LRMC'!$B$134:$B$147,0),,,):OFFSET('Input Sheet - LRMC'!$C$133,MATCH($I37,'Input Sheet - LRMC'!$B$134:$B$147,0),LEFT(K$26,2)-1,,)))/(NPV('Input Sheet - LRMC'!$C$16,OFFSET('Input Sheet - LRMC'!$C$117,MATCH($I37,'Input Sheet - LRMC'!$B$118:$B$131,0),,,):OFFSET('Input Sheet - LRMC'!$C$117,MATCH($I37,'Input Sheet - LRMC'!$B$118:$B$131,0),LEFT(K$26,2)-1,,))))),0)</f>
        <v/>
      </c>
      <c r="L37" s="6" t="str">
        <f ca="1">IFERROR(IF($I37="","",IF('Input Sheet - LRMC'!$C$18="Yes",'Input Sheet - LRMC'!$C$20,(NPV('Input Sheet - LRMC'!$C$16,OFFSET('Input Sheet - LRMC'!$C$133,MATCH($I37,'Input Sheet - LRMC'!$B$134:$B$147,0),,,):OFFSET('Input Sheet - LRMC'!$C$133,MATCH($I37,'Input Sheet - LRMC'!$B$134:$B$147,0),LEFT(L$26,2)-1,,)))/(NPV('Input Sheet - LRMC'!$C$16,OFFSET('Input Sheet - LRMC'!$C$117,MATCH($I37,'Input Sheet - LRMC'!$B$118:$B$131,0),,,):OFFSET('Input Sheet - LRMC'!$C$117,MATCH($I37,'Input Sheet - LRMC'!$B$118:$B$131,0),LEFT(L$26,2)-1,,))))),0)</f>
        <v/>
      </c>
      <c r="M37" s="6" t="str">
        <f ca="1">IFERROR(IF($I37="","",IF('Input Sheet - LRMC'!$C$18="Yes",'Input Sheet - LRMC'!$C$20,(NPV('Input Sheet - LRMC'!$C$16,OFFSET('Input Sheet - LRMC'!$C$133,MATCH($I37,'Input Sheet - LRMC'!$B$134:$B$147,0),,,):OFFSET('Input Sheet - LRMC'!$C$133,MATCH($I37,'Input Sheet - LRMC'!$B$134:$B$147,0),LEFT(M$26,2)-1,,)))/(NPV('Input Sheet - LRMC'!$C$16,OFFSET('Input Sheet - LRMC'!$C$117,MATCH($I37,'Input Sheet - LRMC'!$B$118:$B$131,0),,,):OFFSET('Input Sheet - LRMC'!$C$117,MATCH($I37,'Input Sheet - LRMC'!$B$118:$B$131,0),LEFT(M$26,2)-1,,))))),0)</f>
        <v/>
      </c>
      <c r="N37" s="6" t="str">
        <f ca="1">IFERROR(IF($I37="","",IF('Input Sheet - LRMC'!$C$18="Yes",'Input Sheet - LRMC'!$C$20,(NPV('Input Sheet - LRMC'!$C$16,OFFSET('Input Sheet - LRMC'!$C$133,MATCH($I37,'Input Sheet - LRMC'!$B$134:$B$147,0),,,):OFFSET('Input Sheet - LRMC'!$C$133,MATCH($I37,'Input Sheet - LRMC'!$B$134:$B$147,0),LEFT(N$26,2)-1,,)))/(NPV('Input Sheet - LRMC'!$C$16,OFFSET('Input Sheet - LRMC'!$C$117,MATCH($I37,'Input Sheet - LRMC'!$B$118:$B$131,0),,,):OFFSET('Input Sheet - LRMC'!$C$117,MATCH($I37,'Input Sheet - LRMC'!$B$118:$B$131,0),LEFT(N$26,2)-1,,))))),0)</f>
        <v/>
      </c>
      <c r="P37" s="32" t="str">
        <f t="shared" si="15"/>
        <v/>
      </c>
      <c r="Q37" s="6" t="str">
        <f t="shared" si="16"/>
        <v/>
      </c>
      <c r="R37" s="6" t="str">
        <f t="shared" si="13"/>
        <v/>
      </c>
      <c r="S37" s="61" t="str">
        <f t="shared" si="13"/>
        <v/>
      </c>
      <c r="T37" s="6" t="str">
        <f t="shared" si="13"/>
        <v/>
      </c>
      <c r="U37" s="6" t="str">
        <f t="shared" si="13"/>
        <v/>
      </c>
      <c r="W37" s="32" t="str">
        <f t="shared" si="17"/>
        <v/>
      </c>
      <c r="X37" s="6" t="str">
        <f>IF($W37="","",'Input Sheet - LRMC'!$C$26)</f>
        <v/>
      </c>
      <c r="Y37" s="6" t="str">
        <f>IF($W37="","",'Input Sheet - LRMC'!$C$26)</f>
        <v/>
      </c>
      <c r="Z37" s="6" t="str">
        <f>IF($W37="","",'Input Sheet - LRMC'!$C$26)</f>
        <v/>
      </c>
      <c r="AA37" s="6" t="str">
        <f>IF($W37="","",'Input Sheet - LRMC'!$C$26)</f>
        <v/>
      </c>
      <c r="AB37" s="6" t="str">
        <f>IF($W37="","",'Input Sheet - LRMC'!$C$26)</f>
        <v/>
      </c>
    </row>
    <row r="38" spans="2:28">
      <c r="B38" s="32" t="str">
        <f t="shared" si="12"/>
        <v/>
      </c>
      <c r="C38" s="6" t="str">
        <f ca="1">IFERROR(IF($B38="","",(NPV('Input Sheet - LRMC'!$C$16,OFFSET('Input Sheet - LRMC'!$C$101,MATCH($B19,'Input Sheet - LRMC'!$B$102:$B$115,0),,,):OFFSET('Input Sheet - LRMC'!$C$101,MATCH($B19,'Input Sheet - LRMC'!$B$102:$B$115,0),LEFT(C$7,2)-1,,)))/(NPV('Input Sheet - LRMC'!$C$16,OFFSET('Input Sheet - LRMC'!$C$117,MATCH($B19,'Input Sheet - LRMC'!$B$118:$B$131,0),,,):OFFSET('Input Sheet - LRMC'!$C$117,MATCH($B19,'Input Sheet - LRMC'!$B$118:$B$131,0),LEFT(C$7,2)-1,,)))),0)</f>
        <v/>
      </c>
      <c r="D38" s="6" t="str">
        <f ca="1">IFERROR(IF($B38="","",(NPV('Input Sheet - LRMC'!$C$16,OFFSET('Input Sheet - LRMC'!$C$101,MATCH($B19,'Input Sheet - LRMC'!$B$102:$B$115,0),,,):OFFSET('Input Sheet - LRMC'!$C$101,MATCH($B19,'Input Sheet - LRMC'!$B$102:$B$115,0),LEFT(D$7,2)-1,,)))/(NPV('Input Sheet - LRMC'!$C$16,OFFSET('Input Sheet - LRMC'!$C$117,MATCH($B19,'Input Sheet - LRMC'!$B$118:$B$131,0),,,):OFFSET('Input Sheet - LRMC'!$C$117,MATCH($B19,'Input Sheet - LRMC'!$B$118:$B$131,0),LEFT(D$7,2)-1,,)))),0)</f>
        <v/>
      </c>
      <c r="E38" s="6" t="str">
        <f ca="1">IFERROR(IF($B38="","",(NPV('Input Sheet - LRMC'!$C$16,OFFSET('Input Sheet - LRMC'!$C$101,MATCH($B19,'Input Sheet - LRMC'!$B$102:$B$115,0),,,):OFFSET('Input Sheet - LRMC'!$C$101,MATCH($B19,'Input Sheet - LRMC'!$B$102:$B$115,0),LEFT(E$7,2)-1,,)))/(NPV('Input Sheet - LRMC'!$C$16,OFFSET('Input Sheet - LRMC'!$C$117,MATCH($B19,'Input Sheet - LRMC'!$B$118:$B$131,0),,,):OFFSET('Input Sheet - LRMC'!$C$117,MATCH($B19,'Input Sheet - LRMC'!$B$118:$B$131,0),LEFT(E$7,2)-1,,)))),0)</f>
        <v/>
      </c>
      <c r="F38" s="6" t="str">
        <f ca="1">IFERROR(IF($B38="","",(NPV('Input Sheet - LRMC'!$C$16,OFFSET('Input Sheet - LRMC'!$C$101,MATCH($B19,'Input Sheet - LRMC'!$B$102:$B$115,0),,,):OFFSET('Input Sheet - LRMC'!$C$101,MATCH($B19,'Input Sheet - LRMC'!$B$102:$B$115,0),LEFT(F$7,2)-1,,)))/(NPV('Input Sheet - LRMC'!$C$16,OFFSET('Input Sheet - LRMC'!$C$117,MATCH($B19,'Input Sheet - LRMC'!$B$118:$B$131,0),,,):OFFSET('Input Sheet - LRMC'!$C$117,MATCH($B19,'Input Sheet - LRMC'!$B$118:$B$131,0),LEFT(F$7,2)-1,,)))),0)</f>
        <v/>
      </c>
      <c r="G38" s="6" t="str">
        <f ca="1">IFERROR(IF($B38="","",(NPV('Input Sheet - LRMC'!$C$16,OFFSET('Input Sheet - LRMC'!$C$101,MATCH($B19,'Input Sheet - LRMC'!$B$102:$B$115,0),,,):OFFSET('Input Sheet - LRMC'!$C$101,MATCH($B19,'Input Sheet - LRMC'!$B$102:$B$115,0),LEFT(G$7,2)-1,,)))/(NPV('Input Sheet - LRMC'!$C$16,OFFSET('Input Sheet - LRMC'!$C$117,MATCH($B19,'Input Sheet - LRMC'!$B$118:$B$131,0),,,):OFFSET('Input Sheet - LRMC'!$C$117,MATCH($B19,'Input Sheet - LRMC'!$B$118:$B$131,0),LEFT(G$7,2)-1,,)))),0)</f>
        <v/>
      </c>
      <c r="I38" s="32" t="str">
        <f t="shared" ref="I38" si="18">B38</f>
        <v/>
      </c>
      <c r="J38" s="6" t="str">
        <f ca="1">IFERROR(IF($I38="","",IF('Input Sheet - LRMC'!$C$18="Yes",'Input Sheet - LRMC'!$C$20,(NPV('Input Sheet - LRMC'!$C$16,OFFSET('Input Sheet - LRMC'!$C$133,MATCH($I38,'Input Sheet - LRMC'!$B$134:$B$147,0),,,):OFFSET('Input Sheet - LRMC'!$C$133,MATCH($I38,'Input Sheet - LRMC'!$B$134:$B$147,0),LEFT(J$26,2)-1,,)))/(NPV('Input Sheet - LRMC'!$C$16,OFFSET('Input Sheet - LRMC'!$C$117,MATCH($I38,'Input Sheet - LRMC'!$B$118:$B$131,0),,,):OFFSET('Input Sheet - LRMC'!$C$117,MATCH($I38,'Input Sheet - LRMC'!$B$118:$B$131,0),LEFT(J$26,2)-1,,))))),0)</f>
        <v/>
      </c>
      <c r="K38" s="6" t="str">
        <f ca="1">IFERROR(IF($I38="","",IF('Input Sheet - LRMC'!$C$18="Yes",'Input Sheet - LRMC'!$C$20,(NPV('Input Sheet - LRMC'!$C$16,OFFSET('Input Sheet - LRMC'!$C$133,MATCH($I38,'Input Sheet - LRMC'!$B$134:$B$147,0),,,):OFFSET('Input Sheet - LRMC'!$C$133,MATCH($I38,'Input Sheet - LRMC'!$B$134:$B$147,0),LEFT(K$26,2)-1,,)))/(NPV('Input Sheet - LRMC'!$C$16,OFFSET('Input Sheet - LRMC'!$C$117,MATCH($I38,'Input Sheet - LRMC'!$B$118:$B$131,0),,,):OFFSET('Input Sheet - LRMC'!$C$117,MATCH($I38,'Input Sheet - LRMC'!$B$118:$B$131,0),LEFT(K$26,2)-1,,))))),0)</f>
        <v/>
      </c>
      <c r="L38" s="6" t="str">
        <f ca="1">IFERROR(IF($I38="","",IF('Input Sheet - LRMC'!$C$18="Yes",'Input Sheet - LRMC'!$C$20,(NPV('Input Sheet - LRMC'!$C$16,OFFSET('Input Sheet - LRMC'!$C$133,MATCH($I38,'Input Sheet - LRMC'!$B$134:$B$147,0),,,):OFFSET('Input Sheet - LRMC'!$C$133,MATCH($I38,'Input Sheet - LRMC'!$B$134:$B$147,0),LEFT(L$26,2)-1,,)))/(NPV('Input Sheet - LRMC'!$C$16,OFFSET('Input Sheet - LRMC'!$C$117,MATCH($I38,'Input Sheet - LRMC'!$B$118:$B$131,0),,,):OFFSET('Input Sheet - LRMC'!$C$117,MATCH($I38,'Input Sheet - LRMC'!$B$118:$B$131,0),LEFT(L$26,2)-1,,))))),0)</f>
        <v/>
      </c>
      <c r="M38" s="6" t="str">
        <f ca="1">IFERROR(IF($I38="","",IF('Input Sheet - LRMC'!$C$18="Yes",'Input Sheet - LRMC'!$C$20,(NPV('Input Sheet - LRMC'!$C$16,OFFSET('Input Sheet - LRMC'!$C$133,MATCH($I38,'Input Sheet - LRMC'!$B$134:$B$147,0),,,):OFFSET('Input Sheet - LRMC'!$C$133,MATCH($I38,'Input Sheet - LRMC'!$B$134:$B$147,0),LEFT(M$26,2)-1,,)))/(NPV('Input Sheet - LRMC'!$C$16,OFFSET('Input Sheet - LRMC'!$C$117,MATCH($I38,'Input Sheet - LRMC'!$B$118:$B$131,0),,,):OFFSET('Input Sheet - LRMC'!$C$117,MATCH($I38,'Input Sheet - LRMC'!$B$118:$B$131,0),LEFT(M$26,2)-1,,))))),0)</f>
        <v/>
      </c>
      <c r="N38" s="6" t="str">
        <f ca="1">IFERROR(IF($I38="","",IF('Input Sheet - LRMC'!$C$18="Yes",'Input Sheet - LRMC'!$C$20,(NPV('Input Sheet - LRMC'!$C$16,OFFSET('Input Sheet - LRMC'!$C$133,MATCH($I38,'Input Sheet - LRMC'!$B$134:$B$147,0),,,):OFFSET('Input Sheet - LRMC'!$C$133,MATCH($I38,'Input Sheet - LRMC'!$B$134:$B$147,0),LEFT(N$26,2)-1,,)))/(NPV('Input Sheet - LRMC'!$C$16,OFFSET('Input Sheet - LRMC'!$C$117,MATCH($I38,'Input Sheet - LRMC'!$B$118:$B$131,0),,,):OFFSET('Input Sheet - LRMC'!$C$117,MATCH($I38,'Input Sheet - LRMC'!$B$118:$B$131,0),LEFT(N$26,2)-1,,))))),0)</f>
        <v/>
      </c>
      <c r="P38" s="32" t="str">
        <f t="shared" ref="P38" si="19">I38</f>
        <v/>
      </c>
      <c r="Q38" s="6" t="str">
        <f t="shared" ref="Q38" si="20">IF($P38="","",C38+J38)</f>
        <v/>
      </c>
      <c r="R38" s="6" t="str">
        <f t="shared" ref="R38" si="21">IF($P38="","",D38+K38)</f>
        <v/>
      </c>
      <c r="S38" s="61" t="str">
        <f t="shared" ref="S38" si="22">IF($P38="","",E38+L38)</f>
        <v/>
      </c>
      <c r="T38" s="6" t="str">
        <f t="shared" ref="T38" si="23">IF($P38="","",F38+M38)</f>
        <v/>
      </c>
      <c r="U38" s="6" t="str">
        <f t="shared" ref="U38" si="24">IF($P38="","",G38+N38)</f>
        <v/>
      </c>
      <c r="W38" s="32" t="str">
        <f t="shared" ref="W38" si="25">P38</f>
        <v/>
      </c>
      <c r="X38" s="6" t="str">
        <f>IF($W38="","",'Input Sheet - LRMC'!$C$26)</f>
        <v/>
      </c>
      <c r="Y38" s="6" t="str">
        <f>IF($W38="","",'Input Sheet - LRMC'!$C$26)</f>
        <v/>
      </c>
      <c r="Z38" s="6" t="str">
        <f>IF($W38="","",'Input Sheet - LRMC'!$C$26)</f>
        <v/>
      </c>
      <c r="AA38" s="6" t="str">
        <f>IF($W38="","",'Input Sheet - LRMC'!$C$26)</f>
        <v/>
      </c>
      <c r="AB38" s="6" t="str">
        <f>IF($W38="","",'Input Sheet - LRMC'!$C$26)</f>
        <v/>
      </c>
    </row>
    <row r="39" spans="2:28">
      <c r="B39" s="32" t="str">
        <f t="shared" ref="B39" si="26">B20</f>
        <v/>
      </c>
      <c r="C39" s="6" t="str">
        <f ca="1">IFERROR(IF($B39="","",(NPV('Input Sheet - LRMC'!$C$16,OFFSET('Input Sheet - LRMC'!$C$101,MATCH($B20,'Input Sheet - LRMC'!$B$102:$B$115,0),,,):OFFSET('Input Sheet - LRMC'!$C$101,MATCH($B20,'Input Sheet - LRMC'!$B$102:$B$115,0),LEFT(C$7,2)-1,,)))/(NPV('Input Sheet - LRMC'!$C$16,OFFSET('Input Sheet - LRMC'!$C$117,MATCH($B20,'Input Sheet - LRMC'!$B$118:$B$131,0),,,):OFFSET('Input Sheet - LRMC'!$C$117,MATCH($B20,'Input Sheet - LRMC'!$B$118:$B$131,0),LEFT(C$7,2)-1,,)))),0)</f>
        <v/>
      </c>
      <c r="D39" s="6" t="str">
        <f ca="1">IFERROR(IF($B39="","",(NPV('Input Sheet - LRMC'!$C$16,OFFSET('Input Sheet - LRMC'!$C$101,MATCH($B20,'Input Sheet - LRMC'!$B$102:$B$115,0),,,):OFFSET('Input Sheet - LRMC'!$C$101,MATCH($B20,'Input Sheet - LRMC'!$B$102:$B$115,0),LEFT(D$7,2)-1,,)))/(NPV('Input Sheet - LRMC'!$C$16,OFFSET('Input Sheet - LRMC'!$C$117,MATCH($B20,'Input Sheet - LRMC'!$B$118:$B$131,0),,,):OFFSET('Input Sheet - LRMC'!$C$117,MATCH($B20,'Input Sheet - LRMC'!$B$118:$B$131,0),LEFT(D$7,2)-1,,)))),0)</f>
        <v/>
      </c>
      <c r="E39" s="6" t="str">
        <f ca="1">IFERROR(IF($B39="","",(NPV('Input Sheet - LRMC'!$C$16,OFFSET('Input Sheet - LRMC'!$C$101,MATCH($B20,'Input Sheet - LRMC'!$B$102:$B$115,0),,,):OFFSET('Input Sheet - LRMC'!$C$101,MATCH($B20,'Input Sheet - LRMC'!$B$102:$B$115,0),LEFT(E$7,2)-1,,)))/(NPV('Input Sheet - LRMC'!$C$16,OFFSET('Input Sheet - LRMC'!$C$117,MATCH($B20,'Input Sheet - LRMC'!$B$118:$B$131,0),,,):OFFSET('Input Sheet - LRMC'!$C$117,MATCH($B20,'Input Sheet - LRMC'!$B$118:$B$131,0),LEFT(E$7,2)-1,,)))),0)</f>
        <v/>
      </c>
      <c r="F39" s="6" t="str">
        <f ca="1">IFERROR(IF($B39="","",(NPV('Input Sheet - LRMC'!$C$16,OFFSET('Input Sheet - LRMC'!$C$101,MATCH($B20,'Input Sheet - LRMC'!$B$102:$B$115,0),,,):OFFSET('Input Sheet - LRMC'!$C$101,MATCH($B20,'Input Sheet - LRMC'!$B$102:$B$115,0),LEFT(F$7,2)-1,,)))/(NPV('Input Sheet - LRMC'!$C$16,OFFSET('Input Sheet - LRMC'!$C$117,MATCH($B20,'Input Sheet - LRMC'!$B$118:$B$131,0),,,):OFFSET('Input Sheet - LRMC'!$C$117,MATCH($B20,'Input Sheet - LRMC'!$B$118:$B$131,0),LEFT(F$7,2)-1,,)))),0)</f>
        <v/>
      </c>
      <c r="G39" s="6" t="str">
        <f ca="1">IFERROR(IF($B39="","",(NPV('Input Sheet - LRMC'!$C$16,OFFSET('Input Sheet - LRMC'!$C$101,MATCH($B20,'Input Sheet - LRMC'!$B$102:$B$115,0),,,):OFFSET('Input Sheet - LRMC'!$C$101,MATCH($B20,'Input Sheet - LRMC'!$B$102:$B$115,0),LEFT(G$7,2)-1,,)))/(NPV('Input Sheet - LRMC'!$C$16,OFFSET('Input Sheet - LRMC'!$C$117,MATCH($B20,'Input Sheet - LRMC'!$B$118:$B$131,0),,,):OFFSET('Input Sheet - LRMC'!$C$117,MATCH($B20,'Input Sheet - LRMC'!$B$118:$B$131,0),LEFT(G$7,2)-1,,)))),0)</f>
        <v/>
      </c>
      <c r="I39" s="32" t="str">
        <f t="shared" si="14"/>
        <v/>
      </c>
      <c r="J39" s="6" t="str">
        <f ca="1">IFERROR(IF($I39="","",IF('Input Sheet - LRMC'!$C$18="Yes",'Input Sheet - LRMC'!$C$20,(NPV('Input Sheet - LRMC'!$C$16,OFFSET('Input Sheet - LRMC'!$C$133,MATCH($I39,'Input Sheet - LRMC'!$B$134:$B$147,0),,,):OFFSET('Input Sheet - LRMC'!$C$133,MATCH($I39,'Input Sheet - LRMC'!$B$134:$B$147,0),LEFT(J$26,2)-1,,)))/(NPV('Input Sheet - LRMC'!$C$16,OFFSET('Input Sheet - LRMC'!$C$117,MATCH($I39,'Input Sheet - LRMC'!$B$118:$B$131,0),,,):OFFSET('Input Sheet - LRMC'!$C$117,MATCH($I39,'Input Sheet - LRMC'!$B$118:$B$131,0),LEFT(J$26,2)-1,,))))),0)</f>
        <v/>
      </c>
      <c r="K39" s="6" t="str">
        <f ca="1">IFERROR(IF($I39="","",IF('Input Sheet - LRMC'!$C$18="Yes",'Input Sheet - LRMC'!$C$20,(NPV('Input Sheet - LRMC'!$C$16,OFFSET('Input Sheet - LRMC'!$C$133,MATCH($I39,'Input Sheet - LRMC'!$B$134:$B$147,0),,,):OFFSET('Input Sheet - LRMC'!$C$133,MATCH($I39,'Input Sheet - LRMC'!$B$134:$B$147,0),LEFT(K$26,2)-1,,)))/(NPV('Input Sheet - LRMC'!$C$16,OFFSET('Input Sheet - LRMC'!$C$117,MATCH($I39,'Input Sheet - LRMC'!$B$118:$B$131,0),,,):OFFSET('Input Sheet - LRMC'!$C$117,MATCH($I39,'Input Sheet - LRMC'!$B$118:$B$131,0),LEFT(K$26,2)-1,,))))),0)</f>
        <v/>
      </c>
      <c r="L39" s="6" t="str">
        <f ca="1">IFERROR(IF($I39="","",IF('Input Sheet - LRMC'!$C$18="Yes",'Input Sheet - LRMC'!$C$20,(NPV('Input Sheet - LRMC'!$C$16,OFFSET('Input Sheet - LRMC'!$C$133,MATCH($I39,'Input Sheet - LRMC'!$B$134:$B$147,0),,,):OFFSET('Input Sheet - LRMC'!$C$133,MATCH($I39,'Input Sheet - LRMC'!$B$134:$B$147,0),LEFT(L$26,2)-1,,)))/(NPV('Input Sheet - LRMC'!$C$16,OFFSET('Input Sheet - LRMC'!$C$117,MATCH($I39,'Input Sheet - LRMC'!$B$118:$B$131,0),,,):OFFSET('Input Sheet - LRMC'!$C$117,MATCH($I39,'Input Sheet - LRMC'!$B$118:$B$131,0),LEFT(L$26,2)-1,,))))),0)</f>
        <v/>
      </c>
      <c r="M39" s="6" t="str">
        <f ca="1">IFERROR(IF($I39="","",IF('Input Sheet - LRMC'!$C$18="Yes",'Input Sheet - LRMC'!$C$20,(NPV('Input Sheet - LRMC'!$C$16,OFFSET('Input Sheet - LRMC'!$C$133,MATCH($I39,'Input Sheet - LRMC'!$B$134:$B$147,0),,,):OFFSET('Input Sheet - LRMC'!$C$133,MATCH($I39,'Input Sheet - LRMC'!$B$134:$B$147,0),LEFT(M$26,2)-1,,)))/(NPV('Input Sheet - LRMC'!$C$16,OFFSET('Input Sheet - LRMC'!$C$117,MATCH($I39,'Input Sheet - LRMC'!$B$118:$B$131,0),,,):OFFSET('Input Sheet - LRMC'!$C$117,MATCH($I39,'Input Sheet - LRMC'!$B$118:$B$131,0),LEFT(M$26,2)-1,,))))),0)</f>
        <v/>
      </c>
      <c r="N39" s="6" t="str">
        <f ca="1">IFERROR(IF($I39="","",IF('Input Sheet - LRMC'!$C$18="Yes",'Input Sheet - LRMC'!$C$20,(NPV('Input Sheet - LRMC'!$C$16,OFFSET('Input Sheet - LRMC'!$C$133,MATCH($I39,'Input Sheet - LRMC'!$B$134:$B$147,0),,,):OFFSET('Input Sheet - LRMC'!$C$133,MATCH($I39,'Input Sheet - LRMC'!$B$134:$B$147,0),LEFT(N$26,2)-1,,)))/(NPV('Input Sheet - LRMC'!$C$16,OFFSET('Input Sheet - LRMC'!$C$117,MATCH($I39,'Input Sheet - LRMC'!$B$118:$B$131,0),,,):OFFSET('Input Sheet - LRMC'!$C$117,MATCH($I39,'Input Sheet - LRMC'!$B$118:$B$131,0),LEFT(N$26,2)-1,,))))),0)</f>
        <v/>
      </c>
      <c r="P39" s="32" t="str">
        <f t="shared" si="15"/>
        <v/>
      </c>
      <c r="Q39" s="6" t="str">
        <f t="shared" si="16"/>
        <v/>
      </c>
      <c r="R39" s="6" t="str">
        <f t="shared" si="13"/>
        <v/>
      </c>
      <c r="S39" s="61" t="str">
        <f t="shared" si="13"/>
        <v/>
      </c>
      <c r="T39" s="6" t="str">
        <f t="shared" si="13"/>
        <v/>
      </c>
      <c r="U39" s="6" t="str">
        <f t="shared" si="13"/>
        <v/>
      </c>
      <c r="W39" s="32" t="str">
        <f t="shared" si="17"/>
        <v/>
      </c>
      <c r="X39" s="6" t="str">
        <f>IF($W39="","",'Input Sheet - LRMC'!$C$26)</f>
        <v/>
      </c>
      <c r="Y39" s="6" t="str">
        <f>IF($W39="","",'Input Sheet - LRMC'!$C$26)</f>
        <v/>
      </c>
      <c r="Z39" s="6" t="str">
        <f>IF($W39="","",'Input Sheet - LRMC'!$C$26)</f>
        <v/>
      </c>
      <c r="AA39" s="6" t="str">
        <f>IF($W39="","",'Input Sheet - LRMC'!$C$26)</f>
        <v/>
      </c>
      <c r="AB39" s="6" t="str">
        <f>IF($W39="","",'Input Sheet - LRMC'!$C$26)</f>
        <v/>
      </c>
    </row>
    <row r="40" spans="2:28">
      <c r="B40" s="78" t="str">
        <f>B21</f>
        <v>TOTAL</v>
      </c>
      <c r="C40" s="74">
        <f ca="1">IFERROR(IF($B40="","",(NPV('Input Sheet - LRMC'!$C$16,OFFSET('Input Sheet - LRMC'!$C$101,MATCH($B21,'Input Sheet - LRMC'!$B$102:$B$115,0),,,):OFFSET('Input Sheet - LRMC'!$C$101,MATCH($B21,'Input Sheet - LRMC'!$B$102:$B$115,0),LEFT(C$7,2)-1,,)))/(NPV('Input Sheet - LRMC'!$C$16,OFFSET('Input Sheet - LRMC'!$C$117,MATCH($B21,'Input Sheet - LRMC'!$B$118:$B$131,0),,,):OFFSET('Input Sheet - LRMC'!$C$117,MATCH($B21,'Input Sheet - LRMC'!$B$118:$B$131,0),LEFT(C$7,2)-1,,)))),0)</f>
        <v>225.16466211006426</v>
      </c>
      <c r="D40" s="74">
        <f ca="1">IFERROR(IF($B40="","",(NPV('Input Sheet - LRMC'!$C$16,OFFSET('Input Sheet - LRMC'!$C$101,MATCH($B21,'Input Sheet - LRMC'!$B$102:$B$115,0),,,):OFFSET('Input Sheet - LRMC'!$C$101,MATCH($B21,'Input Sheet - LRMC'!$B$102:$B$115,0),LEFT(D$7,2)-1,,)))/(NPV('Input Sheet - LRMC'!$C$16,OFFSET('Input Sheet - LRMC'!$C$117,MATCH($B21,'Input Sheet - LRMC'!$B$118:$B$131,0),,,):OFFSET('Input Sheet - LRMC'!$C$117,MATCH($B21,'Input Sheet - LRMC'!$B$118:$B$131,0),LEFT(D$7,2)-1,,)))),0)</f>
        <v>86.783582463605995</v>
      </c>
      <c r="E40" s="74">
        <f ca="1">IFERROR(IF($B40="","",(NPV('Input Sheet - LRMC'!$C$16,OFFSET('Input Sheet - LRMC'!$C$101,MATCH($B21,'Input Sheet - LRMC'!$B$102:$B$115,0),,,):OFFSET('Input Sheet - LRMC'!$C$101,MATCH($B21,'Input Sheet - LRMC'!$B$102:$B$115,0),LEFT(E$7,2)-1,,)))/(NPV('Input Sheet - LRMC'!$C$16,OFFSET('Input Sheet - LRMC'!$C$117,MATCH($B21,'Input Sheet - LRMC'!$B$118:$B$131,0),,,):OFFSET('Input Sheet - LRMC'!$C$117,MATCH($B21,'Input Sheet - LRMC'!$B$118:$B$131,0),LEFT(E$7,2)-1,,)))),0)</f>
        <v>57.676250559329738</v>
      </c>
      <c r="F40" s="74">
        <f ca="1">IFERROR(IF($B40="","",(NPV('Input Sheet - LRMC'!$C$16,OFFSET('Input Sheet - LRMC'!$C$101,MATCH($B21,'Input Sheet - LRMC'!$B$102:$B$115,0),,,):OFFSET('Input Sheet - LRMC'!$C$101,MATCH($B21,'Input Sheet - LRMC'!$B$102:$B$115,0),LEFT(F$7,2)-1,,)))/(NPV('Input Sheet - LRMC'!$C$16,OFFSET('Input Sheet - LRMC'!$C$117,MATCH($B21,'Input Sheet - LRMC'!$B$118:$B$131,0),,,):OFFSET('Input Sheet - LRMC'!$C$117,MATCH($B21,'Input Sheet - LRMC'!$B$118:$B$131,0),LEFT(F$7,2)-1,,)))),0)</f>
        <v>46.545516851607005</v>
      </c>
      <c r="G40" s="74">
        <f ca="1">IFERROR(IF($B40="","",(NPV('Input Sheet - LRMC'!$C$16,OFFSET('Input Sheet - LRMC'!$C$101,MATCH($B21,'Input Sheet - LRMC'!$B$102:$B$115,0),,,):OFFSET('Input Sheet - LRMC'!$C$101,MATCH($B21,'Input Sheet - LRMC'!$B$102:$B$115,0),LEFT(G$7,2)-1,,)))/(NPV('Input Sheet - LRMC'!$C$16,OFFSET('Input Sheet - LRMC'!$C$117,MATCH($B21,'Input Sheet - LRMC'!$B$118:$B$131,0),,,):OFFSET('Input Sheet - LRMC'!$C$117,MATCH($B21,'Input Sheet - LRMC'!$B$118:$B$131,0),LEFT(G$7,2)-1,,)))),0)</f>
        <v>46.545516851607005</v>
      </c>
      <c r="I40" s="78" t="str">
        <f>B40</f>
        <v>TOTAL</v>
      </c>
      <c r="J40" s="74">
        <f ca="1">IFERROR(IF($I40="","",IF('Input Sheet - LRMC'!$C$18="Yes",'Input Sheet - LRMC'!$C$20,(NPV('Input Sheet - LRMC'!$C$16,OFFSET('Input Sheet - LRMC'!$C$133,MATCH($I40,'Input Sheet - LRMC'!$B$134:$B$147,0),,,):OFFSET('Input Sheet - LRMC'!$C$133,MATCH($I40,'Input Sheet - LRMC'!$B$134:$B$147,0),LEFT(J$26,2)-1,,)))/(NPV('Input Sheet - LRMC'!$C$16,OFFSET('Input Sheet - LRMC'!$C$117,MATCH($I40,'Input Sheet - LRMC'!$B$118:$B$131,0),,,):OFFSET('Input Sheet - LRMC'!$C$117,MATCH($I40,'Input Sheet - LRMC'!$B$118:$B$131,0),LEFT(J$26,2)-1,,))))),0)</f>
        <v>3.3873767348565775</v>
      </c>
      <c r="K40" s="74">
        <f ca="1">IFERROR(IF($I40="","",IF('Input Sheet - LRMC'!$C$18="Yes",'Input Sheet - LRMC'!$C$20,(NPV('Input Sheet - LRMC'!$C$16,OFFSET('Input Sheet - LRMC'!$C$133,MATCH($I40,'Input Sheet - LRMC'!$B$134:$B$147,0),,,):OFFSET('Input Sheet - LRMC'!$C$133,MATCH($I40,'Input Sheet - LRMC'!$B$134:$B$147,0),LEFT(K$26,2)-1,,)))/(NPV('Input Sheet - LRMC'!$C$16,OFFSET('Input Sheet - LRMC'!$C$117,MATCH($I40,'Input Sheet - LRMC'!$B$118:$B$131,0),,,):OFFSET('Input Sheet - LRMC'!$C$117,MATCH($I40,'Input Sheet - LRMC'!$B$118:$B$131,0),LEFT(K$26,2)-1,,))))),0)</f>
        <v>2.8201738234898661</v>
      </c>
      <c r="L40" s="74">
        <f ca="1">IFERROR(IF($I40="","",IF('Input Sheet - LRMC'!$C$18="Yes",'Input Sheet - LRMC'!$C$20,(NPV('Input Sheet - LRMC'!$C$16,OFFSET('Input Sheet - LRMC'!$C$133,MATCH($I40,'Input Sheet - LRMC'!$B$134:$B$147,0),,,):OFFSET('Input Sheet - LRMC'!$C$133,MATCH($I40,'Input Sheet - LRMC'!$B$134:$B$147,0),LEFT(L$26,2)-1,,)))/(NPV('Input Sheet - LRMC'!$C$16,OFFSET('Input Sheet - LRMC'!$C$117,MATCH($I40,'Input Sheet - LRMC'!$B$118:$B$131,0),,,):OFFSET('Input Sheet - LRMC'!$C$117,MATCH($I40,'Input Sheet - LRMC'!$B$118:$B$131,0),LEFT(L$26,2)-1,,))))),0)</f>
        <v>2.040048240876974</v>
      </c>
      <c r="M40" s="74">
        <f ca="1">IFERROR(IF($I40="","",IF('Input Sheet - LRMC'!$C$18="Yes",'Input Sheet - LRMC'!$C$20,(NPV('Input Sheet - LRMC'!$C$16,OFFSET('Input Sheet - LRMC'!$C$133,MATCH($I40,'Input Sheet - LRMC'!$B$134:$B$147,0),,,):OFFSET('Input Sheet - LRMC'!$C$133,MATCH($I40,'Input Sheet - LRMC'!$B$134:$B$147,0),LEFT(M$26,2)-1,,)))/(NPV('Input Sheet - LRMC'!$C$16,OFFSET('Input Sheet - LRMC'!$C$117,MATCH($I40,'Input Sheet - LRMC'!$B$118:$B$131,0),,,):OFFSET('Input Sheet - LRMC'!$C$117,MATCH($I40,'Input Sheet - LRMC'!$B$118:$B$131,0),LEFT(M$26,2)-1,,))))),0)</f>
        <v>1.646346613259007</v>
      </c>
      <c r="N40" s="74">
        <f ca="1">IFERROR(IF($I40="","",IF('Input Sheet - LRMC'!$C$18="Yes",'Input Sheet - LRMC'!$C$20,(NPV('Input Sheet - LRMC'!$C$16,OFFSET('Input Sheet - LRMC'!$C$133,MATCH($I40,'Input Sheet - LRMC'!$B$134:$B$147,0),,,):OFFSET('Input Sheet - LRMC'!$C$133,MATCH($I40,'Input Sheet - LRMC'!$B$134:$B$147,0),LEFT(N$26,2)-1,,)))/(NPV('Input Sheet - LRMC'!$C$16,OFFSET('Input Sheet - LRMC'!$C$117,MATCH($I40,'Input Sheet - LRMC'!$B$118:$B$131,0),,,):OFFSET('Input Sheet - LRMC'!$C$117,MATCH($I40,'Input Sheet - LRMC'!$B$118:$B$131,0),LEFT(N$26,2)-1,,))))),0)</f>
        <v>1.646346613259007</v>
      </c>
      <c r="P40" s="78" t="str">
        <f>I40</f>
        <v>TOTAL</v>
      </c>
      <c r="Q40" s="74">
        <f ca="1">IF($P40="","",C40+J40)</f>
        <v>228.55203884492084</v>
      </c>
      <c r="R40" s="74">
        <f ca="1">IF($P40="","",D40+K40)</f>
        <v>89.603756287095862</v>
      </c>
      <c r="S40" s="246">
        <f ca="1">IF($P40="","",E40+L40)</f>
        <v>59.716298800206715</v>
      </c>
      <c r="T40" s="74">
        <f ca="1">IF($P40="","",F40+M40)</f>
        <v>48.19186346486601</v>
      </c>
      <c r="U40" s="74">
        <f ca="1">IF($P40="","",G40+N40)</f>
        <v>48.19186346486601</v>
      </c>
      <c r="W40" s="78" t="str">
        <f>P40</f>
        <v>TOTAL</v>
      </c>
      <c r="X40" s="74">
        <f>IF($W40="","",'Input Sheet - LRMC'!$C$26)</f>
        <v>0</v>
      </c>
      <c r="Y40" s="74">
        <f>IF($W40="","",'Input Sheet - LRMC'!$C$26)</f>
        <v>0</v>
      </c>
      <c r="Z40" s="74">
        <f>IF($W40="","",'Input Sheet - LRMC'!$C$26)</f>
        <v>0</v>
      </c>
      <c r="AA40" s="74">
        <f>IF($W40="","",'Input Sheet - LRMC'!$C$26)</f>
        <v>0</v>
      </c>
      <c r="AB40" s="74">
        <f>IF($W40="","",'Input Sheet - LRMC'!$C$26)</f>
        <v>0</v>
      </c>
    </row>
    <row r="43" spans="2:28" ht="25.5">
      <c r="B43" s="73" t="str">
        <f>'Input Sheet - LRMC'!B150</f>
        <v>Low Voltage Substations</v>
      </c>
      <c r="I43" s="73" t="str">
        <f>B43</f>
        <v>Low Voltage Substations</v>
      </c>
      <c r="P43" s="73" t="str">
        <f>I43</f>
        <v>Low Voltage Substations</v>
      </c>
      <c r="W43" s="73" t="str">
        <f>P43</f>
        <v>Low Voltage Substations</v>
      </c>
    </row>
    <row r="45" spans="2:28">
      <c r="B45" s="75" t="str">
        <f t="shared" ref="B45:B57" si="27">B26</f>
        <v>Long Run Marginal Capital Cost (kW)</v>
      </c>
      <c r="C45" s="237" t="s">
        <v>70</v>
      </c>
      <c r="D45" s="80" t="s">
        <v>71</v>
      </c>
      <c r="E45" s="80" t="s">
        <v>72</v>
      </c>
      <c r="F45" s="80" t="s">
        <v>73</v>
      </c>
      <c r="G45" s="80" t="s">
        <v>74</v>
      </c>
      <c r="I45" s="75" t="str">
        <f>I26</f>
        <v>Short Run Marginal (Operating) Cost (kW)</v>
      </c>
      <c r="J45" s="237" t="s">
        <v>70</v>
      </c>
      <c r="K45" s="80" t="s">
        <v>71</v>
      </c>
      <c r="L45" s="80" t="s">
        <v>72</v>
      </c>
      <c r="M45" s="80" t="s">
        <v>73</v>
      </c>
      <c r="N45" s="80" t="s">
        <v>74</v>
      </c>
      <c r="P45" s="75" t="str">
        <f>P26</f>
        <v>Total LRMC (kW)</v>
      </c>
      <c r="Q45" s="237" t="s">
        <v>70</v>
      </c>
      <c r="R45" s="80" t="s">
        <v>71</v>
      </c>
      <c r="S45" s="245" t="s">
        <v>72</v>
      </c>
      <c r="T45" s="80" t="s">
        <v>73</v>
      </c>
      <c r="U45" s="80" t="s">
        <v>74</v>
      </c>
      <c r="W45" s="75" t="s">
        <v>77</v>
      </c>
      <c r="X45" s="237" t="s">
        <v>70</v>
      </c>
      <c r="Y45" s="80" t="s">
        <v>71</v>
      </c>
      <c r="Z45" s="80" t="s">
        <v>72</v>
      </c>
      <c r="AA45" s="80" t="s">
        <v>73</v>
      </c>
      <c r="AB45" s="80" t="s">
        <v>74</v>
      </c>
    </row>
    <row r="46" spans="2:28">
      <c r="B46" s="32" t="str">
        <f t="shared" si="27"/>
        <v>Jemena Electricity Network</v>
      </c>
      <c r="C46" s="6">
        <f ca="1">IFERROR(IF($B46="","",(NPV('Input Sheet - LRMC'!$C$16,OFFSET('Input Sheet - LRMC'!$C$152,MATCH($B8,'Input Sheet - LRMC'!$B$153:$B$166,0),,,):OFFSET('Input Sheet - LRMC'!$C$152,MATCH($B8,'Input Sheet - LRMC'!$B$153:$B$166,0),LEFT(C$7,2)-1,,)))/(NPV('Input Sheet - LRMC'!$C$16,OFFSET('Input Sheet - LRMC'!$C$168,MATCH($B8,'Input Sheet - LRMC'!$B$169:$B$182,0),,,):OFFSET('Input Sheet - LRMC'!$C$168,MATCH($B8,'Input Sheet - LRMC'!$B$169:$B$182,0),LEFT(C$7,2)-1,,)))),0)</f>
        <v>57.208366428833322</v>
      </c>
      <c r="D46" s="6">
        <f ca="1">IFERROR(IF($B46="","",(NPV('Input Sheet - LRMC'!$C$16,OFFSET('Input Sheet - LRMC'!$C$152,MATCH($B8,'Input Sheet - LRMC'!$B$153:$B$166,0),,,):OFFSET('Input Sheet - LRMC'!$C$152,MATCH($B8,'Input Sheet - LRMC'!$B$153:$B$166,0),LEFT(D$7,2)-1,,)))/(NPV('Input Sheet - LRMC'!$C$16,OFFSET('Input Sheet - LRMC'!$C$168,MATCH($B8,'Input Sheet - LRMC'!$B$169:$B$182,0),,,):OFFSET('Input Sheet - LRMC'!$C$168,MATCH($B8,'Input Sheet - LRMC'!$B$169:$B$182,0),LEFT(D$7,2)-1,,)))),0)</f>
        <v>26.16066774674707</v>
      </c>
      <c r="E46" s="6">
        <f ca="1">IFERROR(IF($B46="","",(NPV('Input Sheet - LRMC'!$C$16,OFFSET('Input Sheet - LRMC'!$C$152,MATCH($B8,'Input Sheet - LRMC'!$B$153:$B$166,0),,,):OFFSET('Input Sheet - LRMC'!$C$152,MATCH($B8,'Input Sheet - LRMC'!$B$153:$B$166,0),LEFT(E$7,2)-1,,)))/(NPV('Input Sheet - LRMC'!$C$16,OFFSET('Input Sheet - LRMC'!$C$168,MATCH($B8,'Input Sheet - LRMC'!$B$169:$B$182,0),,,):OFFSET('Input Sheet - LRMC'!$C$168,MATCH($B8,'Input Sheet - LRMC'!$B$169:$B$182,0),LEFT(E$7,2)-1,,)))),0)</f>
        <v>17.386344109423217</v>
      </c>
      <c r="F46" s="6">
        <f ca="1">IFERROR(IF($B46="","",(NPV('Input Sheet - LRMC'!$C$16,OFFSET('Input Sheet - LRMC'!$C$152,MATCH($B8,'Input Sheet - LRMC'!$B$153:$B$166,0),,,):OFFSET('Input Sheet - LRMC'!$C$152,MATCH($B8,'Input Sheet - LRMC'!$B$153:$B$166,0),LEFT(F$7,2)-1,,)))/(NPV('Input Sheet - LRMC'!$C$16,OFFSET('Input Sheet - LRMC'!$C$168,MATCH($B8,'Input Sheet - LRMC'!$B$169:$B$182,0),,,):OFFSET('Input Sheet - LRMC'!$C$168,MATCH($B8,'Input Sheet - LRMC'!$B$169:$B$182,0),LEFT(F$7,2)-1,,)))),0)</f>
        <v>14.031015624022578</v>
      </c>
      <c r="G46" s="6">
        <f ca="1">IFERROR(IF($B46="","",(NPV('Input Sheet - LRMC'!$C$16,OFFSET('Input Sheet - LRMC'!$C$152,MATCH($B8,'Input Sheet - LRMC'!$B$153:$B$166,0),,,):OFFSET('Input Sheet - LRMC'!$C$152,MATCH($B8,'Input Sheet - LRMC'!$B$153:$B$166,0),LEFT(G$7,2)-1,,)))/(NPV('Input Sheet - LRMC'!$C$16,OFFSET('Input Sheet - LRMC'!$C$168,MATCH($B8,'Input Sheet - LRMC'!$B$169:$B$182,0),,,):OFFSET('Input Sheet - LRMC'!$C$168,MATCH($B8,'Input Sheet - LRMC'!$B$169:$B$182,0),LEFT(G$7,2)-1,,)))),0)</f>
        <v>14.031015624022578</v>
      </c>
      <c r="I46" s="32" t="str">
        <f>B46</f>
        <v>Jemena Electricity Network</v>
      </c>
      <c r="J46" s="6">
        <f ca="1">IFERROR(IF($I46="","",IF('Input Sheet - LRMC'!$C$18="Yes",'Input Sheet - LRMC'!$C$21,(NPV('Input Sheet - LRMC'!$C$16,OFFSET('Input Sheet - LRMC'!$C$184,MATCH($I46,'Input Sheet - LRMC'!$B$185:$B$198,0),,,):OFFSET('Input Sheet - LRMC'!$C$184,MATCH($I46,'Input Sheet - LRMC'!$B$185:$B$198,0),LEFT(J$45,2)-1,,)))/(NPV('Input Sheet - LRMC'!$C$16,OFFSET('Input Sheet - LRMC'!$C$168,MATCH($I46,'Input Sheet - LRMC'!$B$169:$B$182,0),,,):OFFSET('Input Sheet - LRMC'!$C$168,MATCH($I46,'Input Sheet - LRMC'!$B$169:$B$182,0),LEFT(J$45,2)-1,,))))),0)</f>
        <v>0.74185962597027033</v>
      </c>
      <c r="K46" s="6">
        <f ca="1">IFERROR(IF($I46="","",IF('Input Sheet - LRMC'!$C$18="Yes",'Input Sheet - LRMC'!$C$21,(NPV('Input Sheet - LRMC'!$C$16,OFFSET('Input Sheet - LRMC'!$C$184,MATCH($I46,'Input Sheet - LRMC'!$B$185:$B$198,0),,,):OFFSET('Input Sheet - LRMC'!$C$184,MATCH($I46,'Input Sheet - LRMC'!$B$185:$B$198,0),LEFT(K$45,2)-1,,)))/(NPV('Input Sheet - LRMC'!$C$16,OFFSET('Input Sheet - LRMC'!$C$168,MATCH($I46,'Input Sheet - LRMC'!$B$169:$B$182,0),,,):OFFSET('Input Sheet - LRMC'!$C$168,MATCH($I46,'Input Sheet - LRMC'!$B$169:$B$182,0),LEFT(K$45,2)-1,,))))),0)</f>
        <v>0.77457846227916261</v>
      </c>
      <c r="L46" s="6">
        <f ca="1">IFERROR(IF($I46="","",IF('Input Sheet - LRMC'!$C$18="Yes",'Input Sheet - LRMC'!$C$21,(NPV('Input Sheet - LRMC'!$C$16,OFFSET('Input Sheet - LRMC'!$C$184,MATCH($I46,'Input Sheet - LRMC'!$B$185:$B$198,0),,,):OFFSET('Input Sheet - LRMC'!$C$184,MATCH($I46,'Input Sheet - LRMC'!$B$185:$B$198,0),LEFT(L$45,2)-1,,)))/(NPV('Input Sheet - LRMC'!$C$16,OFFSET('Input Sheet - LRMC'!$C$168,MATCH($I46,'Input Sheet - LRMC'!$B$169:$B$182,0),,,):OFFSET('Input Sheet - LRMC'!$C$168,MATCH($I46,'Input Sheet - LRMC'!$B$169:$B$182,0),LEFT(L$45,2)-1,,))))),0)</f>
        <v>0.56803806610330398</v>
      </c>
      <c r="M46" s="6">
        <f ca="1">IFERROR(IF($I46="","",IF('Input Sheet - LRMC'!$C$18="Yes",'Input Sheet - LRMC'!$C$21,(NPV('Input Sheet - LRMC'!$C$16,OFFSET('Input Sheet - LRMC'!$C$184,MATCH($I46,'Input Sheet - LRMC'!$B$185:$B$198,0),,,):OFFSET('Input Sheet - LRMC'!$C$184,MATCH($I46,'Input Sheet - LRMC'!$B$185:$B$198,0),LEFT(M$45,2)-1,,)))/(NPV('Input Sheet - LRMC'!$C$16,OFFSET('Input Sheet - LRMC'!$C$168,MATCH($I46,'Input Sheet - LRMC'!$B$169:$B$182,0),,,):OFFSET('Input Sheet - LRMC'!$C$168,MATCH($I46,'Input Sheet - LRMC'!$B$169:$B$182,0),LEFT(M$45,2)-1,,))))),0)</f>
        <v>0.45841442745949618</v>
      </c>
      <c r="N46" s="6">
        <f ca="1">IFERROR(IF($I46="","",IF('Input Sheet - LRMC'!$C$18="Yes",'Input Sheet - LRMC'!$C$21,(NPV('Input Sheet - LRMC'!$C$16,OFFSET('Input Sheet - LRMC'!$C$184,MATCH($I46,'Input Sheet - LRMC'!$B$185:$B$198,0),,,):OFFSET('Input Sheet - LRMC'!$C$184,MATCH($I46,'Input Sheet - LRMC'!$B$185:$B$198,0),LEFT(N$45,2)-1,,)))/(NPV('Input Sheet - LRMC'!$C$16,OFFSET('Input Sheet - LRMC'!$C$168,MATCH($I46,'Input Sheet - LRMC'!$B$169:$B$182,0),,,):OFFSET('Input Sheet - LRMC'!$C$168,MATCH($I46,'Input Sheet - LRMC'!$B$169:$B$182,0),LEFT(N$45,2)-1,,))))),0)</f>
        <v>0.45841442745949618</v>
      </c>
      <c r="P46" s="32" t="str">
        <f>I46</f>
        <v>Jemena Electricity Network</v>
      </c>
      <c r="Q46" s="6">
        <f ca="1">IF($P46="","",C46+J46)</f>
        <v>57.950226054803593</v>
      </c>
      <c r="R46" s="6">
        <f t="shared" ref="R46:U58" ca="1" si="28">IF($P46="","",D46+K46)</f>
        <v>26.935246209026232</v>
      </c>
      <c r="S46" s="61">
        <f t="shared" ca="1" si="28"/>
        <v>17.954382175526522</v>
      </c>
      <c r="T46" s="6">
        <f t="shared" ca="1" si="28"/>
        <v>14.489430051482074</v>
      </c>
      <c r="U46" s="6">
        <f t="shared" ca="1" si="28"/>
        <v>14.489430051482074</v>
      </c>
      <c r="W46" s="32" t="str">
        <f>P46</f>
        <v>Jemena Electricity Network</v>
      </c>
      <c r="X46" s="6">
        <f>IF($W46="","",'Input Sheet - LRMC'!$C$27)</f>
        <v>0</v>
      </c>
      <c r="Y46" s="6">
        <f>IF($W46="","",'Input Sheet - LRMC'!$C$27)</f>
        <v>0</v>
      </c>
      <c r="Z46" s="6">
        <f>IF($W46="","",'Input Sheet - LRMC'!$C$27)</f>
        <v>0</v>
      </c>
      <c r="AA46" s="6">
        <f>IF($W46="","",'Input Sheet - LRMC'!$C$27)</f>
        <v>0</v>
      </c>
      <c r="AB46" s="6">
        <f>IF($W46="","",'Input Sheet - LRMC'!$C$27)</f>
        <v>0</v>
      </c>
    </row>
    <row r="47" spans="2:28">
      <c r="B47" s="32" t="str">
        <f t="shared" si="27"/>
        <v/>
      </c>
      <c r="C47" s="6" t="str">
        <f ca="1">IFERROR(IF($B47="","",(NPV('Input Sheet - LRMC'!$C$16,OFFSET('Input Sheet - LRMC'!$C$152,MATCH($B9,'Input Sheet - LRMC'!$B$153:$B$166,0),,,):OFFSET('Input Sheet - LRMC'!$C$152,MATCH($B9,'Input Sheet - LRMC'!$B$153:$B$166,0),LEFT(C$7,2)-1,,)))/(NPV('Input Sheet - LRMC'!$C$16,OFFSET('Input Sheet - LRMC'!$C$168,MATCH($B9,'Input Sheet - LRMC'!$B$169:$B$182,0),,,):OFFSET('Input Sheet - LRMC'!$C$168,MATCH($B9,'Input Sheet - LRMC'!$B$169:$B$182,0),LEFT(C$7,2)-1,,)))),0)</f>
        <v/>
      </c>
      <c r="D47" s="6" t="str">
        <f ca="1">IFERROR(IF($B47="","",(NPV('Input Sheet - LRMC'!$C$16,OFFSET('Input Sheet - LRMC'!$C$152,MATCH($B9,'Input Sheet - LRMC'!$B$153:$B$166,0),,,):OFFSET('Input Sheet - LRMC'!$C$152,MATCH($B9,'Input Sheet - LRMC'!$B$153:$B$166,0),LEFT(D$7,2)-1,,)))/(NPV('Input Sheet - LRMC'!$C$16,OFFSET('Input Sheet - LRMC'!$C$168,MATCH($B9,'Input Sheet - LRMC'!$B$169:$B$182,0),,,):OFFSET('Input Sheet - LRMC'!$C$168,MATCH($B9,'Input Sheet - LRMC'!$B$169:$B$182,0),LEFT(D$7,2)-1,,)))),0)</f>
        <v/>
      </c>
      <c r="E47" s="6" t="str">
        <f ca="1">IFERROR(IF($B47="","",(NPV('Input Sheet - LRMC'!$C$16,OFFSET('Input Sheet - LRMC'!$C$152,MATCH($B9,'Input Sheet - LRMC'!$B$153:$B$166,0),,,):OFFSET('Input Sheet - LRMC'!$C$152,MATCH($B9,'Input Sheet - LRMC'!$B$153:$B$166,0),LEFT(E$7,2)-1,,)))/(NPV('Input Sheet - LRMC'!$C$16,OFFSET('Input Sheet - LRMC'!$C$168,MATCH($B9,'Input Sheet - LRMC'!$B$169:$B$182,0),,,):OFFSET('Input Sheet - LRMC'!$C$168,MATCH($B9,'Input Sheet - LRMC'!$B$169:$B$182,0),LEFT(E$7,2)-1,,)))),0)</f>
        <v/>
      </c>
      <c r="F47" s="6" t="str">
        <f ca="1">IFERROR(IF($B47="","",(NPV('Input Sheet - LRMC'!$C$16,OFFSET('Input Sheet - LRMC'!$C$152,MATCH($B9,'Input Sheet - LRMC'!$B$153:$B$166,0),,,):OFFSET('Input Sheet - LRMC'!$C$152,MATCH($B9,'Input Sheet - LRMC'!$B$153:$B$166,0),LEFT(F$7,2)-1,,)))/(NPV('Input Sheet - LRMC'!$C$16,OFFSET('Input Sheet - LRMC'!$C$168,MATCH($B9,'Input Sheet - LRMC'!$B$169:$B$182,0),,,):OFFSET('Input Sheet - LRMC'!$C$168,MATCH($B9,'Input Sheet - LRMC'!$B$169:$B$182,0),LEFT(F$7,2)-1,,)))),0)</f>
        <v/>
      </c>
      <c r="G47" s="6" t="str">
        <f ca="1">IFERROR(IF($B47="","",(NPV('Input Sheet - LRMC'!$C$16,OFFSET('Input Sheet - LRMC'!$C$152,MATCH($B9,'Input Sheet - LRMC'!$B$153:$B$166,0),,,):OFFSET('Input Sheet - LRMC'!$C$152,MATCH($B9,'Input Sheet - LRMC'!$B$153:$B$166,0),LEFT(G$7,2)-1,,)))/(NPV('Input Sheet - LRMC'!$C$16,OFFSET('Input Sheet - LRMC'!$C$168,MATCH($B9,'Input Sheet - LRMC'!$B$169:$B$182,0),,,):OFFSET('Input Sheet - LRMC'!$C$168,MATCH($B9,'Input Sheet - LRMC'!$B$169:$B$182,0),LEFT(G$7,2)-1,,)))),0)</f>
        <v/>
      </c>
      <c r="I47" s="32" t="str">
        <f t="shared" ref="I47:I58" si="29">B47</f>
        <v/>
      </c>
      <c r="J47" s="6" t="str">
        <f ca="1">IFERROR(IF($I47="","",IF('Input Sheet - LRMC'!$C$18="Yes",'Input Sheet - LRMC'!$C$21,(NPV('Input Sheet - LRMC'!$C$16,OFFSET('Input Sheet - LRMC'!$C$184,MATCH($I47,'Input Sheet - LRMC'!$B$185:$B$198,0),,,):OFFSET('Input Sheet - LRMC'!$C$184,MATCH($I47,'Input Sheet - LRMC'!$B$185:$B$198,0),LEFT(J$45,2)-1,,)))/(NPV('Input Sheet - LRMC'!$C$16,OFFSET('Input Sheet - LRMC'!$C$168,MATCH($I47,'Input Sheet - LRMC'!$B$169:$B$182,0),,,):OFFSET('Input Sheet - LRMC'!$C$168,MATCH($I47,'Input Sheet - LRMC'!$B$169:$B$182,0),LEFT(J$45,2)-1,,))))),0)</f>
        <v/>
      </c>
      <c r="K47" s="6" t="str">
        <f ca="1">IFERROR(IF($I47="","",IF('Input Sheet - LRMC'!$C$18="Yes",'Input Sheet - LRMC'!$C$21,(NPV('Input Sheet - LRMC'!$C$16,OFFSET('Input Sheet - LRMC'!$C$184,MATCH($I47,'Input Sheet - LRMC'!$B$185:$B$198,0),,,):OFFSET('Input Sheet - LRMC'!$C$184,MATCH($I47,'Input Sheet - LRMC'!$B$185:$B$198,0),LEFT(K$45,2)-1,,)))/(NPV('Input Sheet - LRMC'!$C$16,OFFSET('Input Sheet - LRMC'!$C$168,MATCH($I47,'Input Sheet - LRMC'!$B$169:$B$182,0),,,):OFFSET('Input Sheet - LRMC'!$C$168,MATCH($I47,'Input Sheet - LRMC'!$B$169:$B$182,0),LEFT(K$45,2)-1,,))))),0)</f>
        <v/>
      </c>
      <c r="L47" s="6" t="str">
        <f ca="1">IFERROR(IF($I47="","",IF('Input Sheet - LRMC'!$C$18="Yes",'Input Sheet - LRMC'!$C$21,(NPV('Input Sheet - LRMC'!$C$16,OFFSET('Input Sheet - LRMC'!$C$184,MATCH($I47,'Input Sheet - LRMC'!$B$185:$B$198,0),,,):OFFSET('Input Sheet - LRMC'!$C$184,MATCH($I47,'Input Sheet - LRMC'!$B$185:$B$198,0),LEFT(L$45,2)-1,,)))/(NPV('Input Sheet - LRMC'!$C$16,OFFSET('Input Sheet - LRMC'!$C$168,MATCH($I47,'Input Sheet - LRMC'!$B$169:$B$182,0),,,):OFFSET('Input Sheet - LRMC'!$C$168,MATCH($I47,'Input Sheet - LRMC'!$B$169:$B$182,0),LEFT(L$45,2)-1,,))))),0)</f>
        <v/>
      </c>
      <c r="M47" s="6" t="str">
        <f ca="1">IFERROR(IF($I47="","",IF('Input Sheet - LRMC'!$C$18="Yes",'Input Sheet - LRMC'!$C$21,(NPV('Input Sheet - LRMC'!$C$16,OFFSET('Input Sheet - LRMC'!$C$184,MATCH($I47,'Input Sheet - LRMC'!$B$185:$B$198,0),,,):OFFSET('Input Sheet - LRMC'!$C$184,MATCH($I47,'Input Sheet - LRMC'!$B$185:$B$198,0),LEFT(M$45,2)-1,,)))/(NPV('Input Sheet - LRMC'!$C$16,OFFSET('Input Sheet - LRMC'!$C$168,MATCH($I47,'Input Sheet - LRMC'!$B$169:$B$182,0),,,):OFFSET('Input Sheet - LRMC'!$C$168,MATCH($I47,'Input Sheet - LRMC'!$B$169:$B$182,0),LEFT(M$45,2)-1,,))))),0)</f>
        <v/>
      </c>
      <c r="N47" s="6" t="str">
        <f ca="1">IFERROR(IF($I47="","",IF('Input Sheet - LRMC'!$C$18="Yes",'Input Sheet - LRMC'!$C$21,(NPV('Input Sheet - LRMC'!$C$16,OFFSET('Input Sheet - LRMC'!$C$184,MATCH($I47,'Input Sheet - LRMC'!$B$185:$B$198,0),,,):OFFSET('Input Sheet - LRMC'!$C$184,MATCH($I47,'Input Sheet - LRMC'!$B$185:$B$198,0),LEFT(N$45,2)-1,,)))/(NPV('Input Sheet - LRMC'!$C$16,OFFSET('Input Sheet - LRMC'!$C$168,MATCH($I47,'Input Sheet - LRMC'!$B$169:$B$182,0),,,):OFFSET('Input Sheet - LRMC'!$C$168,MATCH($I47,'Input Sheet - LRMC'!$B$169:$B$182,0),LEFT(N$45,2)-1,,))))),0)</f>
        <v/>
      </c>
      <c r="P47" s="32" t="str">
        <f t="shared" ref="P47:P58" si="30">I47</f>
        <v/>
      </c>
      <c r="Q47" s="6" t="str">
        <f t="shared" ref="Q47:Q58" si="31">IF($P47="","",C47+J47)</f>
        <v/>
      </c>
      <c r="R47" s="6" t="str">
        <f t="shared" si="28"/>
        <v/>
      </c>
      <c r="S47" s="61" t="str">
        <f t="shared" si="28"/>
        <v/>
      </c>
      <c r="T47" s="6" t="str">
        <f t="shared" si="28"/>
        <v/>
      </c>
      <c r="U47" s="6" t="str">
        <f t="shared" si="28"/>
        <v/>
      </c>
      <c r="W47" s="32" t="str">
        <f t="shared" ref="W47:W58" si="32">P47</f>
        <v/>
      </c>
      <c r="X47" s="6" t="str">
        <f>IF($W47="","",'Input Sheet - LRMC'!$C$27)</f>
        <v/>
      </c>
      <c r="Y47" s="6" t="str">
        <f>IF($W47="","",'Input Sheet - LRMC'!$C$27)</f>
        <v/>
      </c>
      <c r="Z47" s="6" t="str">
        <f>IF($W47="","",'Input Sheet - LRMC'!$C$27)</f>
        <v/>
      </c>
      <c r="AA47" s="6" t="str">
        <f>IF($W47="","",'Input Sheet - LRMC'!$C$27)</f>
        <v/>
      </c>
      <c r="AB47" s="6" t="str">
        <f>IF($W47="","",'Input Sheet - LRMC'!$C$27)</f>
        <v/>
      </c>
    </row>
    <row r="48" spans="2:28">
      <c r="B48" s="32" t="str">
        <f t="shared" si="27"/>
        <v/>
      </c>
      <c r="C48" s="6" t="str">
        <f ca="1">IFERROR(IF($B48="","",(NPV('Input Sheet - LRMC'!$C$16,OFFSET('Input Sheet - LRMC'!$C$152,MATCH($B10,'Input Sheet - LRMC'!$B$153:$B$166,0),,,):OFFSET('Input Sheet - LRMC'!$C$152,MATCH($B10,'Input Sheet - LRMC'!$B$153:$B$166,0),LEFT(C$7,2)-1,,)))/(NPV('Input Sheet - LRMC'!$C$16,OFFSET('Input Sheet - LRMC'!$C$168,MATCH($B10,'Input Sheet - LRMC'!$B$169:$B$182,0),,,):OFFSET('Input Sheet - LRMC'!$C$168,MATCH($B10,'Input Sheet - LRMC'!$B$169:$B$182,0),LEFT(C$7,2)-1,,)))),0)</f>
        <v/>
      </c>
      <c r="D48" s="6" t="str">
        <f ca="1">IFERROR(IF($B48="","",(NPV('Input Sheet - LRMC'!$C$16,OFFSET('Input Sheet - LRMC'!$C$152,MATCH($B10,'Input Sheet - LRMC'!$B$153:$B$166,0),,,):OFFSET('Input Sheet - LRMC'!$C$152,MATCH($B10,'Input Sheet - LRMC'!$B$153:$B$166,0),LEFT(D$7,2)-1,,)))/(NPV('Input Sheet - LRMC'!$C$16,OFFSET('Input Sheet - LRMC'!$C$168,MATCH($B10,'Input Sheet - LRMC'!$B$169:$B$182,0),,,):OFFSET('Input Sheet - LRMC'!$C$168,MATCH($B10,'Input Sheet - LRMC'!$B$169:$B$182,0),LEFT(D$7,2)-1,,)))),0)</f>
        <v/>
      </c>
      <c r="E48" s="6" t="str">
        <f ca="1">IFERROR(IF($B48="","",(NPV('Input Sheet - LRMC'!$C$16,OFFSET('Input Sheet - LRMC'!$C$152,MATCH($B10,'Input Sheet - LRMC'!$B$153:$B$166,0),,,):OFFSET('Input Sheet - LRMC'!$C$152,MATCH($B10,'Input Sheet - LRMC'!$B$153:$B$166,0),LEFT(E$7,2)-1,,)))/(NPV('Input Sheet - LRMC'!$C$16,OFFSET('Input Sheet - LRMC'!$C$168,MATCH($B10,'Input Sheet - LRMC'!$B$169:$B$182,0),,,):OFFSET('Input Sheet - LRMC'!$C$168,MATCH($B10,'Input Sheet - LRMC'!$B$169:$B$182,0),LEFT(E$7,2)-1,,)))),0)</f>
        <v/>
      </c>
      <c r="F48" s="6" t="str">
        <f ca="1">IFERROR(IF($B48="","",(NPV('Input Sheet - LRMC'!$C$16,OFFSET('Input Sheet - LRMC'!$C$152,MATCH($B10,'Input Sheet - LRMC'!$B$153:$B$166,0),,,):OFFSET('Input Sheet - LRMC'!$C$152,MATCH($B10,'Input Sheet - LRMC'!$B$153:$B$166,0),LEFT(F$7,2)-1,,)))/(NPV('Input Sheet - LRMC'!$C$16,OFFSET('Input Sheet - LRMC'!$C$168,MATCH($B10,'Input Sheet - LRMC'!$B$169:$B$182,0),,,):OFFSET('Input Sheet - LRMC'!$C$168,MATCH($B10,'Input Sheet - LRMC'!$B$169:$B$182,0),LEFT(F$7,2)-1,,)))),0)</f>
        <v/>
      </c>
      <c r="G48" s="6" t="str">
        <f ca="1">IFERROR(IF($B48="","",(NPV('Input Sheet - LRMC'!$C$16,OFFSET('Input Sheet - LRMC'!$C$152,MATCH($B10,'Input Sheet - LRMC'!$B$153:$B$166,0),,,):OFFSET('Input Sheet - LRMC'!$C$152,MATCH($B10,'Input Sheet - LRMC'!$B$153:$B$166,0),LEFT(G$7,2)-1,,)))/(NPV('Input Sheet - LRMC'!$C$16,OFFSET('Input Sheet - LRMC'!$C$168,MATCH($B10,'Input Sheet - LRMC'!$B$169:$B$182,0),,,):OFFSET('Input Sheet - LRMC'!$C$168,MATCH($B10,'Input Sheet - LRMC'!$B$169:$B$182,0),LEFT(G$7,2)-1,,)))),0)</f>
        <v/>
      </c>
      <c r="I48" s="32" t="str">
        <f t="shared" si="29"/>
        <v/>
      </c>
      <c r="J48" s="6" t="str">
        <f ca="1">IFERROR(IF($I48="","",IF('Input Sheet - LRMC'!$C$18="Yes",'Input Sheet - LRMC'!$C$21,(NPV('Input Sheet - LRMC'!$C$16,OFFSET('Input Sheet - LRMC'!$C$184,MATCH($I48,'Input Sheet - LRMC'!$B$185:$B$198,0),,,):OFFSET('Input Sheet - LRMC'!$C$184,MATCH($I48,'Input Sheet - LRMC'!$B$185:$B$198,0),LEFT(J$45,2)-1,,)))/(NPV('Input Sheet - LRMC'!$C$16,OFFSET('Input Sheet - LRMC'!$C$168,MATCH($I48,'Input Sheet - LRMC'!$B$169:$B$182,0),,,):OFFSET('Input Sheet - LRMC'!$C$168,MATCH($I48,'Input Sheet - LRMC'!$B$169:$B$182,0),LEFT(J$45,2)-1,,))))),0)</f>
        <v/>
      </c>
      <c r="K48" s="6" t="str">
        <f ca="1">IFERROR(IF($I48="","",IF('Input Sheet - LRMC'!$C$18="Yes",'Input Sheet - LRMC'!$C$21,(NPV('Input Sheet - LRMC'!$C$16,OFFSET('Input Sheet - LRMC'!$C$184,MATCH($I48,'Input Sheet - LRMC'!$B$185:$B$198,0),,,):OFFSET('Input Sheet - LRMC'!$C$184,MATCH($I48,'Input Sheet - LRMC'!$B$185:$B$198,0),LEFT(K$45,2)-1,,)))/(NPV('Input Sheet - LRMC'!$C$16,OFFSET('Input Sheet - LRMC'!$C$168,MATCH($I48,'Input Sheet - LRMC'!$B$169:$B$182,0),,,):OFFSET('Input Sheet - LRMC'!$C$168,MATCH($I48,'Input Sheet - LRMC'!$B$169:$B$182,0),LEFT(K$45,2)-1,,))))),0)</f>
        <v/>
      </c>
      <c r="L48" s="6" t="str">
        <f ca="1">IFERROR(IF($I48="","",IF('Input Sheet - LRMC'!$C$18="Yes",'Input Sheet - LRMC'!$C$21,(NPV('Input Sheet - LRMC'!$C$16,OFFSET('Input Sheet - LRMC'!$C$184,MATCH($I48,'Input Sheet - LRMC'!$B$185:$B$198,0),,,):OFFSET('Input Sheet - LRMC'!$C$184,MATCH($I48,'Input Sheet - LRMC'!$B$185:$B$198,0),LEFT(L$45,2)-1,,)))/(NPV('Input Sheet - LRMC'!$C$16,OFFSET('Input Sheet - LRMC'!$C$168,MATCH($I48,'Input Sheet - LRMC'!$B$169:$B$182,0),,,):OFFSET('Input Sheet - LRMC'!$C$168,MATCH($I48,'Input Sheet - LRMC'!$B$169:$B$182,0),LEFT(L$45,2)-1,,))))),0)</f>
        <v/>
      </c>
      <c r="M48" s="6" t="str">
        <f ca="1">IFERROR(IF($I48="","",IF('Input Sheet - LRMC'!$C$18="Yes",'Input Sheet - LRMC'!$C$21,(NPV('Input Sheet - LRMC'!$C$16,OFFSET('Input Sheet - LRMC'!$C$184,MATCH($I48,'Input Sheet - LRMC'!$B$185:$B$198,0),,,):OFFSET('Input Sheet - LRMC'!$C$184,MATCH($I48,'Input Sheet - LRMC'!$B$185:$B$198,0),LEFT(M$45,2)-1,,)))/(NPV('Input Sheet - LRMC'!$C$16,OFFSET('Input Sheet - LRMC'!$C$168,MATCH($I48,'Input Sheet - LRMC'!$B$169:$B$182,0),,,):OFFSET('Input Sheet - LRMC'!$C$168,MATCH($I48,'Input Sheet - LRMC'!$B$169:$B$182,0),LEFT(M$45,2)-1,,))))),0)</f>
        <v/>
      </c>
      <c r="N48" s="6" t="str">
        <f ca="1">IFERROR(IF($I48="","",IF('Input Sheet - LRMC'!$C$18="Yes",'Input Sheet - LRMC'!$C$21,(NPV('Input Sheet - LRMC'!$C$16,OFFSET('Input Sheet - LRMC'!$C$184,MATCH($I48,'Input Sheet - LRMC'!$B$185:$B$198,0),,,):OFFSET('Input Sheet - LRMC'!$C$184,MATCH($I48,'Input Sheet - LRMC'!$B$185:$B$198,0),LEFT(N$45,2)-1,,)))/(NPV('Input Sheet - LRMC'!$C$16,OFFSET('Input Sheet - LRMC'!$C$168,MATCH($I48,'Input Sheet - LRMC'!$B$169:$B$182,0),,,):OFFSET('Input Sheet - LRMC'!$C$168,MATCH($I48,'Input Sheet - LRMC'!$B$169:$B$182,0),LEFT(N$45,2)-1,,))))),0)</f>
        <v/>
      </c>
      <c r="P48" s="32" t="str">
        <f t="shared" si="30"/>
        <v/>
      </c>
      <c r="Q48" s="6" t="str">
        <f t="shared" si="31"/>
        <v/>
      </c>
      <c r="R48" s="6" t="str">
        <f t="shared" si="28"/>
        <v/>
      </c>
      <c r="S48" s="61" t="str">
        <f t="shared" si="28"/>
        <v/>
      </c>
      <c r="T48" s="6" t="str">
        <f t="shared" si="28"/>
        <v/>
      </c>
      <c r="U48" s="6" t="str">
        <f t="shared" si="28"/>
        <v/>
      </c>
      <c r="W48" s="32" t="str">
        <f t="shared" si="32"/>
        <v/>
      </c>
      <c r="X48" s="6" t="str">
        <f>IF($W48="","",'Input Sheet - LRMC'!$C$27)</f>
        <v/>
      </c>
      <c r="Y48" s="6" t="str">
        <f>IF($W48="","",'Input Sheet - LRMC'!$C$27)</f>
        <v/>
      </c>
      <c r="Z48" s="6" t="str">
        <f>IF($W48="","",'Input Sheet - LRMC'!$C$27)</f>
        <v/>
      </c>
      <c r="AA48" s="6" t="str">
        <f>IF($W48="","",'Input Sheet - LRMC'!$C$27)</f>
        <v/>
      </c>
      <c r="AB48" s="6" t="str">
        <f>IF($W48="","",'Input Sheet - LRMC'!$C$27)</f>
        <v/>
      </c>
    </row>
    <row r="49" spans="2:28">
      <c r="B49" s="32" t="str">
        <f t="shared" si="27"/>
        <v/>
      </c>
      <c r="C49" s="6" t="str">
        <f ca="1">IFERROR(IF($B49="","",(NPV('Input Sheet - LRMC'!$C$16,OFFSET('Input Sheet - LRMC'!$C$152,MATCH($B11,'Input Sheet - LRMC'!$B$153:$B$166,0),,,):OFFSET('Input Sheet - LRMC'!$C$152,MATCH($B11,'Input Sheet - LRMC'!$B$153:$B$166,0),LEFT(C$7,2)-1,,)))/(NPV('Input Sheet - LRMC'!$C$16,OFFSET('Input Sheet - LRMC'!$C$168,MATCH($B11,'Input Sheet - LRMC'!$B$169:$B$182,0),,,):OFFSET('Input Sheet - LRMC'!$C$168,MATCH($B11,'Input Sheet - LRMC'!$B$169:$B$182,0),LEFT(C$7,2)-1,,)))),0)</f>
        <v/>
      </c>
      <c r="D49" s="6" t="str">
        <f ca="1">IFERROR(IF($B49="","",(NPV('Input Sheet - LRMC'!$C$16,OFFSET('Input Sheet - LRMC'!$C$152,MATCH($B11,'Input Sheet - LRMC'!$B$153:$B$166,0),,,):OFFSET('Input Sheet - LRMC'!$C$152,MATCH($B11,'Input Sheet - LRMC'!$B$153:$B$166,0),LEFT(D$7,2)-1,,)))/(NPV('Input Sheet - LRMC'!$C$16,OFFSET('Input Sheet - LRMC'!$C$168,MATCH($B11,'Input Sheet - LRMC'!$B$169:$B$182,0),,,):OFFSET('Input Sheet - LRMC'!$C$168,MATCH($B11,'Input Sheet - LRMC'!$B$169:$B$182,0),LEFT(D$7,2)-1,,)))),0)</f>
        <v/>
      </c>
      <c r="E49" s="6" t="str">
        <f ca="1">IFERROR(IF($B49="","",(NPV('Input Sheet - LRMC'!$C$16,OFFSET('Input Sheet - LRMC'!$C$152,MATCH($B11,'Input Sheet - LRMC'!$B$153:$B$166,0),,,):OFFSET('Input Sheet - LRMC'!$C$152,MATCH($B11,'Input Sheet - LRMC'!$B$153:$B$166,0),LEFT(E$7,2)-1,,)))/(NPV('Input Sheet - LRMC'!$C$16,OFFSET('Input Sheet - LRMC'!$C$168,MATCH($B11,'Input Sheet - LRMC'!$B$169:$B$182,0),,,):OFFSET('Input Sheet - LRMC'!$C$168,MATCH($B11,'Input Sheet - LRMC'!$B$169:$B$182,0),LEFT(E$7,2)-1,,)))),0)</f>
        <v/>
      </c>
      <c r="F49" s="6" t="str">
        <f ca="1">IFERROR(IF($B49="","",(NPV('Input Sheet - LRMC'!$C$16,OFFSET('Input Sheet - LRMC'!$C$152,MATCH($B11,'Input Sheet - LRMC'!$B$153:$B$166,0),,,):OFFSET('Input Sheet - LRMC'!$C$152,MATCH($B11,'Input Sheet - LRMC'!$B$153:$B$166,0),LEFT(F$7,2)-1,,)))/(NPV('Input Sheet - LRMC'!$C$16,OFFSET('Input Sheet - LRMC'!$C$168,MATCH($B11,'Input Sheet - LRMC'!$B$169:$B$182,0),,,):OFFSET('Input Sheet - LRMC'!$C$168,MATCH($B11,'Input Sheet - LRMC'!$B$169:$B$182,0),LEFT(F$7,2)-1,,)))),0)</f>
        <v/>
      </c>
      <c r="G49" s="6" t="str">
        <f ca="1">IFERROR(IF($B49="","",(NPV('Input Sheet - LRMC'!$C$16,OFFSET('Input Sheet - LRMC'!$C$152,MATCH($B11,'Input Sheet - LRMC'!$B$153:$B$166,0),,,):OFFSET('Input Sheet - LRMC'!$C$152,MATCH($B11,'Input Sheet - LRMC'!$B$153:$B$166,0),LEFT(G$7,2)-1,,)))/(NPV('Input Sheet - LRMC'!$C$16,OFFSET('Input Sheet - LRMC'!$C$168,MATCH($B11,'Input Sheet - LRMC'!$B$169:$B$182,0),,,):OFFSET('Input Sheet - LRMC'!$C$168,MATCH($B11,'Input Sheet - LRMC'!$B$169:$B$182,0),LEFT(G$7,2)-1,,)))),0)</f>
        <v/>
      </c>
      <c r="I49" s="32" t="str">
        <f t="shared" si="29"/>
        <v/>
      </c>
      <c r="J49" s="6" t="str">
        <f ca="1">IFERROR(IF($I49="","",IF('Input Sheet - LRMC'!$C$18="Yes",'Input Sheet - LRMC'!$C$21,(NPV('Input Sheet - LRMC'!$C$16,OFFSET('Input Sheet - LRMC'!$C$184,MATCH($I49,'Input Sheet - LRMC'!$B$185:$B$198,0),,,):OFFSET('Input Sheet - LRMC'!$C$184,MATCH($I49,'Input Sheet - LRMC'!$B$185:$B$198,0),LEFT(J$45,2)-1,,)))/(NPV('Input Sheet - LRMC'!$C$16,OFFSET('Input Sheet - LRMC'!$C$168,MATCH($I49,'Input Sheet - LRMC'!$B$169:$B$182,0),,,):OFFSET('Input Sheet - LRMC'!$C$168,MATCH($I49,'Input Sheet - LRMC'!$B$169:$B$182,0),LEFT(J$45,2)-1,,))))),0)</f>
        <v/>
      </c>
      <c r="K49" s="6" t="str">
        <f ca="1">IFERROR(IF($I49="","",IF('Input Sheet - LRMC'!$C$18="Yes",'Input Sheet - LRMC'!$C$21,(NPV('Input Sheet - LRMC'!$C$16,OFFSET('Input Sheet - LRMC'!$C$184,MATCH($I49,'Input Sheet - LRMC'!$B$185:$B$198,0),,,):OFFSET('Input Sheet - LRMC'!$C$184,MATCH($I49,'Input Sheet - LRMC'!$B$185:$B$198,0),LEFT(K$45,2)-1,,)))/(NPV('Input Sheet - LRMC'!$C$16,OFFSET('Input Sheet - LRMC'!$C$168,MATCH($I49,'Input Sheet - LRMC'!$B$169:$B$182,0),,,):OFFSET('Input Sheet - LRMC'!$C$168,MATCH($I49,'Input Sheet - LRMC'!$B$169:$B$182,0),LEFT(K$45,2)-1,,))))),0)</f>
        <v/>
      </c>
      <c r="L49" s="6" t="str">
        <f ca="1">IFERROR(IF($I49="","",IF('Input Sheet - LRMC'!$C$18="Yes",'Input Sheet - LRMC'!$C$21,(NPV('Input Sheet - LRMC'!$C$16,OFFSET('Input Sheet - LRMC'!$C$184,MATCH($I49,'Input Sheet - LRMC'!$B$185:$B$198,0),,,):OFFSET('Input Sheet - LRMC'!$C$184,MATCH($I49,'Input Sheet - LRMC'!$B$185:$B$198,0),LEFT(L$45,2)-1,,)))/(NPV('Input Sheet - LRMC'!$C$16,OFFSET('Input Sheet - LRMC'!$C$168,MATCH($I49,'Input Sheet - LRMC'!$B$169:$B$182,0),,,):OFFSET('Input Sheet - LRMC'!$C$168,MATCH($I49,'Input Sheet - LRMC'!$B$169:$B$182,0),LEFT(L$45,2)-1,,))))),0)</f>
        <v/>
      </c>
      <c r="M49" s="6" t="str">
        <f ca="1">IFERROR(IF($I49="","",IF('Input Sheet - LRMC'!$C$18="Yes",'Input Sheet - LRMC'!$C$21,(NPV('Input Sheet - LRMC'!$C$16,OFFSET('Input Sheet - LRMC'!$C$184,MATCH($I49,'Input Sheet - LRMC'!$B$185:$B$198,0),,,):OFFSET('Input Sheet - LRMC'!$C$184,MATCH($I49,'Input Sheet - LRMC'!$B$185:$B$198,0),LEFT(M$45,2)-1,,)))/(NPV('Input Sheet - LRMC'!$C$16,OFFSET('Input Sheet - LRMC'!$C$168,MATCH($I49,'Input Sheet - LRMC'!$B$169:$B$182,0),,,):OFFSET('Input Sheet - LRMC'!$C$168,MATCH($I49,'Input Sheet - LRMC'!$B$169:$B$182,0),LEFT(M$45,2)-1,,))))),0)</f>
        <v/>
      </c>
      <c r="N49" s="6" t="str">
        <f ca="1">IFERROR(IF($I49="","",IF('Input Sheet - LRMC'!$C$18="Yes",'Input Sheet - LRMC'!$C$21,(NPV('Input Sheet - LRMC'!$C$16,OFFSET('Input Sheet - LRMC'!$C$184,MATCH($I49,'Input Sheet - LRMC'!$B$185:$B$198,0),,,):OFFSET('Input Sheet - LRMC'!$C$184,MATCH($I49,'Input Sheet - LRMC'!$B$185:$B$198,0),LEFT(N$45,2)-1,,)))/(NPV('Input Sheet - LRMC'!$C$16,OFFSET('Input Sheet - LRMC'!$C$168,MATCH($I49,'Input Sheet - LRMC'!$B$169:$B$182,0),,,):OFFSET('Input Sheet - LRMC'!$C$168,MATCH($I49,'Input Sheet - LRMC'!$B$169:$B$182,0),LEFT(N$45,2)-1,,))))),0)</f>
        <v/>
      </c>
      <c r="P49" s="32" t="str">
        <f t="shared" si="30"/>
        <v/>
      </c>
      <c r="Q49" s="6" t="str">
        <f t="shared" si="31"/>
        <v/>
      </c>
      <c r="R49" s="6" t="str">
        <f t="shared" si="28"/>
        <v/>
      </c>
      <c r="S49" s="61" t="str">
        <f t="shared" si="28"/>
        <v/>
      </c>
      <c r="T49" s="6" t="str">
        <f t="shared" si="28"/>
        <v/>
      </c>
      <c r="U49" s="6" t="str">
        <f t="shared" si="28"/>
        <v/>
      </c>
      <c r="W49" s="32" t="str">
        <f t="shared" si="32"/>
        <v/>
      </c>
      <c r="X49" s="6" t="str">
        <f>IF($W49="","",'Input Sheet - LRMC'!$C$27)</f>
        <v/>
      </c>
      <c r="Y49" s="6" t="str">
        <f>IF($W49="","",'Input Sheet - LRMC'!$C$27)</f>
        <v/>
      </c>
      <c r="Z49" s="6" t="str">
        <f>IF($W49="","",'Input Sheet - LRMC'!$C$27)</f>
        <v/>
      </c>
      <c r="AA49" s="6" t="str">
        <f>IF($W49="","",'Input Sheet - LRMC'!$C$27)</f>
        <v/>
      </c>
      <c r="AB49" s="6" t="str">
        <f>IF($W49="","",'Input Sheet - LRMC'!$C$27)</f>
        <v/>
      </c>
    </row>
    <row r="50" spans="2:28">
      <c r="B50" s="32" t="str">
        <f t="shared" si="27"/>
        <v/>
      </c>
      <c r="C50" s="6" t="str">
        <f ca="1">IFERROR(IF($B50="","",(NPV('Input Sheet - LRMC'!$C$16,OFFSET('Input Sheet - LRMC'!$C$152,MATCH($B12,'Input Sheet - LRMC'!$B$153:$B$166,0),,,):OFFSET('Input Sheet - LRMC'!$C$152,MATCH($B12,'Input Sheet - LRMC'!$B$153:$B$166,0),LEFT(C$7,2)-1,,)))/(NPV('Input Sheet - LRMC'!$C$16,OFFSET('Input Sheet - LRMC'!$C$168,MATCH($B12,'Input Sheet - LRMC'!$B$169:$B$182,0),,,):OFFSET('Input Sheet - LRMC'!$C$168,MATCH($B12,'Input Sheet - LRMC'!$B$169:$B$182,0),LEFT(C$7,2)-1,,)))),0)</f>
        <v/>
      </c>
      <c r="D50" s="6" t="str">
        <f ca="1">IFERROR(IF($B50="","",(NPV('Input Sheet - LRMC'!$C$16,OFFSET('Input Sheet - LRMC'!$C$152,MATCH($B12,'Input Sheet - LRMC'!$B$153:$B$166,0),,,):OFFSET('Input Sheet - LRMC'!$C$152,MATCH($B12,'Input Sheet - LRMC'!$B$153:$B$166,0),LEFT(D$7,2)-1,,)))/(NPV('Input Sheet - LRMC'!$C$16,OFFSET('Input Sheet - LRMC'!$C$168,MATCH($B12,'Input Sheet - LRMC'!$B$169:$B$182,0),,,):OFFSET('Input Sheet - LRMC'!$C$168,MATCH($B12,'Input Sheet - LRMC'!$B$169:$B$182,0),LEFT(D$7,2)-1,,)))),0)</f>
        <v/>
      </c>
      <c r="E50" s="6" t="str">
        <f ca="1">IFERROR(IF($B50="","",(NPV('Input Sheet - LRMC'!$C$16,OFFSET('Input Sheet - LRMC'!$C$152,MATCH($B12,'Input Sheet - LRMC'!$B$153:$B$166,0),,,):OFFSET('Input Sheet - LRMC'!$C$152,MATCH($B12,'Input Sheet - LRMC'!$B$153:$B$166,0),LEFT(E$7,2)-1,,)))/(NPV('Input Sheet - LRMC'!$C$16,OFFSET('Input Sheet - LRMC'!$C$168,MATCH($B12,'Input Sheet - LRMC'!$B$169:$B$182,0),,,):OFFSET('Input Sheet - LRMC'!$C$168,MATCH($B12,'Input Sheet - LRMC'!$B$169:$B$182,0),LEFT(E$7,2)-1,,)))),0)</f>
        <v/>
      </c>
      <c r="F50" s="6" t="str">
        <f ca="1">IFERROR(IF($B50="","",(NPV('Input Sheet - LRMC'!$C$16,OFFSET('Input Sheet - LRMC'!$C$152,MATCH($B12,'Input Sheet - LRMC'!$B$153:$B$166,0),,,):OFFSET('Input Sheet - LRMC'!$C$152,MATCH($B12,'Input Sheet - LRMC'!$B$153:$B$166,0),LEFT(F$7,2)-1,,)))/(NPV('Input Sheet - LRMC'!$C$16,OFFSET('Input Sheet - LRMC'!$C$168,MATCH($B12,'Input Sheet - LRMC'!$B$169:$B$182,0),,,):OFFSET('Input Sheet - LRMC'!$C$168,MATCH($B12,'Input Sheet - LRMC'!$B$169:$B$182,0),LEFT(F$7,2)-1,,)))),0)</f>
        <v/>
      </c>
      <c r="G50" s="6" t="str">
        <f ca="1">IFERROR(IF($B50="","",(NPV('Input Sheet - LRMC'!$C$16,OFFSET('Input Sheet - LRMC'!$C$152,MATCH($B12,'Input Sheet - LRMC'!$B$153:$B$166,0),,,):OFFSET('Input Sheet - LRMC'!$C$152,MATCH($B12,'Input Sheet - LRMC'!$B$153:$B$166,0),LEFT(G$7,2)-1,,)))/(NPV('Input Sheet - LRMC'!$C$16,OFFSET('Input Sheet - LRMC'!$C$168,MATCH($B12,'Input Sheet - LRMC'!$B$169:$B$182,0),,,):OFFSET('Input Sheet - LRMC'!$C$168,MATCH($B12,'Input Sheet - LRMC'!$B$169:$B$182,0),LEFT(G$7,2)-1,,)))),0)</f>
        <v/>
      </c>
      <c r="I50" s="32" t="str">
        <f t="shared" si="29"/>
        <v/>
      </c>
      <c r="J50" s="6" t="str">
        <f ca="1">IFERROR(IF($I50="","",IF('Input Sheet - LRMC'!$C$18="Yes",'Input Sheet - LRMC'!$C$21,(NPV('Input Sheet - LRMC'!$C$16,OFFSET('Input Sheet - LRMC'!$C$184,MATCH($I50,'Input Sheet - LRMC'!$B$185:$B$198,0),,,):OFFSET('Input Sheet - LRMC'!$C$184,MATCH($I50,'Input Sheet - LRMC'!$B$185:$B$198,0),LEFT(J$45,2)-1,,)))/(NPV('Input Sheet - LRMC'!$C$16,OFFSET('Input Sheet - LRMC'!$C$168,MATCH($I50,'Input Sheet - LRMC'!$B$169:$B$182,0),,,):OFFSET('Input Sheet - LRMC'!$C$168,MATCH($I50,'Input Sheet - LRMC'!$B$169:$B$182,0),LEFT(J$45,2)-1,,))))),0)</f>
        <v/>
      </c>
      <c r="K50" s="6" t="str">
        <f ca="1">IFERROR(IF($I50="","",IF('Input Sheet - LRMC'!$C$18="Yes",'Input Sheet - LRMC'!$C$21,(NPV('Input Sheet - LRMC'!$C$16,OFFSET('Input Sheet - LRMC'!$C$184,MATCH($I50,'Input Sheet - LRMC'!$B$185:$B$198,0),,,):OFFSET('Input Sheet - LRMC'!$C$184,MATCH($I50,'Input Sheet - LRMC'!$B$185:$B$198,0),LEFT(K$45,2)-1,,)))/(NPV('Input Sheet - LRMC'!$C$16,OFFSET('Input Sheet - LRMC'!$C$168,MATCH($I50,'Input Sheet - LRMC'!$B$169:$B$182,0),,,):OFFSET('Input Sheet - LRMC'!$C$168,MATCH($I50,'Input Sheet - LRMC'!$B$169:$B$182,0),LEFT(K$45,2)-1,,))))),0)</f>
        <v/>
      </c>
      <c r="L50" s="6" t="str">
        <f ca="1">IFERROR(IF($I50="","",IF('Input Sheet - LRMC'!$C$18="Yes",'Input Sheet - LRMC'!$C$21,(NPV('Input Sheet - LRMC'!$C$16,OFFSET('Input Sheet - LRMC'!$C$184,MATCH($I50,'Input Sheet - LRMC'!$B$185:$B$198,0),,,):OFFSET('Input Sheet - LRMC'!$C$184,MATCH($I50,'Input Sheet - LRMC'!$B$185:$B$198,0),LEFT(L$45,2)-1,,)))/(NPV('Input Sheet - LRMC'!$C$16,OFFSET('Input Sheet - LRMC'!$C$168,MATCH($I50,'Input Sheet - LRMC'!$B$169:$B$182,0),,,):OFFSET('Input Sheet - LRMC'!$C$168,MATCH($I50,'Input Sheet - LRMC'!$B$169:$B$182,0),LEFT(L$45,2)-1,,))))),0)</f>
        <v/>
      </c>
      <c r="M50" s="6" t="str">
        <f ca="1">IFERROR(IF($I50="","",IF('Input Sheet - LRMC'!$C$18="Yes",'Input Sheet - LRMC'!$C$21,(NPV('Input Sheet - LRMC'!$C$16,OFFSET('Input Sheet - LRMC'!$C$184,MATCH($I50,'Input Sheet - LRMC'!$B$185:$B$198,0),,,):OFFSET('Input Sheet - LRMC'!$C$184,MATCH($I50,'Input Sheet - LRMC'!$B$185:$B$198,0),LEFT(M$45,2)-1,,)))/(NPV('Input Sheet - LRMC'!$C$16,OFFSET('Input Sheet - LRMC'!$C$168,MATCH($I50,'Input Sheet - LRMC'!$B$169:$B$182,0),,,):OFFSET('Input Sheet - LRMC'!$C$168,MATCH($I50,'Input Sheet - LRMC'!$B$169:$B$182,0),LEFT(M$45,2)-1,,))))),0)</f>
        <v/>
      </c>
      <c r="N50" s="6" t="str">
        <f ca="1">IFERROR(IF($I50="","",IF('Input Sheet - LRMC'!$C$18="Yes",'Input Sheet - LRMC'!$C$21,(NPV('Input Sheet - LRMC'!$C$16,OFFSET('Input Sheet - LRMC'!$C$184,MATCH($I50,'Input Sheet - LRMC'!$B$185:$B$198,0),,,):OFFSET('Input Sheet - LRMC'!$C$184,MATCH($I50,'Input Sheet - LRMC'!$B$185:$B$198,0),LEFT(N$45,2)-1,,)))/(NPV('Input Sheet - LRMC'!$C$16,OFFSET('Input Sheet - LRMC'!$C$168,MATCH($I50,'Input Sheet - LRMC'!$B$169:$B$182,0),,,):OFFSET('Input Sheet - LRMC'!$C$168,MATCH($I50,'Input Sheet - LRMC'!$B$169:$B$182,0),LEFT(N$45,2)-1,,))))),0)</f>
        <v/>
      </c>
      <c r="P50" s="32" t="str">
        <f t="shared" si="30"/>
        <v/>
      </c>
      <c r="Q50" s="6" t="str">
        <f t="shared" si="31"/>
        <v/>
      </c>
      <c r="R50" s="6" t="str">
        <f t="shared" si="28"/>
        <v/>
      </c>
      <c r="S50" s="61" t="str">
        <f t="shared" si="28"/>
        <v/>
      </c>
      <c r="T50" s="6" t="str">
        <f t="shared" si="28"/>
        <v/>
      </c>
      <c r="U50" s="6" t="str">
        <f t="shared" si="28"/>
        <v/>
      </c>
      <c r="W50" s="32" t="str">
        <f t="shared" si="32"/>
        <v/>
      </c>
      <c r="X50" s="6" t="str">
        <f>IF($W50="","",'Input Sheet - LRMC'!$C$27)</f>
        <v/>
      </c>
      <c r="Y50" s="6" t="str">
        <f>IF($W50="","",'Input Sheet - LRMC'!$C$27)</f>
        <v/>
      </c>
      <c r="Z50" s="6" t="str">
        <f>IF($W50="","",'Input Sheet - LRMC'!$C$27)</f>
        <v/>
      </c>
      <c r="AA50" s="6" t="str">
        <f>IF($W50="","",'Input Sheet - LRMC'!$C$27)</f>
        <v/>
      </c>
      <c r="AB50" s="6" t="str">
        <f>IF($W50="","",'Input Sheet - LRMC'!$C$27)</f>
        <v/>
      </c>
    </row>
    <row r="51" spans="2:28">
      <c r="B51" s="32" t="str">
        <f t="shared" si="27"/>
        <v/>
      </c>
      <c r="C51" s="6" t="str">
        <f ca="1">IFERROR(IF($B51="","",(NPV('Input Sheet - LRMC'!$C$16,OFFSET('Input Sheet - LRMC'!$C$152,MATCH($B13,'Input Sheet - LRMC'!$B$153:$B$166,0),,,):OFFSET('Input Sheet - LRMC'!$C$152,MATCH($B13,'Input Sheet - LRMC'!$B$153:$B$166,0),LEFT(C$7,2)-1,,)))/(NPV('Input Sheet - LRMC'!$C$16,OFFSET('Input Sheet - LRMC'!$C$168,MATCH($B13,'Input Sheet - LRMC'!$B$169:$B$182,0),,,):OFFSET('Input Sheet - LRMC'!$C$168,MATCH($B13,'Input Sheet - LRMC'!$B$169:$B$182,0),LEFT(C$7,2)-1,,)))),0)</f>
        <v/>
      </c>
      <c r="D51" s="6" t="str">
        <f ca="1">IFERROR(IF($B51="","",(NPV('Input Sheet - LRMC'!$C$16,OFFSET('Input Sheet - LRMC'!$C$152,MATCH($B13,'Input Sheet - LRMC'!$B$153:$B$166,0),,,):OFFSET('Input Sheet - LRMC'!$C$152,MATCH($B13,'Input Sheet - LRMC'!$B$153:$B$166,0),LEFT(D$7,2)-1,,)))/(NPV('Input Sheet - LRMC'!$C$16,OFFSET('Input Sheet - LRMC'!$C$168,MATCH($B13,'Input Sheet - LRMC'!$B$169:$B$182,0),,,):OFFSET('Input Sheet - LRMC'!$C$168,MATCH($B13,'Input Sheet - LRMC'!$B$169:$B$182,0),LEFT(D$7,2)-1,,)))),0)</f>
        <v/>
      </c>
      <c r="E51" s="6" t="str">
        <f ca="1">IFERROR(IF($B51="","",(NPV('Input Sheet - LRMC'!$C$16,OFFSET('Input Sheet - LRMC'!$C$152,MATCH($B13,'Input Sheet - LRMC'!$B$153:$B$166,0),,,):OFFSET('Input Sheet - LRMC'!$C$152,MATCH($B13,'Input Sheet - LRMC'!$B$153:$B$166,0),LEFT(E$7,2)-1,,)))/(NPV('Input Sheet - LRMC'!$C$16,OFFSET('Input Sheet - LRMC'!$C$168,MATCH($B13,'Input Sheet - LRMC'!$B$169:$B$182,0),,,):OFFSET('Input Sheet - LRMC'!$C$168,MATCH($B13,'Input Sheet - LRMC'!$B$169:$B$182,0),LEFT(E$7,2)-1,,)))),0)</f>
        <v/>
      </c>
      <c r="F51" s="6" t="str">
        <f ca="1">IFERROR(IF($B51="","",(NPV('Input Sheet - LRMC'!$C$16,OFFSET('Input Sheet - LRMC'!$C$152,MATCH($B13,'Input Sheet - LRMC'!$B$153:$B$166,0),,,):OFFSET('Input Sheet - LRMC'!$C$152,MATCH($B13,'Input Sheet - LRMC'!$B$153:$B$166,0),LEFT(F$7,2)-1,,)))/(NPV('Input Sheet - LRMC'!$C$16,OFFSET('Input Sheet - LRMC'!$C$168,MATCH($B13,'Input Sheet - LRMC'!$B$169:$B$182,0),,,):OFFSET('Input Sheet - LRMC'!$C$168,MATCH($B13,'Input Sheet - LRMC'!$B$169:$B$182,0),LEFT(F$7,2)-1,,)))),0)</f>
        <v/>
      </c>
      <c r="G51" s="6" t="str">
        <f ca="1">IFERROR(IF($B51="","",(NPV('Input Sheet - LRMC'!$C$16,OFFSET('Input Sheet - LRMC'!$C$152,MATCH($B13,'Input Sheet - LRMC'!$B$153:$B$166,0),,,):OFFSET('Input Sheet - LRMC'!$C$152,MATCH($B13,'Input Sheet - LRMC'!$B$153:$B$166,0),LEFT(G$7,2)-1,,)))/(NPV('Input Sheet - LRMC'!$C$16,OFFSET('Input Sheet - LRMC'!$C$168,MATCH($B13,'Input Sheet - LRMC'!$B$169:$B$182,0),,,):OFFSET('Input Sheet - LRMC'!$C$168,MATCH($B13,'Input Sheet - LRMC'!$B$169:$B$182,0),LEFT(G$7,2)-1,,)))),0)</f>
        <v/>
      </c>
      <c r="I51" s="32" t="str">
        <f t="shared" si="29"/>
        <v/>
      </c>
      <c r="J51" s="6" t="str">
        <f ca="1">IFERROR(IF($I51="","",IF('Input Sheet - LRMC'!$C$18="Yes",'Input Sheet - LRMC'!$C$21,(NPV('Input Sheet - LRMC'!$C$16,OFFSET('Input Sheet - LRMC'!$C$184,MATCH($I51,'Input Sheet - LRMC'!$B$185:$B$198,0),,,):OFFSET('Input Sheet - LRMC'!$C$184,MATCH($I51,'Input Sheet - LRMC'!$B$185:$B$198,0),LEFT(J$45,2)-1,,)))/(NPV('Input Sheet - LRMC'!$C$16,OFFSET('Input Sheet - LRMC'!$C$168,MATCH($I51,'Input Sheet - LRMC'!$B$169:$B$182,0),,,):OFFSET('Input Sheet - LRMC'!$C$168,MATCH($I51,'Input Sheet - LRMC'!$B$169:$B$182,0),LEFT(J$45,2)-1,,))))),0)</f>
        <v/>
      </c>
      <c r="K51" s="6" t="str">
        <f ca="1">IFERROR(IF($I51="","",IF('Input Sheet - LRMC'!$C$18="Yes",'Input Sheet - LRMC'!$C$21,(NPV('Input Sheet - LRMC'!$C$16,OFFSET('Input Sheet - LRMC'!$C$184,MATCH($I51,'Input Sheet - LRMC'!$B$185:$B$198,0),,,):OFFSET('Input Sheet - LRMC'!$C$184,MATCH($I51,'Input Sheet - LRMC'!$B$185:$B$198,0),LEFT(K$45,2)-1,,)))/(NPV('Input Sheet - LRMC'!$C$16,OFFSET('Input Sheet - LRMC'!$C$168,MATCH($I51,'Input Sheet - LRMC'!$B$169:$B$182,0),,,):OFFSET('Input Sheet - LRMC'!$C$168,MATCH($I51,'Input Sheet - LRMC'!$B$169:$B$182,0),LEFT(K$45,2)-1,,))))),0)</f>
        <v/>
      </c>
      <c r="L51" s="6" t="str">
        <f ca="1">IFERROR(IF($I51="","",IF('Input Sheet - LRMC'!$C$18="Yes",'Input Sheet - LRMC'!$C$21,(NPV('Input Sheet - LRMC'!$C$16,OFFSET('Input Sheet - LRMC'!$C$184,MATCH($I51,'Input Sheet - LRMC'!$B$185:$B$198,0),,,):OFFSET('Input Sheet - LRMC'!$C$184,MATCH($I51,'Input Sheet - LRMC'!$B$185:$B$198,0),LEFT(L$45,2)-1,,)))/(NPV('Input Sheet - LRMC'!$C$16,OFFSET('Input Sheet - LRMC'!$C$168,MATCH($I51,'Input Sheet - LRMC'!$B$169:$B$182,0),,,):OFFSET('Input Sheet - LRMC'!$C$168,MATCH($I51,'Input Sheet - LRMC'!$B$169:$B$182,0),LEFT(L$45,2)-1,,))))),0)</f>
        <v/>
      </c>
      <c r="M51" s="6" t="str">
        <f ca="1">IFERROR(IF($I51="","",IF('Input Sheet - LRMC'!$C$18="Yes",'Input Sheet - LRMC'!$C$21,(NPV('Input Sheet - LRMC'!$C$16,OFFSET('Input Sheet - LRMC'!$C$184,MATCH($I51,'Input Sheet - LRMC'!$B$185:$B$198,0),,,):OFFSET('Input Sheet - LRMC'!$C$184,MATCH($I51,'Input Sheet - LRMC'!$B$185:$B$198,0),LEFT(M$45,2)-1,,)))/(NPV('Input Sheet - LRMC'!$C$16,OFFSET('Input Sheet - LRMC'!$C$168,MATCH($I51,'Input Sheet - LRMC'!$B$169:$B$182,0),,,):OFFSET('Input Sheet - LRMC'!$C$168,MATCH($I51,'Input Sheet - LRMC'!$B$169:$B$182,0),LEFT(M$45,2)-1,,))))),0)</f>
        <v/>
      </c>
      <c r="N51" s="6" t="str">
        <f ca="1">IFERROR(IF($I51="","",IF('Input Sheet - LRMC'!$C$18="Yes",'Input Sheet - LRMC'!$C$21,(NPV('Input Sheet - LRMC'!$C$16,OFFSET('Input Sheet - LRMC'!$C$184,MATCH($I51,'Input Sheet - LRMC'!$B$185:$B$198,0),,,):OFFSET('Input Sheet - LRMC'!$C$184,MATCH($I51,'Input Sheet - LRMC'!$B$185:$B$198,0),LEFT(N$45,2)-1,,)))/(NPV('Input Sheet - LRMC'!$C$16,OFFSET('Input Sheet - LRMC'!$C$168,MATCH($I51,'Input Sheet - LRMC'!$B$169:$B$182,0),,,):OFFSET('Input Sheet - LRMC'!$C$168,MATCH($I51,'Input Sheet - LRMC'!$B$169:$B$182,0),LEFT(N$45,2)-1,,))))),0)</f>
        <v/>
      </c>
      <c r="P51" s="32" t="str">
        <f t="shared" si="30"/>
        <v/>
      </c>
      <c r="Q51" s="6" t="str">
        <f t="shared" si="31"/>
        <v/>
      </c>
      <c r="R51" s="6" t="str">
        <f t="shared" si="28"/>
        <v/>
      </c>
      <c r="S51" s="61" t="str">
        <f t="shared" si="28"/>
        <v/>
      </c>
      <c r="T51" s="6" t="str">
        <f t="shared" si="28"/>
        <v/>
      </c>
      <c r="U51" s="6" t="str">
        <f t="shared" si="28"/>
        <v/>
      </c>
      <c r="W51" s="32" t="str">
        <f t="shared" si="32"/>
        <v/>
      </c>
      <c r="X51" s="6" t="str">
        <f>IF($W51="","",'Input Sheet - LRMC'!$C$27)</f>
        <v/>
      </c>
      <c r="Y51" s="6" t="str">
        <f>IF($W51="","",'Input Sheet - LRMC'!$C$27)</f>
        <v/>
      </c>
      <c r="Z51" s="6" t="str">
        <f>IF($W51="","",'Input Sheet - LRMC'!$C$27)</f>
        <v/>
      </c>
      <c r="AA51" s="6" t="str">
        <f>IF($W51="","",'Input Sheet - LRMC'!$C$27)</f>
        <v/>
      </c>
      <c r="AB51" s="6" t="str">
        <f>IF($W51="","",'Input Sheet - LRMC'!$C$27)</f>
        <v/>
      </c>
    </row>
    <row r="52" spans="2:28">
      <c r="B52" s="32" t="str">
        <f t="shared" si="27"/>
        <v/>
      </c>
      <c r="C52" s="6" t="str">
        <f ca="1">IFERROR(IF($B52="","",(NPV('Input Sheet - LRMC'!$C$16,OFFSET('Input Sheet - LRMC'!$C$152,MATCH($B14,'Input Sheet - LRMC'!$B$153:$B$166,0),,,):OFFSET('Input Sheet - LRMC'!$C$152,MATCH($B14,'Input Sheet - LRMC'!$B$153:$B$166,0),LEFT(C$7,2)-1,,)))/(NPV('Input Sheet - LRMC'!$C$16,OFFSET('Input Sheet - LRMC'!$C$168,MATCH($B14,'Input Sheet - LRMC'!$B$169:$B$182,0),,,):OFFSET('Input Sheet - LRMC'!$C$168,MATCH($B14,'Input Sheet - LRMC'!$B$169:$B$182,0),LEFT(C$7,2)-1,,)))),0)</f>
        <v/>
      </c>
      <c r="D52" s="6" t="str">
        <f ca="1">IFERROR(IF($B52="","",(NPV('Input Sheet - LRMC'!$C$16,OFFSET('Input Sheet - LRMC'!$C$152,MATCH($B14,'Input Sheet - LRMC'!$B$153:$B$166,0),,,):OFFSET('Input Sheet - LRMC'!$C$152,MATCH($B14,'Input Sheet - LRMC'!$B$153:$B$166,0),LEFT(D$7,2)-1,,)))/(NPV('Input Sheet - LRMC'!$C$16,OFFSET('Input Sheet - LRMC'!$C$168,MATCH($B14,'Input Sheet - LRMC'!$B$169:$B$182,0),,,):OFFSET('Input Sheet - LRMC'!$C$168,MATCH($B14,'Input Sheet - LRMC'!$B$169:$B$182,0),LEFT(D$7,2)-1,,)))),0)</f>
        <v/>
      </c>
      <c r="E52" s="6" t="str">
        <f ca="1">IFERROR(IF($B52="","",(NPV('Input Sheet - LRMC'!$C$16,OFFSET('Input Sheet - LRMC'!$C$152,MATCH($B14,'Input Sheet - LRMC'!$B$153:$B$166,0),,,):OFFSET('Input Sheet - LRMC'!$C$152,MATCH($B14,'Input Sheet - LRMC'!$B$153:$B$166,0),LEFT(E$7,2)-1,,)))/(NPV('Input Sheet - LRMC'!$C$16,OFFSET('Input Sheet - LRMC'!$C$168,MATCH($B14,'Input Sheet - LRMC'!$B$169:$B$182,0),,,):OFFSET('Input Sheet - LRMC'!$C$168,MATCH($B14,'Input Sheet - LRMC'!$B$169:$B$182,0),LEFT(E$7,2)-1,,)))),0)</f>
        <v/>
      </c>
      <c r="F52" s="6" t="str">
        <f ca="1">IFERROR(IF($B52="","",(NPV('Input Sheet - LRMC'!$C$16,OFFSET('Input Sheet - LRMC'!$C$152,MATCH($B14,'Input Sheet - LRMC'!$B$153:$B$166,0),,,):OFFSET('Input Sheet - LRMC'!$C$152,MATCH($B14,'Input Sheet - LRMC'!$B$153:$B$166,0),LEFT(F$7,2)-1,,)))/(NPV('Input Sheet - LRMC'!$C$16,OFFSET('Input Sheet - LRMC'!$C$168,MATCH($B14,'Input Sheet - LRMC'!$B$169:$B$182,0),,,):OFFSET('Input Sheet - LRMC'!$C$168,MATCH($B14,'Input Sheet - LRMC'!$B$169:$B$182,0),LEFT(F$7,2)-1,,)))),0)</f>
        <v/>
      </c>
      <c r="G52" s="6" t="str">
        <f ca="1">IFERROR(IF($B52="","",(NPV('Input Sheet - LRMC'!$C$16,OFFSET('Input Sheet - LRMC'!$C$152,MATCH($B14,'Input Sheet - LRMC'!$B$153:$B$166,0),,,):OFFSET('Input Sheet - LRMC'!$C$152,MATCH($B14,'Input Sheet - LRMC'!$B$153:$B$166,0),LEFT(G$7,2)-1,,)))/(NPV('Input Sheet - LRMC'!$C$16,OFFSET('Input Sheet - LRMC'!$C$168,MATCH($B14,'Input Sheet - LRMC'!$B$169:$B$182,0),,,):OFFSET('Input Sheet - LRMC'!$C$168,MATCH($B14,'Input Sheet - LRMC'!$B$169:$B$182,0),LEFT(G$7,2)-1,,)))),0)</f>
        <v/>
      </c>
      <c r="I52" s="32" t="str">
        <f t="shared" si="29"/>
        <v/>
      </c>
      <c r="J52" s="6" t="str">
        <f ca="1">IFERROR(IF($I52="","",IF('Input Sheet - LRMC'!$C$18="Yes",'Input Sheet - LRMC'!$C$21,(NPV('Input Sheet - LRMC'!$C$16,OFFSET('Input Sheet - LRMC'!$C$184,MATCH($I52,'Input Sheet - LRMC'!$B$185:$B$198,0),,,):OFFSET('Input Sheet - LRMC'!$C$184,MATCH($I52,'Input Sheet - LRMC'!$B$185:$B$198,0),LEFT(J$45,2)-1,,)))/(NPV('Input Sheet - LRMC'!$C$16,OFFSET('Input Sheet - LRMC'!$C$168,MATCH($I52,'Input Sheet - LRMC'!$B$169:$B$182,0),,,):OFFSET('Input Sheet - LRMC'!$C$168,MATCH($I52,'Input Sheet - LRMC'!$B$169:$B$182,0),LEFT(J$45,2)-1,,))))),0)</f>
        <v/>
      </c>
      <c r="K52" s="6" t="str">
        <f ca="1">IFERROR(IF($I52="","",IF('Input Sheet - LRMC'!$C$18="Yes",'Input Sheet - LRMC'!$C$21,(NPV('Input Sheet - LRMC'!$C$16,OFFSET('Input Sheet - LRMC'!$C$184,MATCH($I52,'Input Sheet - LRMC'!$B$185:$B$198,0),,,):OFFSET('Input Sheet - LRMC'!$C$184,MATCH($I52,'Input Sheet - LRMC'!$B$185:$B$198,0),LEFT(K$45,2)-1,,)))/(NPV('Input Sheet - LRMC'!$C$16,OFFSET('Input Sheet - LRMC'!$C$168,MATCH($I52,'Input Sheet - LRMC'!$B$169:$B$182,0),,,):OFFSET('Input Sheet - LRMC'!$C$168,MATCH($I52,'Input Sheet - LRMC'!$B$169:$B$182,0),LEFT(K$45,2)-1,,))))),0)</f>
        <v/>
      </c>
      <c r="L52" s="6" t="str">
        <f ca="1">IFERROR(IF($I52="","",IF('Input Sheet - LRMC'!$C$18="Yes",'Input Sheet - LRMC'!$C$21,(NPV('Input Sheet - LRMC'!$C$16,OFFSET('Input Sheet - LRMC'!$C$184,MATCH($I52,'Input Sheet - LRMC'!$B$185:$B$198,0),,,):OFFSET('Input Sheet - LRMC'!$C$184,MATCH($I52,'Input Sheet - LRMC'!$B$185:$B$198,0),LEFT(L$45,2)-1,,)))/(NPV('Input Sheet - LRMC'!$C$16,OFFSET('Input Sheet - LRMC'!$C$168,MATCH($I52,'Input Sheet - LRMC'!$B$169:$B$182,0),,,):OFFSET('Input Sheet - LRMC'!$C$168,MATCH($I52,'Input Sheet - LRMC'!$B$169:$B$182,0),LEFT(L$45,2)-1,,))))),0)</f>
        <v/>
      </c>
      <c r="M52" s="6" t="str">
        <f ca="1">IFERROR(IF($I52="","",IF('Input Sheet - LRMC'!$C$18="Yes",'Input Sheet - LRMC'!$C$21,(NPV('Input Sheet - LRMC'!$C$16,OFFSET('Input Sheet - LRMC'!$C$184,MATCH($I52,'Input Sheet - LRMC'!$B$185:$B$198,0),,,):OFFSET('Input Sheet - LRMC'!$C$184,MATCH($I52,'Input Sheet - LRMC'!$B$185:$B$198,0),LEFT(M$45,2)-1,,)))/(NPV('Input Sheet - LRMC'!$C$16,OFFSET('Input Sheet - LRMC'!$C$168,MATCH($I52,'Input Sheet - LRMC'!$B$169:$B$182,0),,,):OFFSET('Input Sheet - LRMC'!$C$168,MATCH($I52,'Input Sheet - LRMC'!$B$169:$B$182,0),LEFT(M$45,2)-1,,))))),0)</f>
        <v/>
      </c>
      <c r="N52" s="6" t="str">
        <f ca="1">IFERROR(IF($I52="","",IF('Input Sheet - LRMC'!$C$18="Yes",'Input Sheet - LRMC'!$C$21,(NPV('Input Sheet - LRMC'!$C$16,OFFSET('Input Sheet - LRMC'!$C$184,MATCH($I52,'Input Sheet - LRMC'!$B$185:$B$198,0),,,):OFFSET('Input Sheet - LRMC'!$C$184,MATCH($I52,'Input Sheet - LRMC'!$B$185:$B$198,0),LEFT(N$45,2)-1,,)))/(NPV('Input Sheet - LRMC'!$C$16,OFFSET('Input Sheet - LRMC'!$C$168,MATCH($I52,'Input Sheet - LRMC'!$B$169:$B$182,0),,,):OFFSET('Input Sheet - LRMC'!$C$168,MATCH($I52,'Input Sheet - LRMC'!$B$169:$B$182,0),LEFT(N$45,2)-1,,))))),0)</f>
        <v/>
      </c>
      <c r="P52" s="32" t="str">
        <f t="shared" si="30"/>
        <v/>
      </c>
      <c r="Q52" s="6" t="str">
        <f t="shared" si="31"/>
        <v/>
      </c>
      <c r="R52" s="6" t="str">
        <f t="shared" si="28"/>
        <v/>
      </c>
      <c r="S52" s="61" t="str">
        <f t="shared" si="28"/>
        <v/>
      </c>
      <c r="T52" s="6" t="str">
        <f t="shared" si="28"/>
        <v/>
      </c>
      <c r="U52" s="6" t="str">
        <f t="shared" si="28"/>
        <v/>
      </c>
      <c r="W52" s="32" t="str">
        <f t="shared" si="32"/>
        <v/>
      </c>
      <c r="X52" s="6" t="str">
        <f>IF($W52="","",'Input Sheet - LRMC'!$C$27)</f>
        <v/>
      </c>
      <c r="Y52" s="6" t="str">
        <f>IF($W52="","",'Input Sheet - LRMC'!$C$27)</f>
        <v/>
      </c>
      <c r="Z52" s="6" t="str">
        <f>IF($W52="","",'Input Sheet - LRMC'!$C$27)</f>
        <v/>
      </c>
      <c r="AA52" s="6" t="str">
        <f>IF($W52="","",'Input Sheet - LRMC'!$C$27)</f>
        <v/>
      </c>
      <c r="AB52" s="6" t="str">
        <f>IF($W52="","",'Input Sheet - LRMC'!$C$27)</f>
        <v/>
      </c>
    </row>
    <row r="53" spans="2:28">
      <c r="B53" s="32" t="str">
        <f t="shared" si="27"/>
        <v/>
      </c>
      <c r="C53" s="6" t="str">
        <f ca="1">IFERROR(IF($B53="","",(NPV('Input Sheet - LRMC'!$C$16,OFFSET('Input Sheet - LRMC'!$C$152,MATCH($B15,'Input Sheet - LRMC'!$B$153:$B$166,0),,,):OFFSET('Input Sheet - LRMC'!$C$152,MATCH($B15,'Input Sheet - LRMC'!$B$153:$B$166,0),LEFT(C$7,2)-1,,)))/(NPV('Input Sheet - LRMC'!$C$16,OFFSET('Input Sheet - LRMC'!$C$168,MATCH($B15,'Input Sheet - LRMC'!$B$169:$B$182,0),,,):OFFSET('Input Sheet - LRMC'!$C$168,MATCH($B15,'Input Sheet - LRMC'!$B$169:$B$182,0),LEFT(C$7,2)-1,,)))),0)</f>
        <v/>
      </c>
      <c r="D53" s="6" t="str">
        <f ca="1">IFERROR(IF($B53="","",(NPV('Input Sheet - LRMC'!$C$16,OFFSET('Input Sheet - LRMC'!$C$152,MATCH($B15,'Input Sheet - LRMC'!$B$153:$B$166,0),,,):OFFSET('Input Sheet - LRMC'!$C$152,MATCH($B15,'Input Sheet - LRMC'!$B$153:$B$166,0),LEFT(D$7,2)-1,,)))/(NPV('Input Sheet - LRMC'!$C$16,OFFSET('Input Sheet - LRMC'!$C$168,MATCH($B15,'Input Sheet - LRMC'!$B$169:$B$182,0),,,):OFFSET('Input Sheet - LRMC'!$C$168,MATCH($B15,'Input Sheet - LRMC'!$B$169:$B$182,0),LEFT(D$7,2)-1,,)))),0)</f>
        <v/>
      </c>
      <c r="E53" s="6" t="str">
        <f ca="1">IFERROR(IF($B53="","",(NPV('Input Sheet - LRMC'!$C$16,OFFSET('Input Sheet - LRMC'!$C$152,MATCH($B15,'Input Sheet - LRMC'!$B$153:$B$166,0),,,):OFFSET('Input Sheet - LRMC'!$C$152,MATCH($B15,'Input Sheet - LRMC'!$B$153:$B$166,0),LEFT(E$7,2)-1,,)))/(NPV('Input Sheet - LRMC'!$C$16,OFFSET('Input Sheet - LRMC'!$C$168,MATCH($B15,'Input Sheet - LRMC'!$B$169:$B$182,0),,,):OFFSET('Input Sheet - LRMC'!$C$168,MATCH($B15,'Input Sheet - LRMC'!$B$169:$B$182,0),LEFT(E$7,2)-1,,)))),0)</f>
        <v/>
      </c>
      <c r="F53" s="6" t="str">
        <f ca="1">IFERROR(IF($B53="","",(NPV('Input Sheet - LRMC'!$C$16,OFFSET('Input Sheet - LRMC'!$C$152,MATCH($B15,'Input Sheet - LRMC'!$B$153:$B$166,0),,,):OFFSET('Input Sheet - LRMC'!$C$152,MATCH($B15,'Input Sheet - LRMC'!$B$153:$B$166,0),LEFT(F$7,2)-1,,)))/(NPV('Input Sheet - LRMC'!$C$16,OFFSET('Input Sheet - LRMC'!$C$168,MATCH($B15,'Input Sheet - LRMC'!$B$169:$B$182,0),,,):OFFSET('Input Sheet - LRMC'!$C$168,MATCH($B15,'Input Sheet - LRMC'!$B$169:$B$182,0),LEFT(F$7,2)-1,,)))),0)</f>
        <v/>
      </c>
      <c r="G53" s="6" t="str">
        <f ca="1">IFERROR(IF($B53="","",(NPV('Input Sheet - LRMC'!$C$16,OFFSET('Input Sheet - LRMC'!$C$152,MATCH($B15,'Input Sheet - LRMC'!$B$153:$B$166,0),,,):OFFSET('Input Sheet - LRMC'!$C$152,MATCH($B15,'Input Sheet - LRMC'!$B$153:$B$166,0),LEFT(G$7,2)-1,,)))/(NPV('Input Sheet - LRMC'!$C$16,OFFSET('Input Sheet - LRMC'!$C$168,MATCH($B15,'Input Sheet - LRMC'!$B$169:$B$182,0),,,):OFFSET('Input Sheet - LRMC'!$C$168,MATCH($B15,'Input Sheet - LRMC'!$B$169:$B$182,0),LEFT(G$7,2)-1,,)))),0)</f>
        <v/>
      </c>
      <c r="I53" s="32" t="str">
        <f t="shared" si="29"/>
        <v/>
      </c>
      <c r="J53" s="6" t="str">
        <f ca="1">IFERROR(IF($I53="","",IF('Input Sheet - LRMC'!$C$18="Yes",'Input Sheet - LRMC'!$C$21,(NPV('Input Sheet - LRMC'!$C$16,OFFSET('Input Sheet - LRMC'!$C$184,MATCH($I53,'Input Sheet - LRMC'!$B$185:$B$198,0),,,):OFFSET('Input Sheet - LRMC'!$C$184,MATCH($I53,'Input Sheet - LRMC'!$B$185:$B$198,0),LEFT(J$45,2)-1,,)))/(NPV('Input Sheet - LRMC'!$C$16,OFFSET('Input Sheet - LRMC'!$C$168,MATCH($I53,'Input Sheet - LRMC'!$B$169:$B$182,0),,,):OFFSET('Input Sheet - LRMC'!$C$168,MATCH($I53,'Input Sheet - LRMC'!$B$169:$B$182,0),LEFT(J$45,2)-1,,))))),0)</f>
        <v/>
      </c>
      <c r="K53" s="6" t="str">
        <f ca="1">IFERROR(IF($I53="","",IF('Input Sheet - LRMC'!$C$18="Yes",'Input Sheet - LRMC'!$C$21,(NPV('Input Sheet - LRMC'!$C$16,OFFSET('Input Sheet - LRMC'!$C$184,MATCH($I53,'Input Sheet - LRMC'!$B$185:$B$198,0),,,):OFFSET('Input Sheet - LRMC'!$C$184,MATCH($I53,'Input Sheet - LRMC'!$B$185:$B$198,0),LEFT(K$45,2)-1,,)))/(NPV('Input Sheet - LRMC'!$C$16,OFFSET('Input Sheet - LRMC'!$C$168,MATCH($I53,'Input Sheet - LRMC'!$B$169:$B$182,0),,,):OFFSET('Input Sheet - LRMC'!$C$168,MATCH($I53,'Input Sheet - LRMC'!$B$169:$B$182,0),LEFT(K$45,2)-1,,))))),0)</f>
        <v/>
      </c>
      <c r="L53" s="6" t="str">
        <f ca="1">IFERROR(IF($I53="","",IF('Input Sheet - LRMC'!$C$18="Yes",'Input Sheet - LRMC'!$C$21,(NPV('Input Sheet - LRMC'!$C$16,OFFSET('Input Sheet - LRMC'!$C$184,MATCH($I53,'Input Sheet - LRMC'!$B$185:$B$198,0),,,):OFFSET('Input Sheet - LRMC'!$C$184,MATCH($I53,'Input Sheet - LRMC'!$B$185:$B$198,0),LEFT(L$45,2)-1,,)))/(NPV('Input Sheet - LRMC'!$C$16,OFFSET('Input Sheet - LRMC'!$C$168,MATCH($I53,'Input Sheet - LRMC'!$B$169:$B$182,0),,,):OFFSET('Input Sheet - LRMC'!$C$168,MATCH($I53,'Input Sheet - LRMC'!$B$169:$B$182,0),LEFT(L$45,2)-1,,))))),0)</f>
        <v/>
      </c>
      <c r="M53" s="6" t="str">
        <f ca="1">IFERROR(IF($I53="","",IF('Input Sheet - LRMC'!$C$18="Yes",'Input Sheet - LRMC'!$C$21,(NPV('Input Sheet - LRMC'!$C$16,OFFSET('Input Sheet - LRMC'!$C$184,MATCH($I53,'Input Sheet - LRMC'!$B$185:$B$198,0),,,):OFFSET('Input Sheet - LRMC'!$C$184,MATCH($I53,'Input Sheet - LRMC'!$B$185:$B$198,0),LEFT(M$45,2)-1,,)))/(NPV('Input Sheet - LRMC'!$C$16,OFFSET('Input Sheet - LRMC'!$C$168,MATCH($I53,'Input Sheet - LRMC'!$B$169:$B$182,0),,,):OFFSET('Input Sheet - LRMC'!$C$168,MATCH($I53,'Input Sheet - LRMC'!$B$169:$B$182,0),LEFT(M$45,2)-1,,))))),0)</f>
        <v/>
      </c>
      <c r="N53" s="6" t="str">
        <f ca="1">IFERROR(IF($I53="","",IF('Input Sheet - LRMC'!$C$18="Yes",'Input Sheet - LRMC'!$C$21,(NPV('Input Sheet - LRMC'!$C$16,OFFSET('Input Sheet - LRMC'!$C$184,MATCH($I53,'Input Sheet - LRMC'!$B$185:$B$198,0),,,):OFFSET('Input Sheet - LRMC'!$C$184,MATCH($I53,'Input Sheet - LRMC'!$B$185:$B$198,0),LEFT(N$45,2)-1,,)))/(NPV('Input Sheet - LRMC'!$C$16,OFFSET('Input Sheet - LRMC'!$C$168,MATCH($I53,'Input Sheet - LRMC'!$B$169:$B$182,0),,,):OFFSET('Input Sheet - LRMC'!$C$168,MATCH($I53,'Input Sheet - LRMC'!$B$169:$B$182,0),LEFT(N$45,2)-1,,))))),0)</f>
        <v/>
      </c>
      <c r="P53" s="32" t="str">
        <f t="shared" si="30"/>
        <v/>
      </c>
      <c r="Q53" s="6" t="str">
        <f t="shared" si="31"/>
        <v/>
      </c>
      <c r="R53" s="6" t="str">
        <f t="shared" si="28"/>
        <v/>
      </c>
      <c r="S53" s="61" t="str">
        <f t="shared" si="28"/>
        <v/>
      </c>
      <c r="T53" s="6" t="str">
        <f t="shared" si="28"/>
        <v/>
      </c>
      <c r="U53" s="6" t="str">
        <f t="shared" si="28"/>
        <v/>
      </c>
      <c r="W53" s="32" t="str">
        <f t="shared" si="32"/>
        <v/>
      </c>
      <c r="X53" s="6" t="str">
        <f>IF($W53="","",'Input Sheet - LRMC'!$C$27)</f>
        <v/>
      </c>
      <c r="Y53" s="6" t="str">
        <f>IF($W53="","",'Input Sheet - LRMC'!$C$27)</f>
        <v/>
      </c>
      <c r="Z53" s="6" t="str">
        <f>IF($W53="","",'Input Sheet - LRMC'!$C$27)</f>
        <v/>
      </c>
      <c r="AA53" s="6" t="str">
        <f>IF($W53="","",'Input Sheet - LRMC'!$C$27)</f>
        <v/>
      </c>
      <c r="AB53" s="6" t="str">
        <f>IF($W53="","",'Input Sheet - LRMC'!$C$27)</f>
        <v/>
      </c>
    </row>
    <row r="54" spans="2:28">
      <c r="B54" s="32" t="str">
        <f t="shared" si="27"/>
        <v/>
      </c>
      <c r="C54" s="6" t="str">
        <f ca="1">IFERROR(IF($B54="","",(NPV('Input Sheet - LRMC'!$C$16,OFFSET('Input Sheet - LRMC'!$C$152,MATCH($B16,'Input Sheet - LRMC'!$B$153:$B$166,0),,,):OFFSET('Input Sheet - LRMC'!$C$152,MATCH($B16,'Input Sheet - LRMC'!$B$153:$B$166,0),LEFT(C$7,2)-1,,)))/(NPV('Input Sheet - LRMC'!$C$16,OFFSET('Input Sheet - LRMC'!$C$168,MATCH($B16,'Input Sheet - LRMC'!$B$169:$B$182,0),,,):OFFSET('Input Sheet - LRMC'!$C$168,MATCH($B16,'Input Sheet - LRMC'!$B$169:$B$182,0),LEFT(C$7,2)-1,,)))),0)</f>
        <v/>
      </c>
      <c r="D54" s="6" t="str">
        <f ca="1">IFERROR(IF($B54="","",(NPV('Input Sheet - LRMC'!$C$16,OFFSET('Input Sheet - LRMC'!$C$152,MATCH($B16,'Input Sheet - LRMC'!$B$153:$B$166,0),,,):OFFSET('Input Sheet - LRMC'!$C$152,MATCH($B16,'Input Sheet - LRMC'!$B$153:$B$166,0),LEFT(D$7,2)-1,,)))/(NPV('Input Sheet - LRMC'!$C$16,OFFSET('Input Sheet - LRMC'!$C$168,MATCH($B16,'Input Sheet - LRMC'!$B$169:$B$182,0),,,):OFFSET('Input Sheet - LRMC'!$C$168,MATCH($B16,'Input Sheet - LRMC'!$B$169:$B$182,0),LEFT(D$7,2)-1,,)))),0)</f>
        <v/>
      </c>
      <c r="E54" s="6" t="str">
        <f ca="1">IFERROR(IF($B54="","",(NPV('Input Sheet - LRMC'!$C$16,OFFSET('Input Sheet - LRMC'!$C$152,MATCH($B16,'Input Sheet - LRMC'!$B$153:$B$166,0),,,):OFFSET('Input Sheet - LRMC'!$C$152,MATCH($B16,'Input Sheet - LRMC'!$B$153:$B$166,0),LEFT(E$7,2)-1,,)))/(NPV('Input Sheet - LRMC'!$C$16,OFFSET('Input Sheet - LRMC'!$C$168,MATCH($B16,'Input Sheet - LRMC'!$B$169:$B$182,0),,,):OFFSET('Input Sheet - LRMC'!$C$168,MATCH($B16,'Input Sheet - LRMC'!$B$169:$B$182,0),LEFT(E$7,2)-1,,)))),0)</f>
        <v/>
      </c>
      <c r="F54" s="6" t="str">
        <f ca="1">IFERROR(IF($B54="","",(NPV('Input Sheet - LRMC'!$C$16,OFFSET('Input Sheet - LRMC'!$C$152,MATCH($B16,'Input Sheet - LRMC'!$B$153:$B$166,0),,,):OFFSET('Input Sheet - LRMC'!$C$152,MATCH($B16,'Input Sheet - LRMC'!$B$153:$B$166,0),LEFT(F$7,2)-1,,)))/(NPV('Input Sheet - LRMC'!$C$16,OFFSET('Input Sheet - LRMC'!$C$168,MATCH($B16,'Input Sheet - LRMC'!$B$169:$B$182,0),,,):OFFSET('Input Sheet - LRMC'!$C$168,MATCH($B16,'Input Sheet - LRMC'!$B$169:$B$182,0),LEFT(F$7,2)-1,,)))),0)</f>
        <v/>
      </c>
      <c r="G54" s="6" t="str">
        <f ca="1">IFERROR(IF($B54="","",(NPV('Input Sheet - LRMC'!$C$16,OFFSET('Input Sheet - LRMC'!$C$152,MATCH($B16,'Input Sheet - LRMC'!$B$153:$B$166,0),,,):OFFSET('Input Sheet - LRMC'!$C$152,MATCH($B16,'Input Sheet - LRMC'!$B$153:$B$166,0),LEFT(G$7,2)-1,,)))/(NPV('Input Sheet - LRMC'!$C$16,OFFSET('Input Sheet - LRMC'!$C$168,MATCH($B16,'Input Sheet - LRMC'!$B$169:$B$182,0),,,):OFFSET('Input Sheet - LRMC'!$C$168,MATCH($B16,'Input Sheet - LRMC'!$B$169:$B$182,0),LEFT(G$7,2)-1,,)))),0)</f>
        <v/>
      </c>
      <c r="I54" s="32" t="str">
        <f t="shared" si="29"/>
        <v/>
      </c>
      <c r="J54" s="6" t="str">
        <f ca="1">IFERROR(IF($I54="","",IF('Input Sheet - LRMC'!$C$18="Yes",'Input Sheet - LRMC'!$C$21,(NPV('Input Sheet - LRMC'!$C$16,OFFSET('Input Sheet - LRMC'!$C$184,MATCH($I54,'Input Sheet - LRMC'!$B$185:$B$198,0),,,):OFFSET('Input Sheet - LRMC'!$C$184,MATCH($I54,'Input Sheet - LRMC'!$B$185:$B$198,0),LEFT(J$45,2)-1,,)))/(NPV('Input Sheet - LRMC'!$C$16,OFFSET('Input Sheet - LRMC'!$C$168,MATCH($I54,'Input Sheet - LRMC'!$B$169:$B$182,0),,,):OFFSET('Input Sheet - LRMC'!$C$168,MATCH($I54,'Input Sheet - LRMC'!$B$169:$B$182,0),LEFT(J$45,2)-1,,))))),0)</f>
        <v/>
      </c>
      <c r="K54" s="6" t="str">
        <f ca="1">IFERROR(IF($I54="","",IF('Input Sheet - LRMC'!$C$18="Yes",'Input Sheet - LRMC'!$C$21,(NPV('Input Sheet - LRMC'!$C$16,OFFSET('Input Sheet - LRMC'!$C$184,MATCH($I54,'Input Sheet - LRMC'!$B$185:$B$198,0),,,):OFFSET('Input Sheet - LRMC'!$C$184,MATCH($I54,'Input Sheet - LRMC'!$B$185:$B$198,0),LEFT(K$45,2)-1,,)))/(NPV('Input Sheet - LRMC'!$C$16,OFFSET('Input Sheet - LRMC'!$C$168,MATCH($I54,'Input Sheet - LRMC'!$B$169:$B$182,0),,,):OFFSET('Input Sheet - LRMC'!$C$168,MATCH($I54,'Input Sheet - LRMC'!$B$169:$B$182,0),LEFT(K$45,2)-1,,))))),0)</f>
        <v/>
      </c>
      <c r="L54" s="6" t="str">
        <f ca="1">IFERROR(IF($I54="","",IF('Input Sheet - LRMC'!$C$18="Yes",'Input Sheet - LRMC'!$C$21,(NPV('Input Sheet - LRMC'!$C$16,OFFSET('Input Sheet - LRMC'!$C$184,MATCH($I54,'Input Sheet - LRMC'!$B$185:$B$198,0),,,):OFFSET('Input Sheet - LRMC'!$C$184,MATCH($I54,'Input Sheet - LRMC'!$B$185:$B$198,0),LEFT(L$45,2)-1,,)))/(NPV('Input Sheet - LRMC'!$C$16,OFFSET('Input Sheet - LRMC'!$C$168,MATCH($I54,'Input Sheet - LRMC'!$B$169:$B$182,0),,,):OFFSET('Input Sheet - LRMC'!$C$168,MATCH($I54,'Input Sheet - LRMC'!$B$169:$B$182,0),LEFT(L$45,2)-1,,))))),0)</f>
        <v/>
      </c>
      <c r="M54" s="6" t="str">
        <f ca="1">IFERROR(IF($I54="","",IF('Input Sheet - LRMC'!$C$18="Yes",'Input Sheet - LRMC'!$C$21,(NPV('Input Sheet - LRMC'!$C$16,OFFSET('Input Sheet - LRMC'!$C$184,MATCH($I54,'Input Sheet - LRMC'!$B$185:$B$198,0),,,):OFFSET('Input Sheet - LRMC'!$C$184,MATCH($I54,'Input Sheet - LRMC'!$B$185:$B$198,0),LEFT(M$45,2)-1,,)))/(NPV('Input Sheet - LRMC'!$C$16,OFFSET('Input Sheet - LRMC'!$C$168,MATCH($I54,'Input Sheet - LRMC'!$B$169:$B$182,0),,,):OFFSET('Input Sheet - LRMC'!$C$168,MATCH($I54,'Input Sheet - LRMC'!$B$169:$B$182,0),LEFT(M$45,2)-1,,))))),0)</f>
        <v/>
      </c>
      <c r="N54" s="6" t="str">
        <f ca="1">IFERROR(IF($I54="","",IF('Input Sheet - LRMC'!$C$18="Yes",'Input Sheet - LRMC'!$C$21,(NPV('Input Sheet - LRMC'!$C$16,OFFSET('Input Sheet - LRMC'!$C$184,MATCH($I54,'Input Sheet - LRMC'!$B$185:$B$198,0),,,):OFFSET('Input Sheet - LRMC'!$C$184,MATCH($I54,'Input Sheet - LRMC'!$B$185:$B$198,0),LEFT(N$45,2)-1,,)))/(NPV('Input Sheet - LRMC'!$C$16,OFFSET('Input Sheet - LRMC'!$C$168,MATCH($I54,'Input Sheet - LRMC'!$B$169:$B$182,0),,,):OFFSET('Input Sheet - LRMC'!$C$168,MATCH($I54,'Input Sheet - LRMC'!$B$169:$B$182,0),LEFT(N$45,2)-1,,))))),0)</f>
        <v/>
      </c>
      <c r="P54" s="32" t="str">
        <f t="shared" si="30"/>
        <v/>
      </c>
      <c r="Q54" s="6" t="str">
        <f t="shared" si="31"/>
        <v/>
      </c>
      <c r="R54" s="6" t="str">
        <f t="shared" si="28"/>
        <v/>
      </c>
      <c r="S54" s="61" t="str">
        <f t="shared" si="28"/>
        <v/>
      </c>
      <c r="T54" s="6" t="str">
        <f t="shared" si="28"/>
        <v/>
      </c>
      <c r="U54" s="6" t="str">
        <f t="shared" si="28"/>
        <v/>
      </c>
      <c r="W54" s="32" t="str">
        <f t="shared" si="32"/>
        <v/>
      </c>
      <c r="X54" s="6" t="str">
        <f>IF($W54="","",'Input Sheet - LRMC'!$C$27)</f>
        <v/>
      </c>
      <c r="Y54" s="6" t="str">
        <f>IF($W54="","",'Input Sheet - LRMC'!$C$27)</f>
        <v/>
      </c>
      <c r="Z54" s="6" t="str">
        <f>IF($W54="","",'Input Sheet - LRMC'!$C$27)</f>
        <v/>
      </c>
      <c r="AA54" s="6" t="str">
        <f>IF($W54="","",'Input Sheet - LRMC'!$C$27)</f>
        <v/>
      </c>
      <c r="AB54" s="6" t="str">
        <f>IF($W54="","",'Input Sheet - LRMC'!$C$27)</f>
        <v/>
      </c>
    </row>
    <row r="55" spans="2:28">
      <c r="B55" s="32" t="str">
        <f t="shared" si="27"/>
        <v/>
      </c>
      <c r="C55" s="6" t="str">
        <f ca="1">IFERROR(IF($B55="","",(NPV('Input Sheet - LRMC'!$C$16,OFFSET('Input Sheet - LRMC'!$C$152,MATCH($B17,'Input Sheet - LRMC'!$B$153:$B$166,0),,,):OFFSET('Input Sheet - LRMC'!$C$152,MATCH($B17,'Input Sheet - LRMC'!$B$153:$B$166,0),LEFT(C$7,2)-1,,)))/(NPV('Input Sheet - LRMC'!$C$16,OFFSET('Input Sheet - LRMC'!$C$168,MATCH($B17,'Input Sheet - LRMC'!$B$169:$B$182,0),,,):OFFSET('Input Sheet - LRMC'!$C$168,MATCH($B17,'Input Sheet - LRMC'!$B$169:$B$182,0),LEFT(C$7,2)-1,,)))),0)</f>
        <v/>
      </c>
      <c r="D55" s="6" t="str">
        <f ca="1">IFERROR(IF($B55="","",(NPV('Input Sheet - LRMC'!$C$16,OFFSET('Input Sheet - LRMC'!$C$152,MATCH($B17,'Input Sheet - LRMC'!$B$153:$B$166,0),,,):OFFSET('Input Sheet - LRMC'!$C$152,MATCH($B17,'Input Sheet - LRMC'!$B$153:$B$166,0),LEFT(D$7,2)-1,,)))/(NPV('Input Sheet - LRMC'!$C$16,OFFSET('Input Sheet - LRMC'!$C$168,MATCH($B17,'Input Sheet - LRMC'!$B$169:$B$182,0),,,):OFFSET('Input Sheet - LRMC'!$C$168,MATCH($B17,'Input Sheet - LRMC'!$B$169:$B$182,0),LEFT(D$7,2)-1,,)))),0)</f>
        <v/>
      </c>
      <c r="E55" s="6" t="str">
        <f ca="1">IFERROR(IF($B55="","",(NPV('Input Sheet - LRMC'!$C$16,OFFSET('Input Sheet - LRMC'!$C$152,MATCH($B17,'Input Sheet - LRMC'!$B$153:$B$166,0),,,):OFFSET('Input Sheet - LRMC'!$C$152,MATCH($B17,'Input Sheet - LRMC'!$B$153:$B$166,0),LEFT(E$7,2)-1,,)))/(NPV('Input Sheet - LRMC'!$C$16,OFFSET('Input Sheet - LRMC'!$C$168,MATCH($B17,'Input Sheet - LRMC'!$B$169:$B$182,0),,,):OFFSET('Input Sheet - LRMC'!$C$168,MATCH($B17,'Input Sheet - LRMC'!$B$169:$B$182,0),LEFT(E$7,2)-1,,)))),0)</f>
        <v/>
      </c>
      <c r="F55" s="6" t="str">
        <f ca="1">IFERROR(IF($B55="","",(NPV('Input Sheet - LRMC'!$C$16,OFFSET('Input Sheet - LRMC'!$C$152,MATCH($B17,'Input Sheet - LRMC'!$B$153:$B$166,0),,,):OFFSET('Input Sheet - LRMC'!$C$152,MATCH($B17,'Input Sheet - LRMC'!$B$153:$B$166,0),LEFT(F$7,2)-1,,)))/(NPV('Input Sheet - LRMC'!$C$16,OFFSET('Input Sheet - LRMC'!$C$168,MATCH($B17,'Input Sheet - LRMC'!$B$169:$B$182,0),,,):OFFSET('Input Sheet - LRMC'!$C$168,MATCH($B17,'Input Sheet - LRMC'!$B$169:$B$182,0),LEFT(F$7,2)-1,,)))),0)</f>
        <v/>
      </c>
      <c r="G55" s="6" t="str">
        <f ca="1">IFERROR(IF($B55="","",(NPV('Input Sheet - LRMC'!$C$16,OFFSET('Input Sheet - LRMC'!$C$152,MATCH($B17,'Input Sheet - LRMC'!$B$153:$B$166,0),,,):OFFSET('Input Sheet - LRMC'!$C$152,MATCH($B17,'Input Sheet - LRMC'!$B$153:$B$166,0),LEFT(G$7,2)-1,,)))/(NPV('Input Sheet - LRMC'!$C$16,OFFSET('Input Sheet - LRMC'!$C$168,MATCH($B17,'Input Sheet - LRMC'!$B$169:$B$182,0),,,):OFFSET('Input Sheet - LRMC'!$C$168,MATCH($B17,'Input Sheet - LRMC'!$B$169:$B$182,0),LEFT(G$7,2)-1,,)))),0)</f>
        <v/>
      </c>
      <c r="I55" s="32" t="str">
        <f>B55</f>
        <v/>
      </c>
      <c r="J55" s="6" t="str">
        <f ca="1">IFERROR(IF($I55="","",IF('Input Sheet - LRMC'!$C$18="Yes",'Input Sheet - LRMC'!$C$21,(NPV('Input Sheet - LRMC'!$C$16,OFFSET('Input Sheet - LRMC'!$C$184,MATCH($I55,'Input Sheet - LRMC'!$B$185:$B$198,0),,,):OFFSET('Input Sheet - LRMC'!$C$184,MATCH($I55,'Input Sheet - LRMC'!$B$185:$B$198,0),LEFT(J$45,2)-1,,)))/(NPV('Input Sheet - LRMC'!$C$16,OFFSET('Input Sheet - LRMC'!$C$168,MATCH($I55,'Input Sheet - LRMC'!$B$169:$B$182,0),,,):OFFSET('Input Sheet - LRMC'!$C$168,MATCH($I55,'Input Sheet - LRMC'!$B$169:$B$182,0),LEFT(J$45,2)-1,,))))),0)</f>
        <v/>
      </c>
      <c r="K55" s="6" t="str">
        <f ca="1">IFERROR(IF($I55="","",IF('Input Sheet - LRMC'!$C$18="Yes",'Input Sheet - LRMC'!$C$21,(NPV('Input Sheet - LRMC'!$C$16,OFFSET('Input Sheet - LRMC'!$C$184,MATCH($I55,'Input Sheet - LRMC'!$B$185:$B$198,0),,,):OFFSET('Input Sheet - LRMC'!$C$184,MATCH($I55,'Input Sheet - LRMC'!$B$185:$B$198,0),LEFT(K$45,2)-1,,)))/(NPV('Input Sheet - LRMC'!$C$16,OFFSET('Input Sheet - LRMC'!$C$168,MATCH($I55,'Input Sheet - LRMC'!$B$169:$B$182,0),,,):OFFSET('Input Sheet - LRMC'!$C$168,MATCH($I55,'Input Sheet - LRMC'!$B$169:$B$182,0),LEFT(K$45,2)-1,,))))),0)</f>
        <v/>
      </c>
      <c r="L55" s="6" t="str">
        <f ca="1">IFERROR(IF($I55="","",IF('Input Sheet - LRMC'!$C$18="Yes",'Input Sheet - LRMC'!$C$21,(NPV('Input Sheet - LRMC'!$C$16,OFFSET('Input Sheet - LRMC'!$C$184,MATCH($I55,'Input Sheet - LRMC'!$B$185:$B$198,0),,,):OFFSET('Input Sheet - LRMC'!$C$184,MATCH($I55,'Input Sheet - LRMC'!$B$185:$B$198,0),LEFT(L$45,2)-1,,)))/(NPV('Input Sheet - LRMC'!$C$16,OFFSET('Input Sheet - LRMC'!$C$168,MATCH($I55,'Input Sheet - LRMC'!$B$169:$B$182,0),,,):OFFSET('Input Sheet - LRMC'!$C$168,MATCH($I55,'Input Sheet - LRMC'!$B$169:$B$182,0),LEFT(L$45,2)-1,,))))),0)</f>
        <v/>
      </c>
      <c r="M55" s="6" t="str">
        <f ca="1">IFERROR(IF($I55="","",IF('Input Sheet - LRMC'!$C$18="Yes",'Input Sheet - LRMC'!$C$21,(NPV('Input Sheet - LRMC'!$C$16,OFFSET('Input Sheet - LRMC'!$C$184,MATCH($I55,'Input Sheet - LRMC'!$B$185:$B$198,0),,,):OFFSET('Input Sheet - LRMC'!$C$184,MATCH($I55,'Input Sheet - LRMC'!$B$185:$B$198,0),LEFT(M$45,2)-1,,)))/(NPV('Input Sheet - LRMC'!$C$16,OFFSET('Input Sheet - LRMC'!$C$168,MATCH($I55,'Input Sheet - LRMC'!$B$169:$B$182,0),,,):OFFSET('Input Sheet - LRMC'!$C$168,MATCH($I55,'Input Sheet - LRMC'!$B$169:$B$182,0),LEFT(M$45,2)-1,,))))),0)</f>
        <v/>
      </c>
      <c r="N55" s="6" t="str">
        <f ca="1">IFERROR(IF($I55="","",IF('Input Sheet - LRMC'!$C$18="Yes",'Input Sheet - LRMC'!$C$21,(NPV('Input Sheet - LRMC'!$C$16,OFFSET('Input Sheet - LRMC'!$C$184,MATCH($I55,'Input Sheet - LRMC'!$B$185:$B$198,0),,,):OFFSET('Input Sheet - LRMC'!$C$184,MATCH($I55,'Input Sheet - LRMC'!$B$185:$B$198,0),LEFT(N$45,2)-1,,)))/(NPV('Input Sheet - LRMC'!$C$16,OFFSET('Input Sheet - LRMC'!$C$168,MATCH($I55,'Input Sheet - LRMC'!$B$169:$B$182,0),,,):OFFSET('Input Sheet - LRMC'!$C$168,MATCH($I55,'Input Sheet - LRMC'!$B$169:$B$182,0),LEFT(N$45,2)-1,,))))),0)</f>
        <v/>
      </c>
      <c r="P55" s="32" t="str">
        <f t="shared" si="30"/>
        <v/>
      </c>
      <c r="Q55" s="6" t="str">
        <f t="shared" si="31"/>
        <v/>
      </c>
      <c r="R55" s="6" t="str">
        <f t="shared" si="28"/>
        <v/>
      </c>
      <c r="S55" s="61" t="str">
        <f t="shared" si="28"/>
        <v/>
      </c>
      <c r="T55" s="6" t="str">
        <f t="shared" si="28"/>
        <v/>
      </c>
      <c r="U55" s="6" t="str">
        <f t="shared" si="28"/>
        <v/>
      </c>
      <c r="W55" s="32" t="str">
        <f t="shared" si="32"/>
        <v/>
      </c>
      <c r="X55" s="6" t="str">
        <f>IF($W55="","",'Input Sheet - LRMC'!$C$27)</f>
        <v/>
      </c>
      <c r="Y55" s="6" t="str">
        <f>IF($W55="","",'Input Sheet - LRMC'!$C$27)</f>
        <v/>
      </c>
      <c r="Z55" s="6" t="str">
        <f>IF($W55="","",'Input Sheet - LRMC'!$C$27)</f>
        <v/>
      </c>
      <c r="AA55" s="6" t="str">
        <f>IF($W55="","",'Input Sheet - LRMC'!$C$27)</f>
        <v/>
      </c>
      <c r="AB55" s="6" t="str">
        <f>IF($W55="","",'Input Sheet - LRMC'!$C$27)</f>
        <v/>
      </c>
    </row>
    <row r="56" spans="2:28">
      <c r="B56" s="32" t="str">
        <f t="shared" si="27"/>
        <v/>
      </c>
      <c r="C56" s="6" t="str">
        <f ca="1">IFERROR(IF($B56="","",(NPV('Input Sheet - LRMC'!$C$16,OFFSET('Input Sheet - LRMC'!$C$152,MATCH($B18,'Input Sheet - LRMC'!$B$153:$B$166,0),,,):OFFSET('Input Sheet - LRMC'!$C$152,MATCH($B18,'Input Sheet - LRMC'!$B$153:$B$166,0),LEFT(C$7,2)-1,,)))/(NPV('Input Sheet - LRMC'!$C$16,OFFSET('Input Sheet - LRMC'!$C$168,MATCH($B18,'Input Sheet - LRMC'!$B$169:$B$182,0),,,):OFFSET('Input Sheet - LRMC'!$C$168,MATCH($B18,'Input Sheet - LRMC'!$B$169:$B$182,0),LEFT(C$7,2)-1,,)))),0)</f>
        <v/>
      </c>
      <c r="D56" s="6" t="str">
        <f ca="1">IFERROR(IF($B56="","",(NPV('Input Sheet - LRMC'!$C$16,OFFSET('Input Sheet - LRMC'!$C$152,MATCH($B18,'Input Sheet - LRMC'!$B$153:$B$166,0),,,):OFFSET('Input Sheet - LRMC'!$C$152,MATCH($B18,'Input Sheet - LRMC'!$B$153:$B$166,0),LEFT(D$7,2)-1,,)))/(NPV('Input Sheet - LRMC'!$C$16,OFFSET('Input Sheet - LRMC'!$C$168,MATCH($B18,'Input Sheet - LRMC'!$B$169:$B$182,0),,,):OFFSET('Input Sheet - LRMC'!$C$168,MATCH($B18,'Input Sheet - LRMC'!$B$169:$B$182,0),LEFT(D$7,2)-1,,)))),0)</f>
        <v/>
      </c>
      <c r="E56" s="6" t="str">
        <f ca="1">IFERROR(IF($B56="","",(NPV('Input Sheet - LRMC'!$C$16,OFFSET('Input Sheet - LRMC'!$C$152,MATCH($B18,'Input Sheet - LRMC'!$B$153:$B$166,0),,,):OFFSET('Input Sheet - LRMC'!$C$152,MATCH($B18,'Input Sheet - LRMC'!$B$153:$B$166,0),LEFT(E$7,2)-1,,)))/(NPV('Input Sheet - LRMC'!$C$16,OFFSET('Input Sheet - LRMC'!$C$168,MATCH($B18,'Input Sheet - LRMC'!$B$169:$B$182,0),,,):OFFSET('Input Sheet - LRMC'!$C$168,MATCH($B18,'Input Sheet - LRMC'!$B$169:$B$182,0),LEFT(E$7,2)-1,,)))),0)</f>
        <v/>
      </c>
      <c r="F56" s="6" t="str">
        <f ca="1">IFERROR(IF($B56="","",(NPV('Input Sheet - LRMC'!$C$16,OFFSET('Input Sheet - LRMC'!$C$152,MATCH($B18,'Input Sheet - LRMC'!$B$153:$B$166,0),,,):OFFSET('Input Sheet - LRMC'!$C$152,MATCH($B18,'Input Sheet - LRMC'!$B$153:$B$166,0),LEFT(F$7,2)-1,,)))/(NPV('Input Sheet - LRMC'!$C$16,OFFSET('Input Sheet - LRMC'!$C$168,MATCH($B18,'Input Sheet - LRMC'!$B$169:$B$182,0),,,):OFFSET('Input Sheet - LRMC'!$C$168,MATCH($B18,'Input Sheet - LRMC'!$B$169:$B$182,0),LEFT(F$7,2)-1,,)))),0)</f>
        <v/>
      </c>
      <c r="G56" s="6" t="str">
        <f ca="1">IFERROR(IF($B56="","",(NPV('Input Sheet - LRMC'!$C$16,OFFSET('Input Sheet - LRMC'!$C$152,MATCH($B18,'Input Sheet - LRMC'!$B$153:$B$166,0),,,):OFFSET('Input Sheet - LRMC'!$C$152,MATCH($B18,'Input Sheet - LRMC'!$B$153:$B$166,0),LEFT(G$7,2)-1,,)))/(NPV('Input Sheet - LRMC'!$C$16,OFFSET('Input Sheet - LRMC'!$C$168,MATCH($B18,'Input Sheet - LRMC'!$B$169:$B$182,0),,,):OFFSET('Input Sheet - LRMC'!$C$168,MATCH($B18,'Input Sheet - LRMC'!$B$169:$B$182,0),LEFT(G$7,2)-1,,)))),0)</f>
        <v/>
      </c>
      <c r="I56" s="32" t="str">
        <f t="shared" si="29"/>
        <v/>
      </c>
      <c r="J56" s="6" t="str">
        <f ca="1">IFERROR(IF($I56="","",IF('Input Sheet - LRMC'!$C$18="Yes",'Input Sheet - LRMC'!$C$21,(NPV('Input Sheet - LRMC'!$C$16,OFFSET('Input Sheet - LRMC'!$C$184,MATCH($I56,'Input Sheet - LRMC'!$B$185:$B$198,0),,,):OFFSET('Input Sheet - LRMC'!$C$184,MATCH($I56,'Input Sheet - LRMC'!$B$185:$B$198,0),LEFT(J$45,2)-1,,)))/(NPV('Input Sheet - LRMC'!$C$16,OFFSET('Input Sheet - LRMC'!$C$168,MATCH($I56,'Input Sheet - LRMC'!$B$169:$B$182,0),,,):OFFSET('Input Sheet - LRMC'!$C$168,MATCH($I56,'Input Sheet - LRMC'!$B$169:$B$182,0),LEFT(J$45,2)-1,,))))),0)</f>
        <v/>
      </c>
      <c r="K56" s="6" t="str">
        <f ca="1">IFERROR(IF($I56="","",IF('Input Sheet - LRMC'!$C$18="Yes",'Input Sheet - LRMC'!$C$21,(NPV('Input Sheet - LRMC'!$C$16,OFFSET('Input Sheet - LRMC'!$C$184,MATCH($I56,'Input Sheet - LRMC'!$B$185:$B$198,0),,,):OFFSET('Input Sheet - LRMC'!$C$184,MATCH($I56,'Input Sheet - LRMC'!$B$185:$B$198,0),LEFT(K$45,2)-1,,)))/(NPV('Input Sheet - LRMC'!$C$16,OFFSET('Input Sheet - LRMC'!$C$168,MATCH($I56,'Input Sheet - LRMC'!$B$169:$B$182,0),,,):OFFSET('Input Sheet - LRMC'!$C$168,MATCH($I56,'Input Sheet - LRMC'!$B$169:$B$182,0),LEFT(K$45,2)-1,,))))),0)</f>
        <v/>
      </c>
      <c r="L56" s="6" t="str">
        <f ca="1">IFERROR(IF($I56="","",IF('Input Sheet - LRMC'!$C$18="Yes",'Input Sheet - LRMC'!$C$21,(NPV('Input Sheet - LRMC'!$C$16,OFFSET('Input Sheet - LRMC'!$C$184,MATCH($I56,'Input Sheet - LRMC'!$B$185:$B$198,0),,,):OFFSET('Input Sheet - LRMC'!$C$184,MATCH($I56,'Input Sheet - LRMC'!$B$185:$B$198,0),LEFT(L$45,2)-1,,)))/(NPV('Input Sheet - LRMC'!$C$16,OFFSET('Input Sheet - LRMC'!$C$168,MATCH($I56,'Input Sheet - LRMC'!$B$169:$B$182,0),,,):OFFSET('Input Sheet - LRMC'!$C$168,MATCH($I56,'Input Sheet - LRMC'!$B$169:$B$182,0),LEFT(L$45,2)-1,,))))),0)</f>
        <v/>
      </c>
      <c r="M56" s="6" t="str">
        <f ca="1">IFERROR(IF($I56="","",IF('Input Sheet - LRMC'!$C$18="Yes",'Input Sheet - LRMC'!$C$21,(NPV('Input Sheet - LRMC'!$C$16,OFFSET('Input Sheet - LRMC'!$C$184,MATCH($I56,'Input Sheet - LRMC'!$B$185:$B$198,0),,,):OFFSET('Input Sheet - LRMC'!$C$184,MATCH($I56,'Input Sheet - LRMC'!$B$185:$B$198,0),LEFT(M$45,2)-1,,)))/(NPV('Input Sheet - LRMC'!$C$16,OFFSET('Input Sheet - LRMC'!$C$168,MATCH($I56,'Input Sheet - LRMC'!$B$169:$B$182,0),,,):OFFSET('Input Sheet - LRMC'!$C$168,MATCH($I56,'Input Sheet - LRMC'!$B$169:$B$182,0),LEFT(M$45,2)-1,,))))),0)</f>
        <v/>
      </c>
      <c r="N56" s="6" t="str">
        <f ca="1">IFERROR(IF($I56="","",IF('Input Sheet - LRMC'!$C$18="Yes",'Input Sheet - LRMC'!$C$21,(NPV('Input Sheet - LRMC'!$C$16,OFFSET('Input Sheet - LRMC'!$C$184,MATCH($I56,'Input Sheet - LRMC'!$B$185:$B$198,0),,,):OFFSET('Input Sheet - LRMC'!$C$184,MATCH($I56,'Input Sheet - LRMC'!$B$185:$B$198,0),LEFT(N$45,2)-1,,)))/(NPV('Input Sheet - LRMC'!$C$16,OFFSET('Input Sheet - LRMC'!$C$168,MATCH($I56,'Input Sheet - LRMC'!$B$169:$B$182,0),,,):OFFSET('Input Sheet - LRMC'!$C$168,MATCH($I56,'Input Sheet - LRMC'!$B$169:$B$182,0),LEFT(N$45,2)-1,,))))),0)</f>
        <v/>
      </c>
      <c r="P56" s="32" t="str">
        <f t="shared" si="30"/>
        <v/>
      </c>
      <c r="Q56" s="6" t="str">
        <f t="shared" si="31"/>
        <v/>
      </c>
      <c r="R56" s="6" t="str">
        <f t="shared" si="28"/>
        <v/>
      </c>
      <c r="S56" s="61" t="str">
        <f t="shared" si="28"/>
        <v/>
      </c>
      <c r="T56" s="6" t="str">
        <f t="shared" si="28"/>
        <v/>
      </c>
      <c r="U56" s="6" t="str">
        <f t="shared" si="28"/>
        <v/>
      </c>
      <c r="W56" s="32" t="str">
        <f t="shared" si="32"/>
        <v/>
      </c>
      <c r="X56" s="6" t="str">
        <f>IF($W56="","",'Input Sheet - LRMC'!$C$27)</f>
        <v/>
      </c>
      <c r="Y56" s="6" t="str">
        <f>IF($W56="","",'Input Sheet - LRMC'!$C$27)</f>
        <v/>
      </c>
      <c r="Z56" s="6" t="str">
        <f>IF($W56="","",'Input Sheet - LRMC'!$C$27)</f>
        <v/>
      </c>
      <c r="AA56" s="6" t="str">
        <f>IF($W56="","",'Input Sheet - LRMC'!$C$27)</f>
        <v/>
      </c>
      <c r="AB56" s="6" t="str">
        <f>IF($W56="","",'Input Sheet - LRMC'!$C$27)</f>
        <v/>
      </c>
    </row>
    <row r="57" spans="2:28">
      <c r="B57" s="32" t="str">
        <f t="shared" si="27"/>
        <v/>
      </c>
      <c r="C57" s="6" t="str">
        <f ca="1">IFERROR(IF($B57="","",(NPV('Input Sheet - LRMC'!$C$16,OFFSET('Input Sheet - LRMC'!$C$152,MATCH($B19,'Input Sheet - LRMC'!$B$153:$B$166,0),,,):OFFSET('Input Sheet - LRMC'!$C$152,MATCH($B19,'Input Sheet - LRMC'!$B$153:$B$166,0),LEFT(C$7,2)-1,,)))/(NPV('Input Sheet - LRMC'!$C$16,OFFSET('Input Sheet - LRMC'!$C$168,MATCH($B19,'Input Sheet - LRMC'!$B$169:$B$182,0),,,):OFFSET('Input Sheet - LRMC'!$C$168,MATCH($B19,'Input Sheet - LRMC'!$B$169:$B$182,0),LEFT(C$7,2)-1,,)))),0)</f>
        <v/>
      </c>
      <c r="D57" s="6" t="str">
        <f ca="1">IFERROR(IF($B57="","",(NPV('Input Sheet - LRMC'!$C$16,OFFSET('Input Sheet - LRMC'!$C$152,MATCH($B19,'Input Sheet - LRMC'!$B$153:$B$166,0),,,):OFFSET('Input Sheet - LRMC'!$C$152,MATCH($B19,'Input Sheet - LRMC'!$B$153:$B$166,0),LEFT(D$7,2)-1,,)))/(NPV('Input Sheet - LRMC'!$C$16,OFFSET('Input Sheet - LRMC'!$C$168,MATCH($B19,'Input Sheet - LRMC'!$B$169:$B$182,0),,,):OFFSET('Input Sheet - LRMC'!$C$168,MATCH($B19,'Input Sheet - LRMC'!$B$169:$B$182,0),LEFT(D$7,2)-1,,)))),0)</f>
        <v/>
      </c>
      <c r="E57" s="6" t="str">
        <f ca="1">IFERROR(IF($B57="","",(NPV('Input Sheet - LRMC'!$C$16,OFFSET('Input Sheet - LRMC'!$C$152,MATCH($B19,'Input Sheet - LRMC'!$B$153:$B$166,0),,,):OFFSET('Input Sheet - LRMC'!$C$152,MATCH($B19,'Input Sheet - LRMC'!$B$153:$B$166,0),LEFT(E$7,2)-1,,)))/(NPV('Input Sheet - LRMC'!$C$16,OFFSET('Input Sheet - LRMC'!$C$168,MATCH($B19,'Input Sheet - LRMC'!$B$169:$B$182,0),,,):OFFSET('Input Sheet - LRMC'!$C$168,MATCH($B19,'Input Sheet - LRMC'!$B$169:$B$182,0),LEFT(E$7,2)-1,,)))),0)</f>
        <v/>
      </c>
      <c r="F57" s="6" t="str">
        <f ca="1">IFERROR(IF($B57="","",(NPV('Input Sheet - LRMC'!$C$16,OFFSET('Input Sheet - LRMC'!$C$152,MATCH($B19,'Input Sheet - LRMC'!$B$153:$B$166,0),,,):OFFSET('Input Sheet - LRMC'!$C$152,MATCH($B19,'Input Sheet - LRMC'!$B$153:$B$166,0),LEFT(F$7,2)-1,,)))/(NPV('Input Sheet - LRMC'!$C$16,OFFSET('Input Sheet - LRMC'!$C$168,MATCH($B19,'Input Sheet - LRMC'!$B$169:$B$182,0),,,):OFFSET('Input Sheet - LRMC'!$C$168,MATCH($B19,'Input Sheet - LRMC'!$B$169:$B$182,0),LEFT(F$7,2)-1,,)))),0)</f>
        <v/>
      </c>
      <c r="G57" s="6" t="str">
        <f ca="1">IFERROR(IF($B57="","",(NPV('Input Sheet - LRMC'!$C$16,OFFSET('Input Sheet - LRMC'!$C$152,MATCH($B19,'Input Sheet - LRMC'!$B$153:$B$166,0),,,):OFFSET('Input Sheet - LRMC'!$C$152,MATCH($B19,'Input Sheet - LRMC'!$B$153:$B$166,0),LEFT(G$7,2)-1,,)))/(NPV('Input Sheet - LRMC'!$C$16,OFFSET('Input Sheet - LRMC'!$C$168,MATCH($B19,'Input Sheet - LRMC'!$B$169:$B$182,0),,,):OFFSET('Input Sheet - LRMC'!$C$168,MATCH($B19,'Input Sheet - LRMC'!$B$169:$B$182,0),LEFT(G$7,2)-1,,)))),0)</f>
        <v/>
      </c>
      <c r="I57" s="32" t="str">
        <f t="shared" ref="I57" si="33">B57</f>
        <v/>
      </c>
      <c r="J57" s="6" t="str">
        <f ca="1">IFERROR(IF($I57="","",IF('Input Sheet - LRMC'!$C$18="Yes",'Input Sheet - LRMC'!$C$21,(NPV('Input Sheet - LRMC'!$C$16,OFFSET('Input Sheet - LRMC'!$C$184,MATCH($I57,'Input Sheet - LRMC'!$B$185:$B$198,0),,,):OFFSET('Input Sheet - LRMC'!$C$184,MATCH($I57,'Input Sheet - LRMC'!$B$185:$B$198,0),LEFT(J$45,2)-1,,)))/(NPV('Input Sheet - LRMC'!$C$16,OFFSET('Input Sheet - LRMC'!$C$168,MATCH($I57,'Input Sheet - LRMC'!$B$169:$B$182,0),,,):OFFSET('Input Sheet - LRMC'!$C$168,MATCH($I57,'Input Sheet - LRMC'!$B$169:$B$182,0),LEFT(J$45,2)-1,,))))),0)</f>
        <v/>
      </c>
      <c r="K57" s="6" t="str">
        <f ca="1">IFERROR(IF($I57="","",IF('Input Sheet - LRMC'!$C$18="Yes",'Input Sheet - LRMC'!$C$21,(NPV('Input Sheet - LRMC'!$C$16,OFFSET('Input Sheet - LRMC'!$C$184,MATCH($I57,'Input Sheet - LRMC'!$B$185:$B$198,0),,,):OFFSET('Input Sheet - LRMC'!$C$184,MATCH($I57,'Input Sheet - LRMC'!$B$185:$B$198,0),LEFT(K$45,2)-1,,)))/(NPV('Input Sheet - LRMC'!$C$16,OFFSET('Input Sheet - LRMC'!$C$168,MATCH($I57,'Input Sheet - LRMC'!$B$169:$B$182,0),,,):OFFSET('Input Sheet - LRMC'!$C$168,MATCH($I57,'Input Sheet - LRMC'!$B$169:$B$182,0),LEFT(K$45,2)-1,,))))),0)</f>
        <v/>
      </c>
      <c r="L57" s="6" t="str">
        <f ca="1">IFERROR(IF($I57="","",IF('Input Sheet - LRMC'!$C$18="Yes",'Input Sheet - LRMC'!$C$21,(NPV('Input Sheet - LRMC'!$C$16,OFFSET('Input Sheet - LRMC'!$C$184,MATCH($I57,'Input Sheet - LRMC'!$B$185:$B$198,0),,,):OFFSET('Input Sheet - LRMC'!$C$184,MATCH($I57,'Input Sheet - LRMC'!$B$185:$B$198,0),LEFT(L$45,2)-1,,)))/(NPV('Input Sheet - LRMC'!$C$16,OFFSET('Input Sheet - LRMC'!$C$168,MATCH($I57,'Input Sheet - LRMC'!$B$169:$B$182,0),,,):OFFSET('Input Sheet - LRMC'!$C$168,MATCH($I57,'Input Sheet - LRMC'!$B$169:$B$182,0),LEFT(L$45,2)-1,,))))),0)</f>
        <v/>
      </c>
      <c r="M57" s="6" t="str">
        <f ca="1">IFERROR(IF($I57="","",IF('Input Sheet - LRMC'!$C$18="Yes",'Input Sheet - LRMC'!$C$21,(NPV('Input Sheet - LRMC'!$C$16,OFFSET('Input Sheet - LRMC'!$C$184,MATCH($I57,'Input Sheet - LRMC'!$B$185:$B$198,0),,,):OFFSET('Input Sheet - LRMC'!$C$184,MATCH($I57,'Input Sheet - LRMC'!$B$185:$B$198,0),LEFT(M$45,2)-1,,)))/(NPV('Input Sheet - LRMC'!$C$16,OFFSET('Input Sheet - LRMC'!$C$168,MATCH($I57,'Input Sheet - LRMC'!$B$169:$B$182,0),,,):OFFSET('Input Sheet - LRMC'!$C$168,MATCH($I57,'Input Sheet - LRMC'!$B$169:$B$182,0),LEFT(M$45,2)-1,,))))),0)</f>
        <v/>
      </c>
      <c r="N57" s="6" t="str">
        <f ca="1">IFERROR(IF($I57="","",IF('Input Sheet - LRMC'!$C$18="Yes",'Input Sheet - LRMC'!$C$21,(NPV('Input Sheet - LRMC'!$C$16,OFFSET('Input Sheet - LRMC'!$C$184,MATCH($I57,'Input Sheet - LRMC'!$B$185:$B$198,0),,,):OFFSET('Input Sheet - LRMC'!$C$184,MATCH($I57,'Input Sheet - LRMC'!$B$185:$B$198,0),LEFT(N$45,2)-1,,)))/(NPV('Input Sheet - LRMC'!$C$16,OFFSET('Input Sheet - LRMC'!$C$168,MATCH($I57,'Input Sheet - LRMC'!$B$169:$B$182,0),,,):OFFSET('Input Sheet - LRMC'!$C$168,MATCH($I57,'Input Sheet - LRMC'!$B$169:$B$182,0),LEFT(N$45,2)-1,,))))),0)</f>
        <v/>
      </c>
      <c r="P57" s="32" t="str">
        <f t="shared" ref="P57" si="34">I57</f>
        <v/>
      </c>
      <c r="Q57" s="6" t="str">
        <f t="shared" ref="Q57" si="35">IF($P57="","",C57+J57)</f>
        <v/>
      </c>
      <c r="R57" s="6" t="str">
        <f t="shared" ref="R57" si="36">IF($P57="","",D57+K57)</f>
        <v/>
      </c>
      <c r="S57" s="61" t="str">
        <f t="shared" ref="S57" si="37">IF($P57="","",E57+L57)</f>
        <v/>
      </c>
      <c r="T57" s="6" t="str">
        <f t="shared" ref="T57" si="38">IF($P57="","",F57+M57)</f>
        <v/>
      </c>
      <c r="U57" s="6" t="str">
        <f t="shared" ref="U57" si="39">IF($P57="","",G57+N57)</f>
        <v/>
      </c>
      <c r="W57" s="32" t="str">
        <f t="shared" ref="W57" si="40">P57</f>
        <v/>
      </c>
      <c r="X57" s="6" t="str">
        <f>IF($W57="","",'Input Sheet - LRMC'!$C$27)</f>
        <v/>
      </c>
      <c r="Y57" s="6" t="str">
        <f>IF($W57="","",'Input Sheet - LRMC'!$C$27)</f>
        <v/>
      </c>
      <c r="Z57" s="6" t="str">
        <f>IF($W57="","",'Input Sheet - LRMC'!$C$27)</f>
        <v/>
      </c>
      <c r="AA57" s="6" t="str">
        <f>IF($W57="","",'Input Sheet - LRMC'!$C$27)</f>
        <v/>
      </c>
      <c r="AB57" s="6" t="str">
        <f>IF($W57="","",'Input Sheet - LRMC'!$C$27)</f>
        <v/>
      </c>
    </row>
    <row r="58" spans="2:28">
      <c r="B58" s="32" t="str">
        <f t="shared" ref="B58" si="41">B39</f>
        <v/>
      </c>
      <c r="C58" s="6" t="str">
        <f ca="1">IFERROR(IF($B58="","",(NPV('Input Sheet - LRMC'!$C$16,OFFSET('Input Sheet - LRMC'!$C$152,MATCH($B20,'Input Sheet - LRMC'!$B$153:$B$166,0),,,):OFFSET('Input Sheet - LRMC'!$C$152,MATCH($B20,'Input Sheet - LRMC'!$B$153:$B$166,0),LEFT(C$7,2)-1,,)))/(NPV('Input Sheet - LRMC'!$C$16,OFFSET('Input Sheet - LRMC'!$C$168,MATCH($B20,'Input Sheet - LRMC'!$B$169:$B$182,0),,,):OFFSET('Input Sheet - LRMC'!$C$168,MATCH($B20,'Input Sheet - LRMC'!$B$169:$B$182,0),LEFT(C$7,2)-1,,)))),0)</f>
        <v/>
      </c>
      <c r="D58" s="6" t="str">
        <f ca="1">IFERROR(IF($B58="","",(NPV('Input Sheet - LRMC'!$C$16,OFFSET('Input Sheet - LRMC'!$C$152,MATCH($B20,'Input Sheet - LRMC'!$B$153:$B$166,0),,,):OFFSET('Input Sheet - LRMC'!$C$152,MATCH($B20,'Input Sheet - LRMC'!$B$153:$B$166,0),LEFT(D$7,2)-1,,)))/(NPV('Input Sheet - LRMC'!$C$16,OFFSET('Input Sheet - LRMC'!$C$168,MATCH($B20,'Input Sheet - LRMC'!$B$169:$B$182,0),,,):OFFSET('Input Sheet - LRMC'!$C$168,MATCH($B20,'Input Sheet - LRMC'!$B$169:$B$182,0),LEFT(D$7,2)-1,,)))),0)</f>
        <v/>
      </c>
      <c r="E58" s="6" t="str">
        <f ca="1">IFERROR(IF($B58="","",(NPV('Input Sheet - LRMC'!$C$16,OFFSET('Input Sheet - LRMC'!$C$152,MATCH($B20,'Input Sheet - LRMC'!$B$153:$B$166,0),,,):OFFSET('Input Sheet - LRMC'!$C$152,MATCH($B20,'Input Sheet - LRMC'!$B$153:$B$166,0),LEFT(E$7,2)-1,,)))/(NPV('Input Sheet - LRMC'!$C$16,OFFSET('Input Sheet - LRMC'!$C$168,MATCH($B20,'Input Sheet - LRMC'!$B$169:$B$182,0),,,):OFFSET('Input Sheet - LRMC'!$C$168,MATCH($B20,'Input Sheet - LRMC'!$B$169:$B$182,0),LEFT(E$7,2)-1,,)))),0)</f>
        <v/>
      </c>
      <c r="F58" s="6" t="str">
        <f ca="1">IFERROR(IF($B58="","",(NPV('Input Sheet - LRMC'!$C$16,OFFSET('Input Sheet - LRMC'!$C$152,MATCH($B20,'Input Sheet - LRMC'!$B$153:$B$166,0),,,):OFFSET('Input Sheet - LRMC'!$C$152,MATCH($B20,'Input Sheet - LRMC'!$B$153:$B$166,0),LEFT(F$7,2)-1,,)))/(NPV('Input Sheet - LRMC'!$C$16,OFFSET('Input Sheet - LRMC'!$C$168,MATCH($B20,'Input Sheet - LRMC'!$B$169:$B$182,0),,,):OFFSET('Input Sheet - LRMC'!$C$168,MATCH($B20,'Input Sheet - LRMC'!$B$169:$B$182,0),LEFT(F$7,2)-1,,)))),0)</f>
        <v/>
      </c>
      <c r="G58" s="6" t="str">
        <f ca="1">IFERROR(IF($B58="","",(NPV('Input Sheet - LRMC'!$C$16,OFFSET('Input Sheet - LRMC'!$C$152,MATCH($B20,'Input Sheet - LRMC'!$B$153:$B$166,0),,,):OFFSET('Input Sheet - LRMC'!$C$152,MATCH($B20,'Input Sheet - LRMC'!$B$153:$B$166,0),LEFT(G$7,2)-1,,)))/(NPV('Input Sheet - LRMC'!$C$16,OFFSET('Input Sheet - LRMC'!$C$168,MATCH($B20,'Input Sheet - LRMC'!$B$169:$B$182,0),,,):OFFSET('Input Sheet - LRMC'!$C$168,MATCH($B20,'Input Sheet - LRMC'!$B$169:$B$182,0),LEFT(G$7,2)-1,,)))),0)</f>
        <v/>
      </c>
      <c r="I58" s="32" t="str">
        <f t="shared" si="29"/>
        <v/>
      </c>
      <c r="J58" s="6" t="str">
        <f ca="1">IFERROR(IF($I58="","",IF('Input Sheet - LRMC'!$C$18="Yes",'Input Sheet - LRMC'!$C$21,(NPV('Input Sheet - LRMC'!$C$16,OFFSET('Input Sheet - LRMC'!$C$184,MATCH($I58,'Input Sheet - LRMC'!$B$185:$B$198,0),,,):OFFSET('Input Sheet - LRMC'!$C$184,MATCH($I58,'Input Sheet - LRMC'!$B$185:$B$198,0),LEFT(J$45,2)-1,,)))/(NPV('Input Sheet - LRMC'!$C$16,OFFSET('Input Sheet - LRMC'!$C$168,MATCH($I58,'Input Sheet - LRMC'!$B$169:$B$182,0),,,):OFFSET('Input Sheet - LRMC'!$C$168,MATCH($I58,'Input Sheet - LRMC'!$B$169:$B$182,0),LEFT(J$45,2)-1,,))))),0)</f>
        <v/>
      </c>
      <c r="K58" s="6" t="str">
        <f ca="1">IFERROR(IF($I58="","",IF('Input Sheet - LRMC'!$C$18="Yes",'Input Sheet - LRMC'!$C$21,(NPV('Input Sheet - LRMC'!$C$16,OFFSET('Input Sheet - LRMC'!$C$184,MATCH($I58,'Input Sheet - LRMC'!$B$185:$B$198,0),,,):OFFSET('Input Sheet - LRMC'!$C$184,MATCH($I58,'Input Sheet - LRMC'!$B$185:$B$198,0),LEFT(K$45,2)-1,,)))/(NPV('Input Sheet - LRMC'!$C$16,OFFSET('Input Sheet - LRMC'!$C$168,MATCH($I58,'Input Sheet - LRMC'!$B$169:$B$182,0),,,):OFFSET('Input Sheet - LRMC'!$C$168,MATCH($I58,'Input Sheet - LRMC'!$B$169:$B$182,0),LEFT(K$45,2)-1,,))))),0)</f>
        <v/>
      </c>
      <c r="L58" s="6" t="str">
        <f ca="1">IFERROR(IF($I58="","",IF('Input Sheet - LRMC'!$C$18="Yes",'Input Sheet - LRMC'!$C$21,(NPV('Input Sheet - LRMC'!$C$16,OFFSET('Input Sheet - LRMC'!$C$184,MATCH($I58,'Input Sheet - LRMC'!$B$185:$B$198,0),,,):OFFSET('Input Sheet - LRMC'!$C$184,MATCH($I58,'Input Sheet - LRMC'!$B$185:$B$198,0),LEFT(L$45,2)-1,,)))/(NPV('Input Sheet - LRMC'!$C$16,OFFSET('Input Sheet - LRMC'!$C$168,MATCH($I58,'Input Sheet - LRMC'!$B$169:$B$182,0),,,):OFFSET('Input Sheet - LRMC'!$C$168,MATCH($I58,'Input Sheet - LRMC'!$B$169:$B$182,0),LEFT(L$45,2)-1,,))))),0)</f>
        <v/>
      </c>
      <c r="M58" s="6" t="str">
        <f ca="1">IFERROR(IF($I58="","",IF('Input Sheet - LRMC'!$C$18="Yes",'Input Sheet - LRMC'!$C$21,(NPV('Input Sheet - LRMC'!$C$16,OFFSET('Input Sheet - LRMC'!$C$184,MATCH($I58,'Input Sheet - LRMC'!$B$185:$B$198,0),,,):OFFSET('Input Sheet - LRMC'!$C$184,MATCH($I58,'Input Sheet - LRMC'!$B$185:$B$198,0),LEFT(M$45,2)-1,,)))/(NPV('Input Sheet - LRMC'!$C$16,OFFSET('Input Sheet - LRMC'!$C$168,MATCH($I58,'Input Sheet - LRMC'!$B$169:$B$182,0),,,):OFFSET('Input Sheet - LRMC'!$C$168,MATCH($I58,'Input Sheet - LRMC'!$B$169:$B$182,0),LEFT(M$45,2)-1,,))))),0)</f>
        <v/>
      </c>
      <c r="N58" s="6" t="str">
        <f ca="1">IFERROR(IF($I58="","",IF('Input Sheet - LRMC'!$C$18="Yes",'Input Sheet - LRMC'!$C$21,(NPV('Input Sheet - LRMC'!$C$16,OFFSET('Input Sheet - LRMC'!$C$184,MATCH($I58,'Input Sheet - LRMC'!$B$185:$B$198,0),,,):OFFSET('Input Sheet - LRMC'!$C$184,MATCH($I58,'Input Sheet - LRMC'!$B$185:$B$198,0),LEFT(N$45,2)-1,,)))/(NPV('Input Sheet - LRMC'!$C$16,OFFSET('Input Sheet - LRMC'!$C$168,MATCH($I58,'Input Sheet - LRMC'!$B$169:$B$182,0),,,):OFFSET('Input Sheet - LRMC'!$C$168,MATCH($I58,'Input Sheet - LRMC'!$B$169:$B$182,0),LEFT(N$45,2)-1,,))))),0)</f>
        <v/>
      </c>
      <c r="P58" s="32" t="str">
        <f t="shared" si="30"/>
        <v/>
      </c>
      <c r="Q58" s="6" t="str">
        <f t="shared" si="31"/>
        <v/>
      </c>
      <c r="R58" s="6" t="str">
        <f t="shared" si="28"/>
        <v/>
      </c>
      <c r="S58" s="61" t="str">
        <f t="shared" si="28"/>
        <v/>
      </c>
      <c r="T58" s="6" t="str">
        <f t="shared" si="28"/>
        <v/>
      </c>
      <c r="U58" s="6" t="str">
        <f t="shared" si="28"/>
        <v/>
      </c>
      <c r="W58" s="32" t="str">
        <f t="shared" si="32"/>
        <v/>
      </c>
      <c r="X58" s="6" t="str">
        <f>IF($W58="","",'Input Sheet - LRMC'!$C$27)</f>
        <v/>
      </c>
      <c r="Y58" s="6" t="str">
        <f>IF($W58="","",'Input Sheet - LRMC'!$C$27)</f>
        <v/>
      </c>
      <c r="Z58" s="6" t="str">
        <f>IF($W58="","",'Input Sheet - LRMC'!$C$27)</f>
        <v/>
      </c>
      <c r="AA58" s="6" t="str">
        <f>IF($W58="","",'Input Sheet - LRMC'!$C$27)</f>
        <v/>
      </c>
      <c r="AB58" s="6" t="str">
        <f>IF($W58="","",'Input Sheet - LRMC'!$C$27)</f>
        <v/>
      </c>
    </row>
    <row r="59" spans="2:28">
      <c r="B59" s="78" t="str">
        <f>B40</f>
        <v>TOTAL</v>
      </c>
      <c r="C59" s="74">
        <f ca="1">IFERROR(IF($B59="","",(NPV('Input Sheet - LRMC'!$C$16,OFFSET('Input Sheet - LRMC'!$C$152,MATCH($B21,'Input Sheet - LRMC'!$B$153:$B$166,0),,,):OFFSET('Input Sheet - LRMC'!$C$152,MATCH($B21,'Input Sheet - LRMC'!$B$153:$B$166,0),LEFT(C$7,2)-1,,)))/(NPV('Input Sheet - LRMC'!$C$16,OFFSET('Input Sheet - LRMC'!$C$168,MATCH($B21,'Input Sheet - LRMC'!$B$169:$B$182,0),,,):OFFSET('Input Sheet - LRMC'!$C$168,MATCH($B21,'Input Sheet - LRMC'!$B$169:$B$182,0),LEFT(C$7,2)-1,,)))),0)</f>
        <v>57.208366428833322</v>
      </c>
      <c r="D59" s="74">
        <f ca="1">IFERROR(IF($B59="","",(NPV('Input Sheet - LRMC'!$C$16,OFFSET('Input Sheet - LRMC'!$C$152,MATCH($B21,'Input Sheet - LRMC'!$B$153:$B$166,0),,,):OFFSET('Input Sheet - LRMC'!$C$152,MATCH($B21,'Input Sheet - LRMC'!$B$153:$B$166,0),LEFT(D$7,2)-1,,)))/(NPV('Input Sheet - LRMC'!$C$16,OFFSET('Input Sheet - LRMC'!$C$168,MATCH($B21,'Input Sheet - LRMC'!$B$169:$B$182,0),,,):OFFSET('Input Sheet - LRMC'!$C$168,MATCH($B21,'Input Sheet - LRMC'!$B$169:$B$182,0),LEFT(D$7,2)-1,,)))),0)</f>
        <v>26.16066774674707</v>
      </c>
      <c r="E59" s="74">
        <f ca="1">IFERROR(IF($B59="","",(NPV('Input Sheet - LRMC'!$C$16,OFFSET('Input Sheet - LRMC'!$C$152,MATCH($B21,'Input Sheet - LRMC'!$B$153:$B$166,0),,,):OFFSET('Input Sheet - LRMC'!$C$152,MATCH($B21,'Input Sheet - LRMC'!$B$153:$B$166,0),LEFT(E$7,2)-1,,)))/(NPV('Input Sheet - LRMC'!$C$16,OFFSET('Input Sheet - LRMC'!$C$168,MATCH($B21,'Input Sheet - LRMC'!$B$169:$B$182,0),,,):OFFSET('Input Sheet - LRMC'!$C$168,MATCH($B21,'Input Sheet - LRMC'!$B$169:$B$182,0),LEFT(E$7,2)-1,,)))),0)</f>
        <v>17.386344109423217</v>
      </c>
      <c r="F59" s="74">
        <f ca="1">IFERROR(IF($B59="","",(NPV('Input Sheet - LRMC'!$C$16,OFFSET('Input Sheet - LRMC'!$C$152,MATCH($B21,'Input Sheet - LRMC'!$B$153:$B$166,0),,,):OFFSET('Input Sheet - LRMC'!$C$152,MATCH($B21,'Input Sheet - LRMC'!$B$153:$B$166,0),LEFT(F$7,2)-1,,)))/(NPV('Input Sheet - LRMC'!$C$16,OFFSET('Input Sheet - LRMC'!$C$168,MATCH($B21,'Input Sheet - LRMC'!$B$169:$B$182,0),,,):OFFSET('Input Sheet - LRMC'!$C$168,MATCH($B21,'Input Sheet - LRMC'!$B$169:$B$182,0),LEFT(F$7,2)-1,,)))),0)</f>
        <v>14.031015624022578</v>
      </c>
      <c r="G59" s="74">
        <f ca="1">IFERROR(IF($B59="","",(NPV('Input Sheet - LRMC'!$C$16,OFFSET('Input Sheet - LRMC'!$C$152,MATCH($B21,'Input Sheet - LRMC'!$B$153:$B$166,0),,,):OFFSET('Input Sheet - LRMC'!$C$152,MATCH($B21,'Input Sheet - LRMC'!$B$153:$B$166,0),LEFT(G$7,2)-1,,)))/(NPV('Input Sheet - LRMC'!$C$16,OFFSET('Input Sheet - LRMC'!$C$168,MATCH($B21,'Input Sheet - LRMC'!$B$169:$B$182,0),,,):OFFSET('Input Sheet - LRMC'!$C$168,MATCH($B21,'Input Sheet - LRMC'!$B$169:$B$182,0),LEFT(G$7,2)-1,,)))),0)</f>
        <v>14.031015624022578</v>
      </c>
      <c r="I59" s="78" t="str">
        <f>B59</f>
        <v>TOTAL</v>
      </c>
      <c r="J59" s="74">
        <f ca="1">IFERROR(IF($I59="","",IF('Input Sheet - LRMC'!$C$18="Yes",'Input Sheet - LRMC'!$C$21,(NPV('Input Sheet - LRMC'!$C$16,OFFSET('Input Sheet - LRMC'!$C$184,MATCH($I59,'Input Sheet - LRMC'!$B$185:$B$198,0),,,):OFFSET('Input Sheet - LRMC'!$C$184,MATCH($I59,'Input Sheet - LRMC'!$B$185:$B$198,0),LEFT(J$45,2)-1,,)))/(NPV('Input Sheet - LRMC'!$C$16,OFFSET('Input Sheet - LRMC'!$C$168,MATCH($I59,'Input Sheet - LRMC'!$B$169:$B$182,0),,,):OFFSET('Input Sheet - LRMC'!$C$168,MATCH($I59,'Input Sheet - LRMC'!$B$169:$B$182,0),LEFT(J$45,2)-1,,))))),0)</f>
        <v>0.74185962597027033</v>
      </c>
      <c r="K59" s="74">
        <f ca="1">IFERROR(IF($I59="","",IF('Input Sheet - LRMC'!$C$18="Yes",'Input Sheet - LRMC'!$C$21,(NPV('Input Sheet - LRMC'!$C$16,OFFSET('Input Sheet - LRMC'!$C$184,MATCH($I59,'Input Sheet - LRMC'!$B$185:$B$198,0),,,):OFFSET('Input Sheet - LRMC'!$C$184,MATCH($I59,'Input Sheet - LRMC'!$B$185:$B$198,0),LEFT(K$45,2)-1,,)))/(NPV('Input Sheet - LRMC'!$C$16,OFFSET('Input Sheet - LRMC'!$C$168,MATCH($I59,'Input Sheet - LRMC'!$B$169:$B$182,0),,,):OFFSET('Input Sheet - LRMC'!$C$168,MATCH($I59,'Input Sheet - LRMC'!$B$169:$B$182,0),LEFT(K$45,2)-1,,))))),0)</f>
        <v>0.77457846227916261</v>
      </c>
      <c r="L59" s="74">
        <f ca="1">IFERROR(IF($I59="","",IF('Input Sheet - LRMC'!$C$18="Yes",'Input Sheet - LRMC'!$C$21,(NPV('Input Sheet - LRMC'!$C$16,OFFSET('Input Sheet - LRMC'!$C$184,MATCH($I59,'Input Sheet - LRMC'!$B$185:$B$198,0),,,):OFFSET('Input Sheet - LRMC'!$C$184,MATCH($I59,'Input Sheet - LRMC'!$B$185:$B$198,0),LEFT(L$45,2)-1,,)))/(NPV('Input Sheet - LRMC'!$C$16,OFFSET('Input Sheet - LRMC'!$C$168,MATCH($I59,'Input Sheet - LRMC'!$B$169:$B$182,0),,,):OFFSET('Input Sheet - LRMC'!$C$168,MATCH($I59,'Input Sheet - LRMC'!$B$169:$B$182,0),LEFT(L$45,2)-1,,))))),0)</f>
        <v>0.56803806610330398</v>
      </c>
      <c r="M59" s="74">
        <f ca="1">IFERROR(IF($I59="","",IF('Input Sheet - LRMC'!$C$18="Yes",'Input Sheet - LRMC'!$C$21,(NPV('Input Sheet - LRMC'!$C$16,OFFSET('Input Sheet - LRMC'!$C$184,MATCH($I59,'Input Sheet - LRMC'!$B$185:$B$198,0),,,):OFFSET('Input Sheet - LRMC'!$C$184,MATCH($I59,'Input Sheet - LRMC'!$B$185:$B$198,0),LEFT(M$45,2)-1,,)))/(NPV('Input Sheet - LRMC'!$C$16,OFFSET('Input Sheet - LRMC'!$C$168,MATCH($I59,'Input Sheet - LRMC'!$B$169:$B$182,0),,,):OFFSET('Input Sheet - LRMC'!$C$168,MATCH($I59,'Input Sheet - LRMC'!$B$169:$B$182,0),LEFT(M$45,2)-1,,))))),0)</f>
        <v>0.45841442745949618</v>
      </c>
      <c r="N59" s="74">
        <f ca="1">IFERROR(IF($I59="","",IF('Input Sheet - LRMC'!$C$18="Yes",'Input Sheet - LRMC'!$C$21,(NPV('Input Sheet - LRMC'!$C$16,OFFSET('Input Sheet - LRMC'!$C$184,MATCH($I59,'Input Sheet - LRMC'!$B$185:$B$198,0),,,):OFFSET('Input Sheet - LRMC'!$C$184,MATCH($I59,'Input Sheet - LRMC'!$B$185:$B$198,0),LEFT(N$45,2)-1,,)))/(NPV('Input Sheet - LRMC'!$C$16,OFFSET('Input Sheet - LRMC'!$C$168,MATCH($I59,'Input Sheet - LRMC'!$B$169:$B$182,0),,,):OFFSET('Input Sheet - LRMC'!$C$168,MATCH($I59,'Input Sheet - LRMC'!$B$169:$B$182,0),LEFT(N$45,2)-1,,))))),0)</f>
        <v>0.45841442745949618</v>
      </c>
      <c r="P59" s="78" t="str">
        <f>I59</f>
        <v>TOTAL</v>
      </c>
      <c r="Q59" s="74">
        <f ca="1">IF($P59="","",C59+J59)</f>
        <v>57.950226054803593</v>
      </c>
      <c r="R59" s="74">
        <f ca="1">IF($P59="","",D59+K59)</f>
        <v>26.935246209026232</v>
      </c>
      <c r="S59" s="246">
        <f ca="1">IF($P59="","",E59+L59)</f>
        <v>17.954382175526522</v>
      </c>
      <c r="T59" s="74">
        <f ca="1">IF($P59="","",F59+M59)</f>
        <v>14.489430051482074</v>
      </c>
      <c r="U59" s="74">
        <f ca="1">IF($P59="","",G59+N59)</f>
        <v>14.489430051482074</v>
      </c>
      <c r="W59" s="78" t="str">
        <f>P59</f>
        <v>TOTAL</v>
      </c>
      <c r="X59" s="74">
        <f>IF($W59="","",'Input Sheet - LRMC'!$C$27)</f>
        <v>0</v>
      </c>
      <c r="Y59" s="74">
        <f>IF($W59="","",'Input Sheet - LRMC'!$C$27)</f>
        <v>0</v>
      </c>
      <c r="Z59" s="74">
        <f>IF($W59="","",'Input Sheet - LRMC'!$C$27)</f>
        <v>0</v>
      </c>
      <c r="AA59" s="74">
        <f>IF($W59="","",'Input Sheet - LRMC'!$C$27)</f>
        <v>0</v>
      </c>
      <c r="AB59" s="74">
        <f>IF($W59="","",'Input Sheet - LRMC'!$C$27)</f>
        <v>0</v>
      </c>
    </row>
    <row r="62" spans="2:28">
      <c r="B62" s="73" t="str">
        <f>'Input Sheet - LRMC'!B201</f>
        <v>Low Voltage Network</v>
      </c>
      <c r="I62" s="73" t="str">
        <f>B62</f>
        <v>Low Voltage Network</v>
      </c>
      <c r="P62" s="73" t="str">
        <f>I62</f>
        <v>Low Voltage Network</v>
      </c>
      <c r="W62" s="73" t="str">
        <f>P62</f>
        <v>Low Voltage Network</v>
      </c>
    </row>
    <row r="64" spans="2:28">
      <c r="B64" s="75" t="str">
        <f t="shared" ref="B64:B76" si="42">B45</f>
        <v>Long Run Marginal Capital Cost (kW)</v>
      </c>
      <c r="C64" s="237" t="s">
        <v>70</v>
      </c>
      <c r="D64" s="80" t="s">
        <v>71</v>
      </c>
      <c r="E64" s="80" t="s">
        <v>72</v>
      </c>
      <c r="F64" s="80" t="s">
        <v>73</v>
      </c>
      <c r="G64" s="80" t="s">
        <v>74</v>
      </c>
      <c r="I64" s="75" t="str">
        <f>I45</f>
        <v>Short Run Marginal (Operating) Cost (kW)</v>
      </c>
      <c r="J64" s="237" t="s">
        <v>70</v>
      </c>
      <c r="K64" s="80" t="s">
        <v>71</v>
      </c>
      <c r="L64" s="80" t="s">
        <v>72</v>
      </c>
      <c r="M64" s="80" t="s">
        <v>73</v>
      </c>
      <c r="N64" s="80" t="s">
        <v>74</v>
      </c>
      <c r="P64" s="75" t="str">
        <f>P45</f>
        <v>Total LRMC (kW)</v>
      </c>
      <c r="Q64" s="237" t="s">
        <v>70</v>
      </c>
      <c r="R64" s="80" t="s">
        <v>71</v>
      </c>
      <c r="S64" s="245" t="s">
        <v>72</v>
      </c>
      <c r="T64" s="80" t="s">
        <v>73</v>
      </c>
      <c r="U64" s="80" t="s">
        <v>74</v>
      </c>
      <c r="W64" s="75" t="s">
        <v>77</v>
      </c>
      <c r="X64" s="237" t="s">
        <v>70</v>
      </c>
      <c r="Y64" s="80" t="s">
        <v>71</v>
      </c>
      <c r="Z64" s="80" t="s">
        <v>72</v>
      </c>
      <c r="AA64" s="80" t="s">
        <v>73</v>
      </c>
      <c r="AB64" s="80" t="s">
        <v>74</v>
      </c>
    </row>
    <row r="65" spans="2:28">
      <c r="B65" s="32" t="str">
        <f t="shared" si="42"/>
        <v>Jemena Electricity Network</v>
      </c>
      <c r="C65" s="6">
        <f ca="1">IFERROR(IF($B65="","",(NPV('Input Sheet - LRMC'!$C$16,OFFSET('Input Sheet - LRMC'!$C$203,MATCH($B65,'Input Sheet - LRMC'!$B$204:$B$217,0),,,):OFFSET('Input Sheet - LRMC'!$C$203,MATCH($B65,'Input Sheet - LRMC'!$B$204:$B$217,0),LEFT(C$64,2)-1,,)))/(NPV('Input Sheet - LRMC'!$C$16,OFFSET('Input Sheet - LRMC'!$C$219,MATCH($B65,'Input Sheet - LRMC'!$B$220:$B$233,0),,,):OFFSET('Input Sheet - LRMC'!$C$219,MATCH($B65,'Input Sheet - LRMC'!$B$220:$B$233,0),LEFT(C$64,2)-1,,)))),0)</f>
        <v>21.880296038500742</v>
      </c>
      <c r="D65" s="6">
        <f ca="1">IFERROR(IF($B65="","",(NPV('Input Sheet - LRMC'!$C$16,OFFSET('Input Sheet - LRMC'!$C$203,MATCH($B65,'Input Sheet - LRMC'!$B$204:$B$217,0),,,):OFFSET('Input Sheet - LRMC'!$C$203,MATCH($B65,'Input Sheet - LRMC'!$B$204:$B$217,0),LEFT(D$64,2)-1,,)))/(NPV('Input Sheet - LRMC'!$C$16,OFFSET('Input Sheet - LRMC'!$C$219,MATCH($B65,'Input Sheet - LRMC'!$B$220:$B$233,0),,,):OFFSET('Input Sheet - LRMC'!$C$219,MATCH($B65,'Input Sheet - LRMC'!$B$220:$B$233,0),LEFT(D$64,2)-1,,)))),0)</f>
        <v>10.162268178730629</v>
      </c>
      <c r="E65" s="6">
        <f ca="1">IFERROR(IF($B65="","",(NPV('Input Sheet - LRMC'!$C$16,OFFSET('Input Sheet - LRMC'!$C$203,MATCH($B65,'Input Sheet - LRMC'!$B$204:$B$217,0),,,):OFFSET('Input Sheet - LRMC'!$C$203,MATCH($B65,'Input Sheet - LRMC'!$B$204:$B$217,0),LEFT(E$64,2)-1,,)))/(NPV('Input Sheet - LRMC'!$C$16,OFFSET('Input Sheet - LRMC'!$C$219,MATCH($B65,'Input Sheet - LRMC'!$B$220:$B$233,0),,,):OFFSET('Input Sheet - LRMC'!$C$219,MATCH($B65,'Input Sheet - LRMC'!$B$220:$B$233,0),LEFT(E$64,2)-1,,)))),0)</f>
        <v>6.7538295733916049</v>
      </c>
      <c r="F65" s="6">
        <f ca="1">IFERROR(IF($B65="","",(NPV('Input Sheet - LRMC'!$C$16,OFFSET('Input Sheet - LRMC'!$C$203,MATCH($B65,'Input Sheet - LRMC'!$B$204:$B$217,0),,,):OFFSET('Input Sheet - LRMC'!$C$203,MATCH($B65,'Input Sheet - LRMC'!$B$204:$B$217,0),LEFT(F$64,2)-1,,)))/(NPV('Input Sheet - LRMC'!$C$16,OFFSET('Input Sheet - LRMC'!$C$219,MATCH($B65,'Input Sheet - LRMC'!$B$220:$B$233,0),,,):OFFSET('Input Sheet - LRMC'!$C$219,MATCH($B65,'Input Sheet - LRMC'!$B$220:$B$233,0),LEFT(F$64,2)-1,,)))),0)</f>
        <v>5.4504321132631182</v>
      </c>
      <c r="G65" s="6">
        <f ca="1">IFERROR(IF($B65="","",(NPV('Input Sheet - LRMC'!$C$16,OFFSET('Input Sheet - LRMC'!$C$203,MATCH($B65,'Input Sheet - LRMC'!$B$204:$B$217,0),,,):OFFSET('Input Sheet - LRMC'!$C$203,MATCH($B65,'Input Sheet - LRMC'!$B$204:$B$217,0),LEFT(G$64,2)-1,,)))/(NPV('Input Sheet - LRMC'!$C$16,OFFSET('Input Sheet - LRMC'!$C$219,MATCH($B65,'Input Sheet - LRMC'!$B$220:$B$233,0),,,):OFFSET('Input Sheet - LRMC'!$C$219,MATCH($B65,'Input Sheet - LRMC'!$B$220:$B$233,0),LEFT(G$64,2)-1,,)))),0)</f>
        <v>5.4504321132631182</v>
      </c>
      <c r="I65" s="32" t="str">
        <f>B65</f>
        <v>Jemena Electricity Network</v>
      </c>
      <c r="J65" s="6">
        <f ca="1">IFERROR(IF($I65="","",IF('Input Sheet - LRMC'!$C$18="Yes",'Input Sheet - LRMC'!$C$22,(NPV('Input Sheet - LRMC'!$C$16,OFFSET('Input Sheet - LRMC'!$C$235,MATCH($B27,'Input Sheet - LRMC'!$B$236:$B$249,0),,,):OFFSET('Input Sheet - LRMC'!$C$235,MATCH($B27,'Input Sheet - LRMC'!$B$236:$B$249,0),LEFT(C$7,2)-1,,)))/(NPV('Input Sheet - LRMC'!$C$16,OFFSET('Input Sheet - LRMC'!$C$219,MATCH($B27,'Input Sheet - LRMC'!$B$220:$B$233,0),,,):OFFSET('Input Sheet - LRMC'!$C$219,MATCH($B27,'Input Sheet - LRMC'!$B$220:$B$233,0),LEFT(C$7,2)-1,,))))),0)</f>
        <v>0.26591945466675893</v>
      </c>
      <c r="K65" s="6">
        <f ca="1">IFERROR(IF($I65="","",IF('Input Sheet - LRMC'!$C$18="Yes",'Input Sheet - LRMC'!$C$22,(NPV('Input Sheet - LRMC'!$C$16,OFFSET('Input Sheet - LRMC'!$C$235,MATCH($B27,'Input Sheet - LRMC'!$B$236:$B$249,0),,,):OFFSET('Input Sheet - LRMC'!$C$235,MATCH($B27,'Input Sheet - LRMC'!$B$236:$B$249,0),LEFT(D$7,2)-1,,)))/(NPV('Input Sheet - LRMC'!$C$16,OFFSET('Input Sheet - LRMC'!$C$219,MATCH($B27,'Input Sheet - LRMC'!$B$220:$B$233,0),,,):OFFSET('Input Sheet - LRMC'!$C$219,MATCH($B27,'Input Sheet - LRMC'!$B$220:$B$233,0),LEFT(D$7,2)-1,,))))),0)</f>
        <v>0.29486691091301137</v>
      </c>
      <c r="L65" s="6">
        <f ca="1">IFERROR(IF($I65="","",IF('Input Sheet - LRMC'!$C$18="Yes",'Input Sheet - LRMC'!$C$22,(NPV('Input Sheet - LRMC'!$C$16,OFFSET('Input Sheet - LRMC'!$C$235,MATCH($B27,'Input Sheet - LRMC'!$B$236:$B$249,0),,,):OFFSET('Input Sheet - LRMC'!$C$235,MATCH($B27,'Input Sheet - LRMC'!$B$236:$B$249,0),LEFT(E$7,2)-1,,)))/(NPV('Input Sheet - LRMC'!$C$16,OFFSET('Input Sheet - LRMC'!$C$219,MATCH($B27,'Input Sheet - LRMC'!$B$220:$B$233,0),,,):OFFSET('Input Sheet - LRMC'!$C$219,MATCH($B27,'Input Sheet - LRMC'!$B$220:$B$233,0),LEFT(E$7,2)-1,,))))),0)</f>
        <v>0.21691694869449107</v>
      </c>
      <c r="M65" s="6">
        <f ca="1">IFERROR(IF($I65="","",IF('Input Sheet - LRMC'!$C$18="Yes",'Input Sheet - LRMC'!$C$22,(NPV('Input Sheet - LRMC'!$C$16,OFFSET('Input Sheet - LRMC'!$C$235,MATCH($B27,'Input Sheet - LRMC'!$B$236:$B$249,0),,,):OFFSET('Input Sheet - LRMC'!$C$235,MATCH($B27,'Input Sheet - LRMC'!$B$236:$B$249,0),LEFT(F$7,2)-1,,)))/(NPV('Input Sheet - LRMC'!$C$16,OFFSET('Input Sheet - LRMC'!$C$219,MATCH($B27,'Input Sheet - LRMC'!$B$220:$B$233,0),,,):OFFSET('Input Sheet - LRMC'!$C$219,MATCH($B27,'Input Sheet - LRMC'!$B$220:$B$233,0),LEFT(F$7,2)-1,,))))),0)</f>
        <v>0.17505492109742196</v>
      </c>
      <c r="N65" s="6">
        <f ca="1">IFERROR(IF($I65="","",IF('Input Sheet - LRMC'!$C$18="Yes",'Input Sheet - LRMC'!$C$22,(NPV('Input Sheet - LRMC'!$C$16,OFFSET('Input Sheet - LRMC'!$C$235,MATCH($B27,'Input Sheet - LRMC'!$B$236:$B$249,0),,,):OFFSET('Input Sheet - LRMC'!$C$235,MATCH($B27,'Input Sheet - LRMC'!$B$236:$B$249,0),LEFT(G$7,2)-1,,)))/(NPV('Input Sheet - LRMC'!$C$16,OFFSET('Input Sheet - LRMC'!$C$219,MATCH($B27,'Input Sheet - LRMC'!$B$220:$B$233,0),,,):OFFSET('Input Sheet - LRMC'!$C$219,MATCH($B27,'Input Sheet - LRMC'!$B$220:$B$233,0),LEFT(G$7,2)-1,,))))),0)</f>
        <v>0.17505492109742196</v>
      </c>
      <c r="P65" s="32" t="str">
        <f>I65</f>
        <v>Jemena Electricity Network</v>
      </c>
      <c r="Q65" s="6">
        <f ca="1">IF($P65="","",C65+J65)</f>
        <v>22.146215493167499</v>
      </c>
      <c r="R65" s="6">
        <f t="shared" ref="R65:U77" ca="1" si="43">IF($P65="","",D65+K65)</f>
        <v>10.457135089643641</v>
      </c>
      <c r="S65" s="61">
        <f t="shared" ca="1" si="43"/>
        <v>6.9707465220860962</v>
      </c>
      <c r="T65" s="6">
        <f t="shared" ca="1" si="43"/>
        <v>5.6254870343605399</v>
      </c>
      <c r="U65" s="6">
        <f t="shared" ca="1" si="43"/>
        <v>5.6254870343605399</v>
      </c>
      <c r="W65" s="32" t="str">
        <f>P65</f>
        <v>Jemena Electricity Network</v>
      </c>
      <c r="X65" s="6">
        <f>IF($W65="","",'Input Sheet - LRMC'!$C$28)</f>
        <v>0</v>
      </c>
      <c r="Y65" s="6">
        <f>IF($W65="","",'Input Sheet - LRMC'!$C$28)</f>
        <v>0</v>
      </c>
      <c r="Z65" s="6">
        <f>IF($W65="","",'Input Sheet - LRMC'!$C$28)</f>
        <v>0</v>
      </c>
      <c r="AA65" s="6">
        <f>IF($W65="","",'Input Sheet - LRMC'!$C$28)</f>
        <v>0</v>
      </c>
      <c r="AB65" s="6">
        <f>IF($W65="","",'Input Sheet - LRMC'!$C$28)</f>
        <v>0</v>
      </c>
    </row>
    <row r="66" spans="2:28">
      <c r="B66" s="32" t="str">
        <f t="shared" si="42"/>
        <v/>
      </c>
      <c r="C66" s="6" t="str">
        <f ca="1">IFERROR(IF($B66="","",(NPV('Input Sheet - LRMC'!$C$16,OFFSET('Input Sheet - LRMC'!$C$203,MATCH($B66,'Input Sheet - LRMC'!$B$204:$B$217,0),,,):OFFSET('Input Sheet - LRMC'!$C$203,MATCH($B66,'Input Sheet - LRMC'!$B$204:$B$217,0),LEFT(C$64,2)-1,,)))/(NPV('Input Sheet - LRMC'!$C$16,OFFSET('Input Sheet - LRMC'!$C$219,MATCH($B66,'Input Sheet - LRMC'!$B$220:$B$233,0),,,):OFFSET('Input Sheet - LRMC'!$C$219,MATCH($B66,'Input Sheet - LRMC'!$B$220:$B$233,0),LEFT(C$64,2)-1,,)))),0)</f>
        <v/>
      </c>
      <c r="D66" s="6" t="str">
        <f ca="1">IFERROR(IF($B66="","",(NPV('Input Sheet - LRMC'!$C$16,OFFSET('Input Sheet - LRMC'!$C$203,MATCH($B66,'Input Sheet - LRMC'!$B$204:$B$217,0),,,):OFFSET('Input Sheet - LRMC'!$C$203,MATCH($B66,'Input Sheet - LRMC'!$B$204:$B$217,0),LEFT(D$64,2)-1,,)))/(NPV('Input Sheet - LRMC'!$C$16,OFFSET('Input Sheet - LRMC'!$C$219,MATCH($B66,'Input Sheet - LRMC'!$B$220:$B$233,0),,,):OFFSET('Input Sheet - LRMC'!$C$219,MATCH($B66,'Input Sheet - LRMC'!$B$220:$B$233,0),LEFT(D$64,2)-1,,)))),0)</f>
        <v/>
      </c>
      <c r="E66" s="6" t="str">
        <f ca="1">IFERROR(IF($B66="","",(NPV('Input Sheet - LRMC'!$C$16,OFFSET('Input Sheet - LRMC'!$C$203,MATCH($B66,'Input Sheet - LRMC'!$B$204:$B$217,0),,,):OFFSET('Input Sheet - LRMC'!$C$203,MATCH($B66,'Input Sheet - LRMC'!$B$204:$B$217,0),LEFT(E$64,2)-1,,)))/(NPV('Input Sheet - LRMC'!$C$16,OFFSET('Input Sheet - LRMC'!$C$219,MATCH($B66,'Input Sheet - LRMC'!$B$220:$B$233,0),,,):OFFSET('Input Sheet - LRMC'!$C$219,MATCH($B66,'Input Sheet - LRMC'!$B$220:$B$233,0),LEFT(E$64,2)-1,,)))),0)</f>
        <v/>
      </c>
      <c r="F66" s="6" t="str">
        <f ca="1">IFERROR(IF($B66="","",(NPV('Input Sheet - LRMC'!$C$16,OFFSET('Input Sheet - LRMC'!$C$203,MATCH($B66,'Input Sheet - LRMC'!$B$204:$B$217,0),,,):OFFSET('Input Sheet - LRMC'!$C$203,MATCH($B66,'Input Sheet - LRMC'!$B$204:$B$217,0),LEFT(F$64,2)-1,,)))/(NPV('Input Sheet - LRMC'!$C$16,OFFSET('Input Sheet - LRMC'!$C$219,MATCH($B66,'Input Sheet - LRMC'!$B$220:$B$233,0),,,):OFFSET('Input Sheet - LRMC'!$C$219,MATCH($B66,'Input Sheet - LRMC'!$B$220:$B$233,0),LEFT(F$64,2)-1,,)))),0)</f>
        <v/>
      </c>
      <c r="G66" s="6" t="str">
        <f ca="1">IFERROR(IF($B66="","",(NPV('Input Sheet - LRMC'!$C$16,OFFSET('Input Sheet - LRMC'!$C$203,MATCH($B66,'Input Sheet - LRMC'!$B$204:$B$217,0),,,):OFFSET('Input Sheet - LRMC'!$C$203,MATCH($B66,'Input Sheet - LRMC'!$B$204:$B$217,0),LEFT(G$64,2)-1,,)))/(NPV('Input Sheet - LRMC'!$C$16,OFFSET('Input Sheet - LRMC'!$C$219,MATCH($B66,'Input Sheet - LRMC'!$B$220:$B$233,0),,,):OFFSET('Input Sheet - LRMC'!$C$219,MATCH($B66,'Input Sheet - LRMC'!$B$220:$B$233,0),LEFT(G$64,2)-1,,)))),0)</f>
        <v/>
      </c>
      <c r="I66" s="32" t="str">
        <f t="shared" ref="I66:I77" si="44">B66</f>
        <v/>
      </c>
      <c r="J66" s="6" t="str">
        <f ca="1">IFERROR(IF($I66="","",IF('Input Sheet - LRMC'!$C$18="Yes",'Input Sheet - LRMC'!$C$22,(NPV('Input Sheet - LRMC'!$C$16,OFFSET('Input Sheet - LRMC'!$C$235,MATCH($B28,'Input Sheet - LRMC'!$B$236:$B$249,0),,,):OFFSET('Input Sheet - LRMC'!$C$235,MATCH($B28,'Input Sheet - LRMC'!$B$236:$B$249,0),LEFT(C$7,2)-1,,)))/(NPV('Input Sheet - LRMC'!$C$16,OFFSET('Input Sheet - LRMC'!$C$219,MATCH($B28,'Input Sheet - LRMC'!$B$220:$B$233,0),,,):OFFSET('Input Sheet - LRMC'!$C$219,MATCH($B28,'Input Sheet - LRMC'!$B$220:$B$233,0),LEFT(C$7,2)-1,,))))),0)</f>
        <v/>
      </c>
      <c r="K66" s="6" t="str">
        <f ca="1">IFERROR(IF($I66="","",IF('Input Sheet - LRMC'!$C$18="Yes",'Input Sheet - LRMC'!$C$22,(NPV('Input Sheet - LRMC'!$C$16,OFFSET('Input Sheet - LRMC'!$C$235,MATCH($B28,'Input Sheet - LRMC'!$B$236:$B$249,0),,,):OFFSET('Input Sheet - LRMC'!$C$235,MATCH($B28,'Input Sheet - LRMC'!$B$236:$B$249,0),LEFT(D$7,2)-1,,)))/(NPV('Input Sheet - LRMC'!$C$16,OFFSET('Input Sheet - LRMC'!$C$219,MATCH($B28,'Input Sheet - LRMC'!$B$220:$B$233,0),,,):OFFSET('Input Sheet - LRMC'!$C$219,MATCH($B28,'Input Sheet - LRMC'!$B$220:$B$233,0),LEFT(D$7,2)-1,,))))),0)</f>
        <v/>
      </c>
      <c r="L66" s="6" t="str">
        <f ca="1">IFERROR(IF($I66="","",IF('Input Sheet - LRMC'!$C$18="Yes",'Input Sheet - LRMC'!$C$22,(NPV('Input Sheet - LRMC'!$C$16,OFFSET('Input Sheet - LRMC'!$C$235,MATCH($B28,'Input Sheet - LRMC'!$B$236:$B$249,0),,,):OFFSET('Input Sheet - LRMC'!$C$235,MATCH($B28,'Input Sheet - LRMC'!$B$236:$B$249,0),LEFT(E$7,2)-1,,)))/(NPV('Input Sheet - LRMC'!$C$16,OFFSET('Input Sheet - LRMC'!$C$219,MATCH($B28,'Input Sheet - LRMC'!$B$220:$B$233,0),,,):OFFSET('Input Sheet - LRMC'!$C$219,MATCH($B28,'Input Sheet - LRMC'!$B$220:$B$233,0),LEFT(E$7,2)-1,,))))),0)</f>
        <v/>
      </c>
      <c r="M66" s="6" t="str">
        <f ca="1">IFERROR(IF($I66="","",IF('Input Sheet - LRMC'!$C$18="Yes",'Input Sheet - LRMC'!$C$22,(NPV('Input Sheet - LRMC'!$C$16,OFFSET('Input Sheet - LRMC'!$C$235,MATCH($B28,'Input Sheet - LRMC'!$B$236:$B$249,0),,,):OFFSET('Input Sheet - LRMC'!$C$235,MATCH($B28,'Input Sheet - LRMC'!$B$236:$B$249,0),LEFT(F$7,2)-1,,)))/(NPV('Input Sheet - LRMC'!$C$16,OFFSET('Input Sheet - LRMC'!$C$219,MATCH($B28,'Input Sheet - LRMC'!$B$220:$B$233,0),,,):OFFSET('Input Sheet - LRMC'!$C$219,MATCH($B28,'Input Sheet - LRMC'!$B$220:$B$233,0),LEFT(F$7,2)-1,,))))),0)</f>
        <v/>
      </c>
      <c r="N66" s="6" t="str">
        <f ca="1">IFERROR(IF($I66="","",IF('Input Sheet - LRMC'!$C$18="Yes",'Input Sheet - LRMC'!$C$22,(NPV('Input Sheet - LRMC'!$C$16,OFFSET('Input Sheet - LRMC'!$C$235,MATCH($B28,'Input Sheet - LRMC'!$B$236:$B$249,0),,,):OFFSET('Input Sheet - LRMC'!$C$235,MATCH($B28,'Input Sheet - LRMC'!$B$236:$B$249,0),LEFT(G$7,2)-1,,)))/(NPV('Input Sheet - LRMC'!$C$16,OFFSET('Input Sheet - LRMC'!$C$219,MATCH($B28,'Input Sheet - LRMC'!$B$220:$B$233,0),,,):OFFSET('Input Sheet - LRMC'!$C$219,MATCH($B28,'Input Sheet - LRMC'!$B$220:$B$233,0),LEFT(G$7,2)-1,,))))),0)</f>
        <v/>
      </c>
      <c r="P66" s="32" t="str">
        <f t="shared" ref="P66:P77" si="45">I66</f>
        <v/>
      </c>
      <c r="Q66" s="6" t="str">
        <f t="shared" ref="Q66:Q77" si="46">IF($P66="","",C66+J66)</f>
        <v/>
      </c>
      <c r="R66" s="6" t="str">
        <f t="shared" si="43"/>
        <v/>
      </c>
      <c r="S66" s="61" t="str">
        <f t="shared" si="43"/>
        <v/>
      </c>
      <c r="T66" s="6" t="str">
        <f t="shared" si="43"/>
        <v/>
      </c>
      <c r="U66" s="6" t="str">
        <f t="shared" si="43"/>
        <v/>
      </c>
      <c r="W66" s="32" t="str">
        <f t="shared" ref="W66:W77" si="47">P66</f>
        <v/>
      </c>
      <c r="X66" s="6" t="str">
        <f>IF($W66="","",'Input Sheet - LRMC'!$C$28)</f>
        <v/>
      </c>
      <c r="Y66" s="6" t="str">
        <f>IF($W66="","",'Input Sheet - LRMC'!$C$28)</f>
        <v/>
      </c>
      <c r="Z66" s="6" t="str">
        <f>IF($W66="","",'Input Sheet - LRMC'!$C$28)</f>
        <v/>
      </c>
      <c r="AA66" s="6" t="str">
        <f>IF($W66="","",'Input Sheet - LRMC'!$C$28)</f>
        <v/>
      </c>
      <c r="AB66" s="6" t="str">
        <f>IF($W66="","",'Input Sheet - LRMC'!$C$28)</f>
        <v/>
      </c>
    </row>
    <row r="67" spans="2:28">
      <c r="B67" s="32" t="str">
        <f t="shared" si="42"/>
        <v/>
      </c>
      <c r="C67" s="6" t="str">
        <f ca="1">IFERROR(IF($B67="","",(NPV('Input Sheet - LRMC'!$C$16,OFFSET('Input Sheet - LRMC'!$C$203,MATCH($B67,'Input Sheet - LRMC'!$B$204:$B$217,0),,,):OFFSET('Input Sheet - LRMC'!$C$203,MATCH($B67,'Input Sheet - LRMC'!$B$204:$B$217,0),LEFT(C$64,2)-1,,)))/(NPV('Input Sheet - LRMC'!$C$16,OFFSET('Input Sheet - LRMC'!$C$219,MATCH($B67,'Input Sheet - LRMC'!$B$220:$B$233,0),,,):OFFSET('Input Sheet - LRMC'!$C$219,MATCH($B67,'Input Sheet - LRMC'!$B$220:$B$233,0),LEFT(C$64,2)-1,,)))),0)</f>
        <v/>
      </c>
      <c r="D67" s="6" t="str">
        <f ca="1">IFERROR(IF($B67="","",(NPV('Input Sheet - LRMC'!$C$16,OFFSET('Input Sheet - LRMC'!$C$203,MATCH($B67,'Input Sheet - LRMC'!$B$204:$B$217,0),,,):OFFSET('Input Sheet - LRMC'!$C$203,MATCH($B67,'Input Sheet - LRMC'!$B$204:$B$217,0),LEFT(D$64,2)-1,,)))/(NPV('Input Sheet - LRMC'!$C$16,OFFSET('Input Sheet - LRMC'!$C$219,MATCH($B67,'Input Sheet - LRMC'!$B$220:$B$233,0),,,):OFFSET('Input Sheet - LRMC'!$C$219,MATCH($B67,'Input Sheet - LRMC'!$B$220:$B$233,0),LEFT(D$64,2)-1,,)))),0)</f>
        <v/>
      </c>
      <c r="E67" s="6" t="str">
        <f ca="1">IFERROR(IF($B67="","",(NPV('Input Sheet - LRMC'!$C$16,OFFSET('Input Sheet - LRMC'!$C$203,MATCH($B67,'Input Sheet - LRMC'!$B$204:$B$217,0),,,):OFFSET('Input Sheet - LRMC'!$C$203,MATCH($B67,'Input Sheet - LRMC'!$B$204:$B$217,0),LEFT(E$64,2)-1,,)))/(NPV('Input Sheet - LRMC'!$C$16,OFFSET('Input Sheet - LRMC'!$C$219,MATCH($B67,'Input Sheet - LRMC'!$B$220:$B$233,0),,,):OFFSET('Input Sheet - LRMC'!$C$219,MATCH($B67,'Input Sheet - LRMC'!$B$220:$B$233,0),LEFT(E$64,2)-1,,)))),0)</f>
        <v/>
      </c>
      <c r="F67" s="6" t="str">
        <f ca="1">IFERROR(IF($B67="","",(NPV('Input Sheet - LRMC'!$C$16,OFFSET('Input Sheet - LRMC'!$C$203,MATCH($B67,'Input Sheet - LRMC'!$B$204:$B$217,0),,,):OFFSET('Input Sheet - LRMC'!$C$203,MATCH($B67,'Input Sheet - LRMC'!$B$204:$B$217,0),LEFT(F$64,2)-1,,)))/(NPV('Input Sheet - LRMC'!$C$16,OFFSET('Input Sheet - LRMC'!$C$219,MATCH($B67,'Input Sheet - LRMC'!$B$220:$B$233,0),,,):OFFSET('Input Sheet - LRMC'!$C$219,MATCH($B67,'Input Sheet - LRMC'!$B$220:$B$233,0),LEFT(F$64,2)-1,,)))),0)</f>
        <v/>
      </c>
      <c r="G67" s="6" t="str">
        <f ca="1">IFERROR(IF($B67="","",(NPV('Input Sheet - LRMC'!$C$16,OFFSET('Input Sheet - LRMC'!$C$203,MATCH($B67,'Input Sheet - LRMC'!$B$204:$B$217,0),,,):OFFSET('Input Sheet - LRMC'!$C$203,MATCH($B67,'Input Sheet - LRMC'!$B$204:$B$217,0),LEFT(G$64,2)-1,,)))/(NPV('Input Sheet - LRMC'!$C$16,OFFSET('Input Sheet - LRMC'!$C$219,MATCH($B67,'Input Sheet - LRMC'!$B$220:$B$233,0),,,):OFFSET('Input Sheet - LRMC'!$C$219,MATCH($B67,'Input Sheet - LRMC'!$B$220:$B$233,0),LEFT(G$64,2)-1,,)))),0)</f>
        <v/>
      </c>
      <c r="I67" s="32" t="str">
        <f t="shared" si="44"/>
        <v/>
      </c>
      <c r="J67" s="6" t="str">
        <f ca="1">IFERROR(IF($I67="","",IF('Input Sheet - LRMC'!$C$18="Yes",'Input Sheet - LRMC'!$C$22,(NPV('Input Sheet - LRMC'!$C$16,OFFSET('Input Sheet - LRMC'!$C$235,MATCH($B29,'Input Sheet - LRMC'!$B$236:$B$249,0),,,):OFFSET('Input Sheet - LRMC'!$C$235,MATCH($B29,'Input Sheet - LRMC'!$B$236:$B$249,0),LEFT(C$7,2)-1,,)))/(NPV('Input Sheet - LRMC'!$C$16,OFFSET('Input Sheet - LRMC'!$C$219,MATCH($B29,'Input Sheet - LRMC'!$B$220:$B$233,0),,,):OFFSET('Input Sheet - LRMC'!$C$219,MATCH($B29,'Input Sheet - LRMC'!$B$220:$B$233,0),LEFT(C$7,2)-1,,))))),0)</f>
        <v/>
      </c>
      <c r="K67" s="6" t="str">
        <f ca="1">IFERROR(IF($I67="","",IF('Input Sheet - LRMC'!$C$18="Yes",'Input Sheet - LRMC'!$C$22,(NPV('Input Sheet - LRMC'!$C$16,OFFSET('Input Sheet - LRMC'!$C$235,MATCH($B29,'Input Sheet - LRMC'!$B$236:$B$249,0),,,):OFFSET('Input Sheet - LRMC'!$C$235,MATCH($B29,'Input Sheet - LRMC'!$B$236:$B$249,0),LEFT(D$7,2)-1,,)))/(NPV('Input Sheet - LRMC'!$C$16,OFFSET('Input Sheet - LRMC'!$C$219,MATCH($B29,'Input Sheet - LRMC'!$B$220:$B$233,0),,,):OFFSET('Input Sheet - LRMC'!$C$219,MATCH($B29,'Input Sheet - LRMC'!$B$220:$B$233,0),LEFT(D$7,2)-1,,))))),0)</f>
        <v/>
      </c>
      <c r="L67" s="6" t="str">
        <f ca="1">IFERROR(IF($I67="","",IF('Input Sheet - LRMC'!$C$18="Yes",'Input Sheet - LRMC'!$C$22,(NPV('Input Sheet - LRMC'!$C$16,OFFSET('Input Sheet - LRMC'!$C$235,MATCH($B29,'Input Sheet - LRMC'!$B$236:$B$249,0),,,):OFFSET('Input Sheet - LRMC'!$C$235,MATCH($B29,'Input Sheet - LRMC'!$B$236:$B$249,0),LEFT(E$7,2)-1,,)))/(NPV('Input Sheet - LRMC'!$C$16,OFFSET('Input Sheet - LRMC'!$C$219,MATCH($B29,'Input Sheet - LRMC'!$B$220:$B$233,0),,,):OFFSET('Input Sheet - LRMC'!$C$219,MATCH($B29,'Input Sheet - LRMC'!$B$220:$B$233,0),LEFT(E$7,2)-1,,))))),0)</f>
        <v/>
      </c>
      <c r="M67" s="6" t="str">
        <f ca="1">IFERROR(IF($I67="","",IF('Input Sheet - LRMC'!$C$18="Yes",'Input Sheet - LRMC'!$C$22,(NPV('Input Sheet - LRMC'!$C$16,OFFSET('Input Sheet - LRMC'!$C$235,MATCH($B29,'Input Sheet - LRMC'!$B$236:$B$249,0),,,):OFFSET('Input Sheet - LRMC'!$C$235,MATCH($B29,'Input Sheet - LRMC'!$B$236:$B$249,0),LEFT(F$7,2)-1,,)))/(NPV('Input Sheet - LRMC'!$C$16,OFFSET('Input Sheet - LRMC'!$C$219,MATCH($B29,'Input Sheet - LRMC'!$B$220:$B$233,0),,,):OFFSET('Input Sheet - LRMC'!$C$219,MATCH($B29,'Input Sheet - LRMC'!$B$220:$B$233,0),LEFT(F$7,2)-1,,))))),0)</f>
        <v/>
      </c>
      <c r="N67" s="6" t="str">
        <f ca="1">IFERROR(IF($I67="","",IF('Input Sheet - LRMC'!$C$18="Yes",'Input Sheet - LRMC'!$C$22,(NPV('Input Sheet - LRMC'!$C$16,OFFSET('Input Sheet - LRMC'!$C$235,MATCH($B29,'Input Sheet - LRMC'!$B$236:$B$249,0),,,):OFFSET('Input Sheet - LRMC'!$C$235,MATCH($B29,'Input Sheet - LRMC'!$B$236:$B$249,0),LEFT(G$7,2)-1,,)))/(NPV('Input Sheet - LRMC'!$C$16,OFFSET('Input Sheet - LRMC'!$C$219,MATCH($B29,'Input Sheet - LRMC'!$B$220:$B$233,0),,,):OFFSET('Input Sheet - LRMC'!$C$219,MATCH($B29,'Input Sheet - LRMC'!$B$220:$B$233,0),LEFT(G$7,2)-1,,))))),0)</f>
        <v/>
      </c>
      <c r="P67" s="32" t="str">
        <f t="shared" si="45"/>
        <v/>
      </c>
      <c r="Q67" s="6" t="str">
        <f t="shared" si="46"/>
        <v/>
      </c>
      <c r="R67" s="6" t="str">
        <f t="shared" si="43"/>
        <v/>
      </c>
      <c r="S67" s="61" t="str">
        <f t="shared" si="43"/>
        <v/>
      </c>
      <c r="T67" s="6" t="str">
        <f t="shared" si="43"/>
        <v/>
      </c>
      <c r="U67" s="6" t="str">
        <f t="shared" si="43"/>
        <v/>
      </c>
      <c r="W67" s="32" t="str">
        <f t="shared" si="47"/>
        <v/>
      </c>
      <c r="X67" s="6" t="str">
        <f>IF($W67="","",'Input Sheet - LRMC'!$C$28)</f>
        <v/>
      </c>
      <c r="Y67" s="6" t="str">
        <f>IF($W67="","",'Input Sheet - LRMC'!$C$28)</f>
        <v/>
      </c>
      <c r="Z67" s="6" t="str">
        <f>IF($W67="","",'Input Sheet - LRMC'!$C$28)</f>
        <v/>
      </c>
      <c r="AA67" s="6" t="str">
        <f>IF($W67="","",'Input Sheet - LRMC'!$C$28)</f>
        <v/>
      </c>
      <c r="AB67" s="6" t="str">
        <f>IF($W67="","",'Input Sheet - LRMC'!$C$28)</f>
        <v/>
      </c>
    </row>
    <row r="68" spans="2:28">
      <c r="B68" s="32" t="str">
        <f t="shared" si="42"/>
        <v/>
      </c>
      <c r="C68" s="6" t="str">
        <f ca="1">IFERROR(IF($B68="","",(NPV('Input Sheet - LRMC'!$C$16,OFFSET('Input Sheet - LRMC'!$C$203,MATCH($B68,'Input Sheet - LRMC'!$B$204:$B$217,0),,,):OFFSET('Input Sheet - LRMC'!$C$203,MATCH($B68,'Input Sheet - LRMC'!$B$204:$B$217,0),LEFT(C$64,2)-1,,)))/(NPV('Input Sheet - LRMC'!$C$16,OFFSET('Input Sheet - LRMC'!$C$219,MATCH($B68,'Input Sheet - LRMC'!$B$220:$B$233,0),,,):OFFSET('Input Sheet - LRMC'!$C$219,MATCH($B68,'Input Sheet - LRMC'!$B$220:$B$233,0),LEFT(C$64,2)-1,,)))),0)</f>
        <v/>
      </c>
      <c r="D68" s="6" t="str">
        <f ca="1">IFERROR(IF($B68="","",(NPV('Input Sheet - LRMC'!$C$16,OFFSET('Input Sheet - LRMC'!$C$203,MATCH($B68,'Input Sheet - LRMC'!$B$204:$B$217,0),,,):OFFSET('Input Sheet - LRMC'!$C$203,MATCH($B68,'Input Sheet - LRMC'!$B$204:$B$217,0),LEFT(D$64,2)-1,,)))/(NPV('Input Sheet - LRMC'!$C$16,OFFSET('Input Sheet - LRMC'!$C$219,MATCH($B68,'Input Sheet - LRMC'!$B$220:$B$233,0),,,):OFFSET('Input Sheet - LRMC'!$C$219,MATCH($B68,'Input Sheet - LRMC'!$B$220:$B$233,0),LEFT(D$64,2)-1,,)))),0)</f>
        <v/>
      </c>
      <c r="E68" s="6" t="str">
        <f ca="1">IFERROR(IF($B68="","",(NPV('Input Sheet - LRMC'!$C$16,OFFSET('Input Sheet - LRMC'!$C$203,MATCH($B68,'Input Sheet - LRMC'!$B$204:$B$217,0),,,):OFFSET('Input Sheet - LRMC'!$C$203,MATCH($B68,'Input Sheet - LRMC'!$B$204:$B$217,0),LEFT(E$64,2)-1,,)))/(NPV('Input Sheet - LRMC'!$C$16,OFFSET('Input Sheet - LRMC'!$C$219,MATCH($B68,'Input Sheet - LRMC'!$B$220:$B$233,0),,,):OFFSET('Input Sheet - LRMC'!$C$219,MATCH($B68,'Input Sheet - LRMC'!$B$220:$B$233,0),LEFT(E$64,2)-1,,)))),0)</f>
        <v/>
      </c>
      <c r="F68" s="6" t="str">
        <f ca="1">IFERROR(IF($B68="","",(NPV('Input Sheet - LRMC'!$C$16,OFFSET('Input Sheet - LRMC'!$C$203,MATCH($B68,'Input Sheet - LRMC'!$B$204:$B$217,0),,,):OFFSET('Input Sheet - LRMC'!$C$203,MATCH($B68,'Input Sheet - LRMC'!$B$204:$B$217,0),LEFT(F$64,2)-1,,)))/(NPV('Input Sheet - LRMC'!$C$16,OFFSET('Input Sheet - LRMC'!$C$219,MATCH($B68,'Input Sheet - LRMC'!$B$220:$B$233,0),,,):OFFSET('Input Sheet - LRMC'!$C$219,MATCH($B68,'Input Sheet - LRMC'!$B$220:$B$233,0),LEFT(F$64,2)-1,,)))),0)</f>
        <v/>
      </c>
      <c r="G68" s="6" t="str">
        <f ca="1">IFERROR(IF($B68="","",(NPV('Input Sheet - LRMC'!$C$16,OFFSET('Input Sheet - LRMC'!$C$203,MATCH($B68,'Input Sheet - LRMC'!$B$204:$B$217,0),,,):OFFSET('Input Sheet - LRMC'!$C$203,MATCH($B68,'Input Sheet - LRMC'!$B$204:$B$217,0),LEFT(G$64,2)-1,,)))/(NPV('Input Sheet - LRMC'!$C$16,OFFSET('Input Sheet - LRMC'!$C$219,MATCH($B68,'Input Sheet - LRMC'!$B$220:$B$233,0),,,):OFFSET('Input Sheet - LRMC'!$C$219,MATCH($B68,'Input Sheet - LRMC'!$B$220:$B$233,0),LEFT(G$64,2)-1,,)))),0)</f>
        <v/>
      </c>
      <c r="I68" s="32" t="str">
        <f t="shared" si="44"/>
        <v/>
      </c>
      <c r="J68" s="6" t="str">
        <f ca="1">IFERROR(IF($I68="","",IF('Input Sheet - LRMC'!$C$18="Yes",'Input Sheet - LRMC'!$C$22,(NPV('Input Sheet - LRMC'!$C$16,OFFSET('Input Sheet - LRMC'!$C$235,MATCH($B30,'Input Sheet - LRMC'!$B$236:$B$249,0),,,):OFFSET('Input Sheet - LRMC'!$C$235,MATCH($B30,'Input Sheet - LRMC'!$B$236:$B$249,0),LEFT(C$7,2)-1,,)))/(NPV('Input Sheet - LRMC'!$C$16,OFFSET('Input Sheet - LRMC'!$C$219,MATCH($B30,'Input Sheet - LRMC'!$B$220:$B$233,0),,,):OFFSET('Input Sheet - LRMC'!$C$219,MATCH($B30,'Input Sheet - LRMC'!$B$220:$B$233,0),LEFT(C$7,2)-1,,))))),0)</f>
        <v/>
      </c>
      <c r="K68" s="6" t="str">
        <f ca="1">IFERROR(IF($I68="","",IF('Input Sheet - LRMC'!$C$18="Yes",'Input Sheet - LRMC'!$C$22,(NPV('Input Sheet - LRMC'!$C$16,OFFSET('Input Sheet - LRMC'!$C$235,MATCH($B30,'Input Sheet - LRMC'!$B$236:$B$249,0),,,):OFFSET('Input Sheet - LRMC'!$C$235,MATCH($B30,'Input Sheet - LRMC'!$B$236:$B$249,0),LEFT(D$7,2)-1,,)))/(NPV('Input Sheet - LRMC'!$C$16,OFFSET('Input Sheet - LRMC'!$C$219,MATCH($B30,'Input Sheet - LRMC'!$B$220:$B$233,0),,,):OFFSET('Input Sheet - LRMC'!$C$219,MATCH($B30,'Input Sheet - LRMC'!$B$220:$B$233,0),LEFT(D$7,2)-1,,))))),0)</f>
        <v/>
      </c>
      <c r="L68" s="6" t="str">
        <f ca="1">IFERROR(IF($I68="","",IF('Input Sheet - LRMC'!$C$18="Yes",'Input Sheet - LRMC'!$C$22,(NPV('Input Sheet - LRMC'!$C$16,OFFSET('Input Sheet - LRMC'!$C$235,MATCH($B30,'Input Sheet - LRMC'!$B$236:$B$249,0),,,):OFFSET('Input Sheet - LRMC'!$C$235,MATCH($B30,'Input Sheet - LRMC'!$B$236:$B$249,0),LEFT(E$7,2)-1,,)))/(NPV('Input Sheet - LRMC'!$C$16,OFFSET('Input Sheet - LRMC'!$C$219,MATCH($B30,'Input Sheet - LRMC'!$B$220:$B$233,0),,,):OFFSET('Input Sheet - LRMC'!$C$219,MATCH($B30,'Input Sheet - LRMC'!$B$220:$B$233,0),LEFT(E$7,2)-1,,))))),0)</f>
        <v/>
      </c>
      <c r="M68" s="6" t="str">
        <f ca="1">IFERROR(IF($I68="","",IF('Input Sheet - LRMC'!$C$18="Yes",'Input Sheet - LRMC'!$C$22,(NPV('Input Sheet - LRMC'!$C$16,OFFSET('Input Sheet - LRMC'!$C$235,MATCH($B30,'Input Sheet - LRMC'!$B$236:$B$249,0),,,):OFFSET('Input Sheet - LRMC'!$C$235,MATCH($B30,'Input Sheet - LRMC'!$B$236:$B$249,0),LEFT(F$7,2)-1,,)))/(NPV('Input Sheet - LRMC'!$C$16,OFFSET('Input Sheet - LRMC'!$C$219,MATCH($B30,'Input Sheet - LRMC'!$B$220:$B$233,0),,,):OFFSET('Input Sheet - LRMC'!$C$219,MATCH($B30,'Input Sheet - LRMC'!$B$220:$B$233,0),LEFT(F$7,2)-1,,))))),0)</f>
        <v/>
      </c>
      <c r="N68" s="6" t="str">
        <f ca="1">IFERROR(IF($I68="","",IF('Input Sheet - LRMC'!$C$18="Yes",'Input Sheet - LRMC'!$C$22,(NPV('Input Sheet - LRMC'!$C$16,OFFSET('Input Sheet - LRMC'!$C$235,MATCH($B30,'Input Sheet - LRMC'!$B$236:$B$249,0),,,):OFFSET('Input Sheet - LRMC'!$C$235,MATCH($B30,'Input Sheet - LRMC'!$B$236:$B$249,0),LEFT(G$7,2)-1,,)))/(NPV('Input Sheet - LRMC'!$C$16,OFFSET('Input Sheet - LRMC'!$C$219,MATCH($B30,'Input Sheet - LRMC'!$B$220:$B$233,0),,,):OFFSET('Input Sheet - LRMC'!$C$219,MATCH($B30,'Input Sheet - LRMC'!$B$220:$B$233,0),LEFT(G$7,2)-1,,))))),0)</f>
        <v/>
      </c>
      <c r="P68" s="32" t="str">
        <f t="shared" si="45"/>
        <v/>
      </c>
      <c r="Q68" s="6" t="str">
        <f t="shared" si="46"/>
        <v/>
      </c>
      <c r="R68" s="6" t="str">
        <f t="shared" si="43"/>
        <v/>
      </c>
      <c r="S68" s="61" t="str">
        <f t="shared" si="43"/>
        <v/>
      </c>
      <c r="T68" s="6" t="str">
        <f t="shared" si="43"/>
        <v/>
      </c>
      <c r="U68" s="6" t="str">
        <f t="shared" si="43"/>
        <v/>
      </c>
      <c r="W68" s="32" t="str">
        <f t="shared" si="47"/>
        <v/>
      </c>
      <c r="X68" s="6" t="str">
        <f>IF($W68="","",'Input Sheet - LRMC'!$C$28)</f>
        <v/>
      </c>
      <c r="Y68" s="6" t="str">
        <f>IF($W68="","",'Input Sheet - LRMC'!$C$28)</f>
        <v/>
      </c>
      <c r="Z68" s="6" t="str">
        <f>IF($W68="","",'Input Sheet - LRMC'!$C$28)</f>
        <v/>
      </c>
      <c r="AA68" s="6" t="str">
        <f>IF($W68="","",'Input Sheet - LRMC'!$C$28)</f>
        <v/>
      </c>
      <c r="AB68" s="6" t="str">
        <f>IF($W68="","",'Input Sheet - LRMC'!$C$28)</f>
        <v/>
      </c>
    </row>
    <row r="69" spans="2:28">
      <c r="B69" s="32" t="str">
        <f t="shared" si="42"/>
        <v/>
      </c>
      <c r="C69" s="6" t="str">
        <f ca="1">IFERROR(IF($B69="","",(NPV('Input Sheet - LRMC'!$C$16,OFFSET('Input Sheet - LRMC'!$C$203,MATCH($B69,'Input Sheet - LRMC'!$B$204:$B$217,0),,,):OFFSET('Input Sheet - LRMC'!$C$203,MATCH($B69,'Input Sheet - LRMC'!$B$204:$B$217,0),LEFT(C$64,2)-1,,)))/(NPV('Input Sheet - LRMC'!$C$16,OFFSET('Input Sheet - LRMC'!$C$219,MATCH($B69,'Input Sheet - LRMC'!$B$220:$B$233,0),,,):OFFSET('Input Sheet - LRMC'!$C$219,MATCH($B69,'Input Sheet - LRMC'!$B$220:$B$233,0),LEFT(C$64,2)-1,,)))),0)</f>
        <v/>
      </c>
      <c r="D69" s="6" t="str">
        <f ca="1">IFERROR(IF($B69="","",(NPV('Input Sheet - LRMC'!$C$16,OFFSET('Input Sheet - LRMC'!$C$203,MATCH($B69,'Input Sheet - LRMC'!$B$204:$B$217,0),,,):OFFSET('Input Sheet - LRMC'!$C$203,MATCH($B69,'Input Sheet - LRMC'!$B$204:$B$217,0),LEFT(D$64,2)-1,,)))/(NPV('Input Sheet - LRMC'!$C$16,OFFSET('Input Sheet - LRMC'!$C$219,MATCH($B69,'Input Sheet - LRMC'!$B$220:$B$233,0),,,):OFFSET('Input Sheet - LRMC'!$C$219,MATCH($B69,'Input Sheet - LRMC'!$B$220:$B$233,0),LEFT(D$64,2)-1,,)))),0)</f>
        <v/>
      </c>
      <c r="E69" s="6" t="str">
        <f ca="1">IFERROR(IF($B69="","",(NPV('Input Sheet - LRMC'!$C$16,OFFSET('Input Sheet - LRMC'!$C$203,MATCH($B69,'Input Sheet - LRMC'!$B$204:$B$217,0),,,):OFFSET('Input Sheet - LRMC'!$C$203,MATCH($B69,'Input Sheet - LRMC'!$B$204:$B$217,0),LEFT(E$64,2)-1,,)))/(NPV('Input Sheet - LRMC'!$C$16,OFFSET('Input Sheet - LRMC'!$C$219,MATCH($B69,'Input Sheet - LRMC'!$B$220:$B$233,0),,,):OFFSET('Input Sheet - LRMC'!$C$219,MATCH($B69,'Input Sheet - LRMC'!$B$220:$B$233,0),LEFT(E$64,2)-1,,)))),0)</f>
        <v/>
      </c>
      <c r="F69" s="6" t="str">
        <f ca="1">IFERROR(IF($B69="","",(NPV('Input Sheet - LRMC'!$C$16,OFFSET('Input Sheet - LRMC'!$C$203,MATCH($B69,'Input Sheet - LRMC'!$B$204:$B$217,0),,,):OFFSET('Input Sheet - LRMC'!$C$203,MATCH($B69,'Input Sheet - LRMC'!$B$204:$B$217,0),LEFT(F$64,2)-1,,)))/(NPV('Input Sheet - LRMC'!$C$16,OFFSET('Input Sheet - LRMC'!$C$219,MATCH($B69,'Input Sheet - LRMC'!$B$220:$B$233,0),,,):OFFSET('Input Sheet - LRMC'!$C$219,MATCH($B69,'Input Sheet - LRMC'!$B$220:$B$233,0),LEFT(F$64,2)-1,,)))),0)</f>
        <v/>
      </c>
      <c r="G69" s="6" t="str">
        <f ca="1">IFERROR(IF($B69="","",(NPV('Input Sheet - LRMC'!$C$16,OFFSET('Input Sheet - LRMC'!$C$203,MATCH($B69,'Input Sheet - LRMC'!$B$204:$B$217,0),,,):OFFSET('Input Sheet - LRMC'!$C$203,MATCH($B69,'Input Sheet - LRMC'!$B$204:$B$217,0),LEFT(G$64,2)-1,,)))/(NPV('Input Sheet - LRMC'!$C$16,OFFSET('Input Sheet - LRMC'!$C$219,MATCH($B69,'Input Sheet - LRMC'!$B$220:$B$233,0),,,):OFFSET('Input Sheet - LRMC'!$C$219,MATCH($B69,'Input Sheet - LRMC'!$B$220:$B$233,0),LEFT(G$64,2)-1,,)))),0)</f>
        <v/>
      </c>
      <c r="I69" s="32" t="str">
        <f t="shared" si="44"/>
        <v/>
      </c>
      <c r="J69" s="6" t="str">
        <f ca="1">IFERROR(IF($I69="","",IF('Input Sheet - LRMC'!$C$18="Yes",'Input Sheet - LRMC'!$C$22,(NPV('Input Sheet - LRMC'!$C$16,OFFSET('Input Sheet - LRMC'!$C$235,MATCH($B31,'Input Sheet - LRMC'!$B$236:$B$249,0),,,):OFFSET('Input Sheet - LRMC'!$C$235,MATCH($B31,'Input Sheet - LRMC'!$B$236:$B$249,0),LEFT(C$7,2)-1,,)))/(NPV('Input Sheet - LRMC'!$C$16,OFFSET('Input Sheet - LRMC'!$C$219,MATCH($B31,'Input Sheet - LRMC'!$B$220:$B$233,0),,,):OFFSET('Input Sheet - LRMC'!$C$219,MATCH($B31,'Input Sheet - LRMC'!$B$220:$B$233,0),LEFT(C$7,2)-1,,))))),0)</f>
        <v/>
      </c>
      <c r="K69" s="6" t="str">
        <f ca="1">IFERROR(IF($I69="","",IF('Input Sheet - LRMC'!$C$18="Yes",'Input Sheet - LRMC'!$C$22,(NPV('Input Sheet - LRMC'!$C$16,OFFSET('Input Sheet - LRMC'!$C$235,MATCH($B31,'Input Sheet - LRMC'!$B$236:$B$249,0),,,):OFFSET('Input Sheet - LRMC'!$C$235,MATCH($B31,'Input Sheet - LRMC'!$B$236:$B$249,0),LEFT(D$7,2)-1,,)))/(NPV('Input Sheet - LRMC'!$C$16,OFFSET('Input Sheet - LRMC'!$C$219,MATCH($B31,'Input Sheet - LRMC'!$B$220:$B$233,0),,,):OFFSET('Input Sheet - LRMC'!$C$219,MATCH($B31,'Input Sheet - LRMC'!$B$220:$B$233,0),LEFT(D$7,2)-1,,))))),0)</f>
        <v/>
      </c>
      <c r="L69" s="6" t="str">
        <f ca="1">IFERROR(IF($I69="","",IF('Input Sheet - LRMC'!$C$18="Yes",'Input Sheet - LRMC'!$C$22,(NPV('Input Sheet - LRMC'!$C$16,OFFSET('Input Sheet - LRMC'!$C$235,MATCH($B31,'Input Sheet - LRMC'!$B$236:$B$249,0),,,):OFFSET('Input Sheet - LRMC'!$C$235,MATCH($B31,'Input Sheet - LRMC'!$B$236:$B$249,0),LEFT(E$7,2)-1,,)))/(NPV('Input Sheet - LRMC'!$C$16,OFFSET('Input Sheet - LRMC'!$C$219,MATCH($B31,'Input Sheet - LRMC'!$B$220:$B$233,0),,,):OFFSET('Input Sheet - LRMC'!$C$219,MATCH($B31,'Input Sheet - LRMC'!$B$220:$B$233,0),LEFT(E$7,2)-1,,))))),0)</f>
        <v/>
      </c>
      <c r="M69" s="6" t="str">
        <f ca="1">IFERROR(IF($I69="","",IF('Input Sheet - LRMC'!$C$18="Yes",'Input Sheet - LRMC'!$C$22,(NPV('Input Sheet - LRMC'!$C$16,OFFSET('Input Sheet - LRMC'!$C$235,MATCH($B31,'Input Sheet - LRMC'!$B$236:$B$249,0),,,):OFFSET('Input Sheet - LRMC'!$C$235,MATCH($B31,'Input Sheet - LRMC'!$B$236:$B$249,0),LEFT(F$7,2)-1,,)))/(NPV('Input Sheet - LRMC'!$C$16,OFFSET('Input Sheet - LRMC'!$C$219,MATCH($B31,'Input Sheet - LRMC'!$B$220:$B$233,0),,,):OFFSET('Input Sheet - LRMC'!$C$219,MATCH($B31,'Input Sheet - LRMC'!$B$220:$B$233,0),LEFT(F$7,2)-1,,))))),0)</f>
        <v/>
      </c>
      <c r="N69" s="6" t="str">
        <f ca="1">IFERROR(IF($I69="","",IF('Input Sheet - LRMC'!$C$18="Yes",'Input Sheet - LRMC'!$C$22,(NPV('Input Sheet - LRMC'!$C$16,OFFSET('Input Sheet - LRMC'!$C$235,MATCH($B31,'Input Sheet - LRMC'!$B$236:$B$249,0),,,):OFFSET('Input Sheet - LRMC'!$C$235,MATCH($B31,'Input Sheet - LRMC'!$B$236:$B$249,0),LEFT(G$7,2)-1,,)))/(NPV('Input Sheet - LRMC'!$C$16,OFFSET('Input Sheet - LRMC'!$C$219,MATCH($B31,'Input Sheet - LRMC'!$B$220:$B$233,0),,,):OFFSET('Input Sheet - LRMC'!$C$219,MATCH($B31,'Input Sheet - LRMC'!$B$220:$B$233,0),LEFT(G$7,2)-1,,))))),0)</f>
        <v/>
      </c>
      <c r="P69" s="32" t="str">
        <f t="shared" si="45"/>
        <v/>
      </c>
      <c r="Q69" s="6" t="str">
        <f t="shared" si="46"/>
        <v/>
      </c>
      <c r="R69" s="6" t="str">
        <f t="shared" si="43"/>
        <v/>
      </c>
      <c r="S69" s="61" t="str">
        <f t="shared" si="43"/>
        <v/>
      </c>
      <c r="T69" s="6" t="str">
        <f t="shared" si="43"/>
        <v/>
      </c>
      <c r="U69" s="6" t="str">
        <f t="shared" si="43"/>
        <v/>
      </c>
      <c r="W69" s="32" t="str">
        <f t="shared" si="47"/>
        <v/>
      </c>
      <c r="X69" s="6" t="str">
        <f>IF($W69="","",'Input Sheet - LRMC'!$C$28)</f>
        <v/>
      </c>
      <c r="Y69" s="6" t="str">
        <f>IF($W69="","",'Input Sheet - LRMC'!$C$28)</f>
        <v/>
      </c>
      <c r="Z69" s="6" t="str">
        <f>IF($W69="","",'Input Sheet - LRMC'!$C$28)</f>
        <v/>
      </c>
      <c r="AA69" s="6" t="str">
        <f>IF($W69="","",'Input Sheet - LRMC'!$C$28)</f>
        <v/>
      </c>
      <c r="AB69" s="6" t="str">
        <f>IF($W69="","",'Input Sheet - LRMC'!$C$28)</f>
        <v/>
      </c>
    </row>
    <row r="70" spans="2:28">
      <c r="B70" s="32" t="str">
        <f t="shared" si="42"/>
        <v/>
      </c>
      <c r="C70" s="6" t="str">
        <f ca="1">IFERROR(IF($B70="","",(NPV('Input Sheet - LRMC'!$C$16,OFFSET('Input Sheet - LRMC'!$C$203,MATCH($B70,'Input Sheet - LRMC'!$B$204:$B$217,0),,,):OFFSET('Input Sheet - LRMC'!$C$203,MATCH($B70,'Input Sheet - LRMC'!$B$204:$B$217,0),LEFT(C$64,2)-1,,)))/(NPV('Input Sheet - LRMC'!$C$16,OFFSET('Input Sheet - LRMC'!$C$219,MATCH($B70,'Input Sheet - LRMC'!$B$220:$B$233,0),,,):OFFSET('Input Sheet - LRMC'!$C$219,MATCH($B70,'Input Sheet - LRMC'!$B$220:$B$233,0),LEFT(C$64,2)-1,,)))),0)</f>
        <v/>
      </c>
      <c r="D70" s="6" t="str">
        <f ca="1">IFERROR(IF($B70="","",(NPV('Input Sheet - LRMC'!$C$16,OFFSET('Input Sheet - LRMC'!$C$203,MATCH($B70,'Input Sheet - LRMC'!$B$204:$B$217,0),,,):OFFSET('Input Sheet - LRMC'!$C$203,MATCH($B70,'Input Sheet - LRMC'!$B$204:$B$217,0),LEFT(D$64,2)-1,,)))/(NPV('Input Sheet - LRMC'!$C$16,OFFSET('Input Sheet - LRMC'!$C$219,MATCH($B70,'Input Sheet - LRMC'!$B$220:$B$233,0),,,):OFFSET('Input Sheet - LRMC'!$C$219,MATCH($B70,'Input Sheet - LRMC'!$B$220:$B$233,0),LEFT(D$64,2)-1,,)))),0)</f>
        <v/>
      </c>
      <c r="E70" s="6" t="str">
        <f ca="1">IFERROR(IF($B70="","",(NPV('Input Sheet - LRMC'!$C$16,OFFSET('Input Sheet - LRMC'!$C$203,MATCH($B70,'Input Sheet - LRMC'!$B$204:$B$217,0),,,):OFFSET('Input Sheet - LRMC'!$C$203,MATCH($B70,'Input Sheet - LRMC'!$B$204:$B$217,0),LEFT(E$64,2)-1,,)))/(NPV('Input Sheet - LRMC'!$C$16,OFFSET('Input Sheet - LRMC'!$C$219,MATCH($B70,'Input Sheet - LRMC'!$B$220:$B$233,0),,,):OFFSET('Input Sheet - LRMC'!$C$219,MATCH($B70,'Input Sheet - LRMC'!$B$220:$B$233,0),LEFT(E$64,2)-1,,)))),0)</f>
        <v/>
      </c>
      <c r="F70" s="6" t="str">
        <f ca="1">IFERROR(IF($B70="","",(NPV('Input Sheet - LRMC'!$C$16,OFFSET('Input Sheet - LRMC'!$C$203,MATCH($B70,'Input Sheet - LRMC'!$B$204:$B$217,0),,,):OFFSET('Input Sheet - LRMC'!$C$203,MATCH($B70,'Input Sheet - LRMC'!$B$204:$B$217,0),LEFT(F$64,2)-1,,)))/(NPV('Input Sheet - LRMC'!$C$16,OFFSET('Input Sheet - LRMC'!$C$219,MATCH($B70,'Input Sheet - LRMC'!$B$220:$B$233,0),,,):OFFSET('Input Sheet - LRMC'!$C$219,MATCH($B70,'Input Sheet - LRMC'!$B$220:$B$233,0),LEFT(F$64,2)-1,,)))),0)</f>
        <v/>
      </c>
      <c r="G70" s="6" t="str">
        <f ca="1">IFERROR(IF($B70="","",(NPV('Input Sheet - LRMC'!$C$16,OFFSET('Input Sheet - LRMC'!$C$203,MATCH($B70,'Input Sheet - LRMC'!$B$204:$B$217,0),,,):OFFSET('Input Sheet - LRMC'!$C$203,MATCH($B70,'Input Sheet - LRMC'!$B$204:$B$217,0),LEFT(G$64,2)-1,,)))/(NPV('Input Sheet - LRMC'!$C$16,OFFSET('Input Sheet - LRMC'!$C$219,MATCH($B70,'Input Sheet - LRMC'!$B$220:$B$233,0),,,):OFFSET('Input Sheet - LRMC'!$C$219,MATCH($B70,'Input Sheet - LRMC'!$B$220:$B$233,0),LEFT(G$64,2)-1,,)))),0)</f>
        <v/>
      </c>
      <c r="I70" s="32" t="str">
        <f t="shared" si="44"/>
        <v/>
      </c>
      <c r="J70" s="6" t="str">
        <f ca="1">IFERROR(IF($I70="","",IF('Input Sheet - LRMC'!$C$18="Yes",'Input Sheet - LRMC'!$C$22,(NPV('Input Sheet - LRMC'!$C$16,OFFSET('Input Sheet - LRMC'!$C$235,MATCH($B32,'Input Sheet - LRMC'!$B$236:$B$249,0),,,):OFFSET('Input Sheet - LRMC'!$C$235,MATCH($B32,'Input Sheet - LRMC'!$B$236:$B$249,0),LEFT(C$7,2)-1,,)))/(NPV('Input Sheet - LRMC'!$C$16,OFFSET('Input Sheet - LRMC'!$C$219,MATCH($B32,'Input Sheet - LRMC'!$B$220:$B$233,0),,,):OFFSET('Input Sheet - LRMC'!$C$219,MATCH($B32,'Input Sheet - LRMC'!$B$220:$B$233,0),LEFT(C$7,2)-1,,))))),0)</f>
        <v/>
      </c>
      <c r="K70" s="6" t="str">
        <f ca="1">IFERROR(IF($I70="","",IF('Input Sheet - LRMC'!$C$18="Yes",'Input Sheet - LRMC'!$C$22,(NPV('Input Sheet - LRMC'!$C$16,OFFSET('Input Sheet - LRMC'!$C$235,MATCH($B32,'Input Sheet - LRMC'!$B$236:$B$249,0),,,):OFFSET('Input Sheet - LRMC'!$C$235,MATCH($B32,'Input Sheet - LRMC'!$B$236:$B$249,0),LEFT(D$7,2)-1,,)))/(NPV('Input Sheet - LRMC'!$C$16,OFFSET('Input Sheet - LRMC'!$C$219,MATCH($B32,'Input Sheet - LRMC'!$B$220:$B$233,0),,,):OFFSET('Input Sheet - LRMC'!$C$219,MATCH($B32,'Input Sheet - LRMC'!$B$220:$B$233,0),LEFT(D$7,2)-1,,))))),0)</f>
        <v/>
      </c>
      <c r="L70" s="6" t="str">
        <f ca="1">IFERROR(IF($I70="","",IF('Input Sheet - LRMC'!$C$18="Yes",'Input Sheet - LRMC'!$C$22,(NPV('Input Sheet - LRMC'!$C$16,OFFSET('Input Sheet - LRMC'!$C$235,MATCH($B32,'Input Sheet - LRMC'!$B$236:$B$249,0),,,):OFFSET('Input Sheet - LRMC'!$C$235,MATCH($B32,'Input Sheet - LRMC'!$B$236:$B$249,0),LEFT(E$7,2)-1,,)))/(NPV('Input Sheet - LRMC'!$C$16,OFFSET('Input Sheet - LRMC'!$C$219,MATCH($B32,'Input Sheet - LRMC'!$B$220:$B$233,0),,,):OFFSET('Input Sheet - LRMC'!$C$219,MATCH($B32,'Input Sheet - LRMC'!$B$220:$B$233,0),LEFT(E$7,2)-1,,))))),0)</f>
        <v/>
      </c>
      <c r="M70" s="6" t="str">
        <f ca="1">IFERROR(IF($I70="","",IF('Input Sheet - LRMC'!$C$18="Yes",'Input Sheet - LRMC'!$C$22,(NPV('Input Sheet - LRMC'!$C$16,OFFSET('Input Sheet - LRMC'!$C$235,MATCH($B32,'Input Sheet - LRMC'!$B$236:$B$249,0),,,):OFFSET('Input Sheet - LRMC'!$C$235,MATCH($B32,'Input Sheet - LRMC'!$B$236:$B$249,0),LEFT(F$7,2)-1,,)))/(NPV('Input Sheet - LRMC'!$C$16,OFFSET('Input Sheet - LRMC'!$C$219,MATCH($B32,'Input Sheet - LRMC'!$B$220:$B$233,0),,,):OFFSET('Input Sheet - LRMC'!$C$219,MATCH($B32,'Input Sheet - LRMC'!$B$220:$B$233,0),LEFT(F$7,2)-1,,))))),0)</f>
        <v/>
      </c>
      <c r="N70" s="6" t="str">
        <f ca="1">IFERROR(IF($I70="","",IF('Input Sheet - LRMC'!$C$18="Yes",'Input Sheet - LRMC'!$C$22,(NPV('Input Sheet - LRMC'!$C$16,OFFSET('Input Sheet - LRMC'!$C$235,MATCH($B32,'Input Sheet - LRMC'!$B$236:$B$249,0),,,):OFFSET('Input Sheet - LRMC'!$C$235,MATCH($B32,'Input Sheet - LRMC'!$B$236:$B$249,0),LEFT(G$7,2)-1,,)))/(NPV('Input Sheet - LRMC'!$C$16,OFFSET('Input Sheet - LRMC'!$C$219,MATCH($B32,'Input Sheet - LRMC'!$B$220:$B$233,0),,,):OFFSET('Input Sheet - LRMC'!$C$219,MATCH($B32,'Input Sheet - LRMC'!$B$220:$B$233,0),LEFT(G$7,2)-1,,))))),0)</f>
        <v/>
      </c>
      <c r="P70" s="32" t="str">
        <f t="shared" si="45"/>
        <v/>
      </c>
      <c r="Q70" s="6" t="str">
        <f t="shared" si="46"/>
        <v/>
      </c>
      <c r="R70" s="6" t="str">
        <f t="shared" si="43"/>
        <v/>
      </c>
      <c r="S70" s="61" t="str">
        <f t="shared" si="43"/>
        <v/>
      </c>
      <c r="T70" s="6" t="str">
        <f t="shared" si="43"/>
        <v/>
      </c>
      <c r="U70" s="6" t="str">
        <f t="shared" si="43"/>
        <v/>
      </c>
      <c r="W70" s="32" t="str">
        <f t="shared" si="47"/>
        <v/>
      </c>
      <c r="X70" s="6" t="str">
        <f>IF($W70="","",'Input Sheet - LRMC'!$C$28)</f>
        <v/>
      </c>
      <c r="Y70" s="6" t="str">
        <f>IF($W70="","",'Input Sheet - LRMC'!$C$28)</f>
        <v/>
      </c>
      <c r="Z70" s="6" t="str">
        <f>IF($W70="","",'Input Sheet - LRMC'!$C$28)</f>
        <v/>
      </c>
      <c r="AA70" s="6" t="str">
        <f>IF($W70="","",'Input Sheet - LRMC'!$C$28)</f>
        <v/>
      </c>
      <c r="AB70" s="6" t="str">
        <f>IF($W70="","",'Input Sheet - LRMC'!$C$28)</f>
        <v/>
      </c>
    </row>
    <row r="71" spans="2:28">
      <c r="B71" s="32" t="str">
        <f t="shared" si="42"/>
        <v/>
      </c>
      <c r="C71" s="6" t="str">
        <f ca="1">IFERROR(IF($B71="","",(NPV('Input Sheet - LRMC'!$C$16,OFFSET('Input Sheet - LRMC'!$C$203,MATCH($B71,'Input Sheet - LRMC'!$B$204:$B$217,0),,,):OFFSET('Input Sheet - LRMC'!$C$203,MATCH($B71,'Input Sheet - LRMC'!$B$204:$B$217,0),LEFT(C$64,2)-1,,)))/(NPV('Input Sheet - LRMC'!$C$16,OFFSET('Input Sheet - LRMC'!$C$219,MATCH($B71,'Input Sheet - LRMC'!$B$220:$B$233,0),,,):OFFSET('Input Sheet - LRMC'!$C$219,MATCH($B71,'Input Sheet - LRMC'!$B$220:$B$233,0),LEFT(C$64,2)-1,,)))),0)</f>
        <v/>
      </c>
      <c r="D71" s="6" t="str">
        <f ca="1">IFERROR(IF($B71="","",(NPV('Input Sheet - LRMC'!$C$16,OFFSET('Input Sheet - LRMC'!$C$203,MATCH($B71,'Input Sheet - LRMC'!$B$204:$B$217,0),,,):OFFSET('Input Sheet - LRMC'!$C$203,MATCH($B71,'Input Sheet - LRMC'!$B$204:$B$217,0),LEFT(D$64,2)-1,,)))/(NPV('Input Sheet - LRMC'!$C$16,OFFSET('Input Sheet - LRMC'!$C$219,MATCH($B71,'Input Sheet - LRMC'!$B$220:$B$233,0),,,):OFFSET('Input Sheet - LRMC'!$C$219,MATCH($B71,'Input Sheet - LRMC'!$B$220:$B$233,0),LEFT(D$64,2)-1,,)))),0)</f>
        <v/>
      </c>
      <c r="E71" s="6" t="str">
        <f ca="1">IFERROR(IF($B71="","",(NPV('Input Sheet - LRMC'!$C$16,OFFSET('Input Sheet - LRMC'!$C$203,MATCH($B71,'Input Sheet - LRMC'!$B$204:$B$217,0),,,):OFFSET('Input Sheet - LRMC'!$C$203,MATCH($B71,'Input Sheet - LRMC'!$B$204:$B$217,0),LEFT(E$64,2)-1,,)))/(NPV('Input Sheet - LRMC'!$C$16,OFFSET('Input Sheet - LRMC'!$C$219,MATCH($B71,'Input Sheet - LRMC'!$B$220:$B$233,0),,,):OFFSET('Input Sheet - LRMC'!$C$219,MATCH($B71,'Input Sheet - LRMC'!$B$220:$B$233,0),LEFT(E$64,2)-1,,)))),0)</f>
        <v/>
      </c>
      <c r="F71" s="6" t="str">
        <f ca="1">IFERROR(IF($B71="","",(NPV('Input Sheet - LRMC'!$C$16,OFFSET('Input Sheet - LRMC'!$C$203,MATCH($B71,'Input Sheet - LRMC'!$B$204:$B$217,0),,,):OFFSET('Input Sheet - LRMC'!$C$203,MATCH($B71,'Input Sheet - LRMC'!$B$204:$B$217,0),LEFT(F$64,2)-1,,)))/(NPV('Input Sheet - LRMC'!$C$16,OFFSET('Input Sheet - LRMC'!$C$219,MATCH($B71,'Input Sheet - LRMC'!$B$220:$B$233,0),,,):OFFSET('Input Sheet - LRMC'!$C$219,MATCH($B71,'Input Sheet - LRMC'!$B$220:$B$233,0),LEFT(F$64,2)-1,,)))),0)</f>
        <v/>
      </c>
      <c r="G71" s="6" t="str">
        <f ca="1">IFERROR(IF($B71="","",(NPV('Input Sheet - LRMC'!$C$16,OFFSET('Input Sheet - LRMC'!$C$203,MATCH($B71,'Input Sheet - LRMC'!$B$204:$B$217,0),,,):OFFSET('Input Sheet - LRMC'!$C$203,MATCH($B71,'Input Sheet - LRMC'!$B$204:$B$217,0),LEFT(G$64,2)-1,,)))/(NPV('Input Sheet - LRMC'!$C$16,OFFSET('Input Sheet - LRMC'!$C$219,MATCH($B71,'Input Sheet - LRMC'!$B$220:$B$233,0),,,):OFFSET('Input Sheet - LRMC'!$C$219,MATCH($B71,'Input Sheet - LRMC'!$B$220:$B$233,0),LEFT(G$64,2)-1,,)))),0)</f>
        <v/>
      </c>
      <c r="I71" s="32" t="str">
        <f t="shared" si="44"/>
        <v/>
      </c>
      <c r="J71" s="6" t="str">
        <f ca="1">IFERROR(IF($I71="","",IF('Input Sheet - LRMC'!$C$18="Yes",'Input Sheet - LRMC'!$C$22,(NPV('Input Sheet - LRMC'!$C$16,OFFSET('Input Sheet - LRMC'!$C$235,MATCH($B33,'Input Sheet - LRMC'!$B$236:$B$249,0),,,):OFFSET('Input Sheet - LRMC'!$C$235,MATCH($B33,'Input Sheet - LRMC'!$B$236:$B$249,0),LEFT(C$7,2)-1,,)))/(NPV('Input Sheet - LRMC'!$C$16,OFFSET('Input Sheet - LRMC'!$C$219,MATCH($B33,'Input Sheet - LRMC'!$B$220:$B$233,0),,,):OFFSET('Input Sheet - LRMC'!$C$219,MATCH($B33,'Input Sheet - LRMC'!$B$220:$B$233,0),LEFT(C$7,2)-1,,))))),0)</f>
        <v/>
      </c>
      <c r="K71" s="6" t="str">
        <f ca="1">IFERROR(IF($I71="","",IF('Input Sheet - LRMC'!$C$18="Yes",'Input Sheet - LRMC'!$C$22,(NPV('Input Sheet - LRMC'!$C$16,OFFSET('Input Sheet - LRMC'!$C$235,MATCH($B33,'Input Sheet - LRMC'!$B$236:$B$249,0),,,):OFFSET('Input Sheet - LRMC'!$C$235,MATCH($B33,'Input Sheet - LRMC'!$B$236:$B$249,0),LEFT(D$7,2)-1,,)))/(NPV('Input Sheet - LRMC'!$C$16,OFFSET('Input Sheet - LRMC'!$C$219,MATCH($B33,'Input Sheet - LRMC'!$B$220:$B$233,0),,,):OFFSET('Input Sheet - LRMC'!$C$219,MATCH($B33,'Input Sheet - LRMC'!$B$220:$B$233,0),LEFT(D$7,2)-1,,))))),0)</f>
        <v/>
      </c>
      <c r="L71" s="6" t="str">
        <f ca="1">IFERROR(IF($I71="","",IF('Input Sheet - LRMC'!$C$18="Yes",'Input Sheet - LRMC'!$C$22,(NPV('Input Sheet - LRMC'!$C$16,OFFSET('Input Sheet - LRMC'!$C$235,MATCH($B33,'Input Sheet - LRMC'!$B$236:$B$249,0),,,):OFFSET('Input Sheet - LRMC'!$C$235,MATCH($B33,'Input Sheet - LRMC'!$B$236:$B$249,0),LEFT(E$7,2)-1,,)))/(NPV('Input Sheet - LRMC'!$C$16,OFFSET('Input Sheet - LRMC'!$C$219,MATCH($B33,'Input Sheet - LRMC'!$B$220:$B$233,0),,,):OFFSET('Input Sheet - LRMC'!$C$219,MATCH($B33,'Input Sheet - LRMC'!$B$220:$B$233,0),LEFT(E$7,2)-1,,))))),0)</f>
        <v/>
      </c>
      <c r="M71" s="6" t="str">
        <f ca="1">IFERROR(IF($I71="","",IF('Input Sheet - LRMC'!$C$18="Yes",'Input Sheet - LRMC'!$C$22,(NPV('Input Sheet - LRMC'!$C$16,OFFSET('Input Sheet - LRMC'!$C$235,MATCH($B33,'Input Sheet - LRMC'!$B$236:$B$249,0),,,):OFFSET('Input Sheet - LRMC'!$C$235,MATCH($B33,'Input Sheet - LRMC'!$B$236:$B$249,0),LEFT(F$7,2)-1,,)))/(NPV('Input Sheet - LRMC'!$C$16,OFFSET('Input Sheet - LRMC'!$C$219,MATCH($B33,'Input Sheet - LRMC'!$B$220:$B$233,0),,,):OFFSET('Input Sheet - LRMC'!$C$219,MATCH($B33,'Input Sheet - LRMC'!$B$220:$B$233,0),LEFT(F$7,2)-1,,))))),0)</f>
        <v/>
      </c>
      <c r="N71" s="6" t="str">
        <f ca="1">IFERROR(IF($I71="","",IF('Input Sheet - LRMC'!$C$18="Yes",'Input Sheet - LRMC'!$C$22,(NPV('Input Sheet - LRMC'!$C$16,OFFSET('Input Sheet - LRMC'!$C$235,MATCH($B33,'Input Sheet - LRMC'!$B$236:$B$249,0),,,):OFFSET('Input Sheet - LRMC'!$C$235,MATCH($B33,'Input Sheet - LRMC'!$B$236:$B$249,0),LEFT(G$7,2)-1,,)))/(NPV('Input Sheet - LRMC'!$C$16,OFFSET('Input Sheet - LRMC'!$C$219,MATCH($B33,'Input Sheet - LRMC'!$B$220:$B$233,0),,,):OFFSET('Input Sheet - LRMC'!$C$219,MATCH($B33,'Input Sheet - LRMC'!$B$220:$B$233,0),LEFT(G$7,2)-1,,))))),0)</f>
        <v/>
      </c>
      <c r="P71" s="32" t="str">
        <f t="shared" si="45"/>
        <v/>
      </c>
      <c r="Q71" s="6" t="str">
        <f t="shared" si="46"/>
        <v/>
      </c>
      <c r="R71" s="6" t="str">
        <f t="shared" si="43"/>
        <v/>
      </c>
      <c r="S71" s="61" t="str">
        <f t="shared" si="43"/>
        <v/>
      </c>
      <c r="T71" s="6" t="str">
        <f t="shared" si="43"/>
        <v/>
      </c>
      <c r="U71" s="6" t="str">
        <f t="shared" si="43"/>
        <v/>
      </c>
      <c r="W71" s="32" t="str">
        <f t="shared" si="47"/>
        <v/>
      </c>
      <c r="X71" s="6" t="str">
        <f>IF($W71="","",'Input Sheet - LRMC'!$C$28)</f>
        <v/>
      </c>
      <c r="Y71" s="6" t="str">
        <f>IF($W71="","",'Input Sheet - LRMC'!$C$28)</f>
        <v/>
      </c>
      <c r="Z71" s="6" t="str">
        <f>IF($W71="","",'Input Sheet - LRMC'!$C$28)</f>
        <v/>
      </c>
      <c r="AA71" s="6" t="str">
        <f>IF($W71="","",'Input Sheet - LRMC'!$C$28)</f>
        <v/>
      </c>
      <c r="AB71" s="6" t="str">
        <f>IF($W71="","",'Input Sheet - LRMC'!$C$28)</f>
        <v/>
      </c>
    </row>
    <row r="72" spans="2:28">
      <c r="B72" s="32" t="str">
        <f t="shared" si="42"/>
        <v/>
      </c>
      <c r="C72" s="6" t="str">
        <f ca="1">IFERROR(IF($B72="","",(NPV('Input Sheet - LRMC'!$C$16,OFFSET('Input Sheet - LRMC'!$C$203,MATCH($B72,'Input Sheet - LRMC'!$B$204:$B$217,0),,,):OFFSET('Input Sheet - LRMC'!$C$203,MATCH($B72,'Input Sheet - LRMC'!$B$204:$B$217,0),LEFT(C$64,2)-1,,)))/(NPV('Input Sheet - LRMC'!$C$16,OFFSET('Input Sheet - LRMC'!$C$219,MATCH($B72,'Input Sheet - LRMC'!$B$220:$B$233,0),,,):OFFSET('Input Sheet - LRMC'!$C$219,MATCH($B72,'Input Sheet - LRMC'!$B$220:$B$233,0),LEFT(C$64,2)-1,,)))),0)</f>
        <v/>
      </c>
      <c r="D72" s="6" t="str">
        <f ca="1">IFERROR(IF($B72="","",(NPV('Input Sheet - LRMC'!$C$16,OFFSET('Input Sheet - LRMC'!$C$203,MATCH($B72,'Input Sheet - LRMC'!$B$204:$B$217,0),,,):OFFSET('Input Sheet - LRMC'!$C$203,MATCH($B72,'Input Sheet - LRMC'!$B$204:$B$217,0),LEFT(D$64,2)-1,,)))/(NPV('Input Sheet - LRMC'!$C$16,OFFSET('Input Sheet - LRMC'!$C$219,MATCH($B72,'Input Sheet - LRMC'!$B$220:$B$233,0),,,):OFFSET('Input Sheet - LRMC'!$C$219,MATCH($B72,'Input Sheet - LRMC'!$B$220:$B$233,0),LEFT(D$64,2)-1,,)))),0)</f>
        <v/>
      </c>
      <c r="E72" s="6" t="str">
        <f ca="1">IFERROR(IF($B72="","",(NPV('Input Sheet - LRMC'!$C$16,OFFSET('Input Sheet - LRMC'!$C$203,MATCH($B72,'Input Sheet - LRMC'!$B$204:$B$217,0),,,):OFFSET('Input Sheet - LRMC'!$C$203,MATCH($B72,'Input Sheet - LRMC'!$B$204:$B$217,0),LEFT(E$64,2)-1,,)))/(NPV('Input Sheet - LRMC'!$C$16,OFFSET('Input Sheet - LRMC'!$C$219,MATCH($B72,'Input Sheet - LRMC'!$B$220:$B$233,0),,,):OFFSET('Input Sheet - LRMC'!$C$219,MATCH($B72,'Input Sheet - LRMC'!$B$220:$B$233,0),LEFT(E$64,2)-1,,)))),0)</f>
        <v/>
      </c>
      <c r="F72" s="6" t="str">
        <f ca="1">IFERROR(IF($B72="","",(NPV('Input Sheet - LRMC'!$C$16,OFFSET('Input Sheet - LRMC'!$C$203,MATCH($B72,'Input Sheet - LRMC'!$B$204:$B$217,0),,,):OFFSET('Input Sheet - LRMC'!$C$203,MATCH($B72,'Input Sheet - LRMC'!$B$204:$B$217,0),LEFT(F$64,2)-1,,)))/(NPV('Input Sheet - LRMC'!$C$16,OFFSET('Input Sheet - LRMC'!$C$219,MATCH($B72,'Input Sheet - LRMC'!$B$220:$B$233,0),,,):OFFSET('Input Sheet - LRMC'!$C$219,MATCH($B72,'Input Sheet - LRMC'!$B$220:$B$233,0),LEFT(F$64,2)-1,,)))),0)</f>
        <v/>
      </c>
      <c r="G72" s="6" t="str">
        <f ca="1">IFERROR(IF($B72="","",(NPV('Input Sheet - LRMC'!$C$16,OFFSET('Input Sheet - LRMC'!$C$203,MATCH($B72,'Input Sheet - LRMC'!$B$204:$B$217,0),,,):OFFSET('Input Sheet - LRMC'!$C$203,MATCH($B72,'Input Sheet - LRMC'!$B$204:$B$217,0),LEFT(G$64,2)-1,,)))/(NPV('Input Sheet - LRMC'!$C$16,OFFSET('Input Sheet - LRMC'!$C$219,MATCH($B72,'Input Sheet - LRMC'!$B$220:$B$233,0),,,):OFFSET('Input Sheet - LRMC'!$C$219,MATCH($B72,'Input Sheet - LRMC'!$B$220:$B$233,0),LEFT(G$64,2)-1,,)))),0)</f>
        <v/>
      </c>
      <c r="I72" s="32" t="str">
        <f t="shared" si="44"/>
        <v/>
      </c>
      <c r="J72" s="6" t="str">
        <f ca="1">IFERROR(IF($I72="","",IF('Input Sheet - LRMC'!$C$18="Yes",'Input Sheet - LRMC'!$C$22,(NPV('Input Sheet - LRMC'!$C$16,OFFSET('Input Sheet - LRMC'!$C$235,MATCH($B34,'Input Sheet - LRMC'!$B$236:$B$249,0),,,):OFFSET('Input Sheet - LRMC'!$C$235,MATCH($B34,'Input Sheet - LRMC'!$B$236:$B$249,0),LEFT(C$7,2)-1,,)))/(NPV('Input Sheet - LRMC'!$C$16,OFFSET('Input Sheet - LRMC'!$C$219,MATCH($B34,'Input Sheet - LRMC'!$B$220:$B$233,0),,,):OFFSET('Input Sheet - LRMC'!$C$219,MATCH($B34,'Input Sheet - LRMC'!$B$220:$B$233,0),LEFT(C$7,2)-1,,))))),0)</f>
        <v/>
      </c>
      <c r="K72" s="6" t="str">
        <f ca="1">IFERROR(IF($I72="","",IF('Input Sheet - LRMC'!$C$18="Yes",'Input Sheet - LRMC'!$C$22,(NPV('Input Sheet - LRMC'!$C$16,OFFSET('Input Sheet - LRMC'!$C$235,MATCH($B34,'Input Sheet - LRMC'!$B$236:$B$249,0),,,):OFFSET('Input Sheet - LRMC'!$C$235,MATCH($B34,'Input Sheet - LRMC'!$B$236:$B$249,0),LEFT(D$7,2)-1,,)))/(NPV('Input Sheet - LRMC'!$C$16,OFFSET('Input Sheet - LRMC'!$C$219,MATCH($B34,'Input Sheet - LRMC'!$B$220:$B$233,0),,,):OFFSET('Input Sheet - LRMC'!$C$219,MATCH($B34,'Input Sheet - LRMC'!$B$220:$B$233,0),LEFT(D$7,2)-1,,))))),0)</f>
        <v/>
      </c>
      <c r="L72" s="6" t="str">
        <f ca="1">IFERROR(IF($I72="","",IF('Input Sheet - LRMC'!$C$18="Yes",'Input Sheet - LRMC'!$C$22,(NPV('Input Sheet - LRMC'!$C$16,OFFSET('Input Sheet - LRMC'!$C$235,MATCH($B34,'Input Sheet - LRMC'!$B$236:$B$249,0),,,):OFFSET('Input Sheet - LRMC'!$C$235,MATCH($B34,'Input Sheet - LRMC'!$B$236:$B$249,0),LEFT(E$7,2)-1,,)))/(NPV('Input Sheet - LRMC'!$C$16,OFFSET('Input Sheet - LRMC'!$C$219,MATCH($B34,'Input Sheet - LRMC'!$B$220:$B$233,0),,,):OFFSET('Input Sheet - LRMC'!$C$219,MATCH($B34,'Input Sheet - LRMC'!$B$220:$B$233,0),LEFT(E$7,2)-1,,))))),0)</f>
        <v/>
      </c>
      <c r="M72" s="6" t="str">
        <f ca="1">IFERROR(IF($I72="","",IF('Input Sheet - LRMC'!$C$18="Yes",'Input Sheet - LRMC'!$C$22,(NPV('Input Sheet - LRMC'!$C$16,OFFSET('Input Sheet - LRMC'!$C$235,MATCH($B34,'Input Sheet - LRMC'!$B$236:$B$249,0),,,):OFFSET('Input Sheet - LRMC'!$C$235,MATCH($B34,'Input Sheet - LRMC'!$B$236:$B$249,0),LEFT(F$7,2)-1,,)))/(NPV('Input Sheet - LRMC'!$C$16,OFFSET('Input Sheet - LRMC'!$C$219,MATCH($B34,'Input Sheet - LRMC'!$B$220:$B$233,0),,,):OFFSET('Input Sheet - LRMC'!$C$219,MATCH($B34,'Input Sheet - LRMC'!$B$220:$B$233,0),LEFT(F$7,2)-1,,))))),0)</f>
        <v/>
      </c>
      <c r="N72" s="6" t="str">
        <f ca="1">IFERROR(IF($I72="","",IF('Input Sheet - LRMC'!$C$18="Yes",'Input Sheet - LRMC'!$C$22,(NPV('Input Sheet - LRMC'!$C$16,OFFSET('Input Sheet - LRMC'!$C$235,MATCH($B34,'Input Sheet - LRMC'!$B$236:$B$249,0),,,):OFFSET('Input Sheet - LRMC'!$C$235,MATCH($B34,'Input Sheet - LRMC'!$B$236:$B$249,0),LEFT(G$7,2)-1,,)))/(NPV('Input Sheet - LRMC'!$C$16,OFFSET('Input Sheet - LRMC'!$C$219,MATCH($B34,'Input Sheet - LRMC'!$B$220:$B$233,0),,,):OFFSET('Input Sheet - LRMC'!$C$219,MATCH($B34,'Input Sheet - LRMC'!$B$220:$B$233,0),LEFT(G$7,2)-1,,))))),0)</f>
        <v/>
      </c>
      <c r="P72" s="32" t="str">
        <f t="shared" si="45"/>
        <v/>
      </c>
      <c r="Q72" s="6" t="str">
        <f t="shared" si="46"/>
        <v/>
      </c>
      <c r="R72" s="6" t="str">
        <f t="shared" si="43"/>
        <v/>
      </c>
      <c r="S72" s="61" t="str">
        <f t="shared" si="43"/>
        <v/>
      </c>
      <c r="T72" s="6" t="str">
        <f t="shared" si="43"/>
        <v/>
      </c>
      <c r="U72" s="6" t="str">
        <f t="shared" si="43"/>
        <v/>
      </c>
      <c r="W72" s="32" t="str">
        <f t="shared" si="47"/>
        <v/>
      </c>
      <c r="X72" s="6" t="str">
        <f>IF($W72="","",'Input Sheet - LRMC'!$C$28)</f>
        <v/>
      </c>
      <c r="Y72" s="6" t="str">
        <f>IF($W72="","",'Input Sheet - LRMC'!$C$28)</f>
        <v/>
      </c>
      <c r="Z72" s="6" t="str">
        <f>IF($W72="","",'Input Sheet - LRMC'!$C$28)</f>
        <v/>
      </c>
      <c r="AA72" s="6" t="str">
        <f>IF($W72="","",'Input Sheet - LRMC'!$C$28)</f>
        <v/>
      </c>
      <c r="AB72" s="6" t="str">
        <f>IF($W72="","",'Input Sheet - LRMC'!$C$28)</f>
        <v/>
      </c>
    </row>
    <row r="73" spans="2:28">
      <c r="B73" s="32" t="str">
        <f t="shared" si="42"/>
        <v/>
      </c>
      <c r="C73" s="6" t="str">
        <f ca="1">IFERROR(IF($B73="","",(NPV('Input Sheet - LRMC'!$C$16,OFFSET('Input Sheet - LRMC'!$C$203,MATCH($B73,'Input Sheet - LRMC'!$B$204:$B$217,0),,,):OFFSET('Input Sheet - LRMC'!$C$203,MATCH($B73,'Input Sheet - LRMC'!$B$204:$B$217,0),LEFT(C$64,2)-1,,)))/(NPV('Input Sheet - LRMC'!$C$16,OFFSET('Input Sheet - LRMC'!$C$219,MATCH($B73,'Input Sheet - LRMC'!$B$220:$B$233,0),,,):OFFSET('Input Sheet - LRMC'!$C$219,MATCH($B73,'Input Sheet - LRMC'!$B$220:$B$233,0),LEFT(C$64,2)-1,,)))),0)</f>
        <v/>
      </c>
      <c r="D73" s="6" t="str">
        <f ca="1">IFERROR(IF($B73="","",(NPV('Input Sheet - LRMC'!$C$16,OFFSET('Input Sheet - LRMC'!$C$203,MATCH($B73,'Input Sheet - LRMC'!$B$204:$B$217,0),,,):OFFSET('Input Sheet - LRMC'!$C$203,MATCH($B73,'Input Sheet - LRMC'!$B$204:$B$217,0),LEFT(D$64,2)-1,,)))/(NPV('Input Sheet - LRMC'!$C$16,OFFSET('Input Sheet - LRMC'!$C$219,MATCH($B73,'Input Sheet - LRMC'!$B$220:$B$233,0),,,):OFFSET('Input Sheet - LRMC'!$C$219,MATCH($B73,'Input Sheet - LRMC'!$B$220:$B$233,0),LEFT(D$64,2)-1,,)))),0)</f>
        <v/>
      </c>
      <c r="E73" s="6" t="str">
        <f ca="1">IFERROR(IF($B73="","",(NPV('Input Sheet - LRMC'!$C$16,OFFSET('Input Sheet - LRMC'!$C$203,MATCH($B73,'Input Sheet - LRMC'!$B$204:$B$217,0),,,):OFFSET('Input Sheet - LRMC'!$C$203,MATCH($B73,'Input Sheet - LRMC'!$B$204:$B$217,0),LEFT(E$64,2)-1,,)))/(NPV('Input Sheet - LRMC'!$C$16,OFFSET('Input Sheet - LRMC'!$C$219,MATCH($B73,'Input Sheet - LRMC'!$B$220:$B$233,0),,,):OFFSET('Input Sheet - LRMC'!$C$219,MATCH($B73,'Input Sheet - LRMC'!$B$220:$B$233,0),LEFT(E$64,2)-1,,)))),0)</f>
        <v/>
      </c>
      <c r="F73" s="6" t="str">
        <f ca="1">IFERROR(IF($B73="","",(NPV('Input Sheet - LRMC'!$C$16,OFFSET('Input Sheet - LRMC'!$C$203,MATCH($B73,'Input Sheet - LRMC'!$B$204:$B$217,0),,,):OFFSET('Input Sheet - LRMC'!$C$203,MATCH($B73,'Input Sheet - LRMC'!$B$204:$B$217,0),LEFT(F$64,2)-1,,)))/(NPV('Input Sheet - LRMC'!$C$16,OFFSET('Input Sheet - LRMC'!$C$219,MATCH($B73,'Input Sheet - LRMC'!$B$220:$B$233,0),,,):OFFSET('Input Sheet - LRMC'!$C$219,MATCH($B73,'Input Sheet - LRMC'!$B$220:$B$233,0),LEFT(F$64,2)-1,,)))),0)</f>
        <v/>
      </c>
      <c r="G73" s="6" t="str">
        <f ca="1">IFERROR(IF($B73="","",(NPV('Input Sheet - LRMC'!$C$16,OFFSET('Input Sheet - LRMC'!$C$203,MATCH($B73,'Input Sheet - LRMC'!$B$204:$B$217,0),,,):OFFSET('Input Sheet - LRMC'!$C$203,MATCH($B73,'Input Sheet - LRMC'!$B$204:$B$217,0),LEFT(G$64,2)-1,,)))/(NPV('Input Sheet - LRMC'!$C$16,OFFSET('Input Sheet - LRMC'!$C$219,MATCH($B73,'Input Sheet - LRMC'!$B$220:$B$233,0),,,):OFFSET('Input Sheet - LRMC'!$C$219,MATCH($B73,'Input Sheet - LRMC'!$B$220:$B$233,0),LEFT(G$64,2)-1,,)))),0)</f>
        <v/>
      </c>
      <c r="I73" s="32" t="str">
        <f t="shared" si="44"/>
        <v/>
      </c>
      <c r="J73" s="6" t="str">
        <f ca="1">IFERROR(IF($I73="","",IF('Input Sheet - LRMC'!$C$18="Yes",'Input Sheet - LRMC'!$C$22,(NPV('Input Sheet - LRMC'!$C$16,OFFSET('Input Sheet - LRMC'!$C$235,MATCH($B35,'Input Sheet - LRMC'!$B$236:$B$249,0),,,):OFFSET('Input Sheet - LRMC'!$C$235,MATCH($B35,'Input Sheet - LRMC'!$B$236:$B$249,0),LEFT(C$7,2)-1,,)))/(NPV('Input Sheet - LRMC'!$C$16,OFFSET('Input Sheet - LRMC'!$C$219,MATCH($B35,'Input Sheet - LRMC'!$B$220:$B$233,0),,,):OFFSET('Input Sheet - LRMC'!$C$219,MATCH($B35,'Input Sheet - LRMC'!$B$220:$B$233,0),LEFT(C$7,2)-1,,))))),0)</f>
        <v/>
      </c>
      <c r="K73" s="6" t="str">
        <f ca="1">IFERROR(IF($I73="","",IF('Input Sheet - LRMC'!$C$18="Yes",'Input Sheet - LRMC'!$C$22,(NPV('Input Sheet - LRMC'!$C$16,OFFSET('Input Sheet - LRMC'!$C$235,MATCH($B35,'Input Sheet - LRMC'!$B$236:$B$249,0),,,):OFFSET('Input Sheet - LRMC'!$C$235,MATCH($B35,'Input Sheet - LRMC'!$B$236:$B$249,0),LEFT(D$7,2)-1,,)))/(NPV('Input Sheet - LRMC'!$C$16,OFFSET('Input Sheet - LRMC'!$C$219,MATCH($B35,'Input Sheet - LRMC'!$B$220:$B$233,0),,,):OFFSET('Input Sheet - LRMC'!$C$219,MATCH($B35,'Input Sheet - LRMC'!$B$220:$B$233,0),LEFT(D$7,2)-1,,))))),0)</f>
        <v/>
      </c>
      <c r="L73" s="6" t="str">
        <f ca="1">IFERROR(IF($I73="","",IF('Input Sheet - LRMC'!$C$18="Yes",'Input Sheet - LRMC'!$C$22,(NPV('Input Sheet - LRMC'!$C$16,OFFSET('Input Sheet - LRMC'!$C$235,MATCH($B35,'Input Sheet - LRMC'!$B$236:$B$249,0),,,):OFFSET('Input Sheet - LRMC'!$C$235,MATCH($B35,'Input Sheet - LRMC'!$B$236:$B$249,0),LEFT(E$7,2)-1,,)))/(NPV('Input Sheet - LRMC'!$C$16,OFFSET('Input Sheet - LRMC'!$C$219,MATCH($B35,'Input Sheet - LRMC'!$B$220:$B$233,0),,,):OFFSET('Input Sheet - LRMC'!$C$219,MATCH($B35,'Input Sheet - LRMC'!$B$220:$B$233,0),LEFT(E$7,2)-1,,))))),0)</f>
        <v/>
      </c>
      <c r="M73" s="6" t="str">
        <f ca="1">IFERROR(IF($I73="","",IF('Input Sheet - LRMC'!$C$18="Yes",'Input Sheet - LRMC'!$C$22,(NPV('Input Sheet - LRMC'!$C$16,OFFSET('Input Sheet - LRMC'!$C$235,MATCH($B35,'Input Sheet - LRMC'!$B$236:$B$249,0),,,):OFFSET('Input Sheet - LRMC'!$C$235,MATCH($B35,'Input Sheet - LRMC'!$B$236:$B$249,0),LEFT(F$7,2)-1,,)))/(NPV('Input Sheet - LRMC'!$C$16,OFFSET('Input Sheet - LRMC'!$C$219,MATCH($B35,'Input Sheet - LRMC'!$B$220:$B$233,0),,,):OFFSET('Input Sheet - LRMC'!$C$219,MATCH($B35,'Input Sheet - LRMC'!$B$220:$B$233,0),LEFT(F$7,2)-1,,))))),0)</f>
        <v/>
      </c>
      <c r="N73" s="6" t="str">
        <f ca="1">IFERROR(IF($I73="","",IF('Input Sheet - LRMC'!$C$18="Yes",'Input Sheet - LRMC'!$C$22,(NPV('Input Sheet - LRMC'!$C$16,OFFSET('Input Sheet - LRMC'!$C$235,MATCH($B35,'Input Sheet - LRMC'!$B$236:$B$249,0),,,):OFFSET('Input Sheet - LRMC'!$C$235,MATCH($B35,'Input Sheet - LRMC'!$B$236:$B$249,0),LEFT(G$7,2)-1,,)))/(NPV('Input Sheet - LRMC'!$C$16,OFFSET('Input Sheet - LRMC'!$C$219,MATCH($B35,'Input Sheet - LRMC'!$B$220:$B$233,0),,,):OFFSET('Input Sheet - LRMC'!$C$219,MATCH($B35,'Input Sheet - LRMC'!$B$220:$B$233,0),LEFT(G$7,2)-1,,))))),0)</f>
        <v/>
      </c>
      <c r="P73" s="32" t="str">
        <f t="shared" si="45"/>
        <v/>
      </c>
      <c r="Q73" s="6" t="str">
        <f t="shared" si="46"/>
        <v/>
      </c>
      <c r="R73" s="6" t="str">
        <f t="shared" si="43"/>
        <v/>
      </c>
      <c r="S73" s="61" t="str">
        <f t="shared" si="43"/>
        <v/>
      </c>
      <c r="T73" s="6" t="str">
        <f t="shared" si="43"/>
        <v/>
      </c>
      <c r="U73" s="6" t="str">
        <f t="shared" si="43"/>
        <v/>
      </c>
      <c r="W73" s="32" t="str">
        <f t="shared" si="47"/>
        <v/>
      </c>
      <c r="X73" s="6" t="str">
        <f>IF($W73="","",'Input Sheet - LRMC'!$C$28)</f>
        <v/>
      </c>
      <c r="Y73" s="6" t="str">
        <f>IF($W73="","",'Input Sheet - LRMC'!$C$28)</f>
        <v/>
      </c>
      <c r="Z73" s="6" t="str">
        <f>IF($W73="","",'Input Sheet - LRMC'!$C$28)</f>
        <v/>
      </c>
      <c r="AA73" s="6" t="str">
        <f>IF($W73="","",'Input Sheet - LRMC'!$C$28)</f>
        <v/>
      </c>
      <c r="AB73" s="6" t="str">
        <f>IF($W73="","",'Input Sheet - LRMC'!$C$28)</f>
        <v/>
      </c>
    </row>
    <row r="74" spans="2:28">
      <c r="B74" s="32" t="str">
        <f t="shared" si="42"/>
        <v/>
      </c>
      <c r="C74" s="6" t="str">
        <f ca="1">IFERROR(IF($B74="","",(NPV('Input Sheet - LRMC'!$C$16,OFFSET('Input Sheet - LRMC'!$C$203,MATCH($B74,'Input Sheet - LRMC'!$B$204:$B$217,0),,,):OFFSET('Input Sheet - LRMC'!$C$203,MATCH($B74,'Input Sheet - LRMC'!$B$204:$B$217,0),LEFT(C$64,2)-1,,)))/(NPV('Input Sheet - LRMC'!$C$16,OFFSET('Input Sheet - LRMC'!$C$219,MATCH($B74,'Input Sheet - LRMC'!$B$220:$B$233,0),,,):OFFSET('Input Sheet - LRMC'!$C$219,MATCH($B74,'Input Sheet - LRMC'!$B$220:$B$233,0),LEFT(C$64,2)-1,,)))),0)</f>
        <v/>
      </c>
      <c r="D74" s="6" t="str">
        <f ca="1">IFERROR(IF($B74="","",(NPV('Input Sheet - LRMC'!$C$16,OFFSET('Input Sheet - LRMC'!$C$203,MATCH($B74,'Input Sheet - LRMC'!$B$204:$B$217,0),,,):OFFSET('Input Sheet - LRMC'!$C$203,MATCH($B74,'Input Sheet - LRMC'!$B$204:$B$217,0),LEFT(D$64,2)-1,,)))/(NPV('Input Sheet - LRMC'!$C$16,OFFSET('Input Sheet - LRMC'!$C$219,MATCH($B74,'Input Sheet - LRMC'!$B$220:$B$233,0),,,):OFFSET('Input Sheet - LRMC'!$C$219,MATCH($B74,'Input Sheet - LRMC'!$B$220:$B$233,0),LEFT(D$64,2)-1,,)))),0)</f>
        <v/>
      </c>
      <c r="E74" s="6" t="str">
        <f ca="1">IFERROR(IF($B74="","",(NPV('Input Sheet - LRMC'!$C$16,OFFSET('Input Sheet - LRMC'!$C$203,MATCH($B74,'Input Sheet - LRMC'!$B$204:$B$217,0),,,):OFFSET('Input Sheet - LRMC'!$C$203,MATCH($B74,'Input Sheet - LRMC'!$B$204:$B$217,0),LEFT(E$64,2)-1,,)))/(NPV('Input Sheet - LRMC'!$C$16,OFFSET('Input Sheet - LRMC'!$C$219,MATCH($B74,'Input Sheet - LRMC'!$B$220:$B$233,0),,,):OFFSET('Input Sheet - LRMC'!$C$219,MATCH($B74,'Input Sheet - LRMC'!$B$220:$B$233,0),LEFT(E$64,2)-1,,)))),0)</f>
        <v/>
      </c>
      <c r="F74" s="6" t="str">
        <f ca="1">IFERROR(IF($B74="","",(NPV('Input Sheet - LRMC'!$C$16,OFFSET('Input Sheet - LRMC'!$C$203,MATCH($B74,'Input Sheet - LRMC'!$B$204:$B$217,0),,,):OFFSET('Input Sheet - LRMC'!$C$203,MATCH($B74,'Input Sheet - LRMC'!$B$204:$B$217,0),LEFT(F$64,2)-1,,)))/(NPV('Input Sheet - LRMC'!$C$16,OFFSET('Input Sheet - LRMC'!$C$219,MATCH($B74,'Input Sheet - LRMC'!$B$220:$B$233,0),,,):OFFSET('Input Sheet - LRMC'!$C$219,MATCH($B74,'Input Sheet - LRMC'!$B$220:$B$233,0),LEFT(F$64,2)-1,,)))),0)</f>
        <v/>
      </c>
      <c r="G74" s="6" t="str">
        <f ca="1">IFERROR(IF($B74="","",(NPV('Input Sheet - LRMC'!$C$16,OFFSET('Input Sheet - LRMC'!$C$203,MATCH($B74,'Input Sheet - LRMC'!$B$204:$B$217,0),,,):OFFSET('Input Sheet - LRMC'!$C$203,MATCH($B74,'Input Sheet - LRMC'!$B$204:$B$217,0),LEFT(G$64,2)-1,,)))/(NPV('Input Sheet - LRMC'!$C$16,OFFSET('Input Sheet - LRMC'!$C$219,MATCH($B74,'Input Sheet - LRMC'!$B$220:$B$233,0),,,):OFFSET('Input Sheet - LRMC'!$C$219,MATCH($B74,'Input Sheet - LRMC'!$B$220:$B$233,0),LEFT(G$64,2)-1,,)))),0)</f>
        <v/>
      </c>
      <c r="I74" s="32" t="str">
        <f t="shared" si="44"/>
        <v/>
      </c>
      <c r="J74" s="6" t="str">
        <f ca="1">IFERROR(IF($I74="","",IF('Input Sheet - LRMC'!$C$18="Yes",'Input Sheet - LRMC'!$C$22,(NPV('Input Sheet - LRMC'!$C$16,OFFSET('Input Sheet - LRMC'!$C$235,MATCH($B36,'Input Sheet - LRMC'!$B$236:$B$249,0),,,):OFFSET('Input Sheet - LRMC'!$C$235,MATCH($B36,'Input Sheet - LRMC'!$B$236:$B$249,0),LEFT(C$7,2)-1,,)))/(NPV('Input Sheet - LRMC'!$C$16,OFFSET('Input Sheet - LRMC'!$C$219,MATCH($B36,'Input Sheet - LRMC'!$B$220:$B$233,0),,,):OFFSET('Input Sheet - LRMC'!$C$219,MATCH($B36,'Input Sheet - LRMC'!$B$220:$B$233,0),LEFT(C$7,2)-1,,))))),0)</f>
        <v/>
      </c>
      <c r="K74" s="6" t="str">
        <f ca="1">IFERROR(IF($I74="","",IF('Input Sheet - LRMC'!$C$18="Yes",'Input Sheet - LRMC'!$C$22,(NPV('Input Sheet - LRMC'!$C$16,OFFSET('Input Sheet - LRMC'!$C$235,MATCH($B36,'Input Sheet - LRMC'!$B$236:$B$249,0),,,):OFFSET('Input Sheet - LRMC'!$C$235,MATCH($B36,'Input Sheet - LRMC'!$B$236:$B$249,0),LEFT(D$7,2)-1,,)))/(NPV('Input Sheet - LRMC'!$C$16,OFFSET('Input Sheet - LRMC'!$C$219,MATCH($B36,'Input Sheet - LRMC'!$B$220:$B$233,0),,,):OFFSET('Input Sheet - LRMC'!$C$219,MATCH($B36,'Input Sheet - LRMC'!$B$220:$B$233,0),LEFT(D$7,2)-1,,))))),0)</f>
        <v/>
      </c>
      <c r="L74" s="6" t="str">
        <f ca="1">IFERROR(IF($I74="","",IF('Input Sheet - LRMC'!$C$18="Yes",'Input Sheet - LRMC'!$C$22,(NPV('Input Sheet - LRMC'!$C$16,OFFSET('Input Sheet - LRMC'!$C$235,MATCH($B36,'Input Sheet - LRMC'!$B$236:$B$249,0),,,):OFFSET('Input Sheet - LRMC'!$C$235,MATCH($B36,'Input Sheet - LRMC'!$B$236:$B$249,0),LEFT(E$7,2)-1,,)))/(NPV('Input Sheet - LRMC'!$C$16,OFFSET('Input Sheet - LRMC'!$C$219,MATCH($B36,'Input Sheet - LRMC'!$B$220:$B$233,0),,,):OFFSET('Input Sheet - LRMC'!$C$219,MATCH($B36,'Input Sheet - LRMC'!$B$220:$B$233,0),LEFT(E$7,2)-1,,))))),0)</f>
        <v/>
      </c>
      <c r="M74" s="6" t="str">
        <f ca="1">IFERROR(IF($I74="","",IF('Input Sheet - LRMC'!$C$18="Yes",'Input Sheet - LRMC'!$C$22,(NPV('Input Sheet - LRMC'!$C$16,OFFSET('Input Sheet - LRMC'!$C$235,MATCH($B36,'Input Sheet - LRMC'!$B$236:$B$249,0),,,):OFFSET('Input Sheet - LRMC'!$C$235,MATCH($B36,'Input Sheet - LRMC'!$B$236:$B$249,0),LEFT(F$7,2)-1,,)))/(NPV('Input Sheet - LRMC'!$C$16,OFFSET('Input Sheet - LRMC'!$C$219,MATCH($B36,'Input Sheet - LRMC'!$B$220:$B$233,0),,,):OFFSET('Input Sheet - LRMC'!$C$219,MATCH($B36,'Input Sheet - LRMC'!$B$220:$B$233,0),LEFT(F$7,2)-1,,))))),0)</f>
        <v/>
      </c>
      <c r="N74" s="6" t="str">
        <f ca="1">IFERROR(IF($I74="","",IF('Input Sheet - LRMC'!$C$18="Yes",'Input Sheet - LRMC'!$C$22,(NPV('Input Sheet - LRMC'!$C$16,OFFSET('Input Sheet - LRMC'!$C$235,MATCH($B36,'Input Sheet - LRMC'!$B$236:$B$249,0),,,):OFFSET('Input Sheet - LRMC'!$C$235,MATCH($B36,'Input Sheet - LRMC'!$B$236:$B$249,0),LEFT(G$7,2)-1,,)))/(NPV('Input Sheet - LRMC'!$C$16,OFFSET('Input Sheet - LRMC'!$C$219,MATCH($B36,'Input Sheet - LRMC'!$B$220:$B$233,0),,,):OFFSET('Input Sheet - LRMC'!$C$219,MATCH($B36,'Input Sheet - LRMC'!$B$220:$B$233,0),LEFT(G$7,2)-1,,))))),0)</f>
        <v/>
      </c>
      <c r="P74" s="32" t="str">
        <f t="shared" si="45"/>
        <v/>
      </c>
      <c r="Q74" s="6" t="str">
        <f t="shared" si="46"/>
        <v/>
      </c>
      <c r="R74" s="6" t="str">
        <f t="shared" si="43"/>
        <v/>
      </c>
      <c r="S74" s="61" t="str">
        <f t="shared" si="43"/>
        <v/>
      </c>
      <c r="T74" s="6" t="str">
        <f t="shared" si="43"/>
        <v/>
      </c>
      <c r="U74" s="6" t="str">
        <f t="shared" si="43"/>
        <v/>
      </c>
      <c r="W74" s="32" t="str">
        <f t="shared" si="47"/>
        <v/>
      </c>
      <c r="X74" s="6" t="str">
        <f>IF($W74="","",'Input Sheet - LRMC'!$C$28)</f>
        <v/>
      </c>
      <c r="Y74" s="6" t="str">
        <f>IF($W74="","",'Input Sheet - LRMC'!$C$28)</f>
        <v/>
      </c>
      <c r="Z74" s="6" t="str">
        <f>IF($W74="","",'Input Sheet - LRMC'!$C$28)</f>
        <v/>
      </c>
      <c r="AA74" s="6" t="str">
        <f>IF($W74="","",'Input Sheet - LRMC'!$C$28)</f>
        <v/>
      </c>
      <c r="AB74" s="6" t="str">
        <f>IF($W74="","",'Input Sheet - LRMC'!$C$28)</f>
        <v/>
      </c>
    </row>
    <row r="75" spans="2:28">
      <c r="B75" s="32" t="str">
        <f t="shared" si="42"/>
        <v/>
      </c>
      <c r="C75" s="6" t="str">
        <f ca="1">IFERROR(IF($B75="","",(NPV('Input Sheet - LRMC'!$C$16,OFFSET('Input Sheet - LRMC'!$C$203,MATCH($B75,'Input Sheet - LRMC'!$B$204:$B$217,0),,,):OFFSET('Input Sheet - LRMC'!$C$203,MATCH($B75,'Input Sheet - LRMC'!$B$204:$B$217,0),LEFT(C$64,2)-1,,)))/(NPV('Input Sheet - LRMC'!$C$16,OFFSET('Input Sheet - LRMC'!$C$219,MATCH($B75,'Input Sheet - LRMC'!$B$220:$B$233,0),,,):OFFSET('Input Sheet - LRMC'!$C$219,MATCH($B75,'Input Sheet - LRMC'!$B$220:$B$233,0),LEFT(C$64,2)-1,,)))),0)</f>
        <v/>
      </c>
      <c r="D75" s="6" t="str">
        <f ca="1">IFERROR(IF($B75="","",(NPV('Input Sheet - LRMC'!$C$16,OFFSET('Input Sheet - LRMC'!$C$203,MATCH($B75,'Input Sheet - LRMC'!$B$204:$B$217,0),,,):OFFSET('Input Sheet - LRMC'!$C$203,MATCH($B75,'Input Sheet - LRMC'!$B$204:$B$217,0),LEFT(D$64,2)-1,,)))/(NPV('Input Sheet - LRMC'!$C$16,OFFSET('Input Sheet - LRMC'!$C$219,MATCH($B75,'Input Sheet - LRMC'!$B$220:$B$233,0),,,):OFFSET('Input Sheet - LRMC'!$C$219,MATCH($B75,'Input Sheet - LRMC'!$B$220:$B$233,0),LEFT(D$64,2)-1,,)))),0)</f>
        <v/>
      </c>
      <c r="E75" s="6" t="str">
        <f ca="1">IFERROR(IF($B75="","",(NPV('Input Sheet - LRMC'!$C$16,OFFSET('Input Sheet - LRMC'!$C$203,MATCH($B75,'Input Sheet - LRMC'!$B$204:$B$217,0),,,):OFFSET('Input Sheet - LRMC'!$C$203,MATCH($B75,'Input Sheet - LRMC'!$B$204:$B$217,0),LEFT(E$64,2)-1,,)))/(NPV('Input Sheet - LRMC'!$C$16,OFFSET('Input Sheet - LRMC'!$C$219,MATCH($B75,'Input Sheet - LRMC'!$B$220:$B$233,0),,,):OFFSET('Input Sheet - LRMC'!$C$219,MATCH($B75,'Input Sheet - LRMC'!$B$220:$B$233,0),LEFT(E$64,2)-1,,)))),0)</f>
        <v/>
      </c>
      <c r="F75" s="6" t="str">
        <f ca="1">IFERROR(IF($B75="","",(NPV('Input Sheet - LRMC'!$C$16,OFFSET('Input Sheet - LRMC'!$C$203,MATCH($B75,'Input Sheet - LRMC'!$B$204:$B$217,0),,,):OFFSET('Input Sheet - LRMC'!$C$203,MATCH($B75,'Input Sheet - LRMC'!$B$204:$B$217,0),LEFT(F$64,2)-1,,)))/(NPV('Input Sheet - LRMC'!$C$16,OFFSET('Input Sheet - LRMC'!$C$219,MATCH($B75,'Input Sheet - LRMC'!$B$220:$B$233,0),,,):OFFSET('Input Sheet - LRMC'!$C$219,MATCH($B75,'Input Sheet - LRMC'!$B$220:$B$233,0),LEFT(F$64,2)-1,,)))),0)</f>
        <v/>
      </c>
      <c r="G75" s="6" t="str">
        <f ca="1">IFERROR(IF($B75="","",(NPV('Input Sheet - LRMC'!$C$16,OFFSET('Input Sheet - LRMC'!$C$203,MATCH($B75,'Input Sheet - LRMC'!$B$204:$B$217,0),,,):OFFSET('Input Sheet - LRMC'!$C$203,MATCH($B75,'Input Sheet - LRMC'!$B$204:$B$217,0),LEFT(G$64,2)-1,,)))/(NPV('Input Sheet - LRMC'!$C$16,OFFSET('Input Sheet - LRMC'!$C$219,MATCH($B75,'Input Sheet - LRMC'!$B$220:$B$233,0),,,):OFFSET('Input Sheet - LRMC'!$C$219,MATCH($B75,'Input Sheet - LRMC'!$B$220:$B$233,0),LEFT(G$64,2)-1,,)))),0)</f>
        <v/>
      </c>
      <c r="I75" s="32" t="str">
        <f t="shared" si="44"/>
        <v/>
      </c>
      <c r="J75" s="6" t="str">
        <f ca="1">IFERROR(IF($I75="","",IF('Input Sheet - LRMC'!$C$18="Yes",'Input Sheet - LRMC'!$C$22,(NPV('Input Sheet - LRMC'!$C$16,OFFSET('Input Sheet - LRMC'!$C$235,MATCH($B37,'Input Sheet - LRMC'!$B$236:$B$249,0),,,):OFFSET('Input Sheet - LRMC'!$C$235,MATCH($B37,'Input Sheet - LRMC'!$B$236:$B$249,0),LEFT(C$7,2)-1,,)))/(NPV('Input Sheet - LRMC'!$C$16,OFFSET('Input Sheet - LRMC'!$C$219,MATCH($B37,'Input Sheet - LRMC'!$B$220:$B$233,0),,,):OFFSET('Input Sheet - LRMC'!$C$219,MATCH($B37,'Input Sheet - LRMC'!$B$220:$B$233,0),LEFT(C$7,2)-1,,))))),0)</f>
        <v/>
      </c>
      <c r="K75" s="6" t="str">
        <f ca="1">IFERROR(IF($I75="","",IF('Input Sheet - LRMC'!$C$18="Yes",'Input Sheet - LRMC'!$C$22,(NPV('Input Sheet - LRMC'!$C$16,OFFSET('Input Sheet - LRMC'!$C$235,MATCH($B37,'Input Sheet - LRMC'!$B$236:$B$249,0),,,):OFFSET('Input Sheet - LRMC'!$C$235,MATCH($B37,'Input Sheet - LRMC'!$B$236:$B$249,0),LEFT(D$7,2)-1,,)))/(NPV('Input Sheet - LRMC'!$C$16,OFFSET('Input Sheet - LRMC'!$C$219,MATCH($B37,'Input Sheet - LRMC'!$B$220:$B$233,0),,,):OFFSET('Input Sheet - LRMC'!$C$219,MATCH($B37,'Input Sheet - LRMC'!$B$220:$B$233,0),LEFT(D$7,2)-1,,))))),0)</f>
        <v/>
      </c>
      <c r="L75" s="6" t="str">
        <f ca="1">IFERROR(IF($I75="","",IF('Input Sheet - LRMC'!$C$18="Yes",'Input Sheet - LRMC'!$C$22,(NPV('Input Sheet - LRMC'!$C$16,OFFSET('Input Sheet - LRMC'!$C$235,MATCH($B37,'Input Sheet - LRMC'!$B$236:$B$249,0),,,):OFFSET('Input Sheet - LRMC'!$C$235,MATCH($B37,'Input Sheet - LRMC'!$B$236:$B$249,0),LEFT(E$7,2)-1,,)))/(NPV('Input Sheet - LRMC'!$C$16,OFFSET('Input Sheet - LRMC'!$C$219,MATCH($B37,'Input Sheet - LRMC'!$B$220:$B$233,0),,,):OFFSET('Input Sheet - LRMC'!$C$219,MATCH($B37,'Input Sheet - LRMC'!$B$220:$B$233,0),LEFT(E$7,2)-1,,))))),0)</f>
        <v/>
      </c>
      <c r="M75" s="6" t="str">
        <f ca="1">IFERROR(IF($I75="","",IF('Input Sheet - LRMC'!$C$18="Yes",'Input Sheet - LRMC'!$C$22,(NPV('Input Sheet - LRMC'!$C$16,OFFSET('Input Sheet - LRMC'!$C$235,MATCH($B37,'Input Sheet - LRMC'!$B$236:$B$249,0),,,):OFFSET('Input Sheet - LRMC'!$C$235,MATCH($B37,'Input Sheet - LRMC'!$B$236:$B$249,0),LEFT(F$7,2)-1,,)))/(NPV('Input Sheet - LRMC'!$C$16,OFFSET('Input Sheet - LRMC'!$C$219,MATCH($B37,'Input Sheet - LRMC'!$B$220:$B$233,0),,,):OFFSET('Input Sheet - LRMC'!$C$219,MATCH($B37,'Input Sheet - LRMC'!$B$220:$B$233,0),LEFT(F$7,2)-1,,))))),0)</f>
        <v/>
      </c>
      <c r="N75" s="6" t="str">
        <f ca="1">IFERROR(IF($I75="","",IF('Input Sheet - LRMC'!$C$18="Yes",'Input Sheet - LRMC'!$C$22,(NPV('Input Sheet - LRMC'!$C$16,OFFSET('Input Sheet - LRMC'!$C$235,MATCH($B37,'Input Sheet - LRMC'!$B$236:$B$249,0),,,):OFFSET('Input Sheet - LRMC'!$C$235,MATCH($B37,'Input Sheet - LRMC'!$B$236:$B$249,0),LEFT(G$7,2)-1,,)))/(NPV('Input Sheet - LRMC'!$C$16,OFFSET('Input Sheet - LRMC'!$C$219,MATCH($B37,'Input Sheet - LRMC'!$B$220:$B$233,0),,,):OFFSET('Input Sheet - LRMC'!$C$219,MATCH($B37,'Input Sheet - LRMC'!$B$220:$B$233,0),LEFT(G$7,2)-1,,))))),0)</f>
        <v/>
      </c>
      <c r="P75" s="32" t="str">
        <f t="shared" si="45"/>
        <v/>
      </c>
      <c r="Q75" s="6" t="str">
        <f t="shared" si="46"/>
        <v/>
      </c>
      <c r="R75" s="6" t="str">
        <f t="shared" si="43"/>
        <v/>
      </c>
      <c r="S75" s="61" t="str">
        <f t="shared" si="43"/>
        <v/>
      </c>
      <c r="T75" s="6" t="str">
        <f t="shared" si="43"/>
        <v/>
      </c>
      <c r="U75" s="6" t="str">
        <f t="shared" si="43"/>
        <v/>
      </c>
      <c r="W75" s="32" t="str">
        <f t="shared" si="47"/>
        <v/>
      </c>
      <c r="X75" s="6" t="str">
        <f>IF($W75="","",'Input Sheet - LRMC'!$C$28)</f>
        <v/>
      </c>
      <c r="Y75" s="6" t="str">
        <f>IF($W75="","",'Input Sheet - LRMC'!$C$28)</f>
        <v/>
      </c>
      <c r="Z75" s="6" t="str">
        <f>IF($W75="","",'Input Sheet - LRMC'!$C$28)</f>
        <v/>
      </c>
      <c r="AA75" s="6" t="str">
        <f>IF($W75="","",'Input Sheet - LRMC'!$C$28)</f>
        <v/>
      </c>
      <c r="AB75" s="6" t="str">
        <f>IF($W75="","",'Input Sheet - LRMC'!$C$28)</f>
        <v/>
      </c>
    </row>
    <row r="76" spans="2:28">
      <c r="B76" s="32" t="str">
        <f t="shared" si="42"/>
        <v/>
      </c>
      <c r="C76" s="6" t="str">
        <f ca="1">IFERROR(IF($B76="","",(NPV('Input Sheet - LRMC'!$C$16,OFFSET('Input Sheet - LRMC'!$C$203,MATCH($B76,'Input Sheet - LRMC'!$B$204:$B$217,0),,,):OFFSET('Input Sheet - LRMC'!$C$203,MATCH($B76,'Input Sheet - LRMC'!$B$204:$B$217,0),LEFT(C$64,2)-1,,)))/(NPV('Input Sheet - LRMC'!$C$16,OFFSET('Input Sheet - LRMC'!$C$219,MATCH($B76,'Input Sheet - LRMC'!$B$220:$B$233,0),,,):OFFSET('Input Sheet - LRMC'!$C$219,MATCH($B76,'Input Sheet - LRMC'!$B$220:$B$233,0),LEFT(C$64,2)-1,,)))),0)</f>
        <v/>
      </c>
      <c r="D76" s="6" t="str">
        <f ca="1">IFERROR(IF($B76="","",(NPV('Input Sheet - LRMC'!$C$16,OFFSET('Input Sheet - LRMC'!$C$203,MATCH($B76,'Input Sheet - LRMC'!$B$204:$B$217,0),,,):OFFSET('Input Sheet - LRMC'!$C$203,MATCH($B76,'Input Sheet - LRMC'!$B$204:$B$217,0),LEFT(D$64,2)-1,,)))/(NPV('Input Sheet - LRMC'!$C$16,OFFSET('Input Sheet - LRMC'!$C$219,MATCH($B76,'Input Sheet - LRMC'!$B$220:$B$233,0),,,):OFFSET('Input Sheet - LRMC'!$C$219,MATCH($B76,'Input Sheet - LRMC'!$B$220:$B$233,0),LEFT(D$64,2)-1,,)))),0)</f>
        <v/>
      </c>
      <c r="E76" s="6" t="str">
        <f ca="1">IFERROR(IF($B76="","",(NPV('Input Sheet - LRMC'!$C$16,OFFSET('Input Sheet - LRMC'!$C$203,MATCH($B76,'Input Sheet - LRMC'!$B$204:$B$217,0),,,):OFFSET('Input Sheet - LRMC'!$C$203,MATCH($B76,'Input Sheet - LRMC'!$B$204:$B$217,0),LEFT(E$64,2)-1,,)))/(NPV('Input Sheet - LRMC'!$C$16,OFFSET('Input Sheet - LRMC'!$C$219,MATCH($B76,'Input Sheet - LRMC'!$B$220:$B$233,0),,,):OFFSET('Input Sheet - LRMC'!$C$219,MATCH($B76,'Input Sheet - LRMC'!$B$220:$B$233,0),LEFT(E$64,2)-1,,)))),0)</f>
        <v/>
      </c>
      <c r="F76" s="6" t="str">
        <f ca="1">IFERROR(IF($B76="","",(NPV('Input Sheet - LRMC'!$C$16,OFFSET('Input Sheet - LRMC'!$C$203,MATCH($B76,'Input Sheet - LRMC'!$B$204:$B$217,0),,,):OFFSET('Input Sheet - LRMC'!$C$203,MATCH($B76,'Input Sheet - LRMC'!$B$204:$B$217,0),LEFT(F$64,2)-1,,)))/(NPV('Input Sheet - LRMC'!$C$16,OFFSET('Input Sheet - LRMC'!$C$219,MATCH($B76,'Input Sheet - LRMC'!$B$220:$B$233,0),,,):OFFSET('Input Sheet - LRMC'!$C$219,MATCH($B76,'Input Sheet - LRMC'!$B$220:$B$233,0),LEFT(F$64,2)-1,,)))),0)</f>
        <v/>
      </c>
      <c r="G76" s="6" t="str">
        <f ca="1">IFERROR(IF($B76="","",(NPV('Input Sheet - LRMC'!$C$16,OFFSET('Input Sheet - LRMC'!$C$203,MATCH($B76,'Input Sheet - LRMC'!$B$204:$B$217,0),,,):OFFSET('Input Sheet - LRMC'!$C$203,MATCH($B76,'Input Sheet - LRMC'!$B$204:$B$217,0),LEFT(G$64,2)-1,,)))/(NPV('Input Sheet - LRMC'!$C$16,OFFSET('Input Sheet - LRMC'!$C$219,MATCH($B76,'Input Sheet - LRMC'!$B$220:$B$233,0),,,):OFFSET('Input Sheet - LRMC'!$C$219,MATCH($B76,'Input Sheet - LRMC'!$B$220:$B$233,0),LEFT(G$64,2)-1,,)))),0)</f>
        <v/>
      </c>
      <c r="I76" s="32" t="str">
        <f t="shared" ref="I76" si="48">B76</f>
        <v/>
      </c>
      <c r="J76" s="6" t="str">
        <f ca="1">IFERROR(IF($I76="","",IF('Input Sheet - LRMC'!$C$18="Yes",'Input Sheet - LRMC'!$C$22,(NPV('Input Sheet - LRMC'!$C$16,OFFSET('Input Sheet - LRMC'!$C$235,MATCH($B38,'Input Sheet - LRMC'!$B$236:$B$249,0),,,):OFFSET('Input Sheet - LRMC'!$C$235,MATCH($B38,'Input Sheet - LRMC'!$B$236:$B$249,0),LEFT(C$7,2)-1,,)))/(NPV('Input Sheet - LRMC'!$C$16,OFFSET('Input Sheet - LRMC'!$C$219,MATCH($B38,'Input Sheet - LRMC'!$B$220:$B$233,0),,,):OFFSET('Input Sheet - LRMC'!$C$219,MATCH($B38,'Input Sheet - LRMC'!$B$220:$B$233,0),LEFT(C$7,2)-1,,))))),0)</f>
        <v/>
      </c>
      <c r="K76" s="6" t="str">
        <f ca="1">IFERROR(IF($I76="","",IF('Input Sheet - LRMC'!$C$18="Yes",'Input Sheet - LRMC'!$C$22,(NPV('Input Sheet - LRMC'!$C$16,OFFSET('Input Sheet - LRMC'!$C$235,MATCH($B38,'Input Sheet - LRMC'!$B$236:$B$249,0),,,):OFFSET('Input Sheet - LRMC'!$C$235,MATCH($B38,'Input Sheet - LRMC'!$B$236:$B$249,0),LEFT(D$7,2)-1,,)))/(NPV('Input Sheet - LRMC'!$C$16,OFFSET('Input Sheet - LRMC'!$C$219,MATCH($B38,'Input Sheet - LRMC'!$B$220:$B$233,0),,,):OFFSET('Input Sheet - LRMC'!$C$219,MATCH($B38,'Input Sheet - LRMC'!$B$220:$B$233,0),LEFT(D$7,2)-1,,))))),0)</f>
        <v/>
      </c>
      <c r="L76" s="6" t="str">
        <f ca="1">IFERROR(IF($I76="","",IF('Input Sheet - LRMC'!$C$18="Yes",'Input Sheet - LRMC'!$C$22,(NPV('Input Sheet - LRMC'!$C$16,OFFSET('Input Sheet - LRMC'!$C$235,MATCH($B38,'Input Sheet - LRMC'!$B$236:$B$249,0),,,):OFFSET('Input Sheet - LRMC'!$C$235,MATCH($B38,'Input Sheet - LRMC'!$B$236:$B$249,0),LEFT(E$7,2)-1,,)))/(NPV('Input Sheet - LRMC'!$C$16,OFFSET('Input Sheet - LRMC'!$C$219,MATCH($B38,'Input Sheet - LRMC'!$B$220:$B$233,0),,,):OFFSET('Input Sheet - LRMC'!$C$219,MATCH($B38,'Input Sheet - LRMC'!$B$220:$B$233,0),LEFT(E$7,2)-1,,))))),0)</f>
        <v/>
      </c>
      <c r="M76" s="6" t="str">
        <f ca="1">IFERROR(IF($I76="","",IF('Input Sheet - LRMC'!$C$18="Yes",'Input Sheet - LRMC'!$C$22,(NPV('Input Sheet - LRMC'!$C$16,OFFSET('Input Sheet - LRMC'!$C$235,MATCH($B38,'Input Sheet - LRMC'!$B$236:$B$249,0),,,):OFFSET('Input Sheet - LRMC'!$C$235,MATCH($B38,'Input Sheet - LRMC'!$B$236:$B$249,0),LEFT(F$7,2)-1,,)))/(NPV('Input Sheet - LRMC'!$C$16,OFFSET('Input Sheet - LRMC'!$C$219,MATCH($B38,'Input Sheet - LRMC'!$B$220:$B$233,0),,,):OFFSET('Input Sheet - LRMC'!$C$219,MATCH($B38,'Input Sheet - LRMC'!$B$220:$B$233,0),LEFT(F$7,2)-1,,))))),0)</f>
        <v/>
      </c>
      <c r="N76" s="6" t="str">
        <f ca="1">IFERROR(IF($I76="","",IF('Input Sheet - LRMC'!$C$18="Yes",'Input Sheet - LRMC'!$C$22,(NPV('Input Sheet - LRMC'!$C$16,OFFSET('Input Sheet - LRMC'!$C$235,MATCH($B38,'Input Sheet - LRMC'!$B$236:$B$249,0),,,):OFFSET('Input Sheet - LRMC'!$C$235,MATCH($B38,'Input Sheet - LRMC'!$B$236:$B$249,0),LEFT(G$7,2)-1,,)))/(NPV('Input Sheet - LRMC'!$C$16,OFFSET('Input Sheet - LRMC'!$C$219,MATCH($B38,'Input Sheet - LRMC'!$B$220:$B$233,0),,,):OFFSET('Input Sheet - LRMC'!$C$219,MATCH($B38,'Input Sheet - LRMC'!$B$220:$B$233,0),LEFT(G$7,2)-1,,))))),0)</f>
        <v/>
      </c>
      <c r="P76" s="32" t="str">
        <f t="shared" ref="P76" si="49">I76</f>
        <v/>
      </c>
      <c r="Q76" s="6" t="str">
        <f t="shared" ref="Q76" si="50">IF($P76="","",C76+J76)</f>
        <v/>
      </c>
      <c r="R76" s="6" t="str">
        <f t="shared" ref="R76" si="51">IF($P76="","",D76+K76)</f>
        <v/>
      </c>
      <c r="S76" s="61" t="str">
        <f t="shared" ref="S76" si="52">IF($P76="","",E76+L76)</f>
        <v/>
      </c>
      <c r="T76" s="6" t="str">
        <f t="shared" ref="T76" si="53">IF($P76="","",F76+M76)</f>
        <v/>
      </c>
      <c r="U76" s="6" t="str">
        <f t="shared" ref="U76" si="54">IF($P76="","",G76+N76)</f>
        <v/>
      </c>
      <c r="W76" s="32" t="str">
        <f t="shared" ref="W76" si="55">P76</f>
        <v/>
      </c>
      <c r="X76" s="6" t="str">
        <f>IF($W76="","",'Input Sheet - LRMC'!$C$28)</f>
        <v/>
      </c>
      <c r="Y76" s="6" t="str">
        <f>IF($W76="","",'Input Sheet - LRMC'!$C$28)</f>
        <v/>
      </c>
      <c r="Z76" s="6" t="str">
        <f>IF($W76="","",'Input Sheet - LRMC'!$C$28)</f>
        <v/>
      </c>
      <c r="AA76" s="6" t="str">
        <f>IF($W76="","",'Input Sheet - LRMC'!$C$28)</f>
        <v/>
      </c>
      <c r="AB76" s="6" t="str">
        <f>IF($W76="","",'Input Sheet - LRMC'!$C$28)</f>
        <v/>
      </c>
    </row>
    <row r="77" spans="2:28">
      <c r="B77" s="32" t="str">
        <f t="shared" ref="B77" si="56">B58</f>
        <v/>
      </c>
      <c r="C77" s="6" t="str">
        <f ca="1">IFERROR(IF($B77="","",(NPV('Input Sheet - LRMC'!$C$16,OFFSET('Input Sheet - LRMC'!$C$203,MATCH($B77,'Input Sheet - LRMC'!$B$204:$B$217,0),,,):OFFSET('Input Sheet - LRMC'!$C$203,MATCH($B77,'Input Sheet - LRMC'!$B$204:$B$217,0),LEFT(C$64,2)-1,,)))/(NPV('Input Sheet - LRMC'!$C$16,OFFSET('Input Sheet - LRMC'!$C$219,MATCH($B77,'Input Sheet - LRMC'!$B$220:$B$233,0),,,):OFFSET('Input Sheet - LRMC'!$C$219,MATCH($B77,'Input Sheet - LRMC'!$B$220:$B$233,0),LEFT(C$64,2)-1,,)))),0)</f>
        <v/>
      </c>
      <c r="D77" s="6" t="str">
        <f ca="1">IFERROR(IF($B77="","",(NPV('Input Sheet - LRMC'!$C$16,OFFSET('Input Sheet - LRMC'!$C$203,MATCH($B77,'Input Sheet - LRMC'!$B$204:$B$217,0),,,):OFFSET('Input Sheet - LRMC'!$C$203,MATCH($B77,'Input Sheet - LRMC'!$B$204:$B$217,0),LEFT(D$64,2)-1,,)))/(NPV('Input Sheet - LRMC'!$C$16,OFFSET('Input Sheet - LRMC'!$C$219,MATCH($B77,'Input Sheet - LRMC'!$B$220:$B$233,0),,,):OFFSET('Input Sheet - LRMC'!$C$219,MATCH($B77,'Input Sheet - LRMC'!$B$220:$B$233,0),LEFT(D$64,2)-1,,)))),0)</f>
        <v/>
      </c>
      <c r="E77" s="6" t="str">
        <f ca="1">IFERROR(IF($B77="","",(NPV('Input Sheet - LRMC'!$C$16,OFFSET('Input Sheet - LRMC'!$C$203,MATCH($B77,'Input Sheet - LRMC'!$B$204:$B$217,0),,,):OFFSET('Input Sheet - LRMC'!$C$203,MATCH($B77,'Input Sheet - LRMC'!$B$204:$B$217,0),LEFT(E$64,2)-1,,)))/(NPV('Input Sheet - LRMC'!$C$16,OFFSET('Input Sheet - LRMC'!$C$219,MATCH($B77,'Input Sheet - LRMC'!$B$220:$B$233,0),,,):OFFSET('Input Sheet - LRMC'!$C$219,MATCH($B77,'Input Sheet - LRMC'!$B$220:$B$233,0),LEFT(E$64,2)-1,,)))),0)</f>
        <v/>
      </c>
      <c r="F77" s="6" t="str">
        <f ca="1">IFERROR(IF($B77="","",(NPV('Input Sheet - LRMC'!$C$16,OFFSET('Input Sheet - LRMC'!$C$203,MATCH($B77,'Input Sheet - LRMC'!$B$204:$B$217,0),,,):OFFSET('Input Sheet - LRMC'!$C$203,MATCH($B77,'Input Sheet - LRMC'!$B$204:$B$217,0),LEFT(F$64,2)-1,,)))/(NPV('Input Sheet - LRMC'!$C$16,OFFSET('Input Sheet - LRMC'!$C$219,MATCH($B77,'Input Sheet - LRMC'!$B$220:$B$233,0),,,):OFFSET('Input Sheet - LRMC'!$C$219,MATCH($B77,'Input Sheet - LRMC'!$B$220:$B$233,0),LEFT(F$64,2)-1,,)))),0)</f>
        <v/>
      </c>
      <c r="G77" s="6" t="str">
        <f ca="1">IFERROR(IF($B77="","",(NPV('Input Sheet - LRMC'!$C$16,OFFSET('Input Sheet - LRMC'!$C$203,MATCH($B77,'Input Sheet - LRMC'!$B$204:$B$217,0),,,):OFFSET('Input Sheet - LRMC'!$C$203,MATCH($B77,'Input Sheet - LRMC'!$B$204:$B$217,0),LEFT(G$64,2)-1,,)))/(NPV('Input Sheet - LRMC'!$C$16,OFFSET('Input Sheet - LRMC'!$C$219,MATCH($B77,'Input Sheet - LRMC'!$B$220:$B$233,0),,,):OFFSET('Input Sheet - LRMC'!$C$219,MATCH($B77,'Input Sheet - LRMC'!$B$220:$B$233,0),LEFT(G$64,2)-1,,)))),0)</f>
        <v/>
      </c>
      <c r="I77" s="32" t="str">
        <f t="shared" si="44"/>
        <v/>
      </c>
      <c r="J77" s="6" t="str">
        <f ca="1">IFERROR(IF($I77="","",IF('Input Sheet - LRMC'!$C$18="Yes",'Input Sheet - LRMC'!$C$22,(NPV('Input Sheet - LRMC'!$C$16,OFFSET('Input Sheet - LRMC'!$C$235,MATCH($B39,'Input Sheet - LRMC'!$B$236:$B$249,0),,,):OFFSET('Input Sheet - LRMC'!$C$235,MATCH($B39,'Input Sheet - LRMC'!$B$236:$B$249,0),LEFT(C$7,2)-1,,)))/(NPV('Input Sheet - LRMC'!$C$16,OFFSET('Input Sheet - LRMC'!$C$219,MATCH($B39,'Input Sheet - LRMC'!$B$220:$B$233,0),,,):OFFSET('Input Sheet - LRMC'!$C$219,MATCH($B39,'Input Sheet - LRMC'!$B$220:$B$233,0),LEFT(C$7,2)-1,,))))),0)</f>
        <v/>
      </c>
      <c r="K77" s="6" t="str">
        <f ca="1">IFERROR(IF($I77="","",IF('Input Sheet - LRMC'!$C$18="Yes",'Input Sheet - LRMC'!$C$22,(NPV('Input Sheet - LRMC'!$C$16,OFFSET('Input Sheet - LRMC'!$C$235,MATCH($B39,'Input Sheet - LRMC'!$B$236:$B$249,0),,,):OFFSET('Input Sheet - LRMC'!$C$235,MATCH($B39,'Input Sheet - LRMC'!$B$236:$B$249,0),LEFT(D$7,2)-1,,)))/(NPV('Input Sheet - LRMC'!$C$16,OFFSET('Input Sheet - LRMC'!$C$219,MATCH($B39,'Input Sheet - LRMC'!$B$220:$B$233,0),,,):OFFSET('Input Sheet - LRMC'!$C$219,MATCH($B39,'Input Sheet - LRMC'!$B$220:$B$233,0),LEFT(D$7,2)-1,,))))),0)</f>
        <v/>
      </c>
      <c r="L77" s="6" t="str">
        <f ca="1">IFERROR(IF($I77="","",IF('Input Sheet - LRMC'!$C$18="Yes",'Input Sheet - LRMC'!$C$22,(NPV('Input Sheet - LRMC'!$C$16,OFFSET('Input Sheet - LRMC'!$C$235,MATCH($B39,'Input Sheet - LRMC'!$B$236:$B$249,0),,,):OFFSET('Input Sheet - LRMC'!$C$235,MATCH($B39,'Input Sheet - LRMC'!$B$236:$B$249,0),LEFT(E$7,2)-1,,)))/(NPV('Input Sheet - LRMC'!$C$16,OFFSET('Input Sheet - LRMC'!$C$219,MATCH($B39,'Input Sheet - LRMC'!$B$220:$B$233,0),,,):OFFSET('Input Sheet - LRMC'!$C$219,MATCH($B39,'Input Sheet - LRMC'!$B$220:$B$233,0),LEFT(E$7,2)-1,,))))),0)</f>
        <v/>
      </c>
      <c r="M77" s="6" t="str">
        <f ca="1">IFERROR(IF($I77="","",IF('Input Sheet - LRMC'!$C$18="Yes",'Input Sheet - LRMC'!$C$22,(NPV('Input Sheet - LRMC'!$C$16,OFFSET('Input Sheet - LRMC'!$C$235,MATCH($B39,'Input Sheet - LRMC'!$B$236:$B$249,0),,,):OFFSET('Input Sheet - LRMC'!$C$235,MATCH($B39,'Input Sheet - LRMC'!$B$236:$B$249,0),LEFT(F$7,2)-1,,)))/(NPV('Input Sheet - LRMC'!$C$16,OFFSET('Input Sheet - LRMC'!$C$219,MATCH($B39,'Input Sheet - LRMC'!$B$220:$B$233,0),,,):OFFSET('Input Sheet - LRMC'!$C$219,MATCH($B39,'Input Sheet - LRMC'!$B$220:$B$233,0),LEFT(F$7,2)-1,,))))),0)</f>
        <v/>
      </c>
      <c r="N77" s="6" t="str">
        <f ca="1">IFERROR(IF($I77="","",IF('Input Sheet - LRMC'!$C$18="Yes",'Input Sheet - LRMC'!$C$22,(NPV('Input Sheet - LRMC'!$C$16,OFFSET('Input Sheet - LRMC'!$C$235,MATCH($B39,'Input Sheet - LRMC'!$B$236:$B$249,0),,,):OFFSET('Input Sheet - LRMC'!$C$235,MATCH($B39,'Input Sheet - LRMC'!$B$236:$B$249,0),LEFT(G$7,2)-1,,)))/(NPV('Input Sheet - LRMC'!$C$16,OFFSET('Input Sheet - LRMC'!$C$219,MATCH($B39,'Input Sheet - LRMC'!$B$220:$B$233,0),,,):OFFSET('Input Sheet - LRMC'!$C$219,MATCH($B39,'Input Sheet - LRMC'!$B$220:$B$233,0),LEFT(G$7,2)-1,,))))),0)</f>
        <v/>
      </c>
      <c r="P77" s="32" t="str">
        <f t="shared" si="45"/>
        <v/>
      </c>
      <c r="Q77" s="6" t="str">
        <f t="shared" si="46"/>
        <v/>
      </c>
      <c r="R77" s="6" t="str">
        <f t="shared" si="43"/>
        <v/>
      </c>
      <c r="S77" s="61" t="str">
        <f t="shared" si="43"/>
        <v/>
      </c>
      <c r="T77" s="6" t="str">
        <f t="shared" si="43"/>
        <v/>
      </c>
      <c r="U77" s="6" t="str">
        <f t="shared" si="43"/>
        <v/>
      </c>
      <c r="W77" s="32" t="str">
        <f t="shared" si="47"/>
        <v/>
      </c>
      <c r="X77" s="6" t="str">
        <f>IF($W77="","",'Input Sheet - LRMC'!$C$28)</f>
        <v/>
      </c>
      <c r="Y77" s="6" t="str">
        <f>IF($W77="","",'Input Sheet - LRMC'!$C$28)</f>
        <v/>
      </c>
      <c r="Z77" s="6" t="str">
        <f>IF($W77="","",'Input Sheet - LRMC'!$C$28)</f>
        <v/>
      </c>
      <c r="AA77" s="6" t="str">
        <f>IF($W77="","",'Input Sheet - LRMC'!$C$28)</f>
        <v/>
      </c>
      <c r="AB77" s="6" t="str">
        <f>IF($W77="","",'Input Sheet - LRMC'!$C$28)</f>
        <v/>
      </c>
    </row>
    <row r="78" spans="2:28">
      <c r="B78" s="78" t="str">
        <f>B59</f>
        <v>TOTAL</v>
      </c>
      <c r="C78" s="74">
        <f ca="1">IFERROR(IF($B78="","",(NPV('Input Sheet - LRMC'!$C$16,OFFSET('Input Sheet - LRMC'!$C$203,MATCH($B78,'Input Sheet - LRMC'!$B$204:$B$217,0),,,):OFFSET('Input Sheet - LRMC'!$C$203,MATCH($B78,'Input Sheet - LRMC'!$B$204:$B$217,0),LEFT(C$64,2)-1,,)))/(NPV('Input Sheet - LRMC'!$C$16,OFFSET('Input Sheet - LRMC'!$C$219,MATCH($B78,'Input Sheet - LRMC'!$B$220:$B$233,0),,,):OFFSET('Input Sheet - LRMC'!$C$219,MATCH($B78,'Input Sheet - LRMC'!$B$220:$B$233,0),LEFT(C$64,2)-1,,)))),0)</f>
        <v>21.880296038500742</v>
      </c>
      <c r="D78" s="74">
        <f ca="1">IFERROR(IF($B78="","",(NPV('Input Sheet - LRMC'!$C$16,OFFSET('Input Sheet - LRMC'!$C$203,MATCH($B78,'Input Sheet - LRMC'!$B$204:$B$217,0),,,):OFFSET('Input Sheet - LRMC'!$C$203,MATCH($B78,'Input Sheet - LRMC'!$B$204:$B$217,0),LEFT(D$64,2)-1,,)))/(NPV('Input Sheet - LRMC'!$C$16,OFFSET('Input Sheet - LRMC'!$C$219,MATCH($B78,'Input Sheet - LRMC'!$B$220:$B$233,0),,,):OFFSET('Input Sheet - LRMC'!$C$219,MATCH($B78,'Input Sheet - LRMC'!$B$220:$B$233,0),LEFT(D$64,2)-1,,)))),0)</f>
        <v>10.162268178730629</v>
      </c>
      <c r="E78" s="74">
        <f ca="1">IFERROR(IF($B78="","",(NPV('Input Sheet - LRMC'!$C$16,OFFSET('Input Sheet - LRMC'!$C$203,MATCH($B78,'Input Sheet - LRMC'!$B$204:$B$217,0),,,):OFFSET('Input Sheet - LRMC'!$C$203,MATCH($B78,'Input Sheet - LRMC'!$B$204:$B$217,0),LEFT(E$64,2)-1,,)))/(NPV('Input Sheet - LRMC'!$C$16,OFFSET('Input Sheet - LRMC'!$C$219,MATCH($B78,'Input Sheet - LRMC'!$B$220:$B$233,0),,,):OFFSET('Input Sheet - LRMC'!$C$219,MATCH($B78,'Input Sheet - LRMC'!$B$220:$B$233,0),LEFT(E$64,2)-1,,)))),0)</f>
        <v>6.7538295733916049</v>
      </c>
      <c r="F78" s="74">
        <f ca="1">IFERROR(IF($B78="","",(NPV('Input Sheet - LRMC'!$C$16,OFFSET('Input Sheet - LRMC'!$C$203,MATCH($B78,'Input Sheet - LRMC'!$B$204:$B$217,0),,,):OFFSET('Input Sheet - LRMC'!$C$203,MATCH($B78,'Input Sheet - LRMC'!$B$204:$B$217,0),LEFT(F$64,2)-1,,)))/(NPV('Input Sheet - LRMC'!$C$16,OFFSET('Input Sheet - LRMC'!$C$219,MATCH($B78,'Input Sheet - LRMC'!$B$220:$B$233,0),,,):OFFSET('Input Sheet - LRMC'!$C$219,MATCH($B78,'Input Sheet - LRMC'!$B$220:$B$233,0),LEFT(F$64,2)-1,,)))),0)</f>
        <v>5.4504321132631182</v>
      </c>
      <c r="G78" s="74">
        <f ca="1">IFERROR(IF($B78="","",(NPV('Input Sheet - LRMC'!$C$16,OFFSET('Input Sheet - LRMC'!$C$203,MATCH($B78,'Input Sheet - LRMC'!$B$204:$B$217,0),,,):OFFSET('Input Sheet - LRMC'!$C$203,MATCH($B78,'Input Sheet - LRMC'!$B$204:$B$217,0),LEFT(G$64,2)-1,,)))/(NPV('Input Sheet - LRMC'!$C$16,OFFSET('Input Sheet - LRMC'!$C$219,MATCH($B78,'Input Sheet - LRMC'!$B$220:$B$233,0),,,):OFFSET('Input Sheet - LRMC'!$C$219,MATCH($B78,'Input Sheet - LRMC'!$B$220:$B$233,0),LEFT(G$64,2)-1,,)))),0)</f>
        <v>5.4504321132631182</v>
      </c>
      <c r="I78" s="78" t="str">
        <f>B78</f>
        <v>TOTAL</v>
      </c>
      <c r="J78" s="74">
        <f ca="1">IFERROR(IF($I78="","",IF('Input Sheet - LRMC'!$C$18="Yes",'Input Sheet - LRMC'!$C$22,(NPV('Input Sheet - LRMC'!$C$16,OFFSET('Input Sheet - LRMC'!$C$235,MATCH($B40,'Input Sheet - LRMC'!$B$236:$B$249,0),,,):OFFSET('Input Sheet - LRMC'!$C$235,MATCH($B40,'Input Sheet - LRMC'!$B$236:$B$249,0),LEFT(C$7,2)-1,,)))/(NPV('Input Sheet - LRMC'!$C$16,OFFSET('Input Sheet - LRMC'!$C$219,MATCH($B40,'Input Sheet - LRMC'!$B$220:$B$233,0),,,):OFFSET('Input Sheet - LRMC'!$C$219,MATCH($B40,'Input Sheet - LRMC'!$B$220:$B$233,0),LEFT(C$7,2)-1,,))))),0)</f>
        <v>0.26591945466675893</v>
      </c>
      <c r="K78" s="74">
        <f ca="1">IFERROR(IF($I78="","",IF('Input Sheet - LRMC'!$C$18="Yes",'Input Sheet - LRMC'!$C$22,(NPV('Input Sheet - LRMC'!$C$16,OFFSET('Input Sheet - LRMC'!$C$235,MATCH($B40,'Input Sheet - LRMC'!$B$236:$B$249,0),,,):OFFSET('Input Sheet - LRMC'!$C$235,MATCH($B40,'Input Sheet - LRMC'!$B$236:$B$249,0),LEFT(D$7,2)-1,,)))/(NPV('Input Sheet - LRMC'!$C$16,OFFSET('Input Sheet - LRMC'!$C$219,MATCH($B40,'Input Sheet - LRMC'!$B$220:$B$233,0),,,):OFFSET('Input Sheet - LRMC'!$C$219,MATCH($B40,'Input Sheet - LRMC'!$B$220:$B$233,0),LEFT(D$7,2)-1,,))))),0)</f>
        <v>0.29486691091301137</v>
      </c>
      <c r="L78" s="74">
        <f ca="1">IFERROR(IF($I78="","",IF('Input Sheet - LRMC'!$C$18="Yes",'Input Sheet - LRMC'!$C$22,(NPV('Input Sheet - LRMC'!$C$16,OFFSET('Input Sheet - LRMC'!$C$235,MATCH($B40,'Input Sheet - LRMC'!$B$236:$B$249,0),,,):OFFSET('Input Sheet - LRMC'!$C$235,MATCH($B40,'Input Sheet - LRMC'!$B$236:$B$249,0),LEFT(E$7,2)-1,,)))/(NPV('Input Sheet - LRMC'!$C$16,OFFSET('Input Sheet - LRMC'!$C$219,MATCH($B40,'Input Sheet - LRMC'!$B$220:$B$233,0),,,):OFFSET('Input Sheet - LRMC'!$C$219,MATCH($B40,'Input Sheet - LRMC'!$B$220:$B$233,0),LEFT(E$7,2)-1,,))))),0)</f>
        <v>0.21691694869449107</v>
      </c>
      <c r="M78" s="74">
        <f ca="1">IFERROR(IF($I78="","",IF('Input Sheet - LRMC'!$C$18="Yes",'Input Sheet - LRMC'!$C$22,(NPV('Input Sheet - LRMC'!$C$16,OFFSET('Input Sheet - LRMC'!$C$235,MATCH($B40,'Input Sheet - LRMC'!$B$236:$B$249,0),,,):OFFSET('Input Sheet - LRMC'!$C$235,MATCH($B40,'Input Sheet - LRMC'!$B$236:$B$249,0),LEFT(F$7,2)-1,,)))/(NPV('Input Sheet - LRMC'!$C$16,OFFSET('Input Sheet - LRMC'!$C$219,MATCH($B40,'Input Sheet - LRMC'!$B$220:$B$233,0),,,):OFFSET('Input Sheet - LRMC'!$C$219,MATCH($B40,'Input Sheet - LRMC'!$B$220:$B$233,0),LEFT(F$7,2)-1,,))))),0)</f>
        <v>0.17505492109742196</v>
      </c>
      <c r="N78" s="74">
        <f ca="1">IFERROR(IF($I78="","",IF('Input Sheet - LRMC'!$C$18="Yes",'Input Sheet - LRMC'!$C$22,(NPV('Input Sheet - LRMC'!$C$16,OFFSET('Input Sheet - LRMC'!$C$235,MATCH($B40,'Input Sheet - LRMC'!$B$236:$B$249,0),,,):OFFSET('Input Sheet - LRMC'!$C$235,MATCH($B40,'Input Sheet - LRMC'!$B$236:$B$249,0),LEFT(G$7,2)-1,,)))/(NPV('Input Sheet - LRMC'!$C$16,OFFSET('Input Sheet - LRMC'!$C$219,MATCH($B40,'Input Sheet - LRMC'!$B$220:$B$233,0),,,):OFFSET('Input Sheet - LRMC'!$C$219,MATCH($B40,'Input Sheet - LRMC'!$B$220:$B$233,0),LEFT(G$7,2)-1,,))))),0)</f>
        <v>0.17505492109742196</v>
      </c>
      <c r="P78" s="78" t="str">
        <f>I78</f>
        <v>TOTAL</v>
      </c>
      <c r="Q78" s="74">
        <f ca="1">IF($P78="","",C78+J78)</f>
        <v>22.146215493167499</v>
      </c>
      <c r="R78" s="74">
        <f ca="1">IF($P78="","",D78+K78)</f>
        <v>10.457135089643641</v>
      </c>
      <c r="S78" s="246">
        <f ca="1">IF($P78="","",E78+L78)</f>
        <v>6.9707465220860962</v>
      </c>
      <c r="T78" s="74">
        <f ca="1">IF($P78="","",F78+M78)</f>
        <v>5.6254870343605399</v>
      </c>
      <c r="U78" s="74">
        <f ca="1">IF($P78="","",G78+N78)</f>
        <v>5.6254870343605399</v>
      </c>
      <c r="W78" s="78" t="str">
        <f>P78</f>
        <v>TOTAL</v>
      </c>
      <c r="X78" s="74">
        <f>IF($W78="","",'Input Sheet - LRMC'!$C$28)</f>
        <v>0</v>
      </c>
      <c r="Y78" s="74">
        <f>IF($W78="","",'Input Sheet - LRMC'!$C$28)</f>
        <v>0</v>
      </c>
      <c r="Z78" s="74">
        <f>IF($W78="","",'Input Sheet - LRMC'!$C$28)</f>
        <v>0</v>
      </c>
      <c r="AA78" s="74">
        <f>IF($W78="","",'Input Sheet - LRMC'!$C$28)</f>
        <v>0</v>
      </c>
      <c r="AB78" s="74">
        <f>IF($W78="","",'Input Sheet - LRMC'!$C$28)</f>
        <v>0</v>
      </c>
    </row>
    <row r="81" spans="2:28">
      <c r="B81" s="73" t="s">
        <v>78</v>
      </c>
      <c r="I81" s="73" t="str">
        <f>B81</f>
        <v>Export</v>
      </c>
      <c r="P81" s="73" t="str">
        <f>I81</f>
        <v>Export</v>
      </c>
      <c r="W81" s="73" t="str">
        <f>P81</f>
        <v>Export</v>
      </c>
    </row>
    <row r="83" spans="2:28">
      <c r="B83" s="75" t="s">
        <v>79</v>
      </c>
      <c r="C83" s="237" t="s">
        <v>70</v>
      </c>
      <c r="D83" s="80" t="s">
        <v>71</v>
      </c>
      <c r="E83" s="80" t="s">
        <v>72</v>
      </c>
      <c r="F83" s="80" t="s">
        <v>73</v>
      </c>
      <c r="G83" s="80" t="s">
        <v>74</v>
      </c>
      <c r="I83" s="75" t="s">
        <v>80</v>
      </c>
      <c r="J83" s="237" t="s">
        <v>70</v>
      </c>
      <c r="K83" s="80" t="s">
        <v>71</v>
      </c>
      <c r="L83" s="80" t="s">
        <v>72</v>
      </c>
      <c r="M83" s="80" t="s">
        <v>73</v>
      </c>
      <c r="N83" s="80" t="s">
        <v>74</v>
      </c>
      <c r="P83" s="75" t="s">
        <v>81</v>
      </c>
      <c r="Q83" s="237" t="s">
        <v>70</v>
      </c>
      <c r="R83" s="80" t="s">
        <v>71</v>
      </c>
      <c r="S83" s="245" t="s">
        <v>72</v>
      </c>
      <c r="T83" s="80" t="s">
        <v>73</v>
      </c>
      <c r="U83" s="80" t="s">
        <v>74</v>
      </c>
      <c r="W83" s="75" t="s">
        <v>77</v>
      </c>
      <c r="X83" s="237" t="s">
        <v>70</v>
      </c>
      <c r="Y83" s="80" t="s">
        <v>71</v>
      </c>
      <c r="Z83" s="80" t="s">
        <v>72</v>
      </c>
      <c r="AA83" s="80" t="s">
        <v>73</v>
      </c>
      <c r="AB83" s="80" t="s">
        <v>74</v>
      </c>
    </row>
    <row r="84" spans="2:28">
      <c r="B84" s="32" t="str">
        <f t="shared" ref="B84:B95" si="57">B65</f>
        <v>Jemena Electricity Network</v>
      </c>
      <c r="C84" s="6">
        <f ca="1">IFERROR(IF($B84="","",(NPV('Input Sheet - LRMC'!$C$16,OFFSET('Input Sheet - LRMC'!$C$254,MATCH($B84,'Input Sheet - LRMC'!$B$255:$B$268,0),,,):OFFSET('Input Sheet - LRMC'!$C$254,MATCH($B84,'Input Sheet - LRMC'!$B$255:$B$268,0),LEFT(C$83,2)-1,,)))/(NPV('Input Sheet - LRMC'!$C$16,OFFSET('Input Sheet - LRMC'!$C$270,MATCH($B84,'Input Sheet - LRMC'!$B$271:$B$284,0),,,):OFFSET('Input Sheet - LRMC'!$C$270,MATCH($B84,'Input Sheet - LRMC'!$B$271:$B$284,0),LEFT(C$83,2)-1,,)))),0)</f>
        <v>0.12664782694849758</v>
      </c>
      <c r="D84" s="6">
        <f ca="1">IFERROR(IF($B84="","",(NPV('Input Sheet - LRMC'!$C$16,OFFSET('Input Sheet - LRMC'!$C$254,MATCH($B84,'Input Sheet - LRMC'!$B$255:$B$268,0),,,):OFFSET('Input Sheet - LRMC'!$C$254,MATCH($B84,'Input Sheet - LRMC'!$B$255:$B$268,0),LEFT(D$83,2)-1,,)))/(NPV('Input Sheet - LRMC'!$C$16,OFFSET('Input Sheet - LRMC'!$C$270,MATCH($B84,'Input Sheet - LRMC'!$B$271:$B$284,0),,,):OFFSET('Input Sheet - LRMC'!$C$270,MATCH($B84,'Input Sheet - LRMC'!$B$271:$B$284,0),LEFT(D$83,2)-1,,)))),0)</f>
        <v>5.3563788213553107E-2</v>
      </c>
      <c r="E84" s="6">
        <f ca="1">IFERROR(IF($B84="","",(NPV('Input Sheet - LRMC'!$C$16,OFFSET('Input Sheet - LRMC'!$C$254,MATCH($B84,'Input Sheet - LRMC'!$B$255:$B$268,0),,,):OFFSET('Input Sheet - LRMC'!$C$254,MATCH($B84,'Input Sheet - LRMC'!$B$255:$B$268,0),LEFT(E$83,2)-1,,)))/(NPV('Input Sheet - LRMC'!$C$16,OFFSET('Input Sheet - LRMC'!$C$270,MATCH($B84,'Input Sheet - LRMC'!$B$271:$B$284,0),,,):OFFSET('Input Sheet - LRMC'!$C$270,MATCH($B84,'Input Sheet - LRMC'!$B$271:$B$284,0),LEFT(E$83,2)-1,,)))),0)</f>
        <v>3.3543267130729928E-2</v>
      </c>
      <c r="F84" s="6">
        <f ca="1">IFERROR(IF($B84="","",(NPV('Input Sheet - LRMC'!$C$16,OFFSET('Input Sheet - LRMC'!$C$254,MATCH($B84,'Input Sheet - LRMC'!$B$255:$B$268,0),,,):OFFSET('Input Sheet - LRMC'!$C$254,MATCH($B84,'Input Sheet - LRMC'!$B$255:$B$268,0),LEFT(F$83,2)-1,,)))/(NPV('Input Sheet - LRMC'!$C$16,OFFSET('Input Sheet - LRMC'!$C$270,MATCH($B84,'Input Sheet - LRMC'!$B$271:$B$284,0),,,):OFFSET('Input Sheet - LRMC'!$C$270,MATCH($B84,'Input Sheet - LRMC'!$B$271:$B$284,0),LEFT(F$83,2)-1,,)))),0)</f>
        <v>3.0016016789011141E-2</v>
      </c>
      <c r="G84" s="6">
        <f ca="1">IFERROR(IF($B84="","",(NPV('Input Sheet - LRMC'!$C$16,OFFSET('Input Sheet - LRMC'!$C$254,MATCH($B84,'Input Sheet - LRMC'!$B$255:$B$268,0),,,):OFFSET('Input Sheet - LRMC'!$C$254,MATCH($B84,'Input Sheet - LRMC'!$B$255:$B$268,0),LEFT(G$83,2)-1,,)))/(NPV('Input Sheet - LRMC'!$C$16,OFFSET('Input Sheet - LRMC'!$C$270,MATCH($B84,'Input Sheet - LRMC'!$B$271:$B$284,0),,,):OFFSET('Input Sheet - LRMC'!$C$270,MATCH($B84,'Input Sheet - LRMC'!$B$271:$B$284,0),LEFT(G$83,2)-1,,)))),0)</f>
        <v>3.0016016789011141E-2</v>
      </c>
      <c r="I84" s="32" t="str">
        <f>B84</f>
        <v>Jemena Electricity Network</v>
      </c>
      <c r="J84" s="6">
        <f ca="1">IFERROR(IF($I84="","",IF('Input Sheet - LRMC'!$C$18="Yes",'Input Sheet - LRMC'!$C$23,(NPV('Input Sheet - LRMC'!$C$16,OFFSET('Input Sheet - LRMC'!$C$286,MATCH($I84,'Input Sheet - LRMC'!$B$287:$B$300,0),,,):OFFSET('Input Sheet - LRMC'!$C$286,MATCH($I84,'Input Sheet - LRMC'!$B$287:$B$300,0),LEFT(J$83,2)-1,,)))/(NPV('Input Sheet - LRMC'!$C$16,OFFSET('Input Sheet - LRMC'!$C$270,MATCH($I84,'Input Sheet - LRMC'!$B$271:$B$284,0),,,):OFFSET('Input Sheet - LRMC'!$C$270,MATCH($I84,'Input Sheet - LRMC'!$B$271:$B$284,0),LEFT(J$83,2)-1,,))))),0)</f>
        <v>2.0024252938791389E-3</v>
      </c>
      <c r="K84" s="6">
        <f ca="1">IFERROR(IF($I84="","",IF('Input Sheet - LRMC'!$C$18="Yes",'Input Sheet - LRMC'!$C$23,(NPV('Input Sheet - LRMC'!$C$16,OFFSET('Input Sheet - LRMC'!$C$286,MATCH($I84,'Input Sheet - LRMC'!$B$287:$B$300,0),,,):OFFSET('Input Sheet - LRMC'!$C$286,MATCH($I84,'Input Sheet - LRMC'!$B$287:$B$300,0),LEFT(K$83,2)-1,,)))/(NPV('Input Sheet - LRMC'!$C$16,OFFSET('Input Sheet - LRMC'!$C$270,MATCH($I84,'Input Sheet - LRMC'!$B$271:$B$284,0),,,):OFFSET('Input Sheet - LRMC'!$C$270,MATCH($I84,'Input Sheet - LRMC'!$B$271:$B$284,0),LEFT(K$83,2)-1,,))))),0)</f>
        <v>1.6609527846551935E-3</v>
      </c>
      <c r="L84" s="6">
        <f ca="1">IFERROR(IF($I84="","",IF('Input Sheet - LRMC'!$C$18="Yes",'Input Sheet - LRMC'!$C$23,(NPV('Input Sheet - LRMC'!$C$16,OFFSET('Input Sheet - LRMC'!$C$286,MATCH($I84,'Input Sheet - LRMC'!$B$287:$B$300,0),,,):OFFSET('Input Sheet - LRMC'!$C$286,MATCH($I84,'Input Sheet - LRMC'!$B$287:$B$300,0),LEFT(L$83,2)-1,,)))/(NPV('Input Sheet - LRMC'!$C$16,OFFSET('Input Sheet - LRMC'!$C$270,MATCH($I84,'Input Sheet - LRMC'!$B$271:$B$284,0),,,):OFFSET('Input Sheet - LRMC'!$C$270,MATCH($I84,'Input Sheet - LRMC'!$B$271:$B$284,0),LEFT(L$83,2)-1,,))))),0)</f>
        <v>1.2329582247241422E-3</v>
      </c>
      <c r="M84" s="6">
        <f ca="1">IFERROR(IF($I84="","",IF('Input Sheet - LRMC'!$C$18="Yes",'Input Sheet - LRMC'!$C$23,(NPV('Input Sheet - LRMC'!$C$16,OFFSET('Input Sheet - LRMC'!$C$286,MATCH($I84,'Input Sheet - LRMC'!$B$287:$B$300,0),,,):OFFSET('Input Sheet - LRMC'!$C$286,MATCH($I84,'Input Sheet - LRMC'!$B$287:$B$300,0),LEFT(M$83,2)-1,,)))/(NPV('Input Sheet - LRMC'!$C$16,OFFSET('Input Sheet - LRMC'!$C$270,MATCH($I84,'Input Sheet - LRMC'!$B$271:$B$284,0),,,):OFFSET('Input Sheet - LRMC'!$C$270,MATCH($I84,'Input Sheet - LRMC'!$B$271:$B$284,0),LEFT(M$83,2)-1,,))))),0)</f>
        <v>1.1033062053625868E-3</v>
      </c>
      <c r="N84" s="6">
        <f ca="1">IFERROR(IF($I84="","",IF('Input Sheet - LRMC'!$C$18="Yes",'Input Sheet - LRMC'!$C$23,(NPV('Input Sheet - LRMC'!$C$16,OFFSET('Input Sheet - LRMC'!$C$286,MATCH($I84,'Input Sheet - LRMC'!$B$287:$B$300,0),,,):OFFSET('Input Sheet - LRMC'!$C$286,MATCH($I84,'Input Sheet - LRMC'!$B$287:$B$300,0),LEFT(N$83,2)-1,,)))/(NPV('Input Sheet - LRMC'!$C$16,OFFSET('Input Sheet - LRMC'!$C$270,MATCH($I84,'Input Sheet - LRMC'!$B$271:$B$284,0),,,):OFFSET('Input Sheet - LRMC'!$C$270,MATCH($I84,'Input Sheet - LRMC'!$B$271:$B$284,0),LEFT(N$83,2)-1,,))))),0)</f>
        <v>1.1033062053625868E-3</v>
      </c>
      <c r="P84" s="32" t="str">
        <f>I84</f>
        <v>Jemena Electricity Network</v>
      </c>
      <c r="Q84" s="6">
        <f ca="1">IF($P84="","",C84+J84)</f>
        <v>0.12865025224237672</v>
      </c>
      <c r="R84" s="6">
        <f t="shared" ref="R84:U96" ca="1" si="58">IF($P84="","",D84+K84)</f>
        <v>5.5224740998208302E-2</v>
      </c>
      <c r="S84" s="61">
        <f ca="1">IF($P84="","",E84+L84)</f>
        <v>3.477622535545407E-2</v>
      </c>
      <c r="T84" s="6">
        <f t="shared" ca="1" si="58"/>
        <v>3.1119322994373727E-2</v>
      </c>
      <c r="U84" s="6">
        <f t="shared" ca="1" si="58"/>
        <v>3.1119322994373727E-2</v>
      </c>
      <c r="W84" s="32" t="str">
        <f>P84</f>
        <v>Jemena Electricity Network</v>
      </c>
      <c r="X84" s="6">
        <f>IF($W84="","",'Input Sheet - LRMC'!$C$29)</f>
        <v>0</v>
      </c>
      <c r="Y84" s="6">
        <f>IF($W84="","",'Input Sheet - LRMC'!$C$29)</f>
        <v>0</v>
      </c>
      <c r="Z84" s="6">
        <f>IF($W84="","",'Input Sheet - LRMC'!$C$29)</f>
        <v>0</v>
      </c>
      <c r="AA84" s="6">
        <f>IF($W84="","",'Input Sheet - LRMC'!$C$29)</f>
        <v>0</v>
      </c>
      <c r="AB84" s="6">
        <f>IF($W84="","",'Input Sheet - LRMC'!$C$29)</f>
        <v>0</v>
      </c>
    </row>
    <row r="85" spans="2:28">
      <c r="B85" s="32" t="str">
        <f t="shared" si="57"/>
        <v/>
      </c>
      <c r="C85" s="6" t="str">
        <f ca="1">IFERROR(IF($B85="","",(NPV('Input Sheet - LRMC'!$C$16,OFFSET('Input Sheet - LRMC'!$C$254,MATCH($B85,'Input Sheet - LRMC'!$B$255:$B$268,0),,,):OFFSET('Input Sheet - LRMC'!$C$254,MATCH($B85,'Input Sheet - LRMC'!$B$255:$B$268,0),LEFT(C$83,2)-1,,)))/(NPV('Input Sheet - LRMC'!$C$16,OFFSET('Input Sheet - LRMC'!$C$270,MATCH($B85,'Input Sheet - LRMC'!$B$271:$B$284,0),,,):OFFSET('Input Sheet - LRMC'!$C$270,MATCH($B85,'Input Sheet - LRMC'!$B$271:$B$284,0),LEFT(C$83,2)-1,,)))),0)</f>
        <v/>
      </c>
      <c r="D85" s="6" t="str">
        <f ca="1">IFERROR(IF($B85="","",(NPV('Input Sheet - LRMC'!$C$16,OFFSET('Input Sheet - LRMC'!$C$254,MATCH($B85,'Input Sheet - LRMC'!$B$255:$B$268,0),,,):OFFSET('Input Sheet - LRMC'!$C$254,MATCH($B85,'Input Sheet - LRMC'!$B$255:$B$268,0),LEFT(D$83,2)-1,,)))/(NPV('Input Sheet - LRMC'!$C$16,OFFSET('Input Sheet - LRMC'!$C$270,MATCH($B85,'Input Sheet - LRMC'!$B$271:$B$284,0),,,):OFFSET('Input Sheet - LRMC'!$C$270,MATCH($B85,'Input Sheet - LRMC'!$B$271:$B$284,0),LEFT(D$83,2)-1,,)))),0)</f>
        <v/>
      </c>
      <c r="E85" s="6" t="str">
        <f ca="1">IFERROR(IF($B85="","",(NPV('Input Sheet - LRMC'!$C$16,OFFSET('Input Sheet - LRMC'!$C$254,MATCH($B85,'Input Sheet - LRMC'!$B$255:$B$268,0),,,):OFFSET('Input Sheet - LRMC'!$C$254,MATCH($B85,'Input Sheet - LRMC'!$B$255:$B$268,0),LEFT(E$83,2)-1,,)))/(NPV('Input Sheet - LRMC'!$C$16,OFFSET('Input Sheet - LRMC'!$C$270,MATCH($B85,'Input Sheet - LRMC'!$B$271:$B$284,0),,,):OFFSET('Input Sheet - LRMC'!$C$270,MATCH($B85,'Input Sheet - LRMC'!$B$271:$B$284,0),LEFT(E$83,2)-1,,)))),0)</f>
        <v/>
      </c>
      <c r="F85" s="6" t="str">
        <f ca="1">IFERROR(IF($B85="","",(NPV('Input Sheet - LRMC'!$C$16,OFFSET('Input Sheet - LRMC'!$C$254,MATCH($B85,'Input Sheet - LRMC'!$B$255:$B$268,0),,,):OFFSET('Input Sheet - LRMC'!$C$254,MATCH($B85,'Input Sheet - LRMC'!$B$255:$B$268,0),LEFT(F$83,2)-1,,)))/(NPV('Input Sheet - LRMC'!$C$16,OFFSET('Input Sheet - LRMC'!$C$270,MATCH($B85,'Input Sheet - LRMC'!$B$271:$B$284,0),,,):OFFSET('Input Sheet - LRMC'!$C$270,MATCH($B85,'Input Sheet - LRMC'!$B$271:$B$284,0),LEFT(F$83,2)-1,,)))),0)</f>
        <v/>
      </c>
      <c r="G85" s="6" t="str">
        <f ca="1">IFERROR(IF($B85="","",(NPV('Input Sheet - LRMC'!$C$16,OFFSET('Input Sheet - LRMC'!$C$254,MATCH($B85,'Input Sheet - LRMC'!$B$255:$B$268,0),,,):OFFSET('Input Sheet - LRMC'!$C$254,MATCH($B85,'Input Sheet - LRMC'!$B$255:$B$268,0),LEFT(G$83,2)-1,,)))/(NPV('Input Sheet - LRMC'!$C$16,OFFSET('Input Sheet - LRMC'!$C$270,MATCH($B85,'Input Sheet - LRMC'!$B$271:$B$284,0),,,):OFFSET('Input Sheet - LRMC'!$C$270,MATCH($B85,'Input Sheet - LRMC'!$B$271:$B$284,0),LEFT(G$83,2)-1,,)))),0)</f>
        <v/>
      </c>
      <c r="I85" s="32" t="str">
        <f t="shared" ref="I85:I96" si="59">B85</f>
        <v/>
      </c>
      <c r="J85" s="6" t="str">
        <f ca="1">IFERROR(IF($I85="","",IF('Input Sheet - LRMC'!$C$18="Yes",'Input Sheet - LRMC'!$C$23,(NPV('Input Sheet - LRMC'!$C$16,OFFSET('Input Sheet - LRMC'!$C$286,MATCH($I85,'Input Sheet - LRMC'!$B$287:$B$300,0),,,):OFFSET('Input Sheet - LRMC'!$C$286,MATCH($I85,'Input Sheet - LRMC'!$B$287:$B$300,0),LEFT(J$83,2)-1,,)))/(NPV('Input Sheet - LRMC'!$C$16,OFFSET('Input Sheet - LRMC'!$C$270,MATCH($I85,'Input Sheet - LRMC'!$B$271:$B$284,0),,,):OFFSET('Input Sheet - LRMC'!$C$270,MATCH($I85,'Input Sheet - LRMC'!$B$271:$B$284,0),LEFT(J$83,2)-1,,))))),0)</f>
        <v/>
      </c>
      <c r="K85" s="6" t="str">
        <f ca="1">IFERROR(IF($I85="","",IF('Input Sheet - LRMC'!$C$18="Yes",'Input Sheet - LRMC'!$C$23,(NPV('Input Sheet - LRMC'!$C$16,OFFSET('Input Sheet - LRMC'!$C$286,MATCH($I85,'Input Sheet - LRMC'!$B$287:$B$300,0),,,):OFFSET('Input Sheet - LRMC'!$C$286,MATCH($I85,'Input Sheet - LRMC'!$B$287:$B$300,0),LEFT(K$83,2)-1,,)))/(NPV('Input Sheet - LRMC'!$C$16,OFFSET('Input Sheet - LRMC'!$C$270,MATCH($I85,'Input Sheet - LRMC'!$B$271:$B$284,0),,,):OFFSET('Input Sheet - LRMC'!$C$270,MATCH($I85,'Input Sheet - LRMC'!$B$271:$B$284,0),LEFT(K$83,2)-1,,))))),0)</f>
        <v/>
      </c>
      <c r="L85" s="6" t="str">
        <f ca="1">IFERROR(IF($I85="","",IF('Input Sheet - LRMC'!$C$18="Yes",'Input Sheet - LRMC'!$C$23,(NPV('Input Sheet - LRMC'!$C$16,OFFSET('Input Sheet - LRMC'!$C$286,MATCH($I85,'Input Sheet - LRMC'!$B$287:$B$300,0),,,):OFFSET('Input Sheet - LRMC'!$C$286,MATCH($I85,'Input Sheet - LRMC'!$B$287:$B$300,0),LEFT(L$83,2)-1,,)))/(NPV('Input Sheet - LRMC'!$C$16,OFFSET('Input Sheet - LRMC'!$C$270,MATCH($I85,'Input Sheet - LRMC'!$B$271:$B$284,0),,,):OFFSET('Input Sheet - LRMC'!$C$270,MATCH($I85,'Input Sheet - LRMC'!$B$271:$B$284,0),LEFT(L$83,2)-1,,))))),0)</f>
        <v/>
      </c>
      <c r="M85" s="6" t="str">
        <f ca="1">IFERROR(IF($I85="","",IF('Input Sheet - LRMC'!$C$18="Yes",'Input Sheet - LRMC'!$C$23,(NPV('Input Sheet - LRMC'!$C$16,OFFSET('Input Sheet - LRMC'!$C$286,MATCH($I85,'Input Sheet - LRMC'!$B$287:$B$300,0),,,):OFFSET('Input Sheet - LRMC'!$C$286,MATCH($I85,'Input Sheet - LRMC'!$B$287:$B$300,0),LEFT(M$83,2)-1,,)))/(NPV('Input Sheet - LRMC'!$C$16,OFFSET('Input Sheet - LRMC'!$C$270,MATCH($I85,'Input Sheet - LRMC'!$B$271:$B$284,0),,,):OFFSET('Input Sheet - LRMC'!$C$270,MATCH($I85,'Input Sheet - LRMC'!$B$271:$B$284,0),LEFT(M$83,2)-1,,))))),0)</f>
        <v/>
      </c>
      <c r="N85" s="6" t="str">
        <f ca="1">IFERROR(IF($I85="","",IF('Input Sheet - LRMC'!$C$18="Yes",'Input Sheet - LRMC'!$C$23,(NPV('Input Sheet - LRMC'!$C$16,OFFSET('Input Sheet - LRMC'!$C$286,MATCH($I85,'Input Sheet - LRMC'!$B$287:$B$300,0),,,):OFFSET('Input Sheet - LRMC'!$C$286,MATCH($I85,'Input Sheet - LRMC'!$B$287:$B$300,0),LEFT(N$83,2)-1,,)))/(NPV('Input Sheet - LRMC'!$C$16,OFFSET('Input Sheet - LRMC'!$C$270,MATCH($I85,'Input Sheet - LRMC'!$B$271:$B$284,0),,,):OFFSET('Input Sheet - LRMC'!$C$270,MATCH($I85,'Input Sheet - LRMC'!$B$271:$B$284,0),LEFT(N$83,2)-1,,))))),0)</f>
        <v/>
      </c>
      <c r="P85" s="32" t="str">
        <f t="shared" ref="P85:P96" si="60">I85</f>
        <v/>
      </c>
      <c r="Q85" s="6" t="str">
        <f t="shared" ref="Q85:Q96" si="61">IF($P85="","",C85+J85)</f>
        <v/>
      </c>
      <c r="R85" s="6" t="str">
        <f t="shared" si="58"/>
        <v/>
      </c>
      <c r="S85" s="61" t="str">
        <f t="shared" si="58"/>
        <v/>
      </c>
      <c r="T85" s="6" t="str">
        <f t="shared" si="58"/>
        <v/>
      </c>
      <c r="U85" s="6" t="str">
        <f t="shared" si="58"/>
        <v/>
      </c>
      <c r="W85" s="32" t="str">
        <f t="shared" ref="W85:W96" si="62">P85</f>
        <v/>
      </c>
      <c r="X85" s="6" t="str">
        <f>IF($W85="","",'Input Sheet - LRMC'!$C$29)</f>
        <v/>
      </c>
      <c r="Y85" s="6" t="str">
        <f>IF($W85="","",'Input Sheet - LRMC'!$C$29)</f>
        <v/>
      </c>
      <c r="Z85" s="6" t="str">
        <f>IF($W85="","",'Input Sheet - LRMC'!$C$29)</f>
        <v/>
      </c>
      <c r="AA85" s="6" t="str">
        <f>IF($W85="","",'Input Sheet - LRMC'!$C$29)</f>
        <v/>
      </c>
      <c r="AB85" s="6" t="str">
        <f>IF($W85="","",'Input Sheet - LRMC'!$C$29)</f>
        <v/>
      </c>
    </row>
    <row r="86" spans="2:28">
      <c r="B86" s="32" t="str">
        <f t="shared" si="57"/>
        <v/>
      </c>
      <c r="C86" s="6" t="str">
        <f ca="1">IFERROR(IF($B86="","",(NPV('Input Sheet - LRMC'!$C$16,OFFSET('Input Sheet - LRMC'!$C$254,MATCH($B86,'Input Sheet - LRMC'!$B$255:$B$268,0),,,):OFFSET('Input Sheet - LRMC'!$C$254,MATCH($B86,'Input Sheet - LRMC'!$B$255:$B$268,0),LEFT(C$83,2)-1,,)))/(NPV('Input Sheet - LRMC'!$C$16,OFFSET('Input Sheet - LRMC'!$C$270,MATCH($B86,'Input Sheet - LRMC'!$B$271:$B$284,0),,,):OFFSET('Input Sheet - LRMC'!$C$270,MATCH($B86,'Input Sheet - LRMC'!$B$271:$B$284,0),LEFT(C$83,2)-1,,)))),0)</f>
        <v/>
      </c>
      <c r="D86" s="6" t="str">
        <f ca="1">IFERROR(IF($B86="","",(NPV('Input Sheet - LRMC'!$C$16,OFFSET('Input Sheet - LRMC'!$C$254,MATCH($B86,'Input Sheet - LRMC'!$B$255:$B$268,0),,,):OFFSET('Input Sheet - LRMC'!$C$254,MATCH($B86,'Input Sheet - LRMC'!$B$255:$B$268,0),LEFT(D$83,2)-1,,)))/(NPV('Input Sheet - LRMC'!$C$16,OFFSET('Input Sheet - LRMC'!$C$270,MATCH($B86,'Input Sheet - LRMC'!$B$271:$B$284,0),,,):OFFSET('Input Sheet - LRMC'!$C$270,MATCH($B86,'Input Sheet - LRMC'!$B$271:$B$284,0),LEFT(D$83,2)-1,,)))),0)</f>
        <v/>
      </c>
      <c r="E86" s="6" t="str">
        <f ca="1">IFERROR(IF($B86="","",(NPV('Input Sheet - LRMC'!$C$16,OFFSET('Input Sheet - LRMC'!$C$254,MATCH($B86,'Input Sheet - LRMC'!$B$255:$B$268,0),,,):OFFSET('Input Sheet - LRMC'!$C$254,MATCH($B86,'Input Sheet - LRMC'!$B$255:$B$268,0),LEFT(E$83,2)-1,,)))/(NPV('Input Sheet - LRMC'!$C$16,OFFSET('Input Sheet - LRMC'!$C$270,MATCH($B86,'Input Sheet - LRMC'!$B$271:$B$284,0),,,):OFFSET('Input Sheet - LRMC'!$C$270,MATCH($B86,'Input Sheet - LRMC'!$B$271:$B$284,0),LEFT(E$83,2)-1,,)))),0)</f>
        <v/>
      </c>
      <c r="F86" s="6" t="str">
        <f ca="1">IFERROR(IF($B86="","",(NPV('Input Sheet - LRMC'!$C$16,OFFSET('Input Sheet - LRMC'!$C$254,MATCH($B86,'Input Sheet - LRMC'!$B$255:$B$268,0),,,):OFFSET('Input Sheet - LRMC'!$C$254,MATCH($B86,'Input Sheet - LRMC'!$B$255:$B$268,0),LEFT(F$83,2)-1,,)))/(NPV('Input Sheet - LRMC'!$C$16,OFFSET('Input Sheet - LRMC'!$C$270,MATCH($B86,'Input Sheet - LRMC'!$B$271:$B$284,0),,,):OFFSET('Input Sheet - LRMC'!$C$270,MATCH($B86,'Input Sheet - LRMC'!$B$271:$B$284,0),LEFT(F$83,2)-1,,)))),0)</f>
        <v/>
      </c>
      <c r="G86" s="6" t="str">
        <f ca="1">IFERROR(IF($B86="","",(NPV('Input Sheet - LRMC'!$C$16,OFFSET('Input Sheet - LRMC'!$C$254,MATCH($B86,'Input Sheet - LRMC'!$B$255:$B$268,0),,,):OFFSET('Input Sheet - LRMC'!$C$254,MATCH($B86,'Input Sheet - LRMC'!$B$255:$B$268,0),LEFT(G$83,2)-1,,)))/(NPV('Input Sheet - LRMC'!$C$16,OFFSET('Input Sheet - LRMC'!$C$270,MATCH($B86,'Input Sheet - LRMC'!$B$271:$B$284,0),,,):OFFSET('Input Sheet - LRMC'!$C$270,MATCH($B86,'Input Sheet - LRMC'!$B$271:$B$284,0),LEFT(G$83,2)-1,,)))),0)</f>
        <v/>
      </c>
      <c r="I86" s="32" t="str">
        <f t="shared" si="59"/>
        <v/>
      </c>
      <c r="J86" s="6" t="str">
        <f ca="1">IFERROR(IF($I86="","",IF('Input Sheet - LRMC'!$C$18="Yes",'Input Sheet - LRMC'!$C$23,(NPV('Input Sheet - LRMC'!$C$16,OFFSET('Input Sheet - LRMC'!$C$286,MATCH($I86,'Input Sheet - LRMC'!$B$287:$B$300,0),,,):OFFSET('Input Sheet - LRMC'!$C$286,MATCH($I86,'Input Sheet - LRMC'!$B$287:$B$300,0),LEFT(J$83,2)-1,,)))/(NPV('Input Sheet - LRMC'!$C$16,OFFSET('Input Sheet - LRMC'!$C$270,MATCH($I86,'Input Sheet - LRMC'!$B$271:$B$284,0),,,):OFFSET('Input Sheet - LRMC'!$C$270,MATCH($I86,'Input Sheet - LRMC'!$B$271:$B$284,0),LEFT(J$83,2)-1,,))))),0)</f>
        <v/>
      </c>
      <c r="K86" s="6" t="str">
        <f ca="1">IFERROR(IF($I86="","",IF('Input Sheet - LRMC'!$C$18="Yes",'Input Sheet - LRMC'!$C$23,(NPV('Input Sheet - LRMC'!$C$16,OFFSET('Input Sheet - LRMC'!$C$286,MATCH($I86,'Input Sheet - LRMC'!$B$287:$B$300,0),,,):OFFSET('Input Sheet - LRMC'!$C$286,MATCH($I86,'Input Sheet - LRMC'!$B$287:$B$300,0),LEFT(K$83,2)-1,,)))/(NPV('Input Sheet - LRMC'!$C$16,OFFSET('Input Sheet - LRMC'!$C$270,MATCH($I86,'Input Sheet - LRMC'!$B$271:$B$284,0),,,):OFFSET('Input Sheet - LRMC'!$C$270,MATCH($I86,'Input Sheet - LRMC'!$B$271:$B$284,0),LEFT(K$83,2)-1,,))))),0)</f>
        <v/>
      </c>
      <c r="L86" s="6" t="str">
        <f ca="1">IFERROR(IF($I86="","",IF('Input Sheet - LRMC'!$C$18="Yes",'Input Sheet - LRMC'!$C$23,(NPV('Input Sheet - LRMC'!$C$16,OFFSET('Input Sheet - LRMC'!$C$286,MATCH($I86,'Input Sheet - LRMC'!$B$287:$B$300,0),,,):OFFSET('Input Sheet - LRMC'!$C$286,MATCH($I86,'Input Sheet - LRMC'!$B$287:$B$300,0),LEFT(L$83,2)-1,,)))/(NPV('Input Sheet - LRMC'!$C$16,OFFSET('Input Sheet - LRMC'!$C$270,MATCH($I86,'Input Sheet - LRMC'!$B$271:$B$284,0),,,):OFFSET('Input Sheet - LRMC'!$C$270,MATCH($I86,'Input Sheet - LRMC'!$B$271:$B$284,0),LEFT(L$83,2)-1,,))))),0)</f>
        <v/>
      </c>
      <c r="M86" s="6" t="str">
        <f ca="1">IFERROR(IF($I86="","",IF('Input Sheet - LRMC'!$C$18="Yes",'Input Sheet - LRMC'!$C$23,(NPV('Input Sheet - LRMC'!$C$16,OFFSET('Input Sheet - LRMC'!$C$286,MATCH($I86,'Input Sheet - LRMC'!$B$287:$B$300,0),,,):OFFSET('Input Sheet - LRMC'!$C$286,MATCH($I86,'Input Sheet - LRMC'!$B$287:$B$300,0),LEFT(M$83,2)-1,,)))/(NPV('Input Sheet - LRMC'!$C$16,OFFSET('Input Sheet - LRMC'!$C$270,MATCH($I86,'Input Sheet - LRMC'!$B$271:$B$284,0),,,):OFFSET('Input Sheet - LRMC'!$C$270,MATCH($I86,'Input Sheet - LRMC'!$B$271:$B$284,0),LEFT(M$83,2)-1,,))))),0)</f>
        <v/>
      </c>
      <c r="N86" s="6" t="str">
        <f ca="1">IFERROR(IF($I86="","",IF('Input Sheet - LRMC'!$C$18="Yes",'Input Sheet - LRMC'!$C$23,(NPV('Input Sheet - LRMC'!$C$16,OFFSET('Input Sheet - LRMC'!$C$286,MATCH($I86,'Input Sheet - LRMC'!$B$287:$B$300,0),,,):OFFSET('Input Sheet - LRMC'!$C$286,MATCH($I86,'Input Sheet - LRMC'!$B$287:$B$300,0),LEFT(N$83,2)-1,,)))/(NPV('Input Sheet - LRMC'!$C$16,OFFSET('Input Sheet - LRMC'!$C$270,MATCH($I86,'Input Sheet - LRMC'!$B$271:$B$284,0),,,):OFFSET('Input Sheet - LRMC'!$C$270,MATCH($I86,'Input Sheet - LRMC'!$B$271:$B$284,0),LEFT(N$83,2)-1,,))))),0)</f>
        <v/>
      </c>
      <c r="P86" s="32" t="str">
        <f t="shared" si="60"/>
        <v/>
      </c>
      <c r="Q86" s="6" t="str">
        <f t="shared" si="61"/>
        <v/>
      </c>
      <c r="R86" s="6" t="str">
        <f t="shared" si="58"/>
        <v/>
      </c>
      <c r="S86" s="61" t="str">
        <f t="shared" si="58"/>
        <v/>
      </c>
      <c r="T86" s="6" t="str">
        <f t="shared" si="58"/>
        <v/>
      </c>
      <c r="U86" s="6" t="str">
        <f t="shared" si="58"/>
        <v/>
      </c>
      <c r="W86" s="32" t="str">
        <f t="shared" si="62"/>
        <v/>
      </c>
      <c r="X86" s="6" t="str">
        <f>IF($W86="","",'Input Sheet - LRMC'!$C$29)</f>
        <v/>
      </c>
      <c r="Y86" s="6" t="str">
        <f>IF($W86="","",'Input Sheet - LRMC'!$C$29)</f>
        <v/>
      </c>
      <c r="Z86" s="6" t="str">
        <f>IF($W86="","",'Input Sheet - LRMC'!$C$29)</f>
        <v/>
      </c>
      <c r="AA86" s="6" t="str">
        <f>IF($W86="","",'Input Sheet - LRMC'!$C$29)</f>
        <v/>
      </c>
      <c r="AB86" s="6" t="str">
        <f>IF($W86="","",'Input Sheet - LRMC'!$C$29)</f>
        <v/>
      </c>
    </row>
    <row r="87" spans="2:28">
      <c r="B87" s="32" t="str">
        <f t="shared" si="57"/>
        <v/>
      </c>
      <c r="C87" s="6" t="str">
        <f ca="1">IFERROR(IF($B87="","",(NPV('Input Sheet - LRMC'!$C$16,OFFSET('Input Sheet - LRMC'!$C$254,MATCH($B87,'Input Sheet - LRMC'!$B$255:$B$268,0),,,):OFFSET('Input Sheet - LRMC'!$C$254,MATCH($B87,'Input Sheet - LRMC'!$B$255:$B$268,0),LEFT(C$83,2)-1,,)))/(NPV('Input Sheet - LRMC'!$C$16,OFFSET('Input Sheet - LRMC'!$C$270,MATCH($B87,'Input Sheet - LRMC'!$B$271:$B$284,0),,,):OFFSET('Input Sheet - LRMC'!$C$270,MATCH($B87,'Input Sheet - LRMC'!$B$271:$B$284,0),LEFT(C$83,2)-1,,)))),0)</f>
        <v/>
      </c>
      <c r="D87" s="6" t="str">
        <f ca="1">IFERROR(IF($B87="","",(NPV('Input Sheet - LRMC'!$C$16,OFFSET('Input Sheet - LRMC'!$C$254,MATCH($B87,'Input Sheet - LRMC'!$B$255:$B$268,0),,,):OFFSET('Input Sheet - LRMC'!$C$254,MATCH($B87,'Input Sheet - LRMC'!$B$255:$B$268,0),LEFT(D$83,2)-1,,)))/(NPV('Input Sheet - LRMC'!$C$16,OFFSET('Input Sheet - LRMC'!$C$270,MATCH($B87,'Input Sheet - LRMC'!$B$271:$B$284,0),,,):OFFSET('Input Sheet - LRMC'!$C$270,MATCH($B87,'Input Sheet - LRMC'!$B$271:$B$284,0),LEFT(D$83,2)-1,,)))),0)</f>
        <v/>
      </c>
      <c r="E87" s="6" t="str">
        <f ca="1">IFERROR(IF($B87="","",(NPV('Input Sheet - LRMC'!$C$16,OFFSET('Input Sheet - LRMC'!$C$254,MATCH($B87,'Input Sheet - LRMC'!$B$255:$B$268,0),,,):OFFSET('Input Sheet - LRMC'!$C$254,MATCH($B87,'Input Sheet - LRMC'!$B$255:$B$268,0),LEFT(E$83,2)-1,,)))/(NPV('Input Sheet - LRMC'!$C$16,OFFSET('Input Sheet - LRMC'!$C$270,MATCH($B87,'Input Sheet - LRMC'!$B$271:$B$284,0),,,):OFFSET('Input Sheet - LRMC'!$C$270,MATCH($B87,'Input Sheet - LRMC'!$B$271:$B$284,0),LEFT(E$83,2)-1,,)))),0)</f>
        <v/>
      </c>
      <c r="F87" s="6" t="str">
        <f ca="1">IFERROR(IF($B87="","",(NPV('Input Sheet - LRMC'!$C$16,OFFSET('Input Sheet - LRMC'!$C$254,MATCH($B87,'Input Sheet - LRMC'!$B$255:$B$268,0),,,):OFFSET('Input Sheet - LRMC'!$C$254,MATCH($B87,'Input Sheet - LRMC'!$B$255:$B$268,0),LEFT(F$83,2)-1,,)))/(NPV('Input Sheet - LRMC'!$C$16,OFFSET('Input Sheet - LRMC'!$C$270,MATCH($B87,'Input Sheet - LRMC'!$B$271:$B$284,0),,,):OFFSET('Input Sheet - LRMC'!$C$270,MATCH($B87,'Input Sheet - LRMC'!$B$271:$B$284,0),LEFT(F$83,2)-1,,)))),0)</f>
        <v/>
      </c>
      <c r="G87" s="6" t="str">
        <f ca="1">IFERROR(IF($B87="","",(NPV('Input Sheet - LRMC'!$C$16,OFFSET('Input Sheet - LRMC'!$C$254,MATCH($B87,'Input Sheet - LRMC'!$B$255:$B$268,0),,,):OFFSET('Input Sheet - LRMC'!$C$254,MATCH($B87,'Input Sheet - LRMC'!$B$255:$B$268,0),LEFT(G$83,2)-1,,)))/(NPV('Input Sheet - LRMC'!$C$16,OFFSET('Input Sheet - LRMC'!$C$270,MATCH($B87,'Input Sheet - LRMC'!$B$271:$B$284,0),,,):OFFSET('Input Sheet - LRMC'!$C$270,MATCH($B87,'Input Sheet - LRMC'!$B$271:$B$284,0),LEFT(G$83,2)-1,,)))),0)</f>
        <v/>
      </c>
      <c r="I87" s="32" t="str">
        <f t="shared" si="59"/>
        <v/>
      </c>
      <c r="J87" s="6" t="str">
        <f ca="1">IFERROR(IF($I87="","",IF('Input Sheet - LRMC'!$C$18="Yes",'Input Sheet - LRMC'!$C$23,(NPV('Input Sheet - LRMC'!$C$16,OFFSET('Input Sheet - LRMC'!$C$286,MATCH($I87,'Input Sheet - LRMC'!$B$287:$B$300,0),,,):OFFSET('Input Sheet - LRMC'!$C$286,MATCH($I87,'Input Sheet - LRMC'!$B$287:$B$300,0),LEFT(J$83,2)-1,,)))/(NPV('Input Sheet - LRMC'!$C$16,OFFSET('Input Sheet - LRMC'!$C$270,MATCH($I87,'Input Sheet - LRMC'!$B$271:$B$284,0),,,):OFFSET('Input Sheet - LRMC'!$C$270,MATCH($I87,'Input Sheet - LRMC'!$B$271:$B$284,0),LEFT(J$83,2)-1,,))))),0)</f>
        <v/>
      </c>
      <c r="K87" s="6" t="str">
        <f ca="1">IFERROR(IF($I87="","",IF('Input Sheet - LRMC'!$C$18="Yes",'Input Sheet - LRMC'!$C$23,(NPV('Input Sheet - LRMC'!$C$16,OFFSET('Input Sheet - LRMC'!$C$286,MATCH($I87,'Input Sheet - LRMC'!$B$287:$B$300,0),,,):OFFSET('Input Sheet - LRMC'!$C$286,MATCH($I87,'Input Sheet - LRMC'!$B$287:$B$300,0),LEFT(K$83,2)-1,,)))/(NPV('Input Sheet - LRMC'!$C$16,OFFSET('Input Sheet - LRMC'!$C$270,MATCH($I87,'Input Sheet - LRMC'!$B$271:$B$284,0),,,):OFFSET('Input Sheet - LRMC'!$C$270,MATCH($I87,'Input Sheet - LRMC'!$B$271:$B$284,0),LEFT(K$83,2)-1,,))))),0)</f>
        <v/>
      </c>
      <c r="L87" s="6" t="str">
        <f ca="1">IFERROR(IF($I87="","",IF('Input Sheet - LRMC'!$C$18="Yes",'Input Sheet - LRMC'!$C$23,(NPV('Input Sheet - LRMC'!$C$16,OFFSET('Input Sheet - LRMC'!$C$286,MATCH($I87,'Input Sheet - LRMC'!$B$287:$B$300,0),,,):OFFSET('Input Sheet - LRMC'!$C$286,MATCH($I87,'Input Sheet - LRMC'!$B$287:$B$300,0),LEFT(L$83,2)-1,,)))/(NPV('Input Sheet - LRMC'!$C$16,OFFSET('Input Sheet - LRMC'!$C$270,MATCH($I87,'Input Sheet - LRMC'!$B$271:$B$284,0),,,):OFFSET('Input Sheet - LRMC'!$C$270,MATCH($I87,'Input Sheet - LRMC'!$B$271:$B$284,0),LEFT(L$83,2)-1,,))))),0)</f>
        <v/>
      </c>
      <c r="M87" s="6" t="str">
        <f ca="1">IFERROR(IF($I87="","",IF('Input Sheet - LRMC'!$C$18="Yes",'Input Sheet - LRMC'!$C$23,(NPV('Input Sheet - LRMC'!$C$16,OFFSET('Input Sheet - LRMC'!$C$286,MATCH($I87,'Input Sheet - LRMC'!$B$287:$B$300,0),,,):OFFSET('Input Sheet - LRMC'!$C$286,MATCH($I87,'Input Sheet - LRMC'!$B$287:$B$300,0),LEFT(M$83,2)-1,,)))/(NPV('Input Sheet - LRMC'!$C$16,OFFSET('Input Sheet - LRMC'!$C$270,MATCH($I87,'Input Sheet - LRMC'!$B$271:$B$284,0),,,):OFFSET('Input Sheet - LRMC'!$C$270,MATCH($I87,'Input Sheet - LRMC'!$B$271:$B$284,0),LEFT(M$83,2)-1,,))))),0)</f>
        <v/>
      </c>
      <c r="N87" s="6" t="str">
        <f ca="1">IFERROR(IF($I87="","",IF('Input Sheet - LRMC'!$C$18="Yes",'Input Sheet - LRMC'!$C$23,(NPV('Input Sheet - LRMC'!$C$16,OFFSET('Input Sheet - LRMC'!$C$286,MATCH($I87,'Input Sheet - LRMC'!$B$287:$B$300,0),,,):OFFSET('Input Sheet - LRMC'!$C$286,MATCH($I87,'Input Sheet - LRMC'!$B$287:$B$300,0),LEFT(N$83,2)-1,,)))/(NPV('Input Sheet - LRMC'!$C$16,OFFSET('Input Sheet - LRMC'!$C$270,MATCH($I87,'Input Sheet - LRMC'!$B$271:$B$284,0),,,):OFFSET('Input Sheet - LRMC'!$C$270,MATCH($I87,'Input Sheet - LRMC'!$B$271:$B$284,0),LEFT(N$83,2)-1,,))))),0)</f>
        <v/>
      </c>
      <c r="P87" s="32" t="str">
        <f t="shared" si="60"/>
        <v/>
      </c>
      <c r="Q87" s="6" t="str">
        <f t="shared" si="61"/>
        <v/>
      </c>
      <c r="R87" s="6" t="str">
        <f t="shared" si="58"/>
        <v/>
      </c>
      <c r="S87" s="61" t="str">
        <f t="shared" si="58"/>
        <v/>
      </c>
      <c r="T87" s="6" t="str">
        <f t="shared" si="58"/>
        <v/>
      </c>
      <c r="U87" s="6" t="str">
        <f t="shared" si="58"/>
        <v/>
      </c>
      <c r="W87" s="32" t="str">
        <f t="shared" si="62"/>
        <v/>
      </c>
      <c r="X87" s="6" t="str">
        <f>IF($W87="","",'Input Sheet - LRMC'!$C$29)</f>
        <v/>
      </c>
      <c r="Y87" s="6" t="str">
        <f>IF($W87="","",'Input Sheet - LRMC'!$C$29)</f>
        <v/>
      </c>
      <c r="Z87" s="6" t="str">
        <f>IF($W87="","",'Input Sheet - LRMC'!$C$29)</f>
        <v/>
      </c>
      <c r="AA87" s="6" t="str">
        <f>IF($W87="","",'Input Sheet - LRMC'!$C$29)</f>
        <v/>
      </c>
      <c r="AB87" s="6" t="str">
        <f>IF($W87="","",'Input Sheet - LRMC'!$C$29)</f>
        <v/>
      </c>
    </row>
    <row r="88" spans="2:28">
      <c r="B88" s="32" t="str">
        <f t="shared" si="57"/>
        <v/>
      </c>
      <c r="C88" s="6" t="str">
        <f ca="1">IFERROR(IF($B88="","",(NPV('Input Sheet - LRMC'!$C$16,OFFSET('Input Sheet - LRMC'!$C$254,MATCH($B88,'Input Sheet - LRMC'!$B$255:$B$268,0),,,):OFFSET('Input Sheet - LRMC'!$C$254,MATCH($B88,'Input Sheet - LRMC'!$B$255:$B$268,0),LEFT(C$83,2)-1,,)))/(NPV('Input Sheet - LRMC'!$C$16,OFFSET('Input Sheet - LRMC'!$C$270,MATCH($B88,'Input Sheet - LRMC'!$B$271:$B$284,0),,,):OFFSET('Input Sheet - LRMC'!$C$270,MATCH($B88,'Input Sheet - LRMC'!$B$271:$B$284,0),LEFT(C$83,2)-1,,)))),0)</f>
        <v/>
      </c>
      <c r="D88" s="6" t="str">
        <f ca="1">IFERROR(IF($B88="","",(NPV('Input Sheet - LRMC'!$C$16,OFFSET('Input Sheet - LRMC'!$C$254,MATCH($B88,'Input Sheet - LRMC'!$B$255:$B$268,0),,,):OFFSET('Input Sheet - LRMC'!$C$254,MATCH($B88,'Input Sheet - LRMC'!$B$255:$B$268,0),LEFT(D$83,2)-1,,)))/(NPV('Input Sheet - LRMC'!$C$16,OFFSET('Input Sheet - LRMC'!$C$270,MATCH($B88,'Input Sheet - LRMC'!$B$271:$B$284,0),,,):OFFSET('Input Sheet - LRMC'!$C$270,MATCH($B88,'Input Sheet - LRMC'!$B$271:$B$284,0),LEFT(D$83,2)-1,,)))),0)</f>
        <v/>
      </c>
      <c r="E88" s="6" t="str">
        <f ca="1">IFERROR(IF($B88="","",(NPV('Input Sheet - LRMC'!$C$16,OFFSET('Input Sheet - LRMC'!$C$254,MATCH($B88,'Input Sheet - LRMC'!$B$255:$B$268,0),,,):OFFSET('Input Sheet - LRMC'!$C$254,MATCH($B88,'Input Sheet - LRMC'!$B$255:$B$268,0),LEFT(E$83,2)-1,,)))/(NPV('Input Sheet - LRMC'!$C$16,OFFSET('Input Sheet - LRMC'!$C$270,MATCH($B88,'Input Sheet - LRMC'!$B$271:$B$284,0),,,):OFFSET('Input Sheet - LRMC'!$C$270,MATCH($B88,'Input Sheet - LRMC'!$B$271:$B$284,0),LEFT(E$83,2)-1,,)))),0)</f>
        <v/>
      </c>
      <c r="F88" s="6" t="str">
        <f ca="1">IFERROR(IF($B88="","",(NPV('Input Sheet - LRMC'!$C$16,OFFSET('Input Sheet - LRMC'!$C$254,MATCH($B88,'Input Sheet - LRMC'!$B$255:$B$268,0),,,):OFFSET('Input Sheet - LRMC'!$C$254,MATCH($B88,'Input Sheet - LRMC'!$B$255:$B$268,0),LEFT(F$83,2)-1,,)))/(NPV('Input Sheet - LRMC'!$C$16,OFFSET('Input Sheet - LRMC'!$C$270,MATCH($B88,'Input Sheet - LRMC'!$B$271:$B$284,0),,,):OFFSET('Input Sheet - LRMC'!$C$270,MATCH($B88,'Input Sheet - LRMC'!$B$271:$B$284,0),LEFT(F$83,2)-1,,)))),0)</f>
        <v/>
      </c>
      <c r="G88" s="6" t="str">
        <f ca="1">IFERROR(IF($B88="","",(NPV('Input Sheet - LRMC'!$C$16,OFFSET('Input Sheet - LRMC'!$C$254,MATCH($B88,'Input Sheet - LRMC'!$B$255:$B$268,0),,,):OFFSET('Input Sheet - LRMC'!$C$254,MATCH($B88,'Input Sheet - LRMC'!$B$255:$B$268,0),LEFT(G$83,2)-1,,)))/(NPV('Input Sheet - LRMC'!$C$16,OFFSET('Input Sheet - LRMC'!$C$270,MATCH($B88,'Input Sheet - LRMC'!$B$271:$B$284,0),,,):OFFSET('Input Sheet - LRMC'!$C$270,MATCH($B88,'Input Sheet - LRMC'!$B$271:$B$284,0),LEFT(G$83,2)-1,,)))),0)</f>
        <v/>
      </c>
      <c r="I88" s="32" t="str">
        <f t="shared" si="59"/>
        <v/>
      </c>
      <c r="J88" s="6" t="str">
        <f ca="1">IFERROR(IF($I88="","",IF('Input Sheet - LRMC'!$C$18="Yes",'Input Sheet - LRMC'!$C$23,(NPV('Input Sheet - LRMC'!$C$16,OFFSET('Input Sheet - LRMC'!$C$286,MATCH($I88,'Input Sheet - LRMC'!$B$287:$B$300,0),,,):OFFSET('Input Sheet - LRMC'!$C$286,MATCH($I88,'Input Sheet - LRMC'!$B$287:$B$300,0),LEFT(J$83,2)-1,,)))/(NPV('Input Sheet - LRMC'!$C$16,OFFSET('Input Sheet - LRMC'!$C$270,MATCH($I88,'Input Sheet - LRMC'!$B$271:$B$284,0),,,):OFFSET('Input Sheet - LRMC'!$C$270,MATCH($I88,'Input Sheet - LRMC'!$B$271:$B$284,0),LEFT(J$83,2)-1,,))))),0)</f>
        <v/>
      </c>
      <c r="K88" s="6" t="str">
        <f ca="1">IFERROR(IF($I88="","",IF('Input Sheet - LRMC'!$C$18="Yes",'Input Sheet - LRMC'!$C$23,(NPV('Input Sheet - LRMC'!$C$16,OFFSET('Input Sheet - LRMC'!$C$286,MATCH($I88,'Input Sheet - LRMC'!$B$287:$B$300,0),,,):OFFSET('Input Sheet - LRMC'!$C$286,MATCH($I88,'Input Sheet - LRMC'!$B$287:$B$300,0),LEFT(K$83,2)-1,,)))/(NPV('Input Sheet - LRMC'!$C$16,OFFSET('Input Sheet - LRMC'!$C$270,MATCH($I88,'Input Sheet - LRMC'!$B$271:$B$284,0),,,):OFFSET('Input Sheet - LRMC'!$C$270,MATCH($I88,'Input Sheet - LRMC'!$B$271:$B$284,0),LEFT(K$83,2)-1,,))))),0)</f>
        <v/>
      </c>
      <c r="L88" s="6" t="str">
        <f ca="1">IFERROR(IF($I88="","",IF('Input Sheet - LRMC'!$C$18="Yes",'Input Sheet - LRMC'!$C$23,(NPV('Input Sheet - LRMC'!$C$16,OFFSET('Input Sheet - LRMC'!$C$286,MATCH($I88,'Input Sheet - LRMC'!$B$287:$B$300,0),,,):OFFSET('Input Sheet - LRMC'!$C$286,MATCH($I88,'Input Sheet - LRMC'!$B$287:$B$300,0),LEFT(L$83,2)-1,,)))/(NPV('Input Sheet - LRMC'!$C$16,OFFSET('Input Sheet - LRMC'!$C$270,MATCH($I88,'Input Sheet - LRMC'!$B$271:$B$284,0),,,):OFFSET('Input Sheet - LRMC'!$C$270,MATCH($I88,'Input Sheet - LRMC'!$B$271:$B$284,0),LEFT(L$83,2)-1,,))))),0)</f>
        <v/>
      </c>
      <c r="M88" s="6" t="str">
        <f ca="1">IFERROR(IF($I88="","",IF('Input Sheet - LRMC'!$C$18="Yes",'Input Sheet - LRMC'!$C$23,(NPV('Input Sheet - LRMC'!$C$16,OFFSET('Input Sheet - LRMC'!$C$286,MATCH($I88,'Input Sheet - LRMC'!$B$287:$B$300,0),,,):OFFSET('Input Sheet - LRMC'!$C$286,MATCH($I88,'Input Sheet - LRMC'!$B$287:$B$300,0),LEFT(M$83,2)-1,,)))/(NPV('Input Sheet - LRMC'!$C$16,OFFSET('Input Sheet - LRMC'!$C$270,MATCH($I88,'Input Sheet - LRMC'!$B$271:$B$284,0),,,):OFFSET('Input Sheet - LRMC'!$C$270,MATCH($I88,'Input Sheet - LRMC'!$B$271:$B$284,0),LEFT(M$83,2)-1,,))))),0)</f>
        <v/>
      </c>
      <c r="N88" s="6" t="str">
        <f ca="1">IFERROR(IF($I88="","",IF('Input Sheet - LRMC'!$C$18="Yes",'Input Sheet - LRMC'!$C$23,(NPV('Input Sheet - LRMC'!$C$16,OFFSET('Input Sheet - LRMC'!$C$286,MATCH($I88,'Input Sheet - LRMC'!$B$287:$B$300,0),,,):OFFSET('Input Sheet - LRMC'!$C$286,MATCH($I88,'Input Sheet - LRMC'!$B$287:$B$300,0),LEFT(N$83,2)-1,,)))/(NPV('Input Sheet - LRMC'!$C$16,OFFSET('Input Sheet - LRMC'!$C$270,MATCH($I88,'Input Sheet - LRMC'!$B$271:$B$284,0),,,):OFFSET('Input Sheet - LRMC'!$C$270,MATCH($I88,'Input Sheet - LRMC'!$B$271:$B$284,0),LEFT(N$83,2)-1,,))))),0)</f>
        <v/>
      </c>
      <c r="P88" s="32" t="str">
        <f t="shared" si="60"/>
        <v/>
      </c>
      <c r="Q88" s="6" t="str">
        <f t="shared" si="61"/>
        <v/>
      </c>
      <c r="R88" s="6" t="str">
        <f t="shared" si="58"/>
        <v/>
      </c>
      <c r="S88" s="61" t="str">
        <f t="shared" si="58"/>
        <v/>
      </c>
      <c r="T88" s="6" t="str">
        <f t="shared" si="58"/>
        <v/>
      </c>
      <c r="U88" s="6" t="str">
        <f t="shared" si="58"/>
        <v/>
      </c>
      <c r="W88" s="32" t="str">
        <f t="shared" si="62"/>
        <v/>
      </c>
      <c r="X88" s="6" t="str">
        <f>IF($W88="","",'Input Sheet - LRMC'!$C$29)</f>
        <v/>
      </c>
      <c r="Y88" s="6" t="str">
        <f>IF($W88="","",'Input Sheet - LRMC'!$C$29)</f>
        <v/>
      </c>
      <c r="Z88" s="6" t="str">
        <f>IF($W88="","",'Input Sheet - LRMC'!$C$29)</f>
        <v/>
      </c>
      <c r="AA88" s="6" t="str">
        <f>IF($W88="","",'Input Sheet - LRMC'!$C$29)</f>
        <v/>
      </c>
      <c r="AB88" s="6" t="str">
        <f>IF($W88="","",'Input Sheet - LRMC'!$C$29)</f>
        <v/>
      </c>
    </row>
    <row r="89" spans="2:28">
      <c r="B89" s="32" t="str">
        <f t="shared" si="57"/>
        <v/>
      </c>
      <c r="C89" s="6" t="str">
        <f ca="1">IFERROR(IF($B89="","",(NPV('Input Sheet - LRMC'!$C$16,OFFSET('Input Sheet - LRMC'!$C$254,MATCH($B89,'Input Sheet - LRMC'!$B$255:$B$268,0),,,):OFFSET('Input Sheet - LRMC'!$C$254,MATCH($B89,'Input Sheet - LRMC'!$B$255:$B$268,0),LEFT(C$83,2)-1,,)))/(NPV('Input Sheet - LRMC'!$C$16,OFFSET('Input Sheet - LRMC'!$C$270,MATCH($B89,'Input Sheet - LRMC'!$B$271:$B$284,0),,,):OFFSET('Input Sheet - LRMC'!$C$270,MATCH($B89,'Input Sheet - LRMC'!$B$271:$B$284,0),LEFT(C$83,2)-1,,)))),0)</f>
        <v/>
      </c>
      <c r="D89" s="6" t="str">
        <f ca="1">IFERROR(IF($B89="","",(NPV('Input Sheet - LRMC'!$C$16,OFFSET('Input Sheet - LRMC'!$C$254,MATCH($B89,'Input Sheet - LRMC'!$B$255:$B$268,0),,,):OFFSET('Input Sheet - LRMC'!$C$254,MATCH($B89,'Input Sheet - LRMC'!$B$255:$B$268,0),LEFT(D$83,2)-1,,)))/(NPV('Input Sheet - LRMC'!$C$16,OFFSET('Input Sheet - LRMC'!$C$270,MATCH($B89,'Input Sheet - LRMC'!$B$271:$B$284,0),,,):OFFSET('Input Sheet - LRMC'!$C$270,MATCH($B89,'Input Sheet - LRMC'!$B$271:$B$284,0),LEFT(D$83,2)-1,,)))),0)</f>
        <v/>
      </c>
      <c r="E89" s="6" t="str">
        <f ca="1">IFERROR(IF($B89="","",(NPV('Input Sheet - LRMC'!$C$16,OFFSET('Input Sheet - LRMC'!$C$254,MATCH($B89,'Input Sheet - LRMC'!$B$255:$B$268,0),,,):OFFSET('Input Sheet - LRMC'!$C$254,MATCH($B89,'Input Sheet - LRMC'!$B$255:$B$268,0),LEFT(E$83,2)-1,,)))/(NPV('Input Sheet - LRMC'!$C$16,OFFSET('Input Sheet - LRMC'!$C$270,MATCH($B89,'Input Sheet - LRMC'!$B$271:$B$284,0),,,):OFFSET('Input Sheet - LRMC'!$C$270,MATCH($B89,'Input Sheet - LRMC'!$B$271:$B$284,0),LEFT(E$83,2)-1,,)))),0)</f>
        <v/>
      </c>
      <c r="F89" s="6" t="str">
        <f ca="1">IFERROR(IF($B89="","",(NPV('Input Sheet - LRMC'!$C$16,OFFSET('Input Sheet - LRMC'!$C$254,MATCH($B89,'Input Sheet - LRMC'!$B$255:$B$268,0),,,):OFFSET('Input Sheet - LRMC'!$C$254,MATCH($B89,'Input Sheet - LRMC'!$B$255:$B$268,0),LEFT(F$83,2)-1,,)))/(NPV('Input Sheet - LRMC'!$C$16,OFFSET('Input Sheet - LRMC'!$C$270,MATCH($B89,'Input Sheet - LRMC'!$B$271:$B$284,0),,,):OFFSET('Input Sheet - LRMC'!$C$270,MATCH($B89,'Input Sheet - LRMC'!$B$271:$B$284,0),LEFT(F$83,2)-1,,)))),0)</f>
        <v/>
      </c>
      <c r="G89" s="6" t="str">
        <f ca="1">IFERROR(IF($B89="","",(NPV('Input Sheet - LRMC'!$C$16,OFFSET('Input Sheet - LRMC'!$C$254,MATCH($B89,'Input Sheet - LRMC'!$B$255:$B$268,0),,,):OFFSET('Input Sheet - LRMC'!$C$254,MATCH($B89,'Input Sheet - LRMC'!$B$255:$B$268,0),LEFT(G$83,2)-1,,)))/(NPV('Input Sheet - LRMC'!$C$16,OFFSET('Input Sheet - LRMC'!$C$270,MATCH($B89,'Input Sheet - LRMC'!$B$271:$B$284,0),,,):OFFSET('Input Sheet - LRMC'!$C$270,MATCH($B89,'Input Sheet - LRMC'!$B$271:$B$284,0),LEFT(G$83,2)-1,,)))),0)</f>
        <v/>
      </c>
      <c r="I89" s="32" t="str">
        <f t="shared" si="59"/>
        <v/>
      </c>
      <c r="J89" s="6" t="str">
        <f ca="1">IFERROR(IF($I89="","",IF('Input Sheet - LRMC'!$C$18="Yes",'Input Sheet - LRMC'!$C$23,(NPV('Input Sheet - LRMC'!$C$16,OFFSET('Input Sheet - LRMC'!$C$286,MATCH($I89,'Input Sheet - LRMC'!$B$287:$B$300,0),,,):OFFSET('Input Sheet - LRMC'!$C$286,MATCH($I89,'Input Sheet - LRMC'!$B$287:$B$300,0),LEFT(J$83,2)-1,,)))/(NPV('Input Sheet - LRMC'!$C$16,OFFSET('Input Sheet - LRMC'!$C$270,MATCH($I89,'Input Sheet - LRMC'!$B$271:$B$284,0),,,):OFFSET('Input Sheet - LRMC'!$C$270,MATCH($I89,'Input Sheet - LRMC'!$B$271:$B$284,0),LEFT(J$83,2)-1,,))))),0)</f>
        <v/>
      </c>
      <c r="K89" s="6" t="str">
        <f ca="1">IFERROR(IF($I89="","",IF('Input Sheet - LRMC'!$C$18="Yes",'Input Sheet - LRMC'!$C$23,(NPV('Input Sheet - LRMC'!$C$16,OFFSET('Input Sheet - LRMC'!$C$286,MATCH($I89,'Input Sheet - LRMC'!$B$287:$B$300,0),,,):OFFSET('Input Sheet - LRMC'!$C$286,MATCH($I89,'Input Sheet - LRMC'!$B$287:$B$300,0),LEFT(K$83,2)-1,,)))/(NPV('Input Sheet - LRMC'!$C$16,OFFSET('Input Sheet - LRMC'!$C$270,MATCH($I89,'Input Sheet - LRMC'!$B$271:$B$284,0),,,):OFFSET('Input Sheet - LRMC'!$C$270,MATCH($I89,'Input Sheet - LRMC'!$B$271:$B$284,0),LEFT(K$83,2)-1,,))))),0)</f>
        <v/>
      </c>
      <c r="L89" s="6" t="str">
        <f ca="1">IFERROR(IF($I89="","",IF('Input Sheet - LRMC'!$C$18="Yes",'Input Sheet - LRMC'!$C$23,(NPV('Input Sheet - LRMC'!$C$16,OFFSET('Input Sheet - LRMC'!$C$286,MATCH($I89,'Input Sheet - LRMC'!$B$287:$B$300,0),,,):OFFSET('Input Sheet - LRMC'!$C$286,MATCH($I89,'Input Sheet - LRMC'!$B$287:$B$300,0),LEFT(L$83,2)-1,,)))/(NPV('Input Sheet - LRMC'!$C$16,OFFSET('Input Sheet - LRMC'!$C$270,MATCH($I89,'Input Sheet - LRMC'!$B$271:$B$284,0),,,):OFFSET('Input Sheet - LRMC'!$C$270,MATCH($I89,'Input Sheet - LRMC'!$B$271:$B$284,0),LEFT(L$83,2)-1,,))))),0)</f>
        <v/>
      </c>
      <c r="M89" s="6" t="str">
        <f ca="1">IFERROR(IF($I89="","",IF('Input Sheet - LRMC'!$C$18="Yes",'Input Sheet - LRMC'!$C$23,(NPV('Input Sheet - LRMC'!$C$16,OFFSET('Input Sheet - LRMC'!$C$286,MATCH($I89,'Input Sheet - LRMC'!$B$287:$B$300,0),,,):OFFSET('Input Sheet - LRMC'!$C$286,MATCH($I89,'Input Sheet - LRMC'!$B$287:$B$300,0),LEFT(M$83,2)-1,,)))/(NPV('Input Sheet - LRMC'!$C$16,OFFSET('Input Sheet - LRMC'!$C$270,MATCH($I89,'Input Sheet - LRMC'!$B$271:$B$284,0),,,):OFFSET('Input Sheet - LRMC'!$C$270,MATCH($I89,'Input Sheet - LRMC'!$B$271:$B$284,0),LEFT(M$83,2)-1,,))))),0)</f>
        <v/>
      </c>
      <c r="N89" s="6" t="str">
        <f ca="1">IFERROR(IF($I89="","",IF('Input Sheet - LRMC'!$C$18="Yes",'Input Sheet - LRMC'!$C$23,(NPV('Input Sheet - LRMC'!$C$16,OFFSET('Input Sheet - LRMC'!$C$286,MATCH($I89,'Input Sheet - LRMC'!$B$287:$B$300,0),,,):OFFSET('Input Sheet - LRMC'!$C$286,MATCH($I89,'Input Sheet - LRMC'!$B$287:$B$300,0),LEFT(N$83,2)-1,,)))/(NPV('Input Sheet - LRMC'!$C$16,OFFSET('Input Sheet - LRMC'!$C$270,MATCH($I89,'Input Sheet - LRMC'!$B$271:$B$284,0),,,):OFFSET('Input Sheet - LRMC'!$C$270,MATCH($I89,'Input Sheet - LRMC'!$B$271:$B$284,0),LEFT(N$83,2)-1,,))))),0)</f>
        <v/>
      </c>
      <c r="P89" s="32" t="str">
        <f t="shared" si="60"/>
        <v/>
      </c>
      <c r="Q89" s="6" t="str">
        <f t="shared" si="61"/>
        <v/>
      </c>
      <c r="R89" s="6" t="str">
        <f t="shared" si="58"/>
        <v/>
      </c>
      <c r="S89" s="61" t="str">
        <f t="shared" si="58"/>
        <v/>
      </c>
      <c r="T89" s="6" t="str">
        <f t="shared" si="58"/>
        <v/>
      </c>
      <c r="U89" s="6" t="str">
        <f t="shared" si="58"/>
        <v/>
      </c>
      <c r="W89" s="32" t="str">
        <f t="shared" si="62"/>
        <v/>
      </c>
      <c r="X89" s="6" t="str">
        <f>IF($W89="","",'Input Sheet - LRMC'!$C$29)</f>
        <v/>
      </c>
      <c r="Y89" s="6" t="str">
        <f>IF($W89="","",'Input Sheet - LRMC'!$C$29)</f>
        <v/>
      </c>
      <c r="Z89" s="6" t="str">
        <f>IF($W89="","",'Input Sheet - LRMC'!$C$29)</f>
        <v/>
      </c>
      <c r="AA89" s="6" t="str">
        <f>IF($W89="","",'Input Sheet - LRMC'!$C$29)</f>
        <v/>
      </c>
      <c r="AB89" s="6" t="str">
        <f>IF($W89="","",'Input Sheet - LRMC'!$C$29)</f>
        <v/>
      </c>
    </row>
    <row r="90" spans="2:28">
      <c r="B90" s="32" t="str">
        <f t="shared" si="57"/>
        <v/>
      </c>
      <c r="C90" s="6" t="str">
        <f ca="1">IFERROR(IF($B90="","",(NPV('Input Sheet - LRMC'!$C$16,OFFSET('Input Sheet - LRMC'!$C$254,MATCH($B90,'Input Sheet - LRMC'!$B$255:$B$268,0),,,):OFFSET('Input Sheet - LRMC'!$C$254,MATCH($B90,'Input Sheet - LRMC'!$B$255:$B$268,0),LEFT(C$83,2)-1,,)))/(NPV('Input Sheet - LRMC'!$C$16,OFFSET('Input Sheet - LRMC'!$C$270,MATCH($B90,'Input Sheet - LRMC'!$B$271:$B$284,0),,,):OFFSET('Input Sheet - LRMC'!$C$270,MATCH($B90,'Input Sheet - LRMC'!$B$271:$B$284,0),LEFT(C$83,2)-1,,)))),0)</f>
        <v/>
      </c>
      <c r="D90" s="6" t="str">
        <f ca="1">IFERROR(IF($B90="","",(NPV('Input Sheet - LRMC'!$C$16,OFFSET('Input Sheet - LRMC'!$C$254,MATCH($B90,'Input Sheet - LRMC'!$B$255:$B$268,0),,,):OFFSET('Input Sheet - LRMC'!$C$254,MATCH($B90,'Input Sheet - LRMC'!$B$255:$B$268,0),LEFT(D$83,2)-1,,)))/(NPV('Input Sheet - LRMC'!$C$16,OFFSET('Input Sheet - LRMC'!$C$270,MATCH($B90,'Input Sheet - LRMC'!$B$271:$B$284,0),,,):OFFSET('Input Sheet - LRMC'!$C$270,MATCH($B90,'Input Sheet - LRMC'!$B$271:$B$284,0),LEFT(D$83,2)-1,,)))),0)</f>
        <v/>
      </c>
      <c r="E90" s="6" t="str">
        <f ca="1">IFERROR(IF($B90="","",(NPV('Input Sheet - LRMC'!$C$16,OFFSET('Input Sheet - LRMC'!$C$254,MATCH($B90,'Input Sheet - LRMC'!$B$255:$B$268,0),,,):OFFSET('Input Sheet - LRMC'!$C$254,MATCH($B90,'Input Sheet - LRMC'!$B$255:$B$268,0),LEFT(E$83,2)-1,,)))/(NPV('Input Sheet - LRMC'!$C$16,OFFSET('Input Sheet - LRMC'!$C$270,MATCH($B90,'Input Sheet - LRMC'!$B$271:$B$284,0),,,):OFFSET('Input Sheet - LRMC'!$C$270,MATCH($B90,'Input Sheet - LRMC'!$B$271:$B$284,0),LEFT(E$83,2)-1,,)))),0)</f>
        <v/>
      </c>
      <c r="F90" s="6" t="str">
        <f ca="1">IFERROR(IF($B90="","",(NPV('Input Sheet - LRMC'!$C$16,OFFSET('Input Sheet - LRMC'!$C$254,MATCH($B90,'Input Sheet - LRMC'!$B$255:$B$268,0),,,):OFFSET('Input Sheet - LRMC'!$C$254,MATCH($B90,'Input Sheet - LRMC'!$B$255:$B$268,0),LEFT(F$83,2)-1,,)))/(NPV('Input Sheet - LRMC'!$C$16,OFFSET('Input Sheet - LRMC'!$C$270,MATCH($B90,'Input Sheet - LRMC'!$B$271:$B$284,0),,,):OFFSET('Input Sheet - LRMC'!$C$270,MATCH($B90,'Input Sheet - LRMC'!$B$271:$B$284,0),LEFT(F$83,2)-1,,)))),0)</f>
        <v/>
      </c>
      <c r="G90" s="6" t="str">
        <f ca="1">IFERROR(IF($B90="","",(NPV('Input Sheet - LRMC'!$C$16,OFFSET('Input Sheet - LRMC'!$C$254,MATCH($B90,'Input Sheet - LRMC'!$B$255:$B$268,0),,,):OFFSET('Input Sheet - LRMC'!$C$254,MATCH($B90,'Input Sheet - LRMC'!$B$255:$B$268,0),LEFT(G$83,2)-1,,)))/(NPV('Input Sheet - LRMC'!$C$16,OFFSET('Input Sheet - LRMC'!$C$270,MATCH($B90,'Input Sheet - LRMC'!$B$271:$B$284,0),,,):OFFSET('Input Sheet - LRMC'!$C$270,MATCH($B90,'Input Sheet - LRMC'!$B$271:$B$284,0),LEFT(G$83,2)-1,,)))),0)</f>
        <v/>
      </c>
      <c r="I90" s="32" t="str">
        <f t="shared" si="59"/>
        <v/>
      </c>
      <c r="J90" s="6" t="str">
        <f ca="1">IFERROR(IF($I90="","",IF('Input Sheet - LRMC'!$C$18="Yes",'Input Sheet - LRMC'!$C$23,(NPV('Input Sheet - LRMC'!$C$16,OFFSET('Input Sheet - LRMC'!$C$286,MATCH($I90,'Input Sheet - LRMC'!$B$287:$B$300,0),,,):OFFSET('Input Sheet - LRMC'!$C$286,MATCH($I90,'Input Sheet - LRMC'!$B$287:$B$300,0),LEFT(J$83,2)-1,,)))/(NPV('Input Sheet - LRMC'!$C$16,OFFSET('Input Sheet - LRMC'!$C$270,MATCH($I90,'Input Sheet - LRMC'!$B$271:$B$284,0),,,):OFFSET('Input Sheet - LRMC'!$C$270,MATCH($I90,'Input Sheet - LRMC'!$B$271:$B$284,0),LEFT(J$83,2)-1,,))))),0)</f>
        <v/>
      </c>
      <c r="K90" s="6" t="str">
        <f ca="1">IFERROR(IF($I90="","",IF('Input Sheet - LRMC'!$C$18="Yes",'Input Sheet - LRMC'!$C$23,(NPV('Input Sheet - LRMC'!$C$16,OFFSET('Input Sheet - LRMC'!$C$286,MATCH($I90,'Input Sheet - LRMC'!$B$287:$B$300,0),,,):OFFSET('Input Sheet - LRMC'!$C$286,MATCH($I90,'Input Sheet - LRMC'!$B$287:$B$300,0),LEFT(K$83,2)-1,,)))/(NPV('Input Sheet - LRMC'!$C$16,OFFSET('Input Sheet - LRMC'!$C$270,MATCH($I90,'Input Sheet - LRMC'!$B$271:$B$284,0),,,):OFFSET('Input Sheet - LRMC'!$C$270,MATCH($I90,'Input Sheet - LRMC'!$B$271:$B$284,0),LEFT(K$83,2)-1,,))))),0)</f>
        <v/>
      </c>
      <c r="L90" s="6" t="str">
        <f ca="1">IFERROR(IF($I90="","",IF('Input Sheet - LRMC'!$C$18="Yes",'Input Sheet - LRMC'!$C$23,(NPV('Input Sheet - LRMC'!$C$16,OFFSET('Input Sheet - LRMC'!$C$286,MATCH($I90,'Input Sheet - LRMC'!$B$287:$B$300,0),,,):OFFSET('Input Sheet - LRMC'!$C$286,MATCH($I90,'Input Sheet - LRMC'!$B$287:$B$300,0),LEFT(L$83,2)-1,,)))/(NPV('Input Sheet - LRMC'!$C$16,OFFSET('Input Sheet - LRMC'!$C$270,MATCH($I90,'Input Sheet - LRMC'!$B$271:$B$284,0),,,):OFFSET('Input Sheet - LRMC'!$C$270,MATCH($I90,'Input Sheet - LRMC'!$B$271:$B$284,0),LEFT(L$83,2)-1,,))))),0)</f>
        <v/>
      </c>
      <c r="M90" s="6" t="str">
        <f ca="1">IFERROR(IF($I90="","",IF('Input Sheet - LRMC'!$C$18="Yes",'Input Sheet - LRMC'!$C$23,(NPV('Input Sheet - LRMC'!$C$16,OFFSET('Input Sheet - LRMC'!$C$286,MATCH($I90,'Input Sheet - LRMC'!$B$287:$B$300,0),,,):OFFSET('Input Sheet - LRMC'!$C$286,MATCH($I90,'Input Sheet - LRMC'!$B$287:$B$300,0),LEFT(M$83,2)-1,,)))/(NPV('Input Sheet - LRMC'!$C$16,OFFSET('Input Sheet - LRMC'!$C$270,MATCH($I90,'Input Sheet - LRMC'!$B$271:$B$284,0),,,):OFFSET('Input Sheet - LRMC'!$C$270,MATCH($I90,'Input Sheet - LRMC'!$B$271:$B$284,0),LEFT(M$83,2)-1,,))))),0)</f>
        <v/>
      </c>
      <c r="N90" s="6" t="str">
        <f ca="1">IFERROR(IF($I90="","",IF('Input Sheet - LRMC'!$C$18="Yes",'Input Sheet - LRMC'!$C$23,(NPV('Input Sheet - LRMC'!$C$16,OFFSET('Input Sheet - LRMC'!$C$286,MATCH($I90,'Input Sheet - LRMC'!$B$287:$B$300,0),,,):OFFSET('Input Sheet - LRMC'!$C$286,MATCH($I90,'Input Sheet - LRMC'!$B$287:$B$300,0),LEFT(N$83,2)-1,,)))/(NPV('Input Sheet - LRMC'!$C$16,OFFSET('Input Sheet - LRMC'!$C$270,MATCH($I90,'Input Sheet - LRMC'!$B$271:$B$284,0),,,):OFFSET('Input Sheet - LRMC'!$C$270,MATCH($I90,'Input Sheet - LRMC'!$B$271:$B$284,0),LEFT(N$83,2)-1,,))))),0)</f>
        <v/>
      </c>
      <c r="P90" s="32" t="str">
        <f t="shared" si="60"/>
        <v/>
      </c>
      <c r="Q90" s="6" t="str">
        <f t="shared" si="61"/>
        <v/>
      </c>
      <c r="R90" s="6" t="str">
        <f t="shared" si="58"/>
        <v/>
      </c>
      <c r="S90" s="61" t="str">
        <f t="shared" si="58"/>
        <v/>
      </c>
      <c r="T90" s="6" t="str">
        <f t="shared" si="58"/>
        <v/>
      </c>
      <c r="U90" s="6" t="str">
        <f t="shared" si="58"/>
        <v/>
      </c>
      <c r="W90" s="32" t="str">
        <f t="shared" si="62"/>
        <v/>
      </c>
      <c r="X90" s="6" t="str">
        <f>IF($W90="","",'Input Sheet - LRMC'!$C$29)</f>
        <v/>
      </c>
      <c r="Y90" s="6" t="str">
        <f>IF($W90="","",'Input Sheet - LRMC'!$C$29)</f>
        <v/>
      </c>
      <c r="Z90" s="6" t="str">
        <f>IF($W90="","",'Input Sheet - LRMC'!$C$29)</f>
        <v/>
      </c>
      <c r="AA90" s="6" t="str">
        <f>IF($W90="","",'Input Sheet - LRMC'!$C$29)</f>
        <v/>
      </c>
      <c r="AB90" s="6" t="str">
        <f>IF($W90="","",'Input Sheet - LRMC'!$C$29)</f>
        <v/>
      </c>
    </row>
    <row r="91" spans="2:28">
      <c r="B91" s="32" t="str">
        <f t="shared" si="57"/>
        <v/>
      </c>
      <c r="C91" s="6" t="str">
        <f ca="1">IFERROR(IF($B91="","",(NPV('Input Sheet - LRMC'!$C$16,OFFSET('Input Sheet - LRMC'!$C$254,MATCH($B91,'Input Sheet - LRMC'!$B$255:$B$268,0),,,):OFFSET('Input Sheet - LRMC'!$C$254,MATCH($B91,'Input Sheet - LRMC'!$B$255:$B$268,0),LEFT(C$83,2)-1,,)))/(NPV('Input Sheet - LRMC'!$C$16,OFFSET('Input Sheet - LRMC'!$C$270,MATCH($B91,'Input Sheet - LRMC'!$B$271:$B$284,0),,,):OFFSET('Input Sheet - LRMC'!$C$270,MATCH($B91,'Input Sheet - LRMC'!$B$271:$B$284,0),LEFT(C$83,2)-1,,)))),0)</f>
        <v/>
      </c>
      <c r="D91" s="6" t="str">
        <f ca="1">IFERROR(IF($B91="","",(NPV('Input Sheet - LRMC'!$C$16,OFFSET('Input Sheet - LRMC'!$C$254,MATCH($B91,'Input Sheet - LRMC'!$B$255:$B$268,0),,,):OFFSET('Input Sheet - LRMC'!$C$254,MATCH($B91,'Input Sheet - LRMC'!$B$255:$B$268,0),LEFT(D$83,2)-1,,)))/(NPV('Input Sheet - LRMC'!$C$16,OFFSET('Input Sheet - LRMC'!$C$270,MATCH($B91,'Input Sheet - LRMC'!$B$271:$B$284,0),,,):OFFSET('Input Sheet - LRMC'!$C$270,MATCH($B91,'Input Sheet - LRMC'!$B$271:$B$284,0),LEFT(D$83,2)-1,,)))),0)</f>
        <v/>
      </c>
      <c r="E91" s="6" t="str">
        <f ca="1">IFERROR(IF($B91="","",(NPV('Input Sheet - LRMC'!$C$16,OFFSET('Input Sheet - LRMC'!$C$254,MATCH($B91,'Input Sheet - LRMC'!$B$255:$B$268,0),,,):OFFSET('Input Sheet - LRMC'!$C$254,MATCH($B91,'Input Sheet - LRMC'!$B$255:$B$268,0),LEFT(E$83,2)-1,,)))/(NPV('Input Sheet - LRMC'!$C$16,OFFSET('Input Sheet - LRMC'!$C$270,MATCH($B91,'Input Sheet - LRMC'!$B$271:$B$284,0),,,):OFFSET('Input Sheet - LRMC'!$C$270,MATCH($B91,'Input Sheet - LRMC'!$B$271:$B$284,0),LEFT(E$83,2)-1,,)))),0)</f>
        <v/>
      </c>
      <c r="F91" s="6" t="str">
        <f ca="1">IFERROR(IF($B91="","",(NPV('Input Sheet - LRMC'!$C$16,OFFSET('Input Sheet - LRMC'!$C$254,MATCH($B91,'Input Sheet - LRMC'!$B$255:$B$268,0),,,):OFFSET('Input Sheet - LRMC'!$C$254,MATCH($B91,'Input Sheet - LRMC'!$B$255:$B$268,0),LEFT(F$83,2)-1,,)))/(NPV('Input Sheet - LRMC'!$C$16,OFFSET('Input Sheet - LRMC'!$C$270,MATCH($B91,'Input Sheet - LRMC'!$B$271:$B$284,0),,,):OFFSET('Input Sheet - LRMC'!$C$270,MATCH($B91,'Input Sheet - LRMC'!$B$271:$B$284,0),LEFT(F$83,2)-1,,)))),0)</f>
        <v/>
      </c>
      <c r="G91" s="6" t="str">
        <f ca="1">IFERROR(IF($B91="","",(NPV('Input Sheet - LRMC'!$C$16,OFFSET('Input Sheet - LRMC'!$C$254,MATCH($B91,'Input Sheet - LRMC'!$B$255:$B$268,0),,,):OFFSET('Input Sheet - LRMC'!$C$254,MATCH($B91,'Input Sheet - LRMC'!$B$255:$B$268,0),LEFT(G$83,2)-1,,)))/(NPV('Input Sheet - LRMC'!$C$16,OFFSET('Input Sheet - LRMC'!$C$270,MATCH($B91,'Input Sheet - LRMC'!$B$271:$B$284,0),,,):OFFSET('Input Sheet - LRMC'!$C$270,MATCH($B91,'Input Sheet - LRMC'!$B$271:$B$284,0),LEFT(G$83,2)-1,,)))),0)</f>
        <v/>
      </c>
      <c r="I91" s="32" t="str">
        <f t="shared" si="59"/>
        <v/>
      </c>
      <c r="J91" s="6" t="str">
        <f ca="1">IFERROR(IF($I91="","",IF('Input Sheet - LRMC'!$C$18="Yes",'Input Sheet - LRMC'!$C$23,(NPV('Input Sheet - LRMC'!$C$16,OFFSET('Input Sheet - LRMC'!$C$286,MATCH($I91,'Input Sheet - LRMC'!$B$287:$B$300,0),,,):OFFSET('Input Sheet - LRMC'!$C$286,MATCH($I91,'Input Sheet - LRMC'!$B$287:$B$300,0),LEFT(J$83,2)-1,,)))/(NPV('Input Sheet - LRMC'!$C$16,OFFSET('Input Sheet - LRMC'!$C$270,MATCH($I91,'Input Sheet - LRMC'!$B$271:$B$284,0),,,):OFFSET('Input Sheet - LRMC'!$C$270,MATCH($I91,'Input Sheet - LRMC'!$B$271:$B$284,0),LEFT(J$83,2)-1,,))))),0)</f>
        <v/>
      </c>
      <c r="K91" s="6" t="str">
        <f ca="1">IFERROR(IF($I91="","",IF('Input Sheet - LRMC'!$C$18="Yes",'Input Sheet - LRMC'!$C$23,(NPV('Input Sheet - LRMC'!$C$16,OFFSET('Input Sheet - LRMC'!$C$286,MATCH($I91,'Input Sheet - LRMC'!$B$287:$B$300,0),,,):OFFSET('Input Sheet - LRMC'!$C$286,MATCH($I91,'Input Sheet - LRMC'!$B$287:$B$300,0),LEFT(K$83,2)-1,,)))/(NPV('Input Sheet - LRMC'!$C$16,OFFSET('Input Sheet - LRMC'!$C$270,MATCH($I91,'Input Sheet - LRMC'!$B$271:$B$284,0),,,):OFFSET('Input Sheet - LRMC'!$C$270,MATCH($I91,'Input Sheet - LRMC'!$B$271:$B$284,0),LEFT(K$83,2)-1,,))))),0)</f>
        <v/>
      </c>
      <c r="L91" s="6" t="str">
        <f ca="1">IFERROR(IF($I91="","",IF('Input Sheet - LRMC'!$C$18="Yes",'Input Sheet - LRMC'!$C$23,(NPV('Input Sheet - LRMC'!$C$16,OFFSET('Input Sheet - LRMC'!$C$286,MATCH($I91,'Input Sheet - LRMC'!$B$287:$B$300,0),,,):OFFSET('Input Sheet - LRMC'!$C$286,MATCH($I91,'Input Sheet - LRMC'!$B$287:$B$300,0),LEFT(L$83,2)-1,,)))/(NPV('Input Sheet - LRMC'!$C$16,OFFSET('Input Sheet - LRMC'!$C$270,MATCH($I91,'Input Sheet - LRMC'!$B$271:$B$284,0),,,):OFFSET('Input Sheet - LRMC'!$C$270,MATCH($I91,'Input Sheet - LRMC'!$B$271:$B$284,0),LEFT(L$83,2)-1,,))))),0)</f>
        <v/>
      </c>
      <c r="M91" s="6" t="str">
        <f ca="1">IFERROR(IF($I91="","",IF('Input Sheet - LRMC'!$C$18="Yes",'Input Sheet - LRMC'!$C$23,(NPV('Input Sheet - LRMC'!$C$16,OFFSET('Input Sheet - LRMC'!$C$286,MATCH($I91,'Input Sheet - LRMC'!$B$287:$B$300,0),,,):OFFSET('Input Sheet - LRMC'!$C$286,MATCH($I91,'Input Sheet - LRMC'!$B$287:$B$300,0),LEFT(M$83,2)-1,,)))/(NPV('Input Sheet - LRMC'!$C$16,OFFSET('Input Sheet - LRMC'!$C$270,MATCH($I91,'Input Sheet - LRMC'!$B$271:$B$284,0),,,):OFFSET('Input Sheet - LRMC'!$C$270,MATCH($I91,'Input Sheet - LRMC'!$B$271:$B$284,0),LEFT(M$83,2)-1,,))))),0)</f>
        <v/>
      </c>
      <c r="N91" s="6" t="str">
        <f ca="1">IFERROR(IF($I91="","",IF('Input Sheet - LRMC'!$C$18="Yes",'Input Sheet - LRMC'!$C$23,(NPV('Input Sheet - LRMC'!$C$16,OFFSET('Input Sheet - LRMC'!$C$286,MATCH($I91,'Input Sheet - LRMC'!$B$287:$B$300,0),,,):OFFSET('Input Sheet - LRMC'!$C$286,MATCH($I91,'Input Sheet - LRMC'!$B$287:$B$300,0),LEFT(N$83,2)-1,,)))/(NPV('Input Sheet - LRMC'!$C$16,OFFSET('Input Sheet - LRMC'!$C$270,MATCH($I91,'Input Sheet - LRMC'!$B$271:$B$284,0),,,):OFFSET('Input Sheet - LRMC'!$C$270,MATCH($I91,'Input Sheet - LRMC'!$B$271:$B$284,0),LEFT(N$83,2)-1,,))))),0)</f>
        <v/>
      </c>
      <c r="P91" s="32" t="str">
        <f t="shared" si="60"/>
        <v/>
      </c>
      <c r="Q91" s="6" t="str">
        <f t="shared" si="61"/>
        <v/>
      </c>
      <c r="R91" s="6" t="str">
        <f t="shared" si="58"/>
        <v/>
      </c>
      <c r="S91" s="61" t="str">
        <f t="shared" si="58"/>
        <v/>
      </c>
      <c r="T91" s="6" t="str">
        <f t="shared" si="58"/>
        <v/>
      </c>
      <c r="U91" s="6" t="str">
        <f t="shared" si="58"/>
        <v/>
      </c>
      <c r="W91" s="32" t="str">
        <f t="shared" si="62"/>
        <v/>
      </c>
      <c r="X91" s="6" t="str">
        <f>IF($W91="","",'Input Sheet - LRMC'!$C$29)</f>
        <v/>
      </c>
      <c r="Y91" s="6" t="str">
        <f>IF($W91="","",'Input Sheet - LRMC'!$C$29)</f>
        <v/>
      </c>
      <c r="Z91" s="6" t="str">
        <f>IF($W91="","",'Input Sheet - LRMC'!$C$29)</f>
        <v/>
      </c>
      <c r="AA91" s="6" t="str">
        <f>IF($W91="","",'Input Sheet - LRMC'!$C$29)</f>
        <v/>
      </c>
      <c r="AB91" s="6" t="str">
        <f>IF($W91="","",'Input Sheet - LRMC'!$C$29)</f>
        <v/>
      </c>
    </row>
    <row r="92" spans="2:28">
      <c r="B92" s="32" t="str">
        <f t="shared" si="57"/>
        <v/>
      </c>
      <c r="C92" s="6" t="str">
        <f ca="1">IFERROR(IF($B92="","",(NPV('Input Sheet - LRMC'!$C$16,OFFSET('Input Sheet - LRMC'!$C$254,MATCH($B92,'Input Sheet - LRMC'!$B$255:$B$268,0),,,):OFFSET('Input Sheet - LRMC'!$C$254,MATCH($B92,'Input Sheet - LRMC'!$B$255:$B$268,0),LEFT(C$83,2)-1,,)))/(NPV('Input Sheet - LRMC'!$C$16,OFFSET('Input Sheet - LRMC'!$C$270,MATCH($B92,'Input Sheet - LRMC'!$B$271:$B$284,0),,,):OFFSET('Input Sheet - LRMC'!$C$270,MATCH($B92,'Input Sheet - LRMC'!$B$271:$B$284,0),LEFT(C$83,2)-1,,)))),0)</f>
        <v/>
      </c>
      <c r="D92" s="6" t="str">
        <f ca="1">IFERROR(IF($B92="","",(NPV('Input Sheet - LRMC'!$C$16,OFFSET('Input Sheet - LRMC'!$C$254,MATCH($B92,'Input Sheet - LRMC'!$B$255:$B$268,0),,,):OFFSET('Input Sheet - LRMC'!$C$254,MATCH($B92,'Input Sheet - LRMC'!$B$255:$B$268,0),LEFT(D$83,2)-1,,)))/(NPV('Input Sheet - LRMC'!$C$16,OFFSET('Input Sheet - LRMC'!$C$270,MATCH($B92,'Input Sheet - LRMC'!$B$271:$B$284,0),,,):OFFSET('Input Sheet - LRMC'!$C$270,MATCH($B92,'Input Sheet - LRMC'!$B$271:$B$284,0),LEFT(D$83,2)-1,,)))),0)</f>
        <v/>
      </c>
      <c r="E92" s="6" t="str">
        <f ca="1">IFERROR(IF($B92="","",(NPV('Input Sheet - LRMC'!$C$16,OFFSET('Input Sheet - LRMC'!$C$254,MATCH($B92,'Input Sheet - LRMC'!$B$255:$B$268,0),,,):OFFSET('Input Sheet - LRMC'!$C$254,MATCH($B92,'Input Sheet - LRMC'!$B$255:$B$268,0),LEFT(E$83,2)-1,,)))/(NPV('Input Sheet - LRMC'!$C$16,OFFSET('Input Sheet - LRMC'!$C$270,MATCH($B92,'Input Sheet - LRMC'!$B$271:$B$284,0),,,):OFFSET('Input Sheet - LRMC'!$C$270,MATCH($B92,'Input Sheet - LRMC'!$B$271:$B$284,0),LEFT(E$83,2)-1,,)))),0)</f>
        <v/>
      </c>
      <c r="F92" s="6" t="str">
        <f ca="1">IFERROR(IF($B92="","",(NPV('Input Sheet - LRMC'!$C$16,OFFSET('Input Sheet - LRMC'!$C$254,MATCH($B92,'Input Sheet - LRMC'!$B$255:$B$268,0),,,):OFFSET('Input Sheet - LRMC'!$C$254,MATCH($B92,'Input Sheet - LRMC'!$B$255:$B$268,0),LEFT(F$83,2)-1,,)))/(NPV('Input Sheet - LRMC'!$C$16,OFFSET('Input Sheet - LRMC'!$C$270,MATCH($B92,'Input Sheet - LRMC'!$B$271:$B$284,0),,,):OFFSET('Input Sheet - LRMC'!$C$270,MATCH($B92,'Input Sheet - LRMC'!$B$271:$B$284,0),LEFT(F$83,2)-1,,)))),0)</f>
        <v/>
      </c>
      <c r="G92" s="6" t="str">
        <f ca="1">IFERROR(IF($B92="","",(NPV('Input Sheet - LRMC'!$C$16,OFFSET('Input Sheet - LRMC'!$C$254,MATCH($B92,'Input Sheet - LRMC'!$B$255:$B$268,0),,,):OFFSET('Input Sheet - LRMC'!$C$254,MATCH($B92,'Input Sheet - LRMC'!$B$255:$B$268,0),LEFT(G$83,2)-1,,)))/(NPV('Input Sheet - LRMC'!$C$16,OFFSET('Input Sheet - LRMC'!$C$270,MATCH($B92,'Input Sheet - LRMC'!$B$271:$B$284,0),,,):OFFSET('Input Sheet - LRMC'!$C$270,MATCH($B92,'Input Sheet - LRMC'!$B$271:$B$284,0),LEFT(G$83,2)-1,,)))),0)</f>
        <v/>
      </c>
      <c r="I92" s="32" t="str">
        <f t="shared" si="59"/>
        <v/>
      </c>
      <c r="J92" s="6" t="str">
        <f ca="1">IFERROR(IF($I92="","",IF('Input Sheet - LRMC'!$C$18="Yes",'Input Sheet - LRMC'!$C$23,(NPV('Input Sheet - LRMC'!$C$16,OFFSET('Input Sheet - LRMC'!$C$286,MATCH($I92,'Input Sheet - LRMC'!$B$287:$B$300,0),,,):OFFSET('Input Sheet - LRMC'!$C$286,MATCH($I92,'Input Sheet - LRMC'!$B$287:$B$300,0),LEFT(J$83,2)-1,,)))/(NPV('Input Sheet - LRMC'!$C$16,OFFSET('Input Sheet - LRMC'!$C$270,MATCH($I92,'Input Sheet - LRMC'!$B$271:$B$284,0),,,):OFFSET('Input Sheet - LRMC'!$C$270,MATCH($I92,'Input Sheet - LRMC'!$B$271:$B$284,0),LEFT(J$83,2)-1,,))))),0)</f>
        <v/>
      </c>
      <c r="K92" s="6" t="str">
        <f ca="1">IFERROR(IF($I92="","",IF('Input Sheet - LRMC'!$C$18="Yes",'Input Sheet - LRMC'!$C$23,(NPV('Input Sheet - LRMC'!$C$16,OFFSET('Input Sheet - LRMC'!$C$286,MATCH($I92,'Input Sheet - LRMC'!$B$287:$B$300,0),,,):OFFSET('Input Sheet - LRMC'!$C$286,MATCH($I92,'Input Sheet - LRMC'!$B$287:$B$300,0),LEFT(K$83,2)-1,,)))/(NPV('Input Sheet - LRMC'!$C$16,OFFSET('Input Sheet - LRMC'!$C$270,MATCH($I92,'Input Sheet - LRMC'!$B$271:$B$284,0),,,):OFFSET('Input Sheet - LRMC'!$C$270,MATCH($I92,'Input Sheet - LRMC'!$B$271:$B$284,0),LEFT(K$83,2)-1,,))))),0)</f>
        <v/>
      </c>
      <c r="L92" s="6" t="str">
        <f ca="1">IFERROR(IF($I92="","",IF('Input Sheet - LRMC'!$C$18="Yes",'Input Sheet - LRMC'!$C$23,(NPV('Input Sheet - LRMC'!$C$16,OFFSET('Input Sheet - LRMC'!$C$286,MATCH($I92,'Input Sheet - LRMC'!$B$287:$B$300,0),,,):OFFSET('Input Sheet - LRMC'!$C$286,MATCH($I92,'Input Sheet - LRMC'!$B$287:$B$300,0),LEFT(L$83,2)-1,,)))/(NPV('Input Sheet - LRMC'!$C$16,OFFSET('Input Sheet - LRMC'!$C$270,MATCH($I92,'Input Sheet - LRMC'!$B$271:$B$284,0),,,):OFFSET('Input Sheet - LRMC'!$C$270,MATCH($I92,'Input Sheet - LRMC'!$B$271:$B$284,0),LEFT(L$83,2)-1,,))))),0)</f>
        <v/>
      </c>
      <c r="M92" s="6" t="str">
        <f ca="1">IFERROR(IF($I92="","",IF('Input Sheet - LRMC'!$C$18="Yes",'Input Sheet - LRMC'!$C$23,(NPV('Input Sheet - LRMC'!$C$16,OFFSET('Input Sheet - LRMC'!$C$286,MATCH($I92,'Input Sheet - LRMC'!$B$287:$B$300,0),,,):OFFSET('Input Sheet - LRMC'!$C$286,MATCH($I92,'Input Sheet - LRMC'!$B$287:$B$300,0),LEFT(M$83,2)-1,,)))/(NPV('Input Sheet - LRMC'!$C$16,OFFSET('Input Sheet - LRMC'!$C$270,MATCH($I92,'Input Sheet - LRMC'!$B$271:$B$284,0),,,):OFFSET('Input Sheet - LRMC'!$C$270,MATCH($I92,'Input Sheet - LRMC'!$B$271:$B$284,0),LEFT(M$83,2)-1,,))))),0)</f>
        <v/>
      </c>
      <c r="N92" s="6" t="str">
        <f ca="1">IFERROR(IF($I92="","",IF('Input Sheet - LRMC'!$C$18="Yes",'Input Sheet - LRMC'!$C$23,(NPV('Input Sheet - LRMC'!$C$16,OFFSET('Input Sheet - LRMC'!$C$286,MATCH($I92,'Input Sheet - LRMC'!$B$287:$B$300,0),,,):OFFSET('Input Sheet - LRMC'!$C$286,MATCH($I92,'Input Sheet - LRMC'!$B$287:$B$300,0),LEFT(N$83,2)-1,,)))/(NPV('Input Sheet - LRMC'!$C$16,OFFSET('Input Sheet - LRMC'!$C$270,MATCH($I92,'Input Sheet - LRMC'!$B$271:$B$284,0),,,):OFFSET('Input Sheet - LRMC'!$C$270,MATCH($I92,'Input Sheet - LRMC'!$B$271:$B$284,0),LEFT(N$83,2)-1,,))))),0)</f>
        <v/>
      </c>
      <c r="P92" s="32" t="str">
        <f t="shared" si="60"/>
        <v/>
      </c>
      <c r="Q92" s="6" t="str">
        <f t="shared" si="61"/>
        <v/>
      </c>
      <c r="R92" s="6" t="str">
        <f t="shared" si="58"/>
        <v/>
      </c>
      <c r="S92" s="61" t="str">
        <f t="shared" si="58"/>
        <v/>
      </c>
      <c r="T92" s="6" t="str">
        <f t="shared" si="58"/>
        <v/>
      </c>
      <c r="U92" s="6" t="str">
        <f t="shared" si="58"/>
        <v/>
      </c>
      <c r="W92" s="32" t="str">
        <f t="shared" si="62"/>
        <v/>
      </c>
      <c r="X92" s="6" t="str">
        <f>IF($W92="","",'Input Sheet - LRMC'!$C$29)</f>
        <v/>
      </c>
      <c r="Y92" s="6" t="str">
        <f>IF($W92="","",'Input Sheet - LRMC'!$C$29)</f>
        <v/>
      </c>
      <c r="Z92" s="6" t="str">
        <f>IF($W92="","",'Input Sheet - LRMC'!$C$29)</f>
        <v/>
      </c>
      <c r="AA92" s="6" t="str">
        <f>IF($W92="","",'Input Sheet - LRMC'!$C$29)</f>
        <v/>
      </c>
      <c r="AB92" s="6" t="str">
        <f>IF($W92="","",'Input Sheet - LRMC'!$C$29)</f>
        <v/>
      </c>
    </row>
    <row r="93" spans="2:28">
      <c r="B93" s="32" t="str">
        <f t="shared" si="57"/>
        <v/>
      </c>
      <c r="C93" s="6" t="str">
        <f ca="1">IFERROR(IF($B93="","",(NPV('Input Sheet - LRMC'!$C$16,OFFSET('Input Sheet - LRMC'!$C$254,MATCH($B93,'Input Sheet - LRMC'!$B$255:$B$268,0),,,):OFFSET('Input Sheet - LRMC'!$C$254,MATCH($B93,'Input Sheet - LRMC'!$B$255:$B$268,0),LEFT(C$83,2)-1,,)))/(NPV('Input Sheet - LRMC'!$C$16,OFFSET('Input Sheet - LRMC'!$C$270,MATCH($B93,'Input Sheet - LRMC'!$B$271:$B$284,0),,,):OFFSET('Input Sheet - LRMC'!$C$270,MATCH($B93,'Input Sheet - LRMC'!$B$271:$B$284,0),LEFT(C$83,2)-1,,)))),0)</f>
        <v/>
      </c>
      <c r="D93" s="6" t="str">
        <f ca="1">IFERROR(IF($B93="","",(NPV('Input Sheet - LRMC'!$C$16,OFFSET('Input Sheet - LRMC'!$C$254,MATCH($B93,'Input Sheet - LRMC'!$B$255:$B$268,0),,,):OFFSET('Input Sheet - LRMC'!$C$254,MATCH($B93,'Input Sheet - LRMC'!$B$255:$B$268,0),LEFT(D$83,2)-1,,)))/(NPV('Input Sheet - LRMC'!$C$16,OFFSET('Input Sheet - LRMC'!$C$270,MATCH($B93,'Input Sheet - LRMC'!$B$271:$B$284,0),,,):OFFSET('Input Sheet - LRMC'!$C$270,MATCH($B93,'Input Sheet - LRMC'!$B$271:$B$284,0),LEFT(D$83,2)-1,,)))),0)</f>
        <v/>
      </c>
      <c r="E93" s="6" t="str">
        <f ca="1">IFERROR(IF($B93="","",(NPV('Input Sheet - LRMC'!$C$16,OFFSET('Input Sheet - LRMC'!$C$254,MATCH($B93,'Input Sheet - LRMC'!$B$255:$B$268,0),,,):OFFSET('Input Sheet - LRMC'!$C$254,MATCH($B93,'Input Sheet - LRMC'!$B$255:$B$268,0),LEFT(E$83,2)-1,,)))/(NPV('Input Sheet - LRMC'!$C$16,OFFSET('Input Sheet - LRMC'!$C$270,MATCH($B93,'Input Sheet - LRMC'!$B$271:$B$284,0),,,):OFFSET('Input Sheet - LRMC'!$C$270,MATCH($B93,'Input Sheet - LRMC'!$B$271:$B$284,0),LEFT(E$83,2)-1,,)))),0)</f>
        <v/>
      </c>
      <c r="F93" s="6" t="str">
        <f ca="1">IFERROR(IF($B93="","",(NPV('Input Sheet - LRMC'!$C$16,OFFSET('Input Sheet - LRMC'!$C$254,MATCH($B93,'Input Sheet - LRMC'!$B$255:$B$268,0),,,):OFFSET('Input Sheet - LRMC'!$C$254,MATCH($B93,'Input Sheet - LRMC'!$B$255:$B$268,0),LEFT(F$83,2)-1,,)))/(NPV('Input Sheet - LRMC'!$C$16,OFFSET('Input Sheet - LRMC'!$C$270,MATCH($B93,'Input Sheet - LRMC'!$B$271:$B$284,0),,,):OFFSET('Input Sheet - LRMC'!$C$270,MATCH($B93,'Input Sheet - LRMC'!$B$271:$B$284,0),LEFT(F$83,2)-1,,)))),0)</f>
        <v/>
      </c>
      <c r="G93" s="6" t="str">
        <f ca="1">IFERROR(IF($B93="","",(NPV('Input Sheet - LRMC'!$C$16,OFFSET('Input Sheet - LRMC'!$C$254,MATCH($B93,'Input Sheet - LRMC'!$B$255:$B$268,0),,,):OFFSET('Input Sheet - LRMC'!$C$254,MATCH($B93,'Input Sheet - LRMC'!$B$255:$B$268,0),LEFT(G$83,2)-1,,)))/(NPV('Input Sheet - LRMC'!$C$16,OFFSET('Input Sheet - LRMC'!$C$270,MATCH($B93,'Input Sheet - LRMC'!$B$271:$B$284,0),,,):OFFSET('Input Sheet - LRMC'!$C$270,MATCH($B93,'Input Sheet - LRMC'!$B$271:$B$284,0),LEFT(G$83,2)-1,,)))),0)</f>
        <v/>
      </c>
      <c r="I93" s="32" t="str">
        <f t="shared" si="59"/>
        <v/>
      </c>
      <c r="J93" s="6" t="str">
        <f ca="1">IFERROR(IF($I93="","",IF('Input Sheet - LRMC'!$C$18="Yes",'Input Sheet - LRMC'!$C$23,(NPV('Input Sheet - LRMC'!$C$16,OFFSET('Input Sheet - LRMC'!$C$286,MATCH($I93,'Input Sheet - LRMC'!$B$287:$B$300,0),,,):OFFSET('Input Sheet - LRMC'!$C$286,MATCH($I93,'Input Sheet - LRMC'!$B$287:$B$300,0),LEFT(J$83,2)-1,,)))/(NPV('Input Sheet - LRMC'!$C$16,OFFSET('Input Sheet - LRMC'!$C$270,MATCH($I93,'Input Sheet - LRMC'!$B$271:$B$284,0),,,):OFFSET('Input Sheet - LRMC'!$C$270,MATCH($I93,'Input Sheet - LRMC'!$B$271:$B$284,0),LEFT(J$83,2)-1,,))))),0)</f>
        <v/>
      </c>
      <c r="K93" s="6" t="str">
        <f ca="1">IFERROR(IF($I93="","",IF('Input Sheet - LRMC'!$C$18="Yes",'Input Sheet - LRMC'!$C$23,(NPV('Input Sheet - LRMC'!$C$16,OFFSET('Input Sheet - LRMC'!$C$286,MATCH($I93,'Input Sheet - LRMC'!$B$287:$B$300,0),,,):OFFSET('Input Sheet - LRMC'!$C$286,MATCH($I93,'Input Sheet - LRMC'!$B$287:$B$300,0),LEFT(K$83,2)-1,,)))/(NPV('Input Sheet - LRMC'!$C$16,OFFSET('Input Sheet - LRMC'!$C$270,MATCH($I93,'Input Sheet - LRMC'!$B$271:$B$284,0),,,):OFFSET('Input Sheet - LRMC'!$C$270,MATCH($I93,'Input Sheet - LRMC'!$B$271:$B$284,0),LEFT(K$83,2)-1,,))))),0)</f>
        <v/>
      </c>
      <c r="L93" s="6" t="str">
        <f ca="1">IFERROR(IF($I93="","",IF('Input Sheet - LRMC'!$C$18="Yes",'Input Sheet - LRMC'!$C$23,(NPV('Input Sheet - LRMC'!$C$16,OFFSET('Input Sheet - LRMC'!$C$286,MATCH($I93,'Input Sheet - LRMC'!$B$287:$B$300,0),,,):OFFSET('Input Sheet - LRMC'!$C$286,MATCH($I93,'Input Sheet - LRMC'!$B$287:$B$300,0),LEFT(L$83,2)-1,,)))/(NPV('Input Sheet - LRMC'!$C$16,OFFSET('Input Sheet - LRMC'!$C$270,MATCH($I93,'Input Sheet - LRMC'!$B$271:$B$284,0),,,):OFFSET('Input Sheet - LRMC'!$C$270,MATCH($I93,'Input Sheet - LRMC'!$B$271:$B$284,0),LEFT(L$83,2)-1,,))))),0)</f>
        <v/>
      </c>
      <c r="M93" s="6" t="str">
        <f ca="1">IFERROR(IF($I93="","",IF('Input Sheet - LRMC'!$C$18="Yes",'Input Sheet - LRMC'!$C$23,(NPV('Input Sheet - LRMC'!$C$16,OFFSET('Input Sheet - LRMC'!$C$286,MATCH($I93,'Input Sheet - LRMC'!$B$287:$B$300,0),,,):OFFSET('Input Sheet - LRMC'!$C$286,MATCH($I93,'Input Sheet - LRMC'!$B$287:$B$300,0),LEFT(M$83,2)-1,,)))/(NPV('Input Sheet - LRMC'!$C$16,OFFSET('Input Sheet - LRMC'!$C$270,MATCH($I93,'Input Sheet - LRMC'!$B$271:$B$284,0),,,):OFFSET('Input Sheet - LRMC'!$C$270,MATCH($I93,'Input Sheet - LRMC'!$B$271:$B$284,0),LEFT(M$83,2)-1,,))))),0)</f>
        <v/>
      </c>
      <c r="N93" s="6" t="str">
        <f ca="1">IFERROR(IF($I93="","",IF('Input Sheet - LRMC'!$C$18="Yes",'Input Sheet - LRMC'!$C$23,(NPV('Input Sheet - LRMC'!$C$16,OFFSET('Input Sheet - LRMC'!$C$286,MATCH($I93,'Input Sheet - LRMC'!$B$287:$B$300,0),,,):OFFSET('Input Sheet - LRMC'!$C$286,MATCH($I93,'Input Sheet - LRMC'!$B$287:$B$300,0),LEFT(N$83,2)-1,,)))/(NPV('Input Sheet - LRMC'!$C$16,OFFSET('Input Sheet - LRMC'!$C$270,MATCH($I93,'Input Sheet - LRMC'!$B$271:$B$284,0),,,):OFFSET('Input Sheet - LRMC'!$C$270,MATCH($I93,'Input Sheet - LRMC'!$B$271:$B$284,0),LEFT(N$83,2)-1,,))))),0)</f>
        <v/>
      </c>
      <c r="P93" s="32" t="str">
        <f t="shared" si="60"/>
        <v/>
      </c>
      <c r="Q93" s="6" t="str">
        <f t="shared" si="61"/>
        <v/>
      </c>
      <c r="R93" s="6" t="str">
        <f t="shared" si="58"/>
        <v/>
      </c>
      <c r="S93" s="61" t="str">
        <f t="shared" si="58"/>
        <v/>
      </c>
      <c r="T93" s="6" t="str">
        <f t="shared" si="58"/>
        <v/>
      </c>
      <c r="U93" s="6" t="str">
        <f t="shared" si="58"/>
        <v/>
      </c>
      <c r="W93" s="32" t="str">
        <f t="shared" si="62"/>
        <v/>
      </c>
      <c r="X93" s="6" t="str">
        <f>IF($W93="","",'Input Sheet - LRMC'!$C$29)</f>
        <v/>
      </c>
      <c r="Y93" s="6" t="str">
        <f>IF($W93="","",'Input Sheet - LRMC'!$C$29)</f>
        <v/>
      </c>
      <c r="Z93" s="6" t="str">
        <f>IF($W93="","",'Input Sheet - LRMC'!$C$29)</f>
        <v/>
      </c>
      <c r="AA93" s="6" t="str">
        <f>IF($W93="","",'Input Sheet - LRMC'!$C$29)</f>
        <v/>
      </c>
      <c r="AB93" s="6" t="str">
        <f>IF($W93="","",'Input Sheet - LRMC'!$C$29)</f>
        <v/>
      </c>
    </row>
    <row r="94" spans="2:28">
      <c r="B94" s="32" t="str">
        <f t="shared" si="57"/>
        <v/>
      </c>
      <c r="C94" s="6" t="str">
        <f ca="1">IFERROR(IF($B94="","",(NPV('Input Sheet - LRMC'!$C$16,OFFSET('Input Sheet - LRMC'!$C$254,MATCH($B94,'Input Sheet - LRMC'!$B$255:$B$268,0),,,):OFFSET('Input Sheet - LRMC'!$C$254,MATCH($B94,'Input Sheet - LRMC'!$B$255:$B$268,0),LEFT(C$83,2)-1,,)))/(NPV('Input Sheet - LRMC'!$C$16,OFFSET('Input Sheet - LRMC'!$C$270,MATCH($B94,'Input Sheet - LRMC'!$B$271:$B$284,0),,,):OFFSET('Input Sheet - LRMC'!$C$270,MATCH($B94,'Input Sheet - LRMC'!$B$271:$B$284,0),LEFT(C$83,2)-1,,)))),0)</f>
        <v/>
      </c>
      <c r="D94" s="6" t="str">
        <f ca="1">IFERROR(IF($B94="","",(NPV('Input Sheet - LRMC'!$C$16,OFFSET('Input Sheet - LRMC'!$C$254,MATCH($B94,'Input Sheet - LRMC'!$B$255:$B$268,0),,,):OFFSET('Input Sheet - LRMC'!$C$254,MATCH($B94,'Input Sheet - LRMC'!$B$255:$B$268,0),LEFT(D$83,2)-1,,)))/(NPV('Input Sheet - LRMC'!$C$16,OFFSET('Input Sheet - LRMC'!$C$270,MATCH($B94,'Input Sheet - LRMC'!$B$271:$B$284,0),,,):OFFSET('Input Sheet - LRMC'!$C$270,MATCH($B94,'Input Sheet - LRMC'!$B$271:$B$284,0),LEFT(D$83,2)-1,,)))),0)</f>
        <v/>
      </c>
      <c r="E94" s="6" t="str">
        <f ca="1">IFERROR(IF($B94="","",(NPV('Input Sheet - LRMC'!$C$16,OFFSET('Input Sheet - LRMC'!$C$254,MATCH($B94,'Input Sheet - LRMC'!$B$255:$B$268,0),,,):OFFSET('Input Sheet - LRMC'!$C$254,MATCH($B94,'Input Sheet - LRMC'!$B$255:$B$268,0),LEFT(E$83,2)-1,,)))/(NPV('Input Sheet - LRMC'!$C$16,OFFSET('Input Sheet - LRMC'!$C$270,MATCH($B94,'Input Sheet - LRMC'!$B$271:$B$284,0),,,):OFFSET('Input Sheet - LRMC'!$C$270,MATCH($B94,'Input Sheet - LRMC'!$B$271:$B$284,0),LEFT(E$83,2)-1,,)))),0)</f>
        <v/>
      </c>
      <c r="F94" s="6" t="str">
        <f ca="1">IFERROR(IF($B94="","",(NPV('Input Sheet - LRMC'!$C$16,OFFSET('Input Sheet - LRMC'!$C$254,MATCH($B94,'Input Sheet - LRMC'!$B$255:$B$268,0),,,):OFFSET('Input Sheet - LRMC'!$C$254,MATCH($B94,'Input Sheet - LRMC'!$B$255:$B$268,0),LEFT(F$83,2)-1,,)))/(NPV('Input Sheet - LRMC'!$C$16,OFFSET('Input Sheet - LRMC'!$C$270,MATCH($B94,'Input Sheet - LRMC'!$B$271:$B$284,0),,,):OFFSET('Input Sheet - LRMC'!$C$270,MATCH($B94,'Input Sheet - LRMC'!$B$271:$B$284,0),LEFT(F$83,2)-1,,)))),0)</f>
        <v/>
      </c>
      <c r="G94" s="6" t="str">
        <f ca="1">IFERROR(IF($B94="","",(NPV('Input Sheet - LRMC'!$C$16,OFFSET('Input Sheet - LRMC'!$C$254,MATCH($B94,'Input Sheet - LRMC'!$B$255:$B$268,0),,,):OFFSET('Input Sheet - LRMC'!$C$254,MATCH($B94,'Input Sheet - LRMC'!$B$255:$B$268,0),LEFT(G$83,2)-1,,)))/(NPV('Input Sheet - LRMC'!$C$16,OFFSET('Input Sheet - LRMC'!$C$270,MATCH($B94,'Input Sheet - LRMC'!$B$271:$B$284,0),,,):OFFSET('Input Sheet - LRMC'!$C$270,MATCH($B94,'Input Sheet - LRMC'!$B$271:$B$284,0),LEFT(G$83,2)-1,,)))),0)</f>
        <v/>
      </c>
      <c r="I94" s="32" t="str">
        <f t="shared" si="59"/>
        <v/>
      </c>
      <c r="J94" s="6" t="str">
        <f ca="1">IFERROR(IF($I94="","",IF('Input Sheet - LRMC'!$C$18="Yes",'Input Sheet - LRMC'!$C$23,(NPV('Input Sheet - LRMC'!$C$16,OFFSET('Input Sheet - LRMC'!$C$286,MATCH($I94,'Input Sheet - LRMC'!$B$287:$B$300,0),,,):OFFSET('Input Sheet - LRMC'!$C$286,MATCH($I94,'Input Sheet - LRMC'!$B$287:$B$300,0),LEFT(J$83,2)-1,,)))/(NPV('Input Sheet - LRMC'!$C$16,OFFSET('Input Sheet - LRMC'!$C$270,MATCH($I94,'Input Sheet - LRMC'!$B$271:$B$284,0),,,):OFFSET('Input Sheet - LRMC'!$C$270,MATCH($I94,'Input Sheet - LRMC'!$B$271:$B$284,0),LEFT(J$83,2)-1,,))))),0)</f>
        <v/>
      </c>
      <c r="K94" s="6" t="str">
        <f ca="1">IFERROR(IF($I94="","",IF('Input Sheet - LRMC'!$C$18="Yes",'Input Sheet - LRMC'!$C$23,(NPV('Input Sheet - LRMC'!$C$16,OFFSET('Input Sheet - LRMC'!$C$286,MATCH($I94,'Input Sheet - LRMC'!$B$287:$B$300,0),,,):OFFSET('Input Sheet - LRMC'!$C$286,MATCH($I94,'Input Sheet - LRMC'!$B$287:$B$300,0),LEFT(K$83,2)-1,,)))/(NPV('Input Sheet - LRMC'!$C$16,OFFSET('Input Sheet - LRMC'!$C$270,MATCH($I94,'Input Sheet - LRMC'!$B$271:$B$284,0),,,):OFFSET('Input Sheet - LRMC'!$C$270,MATCH($I94,'Input Sheet - LRMC'!$B$271:$B$284,0),LEFT(K$83,2)-1,,))))),0)</f>
        <v/>
      </c>
      <c r="L94" s="6" t="str">
        <f ca="1">IFERROR(IF($I94="","",IF('Input Sheet - LRMC'!$C$18="Yes",'Input Sheet - LRMC'!$C$23,(NPV('Input Sheet - LRMC'!$C$16,OFFSET('Input Sheet - LRMC'!$C$286,MATCH($I94,'Input Sheet - LRMC'!$B$287:$B$300,0),,,):OFFSET('Input Sheet - LRMC'!$C$286,MATCH($I94,'Input Sheet - LRMC'!$B$287:$B$300,0),LEFT(L$83,2)-1,,)))/(NPV('Input Sheet - LRMC'!$C$16,OFFSET('Input Sheet - LRMC'!$C$270,MATCH($I94,'Input Sheet - LRMC'!$B$271:$B$284,0),,,):OFFSET('Input Sheet - LRMC'!$C$270,MATCH($I94,'Input Sheet - LRMC'!$B$271:$B$284,0),LEFT(L$83,2)-1,,))))),0)</f>
        <v/>
      </c>
      <c r="M94" s="6" t="str">
        <f ca="1">IFERROR(IF($I94="","",IF('Input Sheet - LRMC'!$C$18="Yes",'Input Sheet - LRMC'!$C$23,(NPV('Input Sheet - LRMC'!$C$16,OFFSET('Input Sheet - LRMC'!$C$286,MATCH($I94,'Input Sheet - LRMC'!$B$287:$B$300,0),,,):OFFSET('Input Sheet - LRMC'!$C$286,MATCH($I94,'Input Sheet - LRMC'!$B$287:$B$300,0),LEFT(M$83,2)-1,,)))/(NPV('Input Sheet - LRMC'!$C$16,OFFSET('Input Sheet - LRMC'!$C$270,MATCH($I94,'Input Sheet - LRMC'!$B$271:$B$284,0),,,):OFFSET('Input Sheet - LRMC'!$C$270,MATCH($I94,'Input Sheet - LRMC'!$B$271:$B$284,0),LEFT(M$83,2)-1,,))))),0)</f>
        <v/>
      </c>
      <c r="N94" s="6" t="str">
        <f ca="1">IFERROR(IF($I94="","",IF('Input Sheet - LRMC'!$C$18="Yes",'Input Sheet - LRMC'!$C$23,(NPV('Input Sheet - LRMC'!$C$16,OFFSET('Input Sheet - LRMC'!$C$286,MATCH($I94,'Input Sheet - LRMC'!$B$287:$B$300,0),,,):OFFSET('Input Sheet - LRMC'!$C$286,MATCH($I94,'Input Sheet - LRMC'!$B$287:$B$300,0),LEFT(N$83,2)-1,,)))/(NPV('Input Sheet - LRMC'!$C$16,OFFSET('Input Sheet - LRMC'!$C$270,MATCH($I94,'Input Sheet - LRMC'!$B$271:$B$284,0),,,):OFFSET('Input Sheet - LRMC'!$C$270,MATCH($I94,'Input Sheet - LRMC'!$B$271:$B$284,0),LEFT(N$83,2)-1,,))))),0)</f>
        <v/>
      </c>
      <c r="P94" s="32" t="str">
        <f t="shared" si="60"/>
        <v/>
      </c>
      <c r="Q94" s="6" t="str">
        <f t="shared" si="61"/>
        <v/>
      </c>
      <c r="R94" s="6" t="str">
        <f t="shared" si="58"/>
        <v/>
      </c>
      <c r="S94" s="61" t="str">
        <f t="shared" si="58"/>
        <v/>
      </c>
      <c r="T94" s="6" t="str">
        <f t="shared" si="58"/>
        <v/>
      </c>
      <c r="U94" s="6" t="str">
        <f t="shared" si="58"/>
        <v/>
      </c>
      <c r="W94" s="32" t="str">
        <f t="shared" si="62"/>
        <v/>
      </c>
      <c r="X94" s="6" t="str">
        <f>IF($W94="","",'Input Sheet - LRMC'!$C$29)</f>
        <v/>
      </c>
      <c r="Y94" s="6" t="str">
        <f>IF($W94="","",'Input Sheet - LRMC'!$C$29)</f>
        <v/>
      </c>
      <c r="Z94" s="6" t="str">
        <f>IF($W94="","",'Input Sheet - LRMC'!$C$29)</f>
        <v/>
      </c>
      <c r="AA94" s="6" t="str">
        <f>IF($W94="","",'Input Sheet - LRMC'!$C$29)</f>
        <v/>
      </c>
      <c r="AB94" s="6" t="str">
        <f>IF($W94="","",'Input Sheet - LRMC'!$C$29)</f>
        <v/>
      </c>
    </row>
    <row r="95" spans="2:28">
      <c r="B95" s="32" t="str">
        <f t="shared" si="57"/>
        <v/>
      </c>
      <c r="C95" s="6" t="str">
        <f ca="1">IFERROR(IF($B95="","",(NPV('Input Sheet - LRMC'!$C$16,OFFSET('Input Sheet - LRMC'!$C$254,MATCH($B95,'Input Sheet - LRMC'!$B$255:$B$268,0),,,):OFFSET('Input Sheet - LRMC'!$C$254,MATCH($B95,'Input Sheet - LRMC'!$B$255:$B$268,0),LEFT(C$83,2)-1,,)))/(NPV('Input Sheet - LRMC'!$C$16,OFFSET('Input Sheet - LRMC'!$C$270,MATCH($B95,'Input Sheet - LRMC'!$B$271:$B$284,0),,,):OFFSET('Input Sheet - LRMC'!$C$270,MATCH($B95,'Input Sheet - LRMC'!$B$271:$B$284,0),LEFT(C$83,2)-1,,)))),0)</f>
        <v/>
      </c>
      <c r="D95" s="6" t="str">
        <f ca="1">IFERROR(IF($B95="","",(NPV('Input Sheet - LRMC'!$C$16,OFFSET('Input Sheet - LRMC'!$C$254,MATCH($B95,'Input Sheet - LRMC'!$B$255:$B$268,0),,,):OFFSET('Input Sheet - LRMC'!$C$254,MATCH($B95,'Input Sheet - LRMC'!$B$255:$B$268,0),LEFT(D$83,2)-1,,)))/(NPV('Input Sheet - LRMC'!$C$16,OFFSET('Input Sheet - LRMC'!$C$270,MATCH($B95,'Input Sheet - LRMC'!$B$271:$B$284,0),,,):OFFSET('Input Sheet - LRMC'!$C$270,MATCH($B95,'Input Sheet - LRMC'!$B$271:$B$284,0),LEFT(D$83,2)-1,,)))),0)</f>
        <v/>
      </c>
      <c r="E95" s="6" t="str">
        <f ca="1">IFERROR(IF($B95="","",(NPV('Input Sheet - LRMC'!$C$16,OFFSET('Input Sheet - LRMC'!$C$254,MATCH($B95,'Input Sheet - LRMC'!$B$255:$B$268,0),,,):OFFSET('Input Sheet - LRMC'!$C$254,MATCH($B95,'Input Sheet - LRMC'!$B$255:$B$268,0),LEFT(E$83,2)-1,,)))/(NPV('Input Sheet - LRMC'!$C$16,OFFSET('Input Sheet - LRMC'!$C$270,MATCH($B95,'Input Sheet - LRMC'!$B$271:$B$284,0),,,):OFFSET('Input Sheet - LRMC'!$C$270,MATCH($B95,'Input Sheet - LRMC'!$B$271:$B$284,0),LEFT(E$83,2)-1,,)))),0)</f>
        <v/>
      </c>
      <c r="F95" s="6" t="str">
        <f ca="1">IFERROR(IF($B95="","",(NPV('Input Sheet - LRMC'!$C$16,OFFSET('Input Sheet - LRMC'!$C$254,MATCH($B95,'Input Sheet - LRMC'!$B$255:$B$268,0),,,):OFFSET('Input Sheet - LRMC'!$C$254,MATCH($B95,'Input Sheet - LRMC'!$B$255:$B$268,0),LEFT(F$83,2)-1,,)))/(NPV('Input Sheet - LRMC'!$C$16,OFFSET('Input Sheet - LRMC'!$C$270,MATCH($B95,'Input Sheet - LRMC'!$B$271:$B$284,0),,,):OFFSET('Input Sheet - LRMC'!$C$270,MATCH($B95,'Input Sheet - LRMC'!$B$271:$B$284,0),LEFT(F$83,2)-1,,)))),0)</f>
        <v/>
      </c>
      <c r="G95" s="6" t="str">
        <f ca="1">IFERROR(IF($B95="","",(NPV('Input Sheet - LRMC'!$C$16,OFFSET('Input Sheet - LRMC'!$C$254,MATCH($B95,'Input Sheet - LRMC'!$B$255:$B$268,0),,,):OFFSET('Input Sheet - LRMC'!$C$254,MATCH($B95,'Input Sheet - LRMC'!$B$255:$B$268,0),LEFT(G$83,2)-1,,)))/(NPV('Input Sheet - LRMC'!$C$16,OFFSET('Input Sheet - LRMC'!$C$270,MATCH($B95,'Input Sheet - LRMC'!$B$271:$B$284,0),,,):OFFSET('Input Sheet - LRMC'!$C$270,MATCH($B95,'Input Sheet - LRMC'!$B$271:$B$284,0),LEFT(G$83,2)-1,,)))),0)</f>
        <v/>
      </c>
      <c r="I95" s="32" t="str">
        <f t="shared" ref="I95" si="63">B95</f>
        <v/>
      </c>
      <c r="J95" s="6" t="str">
        <f ca="1">IFERROR(IF($I95="","",IF('Input Sheet - LRMC'!$C$18="Yes",'Input Sheet - LRMC'!$C$23,(NPV('Input Sheet - LRMC'!$C$16,OFFSET('Input Sheet - LRMC'!$C$286,MATCH($I95,'Input Sheet - LRMC'!$B$287:$B$300,0),,,):OFFSET('Input Sheet - LRMC'!$C$286,MATCH($I95,'Input Sheet - LRMC'!$B$287:$B$300,0),LEFT(J$83,2)-1,,)))/(NPV('Input Sheet - LRMC'!$C$16,OFFSET('Input Sheet - LRMC'!$C$270,MATCH($I95,'Input Sheet - LRMC'!$B$271:$B$284,0),,,):OFFSET('Input Sheet - LRMC'!$C$270,MATCH($I95,'Input Sheet - LRMC'!$B$271:$B$284,0),LEFT(J$83,2)-1,,))))),0)</f>
        <v/>
      </c>
      <c r="K95" s="6" t="str">
        <f ca="1">IFERROR(IF($I95="","",IF('Input Sheet - LRMC'!$C$18="Yes",'Input Sheet - LRMC'!$C$23,(NPV('Input Sheet - LRMC'!$C$16,OFFSET('Input Sheet - LRMC'!$C$286,MATCH($I95,'Input Sheet - LRMC'!$B$287:$B$300,0),,,):OFFSET('Input Sheet - LRMC'!$C$286,MATCH($I95,'Input Sheet - LRMC'!$B$287:$B$300,0),LEFT(K$83,2)-1,,)))/(NPV('Input Sheet - LRMC'!$C$16,OFFSET('Input Sheet - LRMC'!$C$270,MATCH($I95,'Input Sheet - LRMC'!$B$271:$B$284,0),,,):OFFSET('Input Sheet - LRMC'!$C$270,MATCH($I95,'Input Sheet - LRMC'!$B$271:$B$284,0),LEFT(K$83,2)-1,,))))),0)</f>
        <v/>
      </c>
      <c r="L95" s="6" t="str">
        <f ca="1">IFERROR(IF($I95="","",IF('Input Sheet - LRMC'!$C$18="Yes",'Input Sheet - LRMC'!$C$23,(NPV('Input Sheet - LRMC'!$C$16,OFFSET('Input Sheet - LRMC'!$C$286,MATCH($I95,'Input Sheet - LRMC'!$B$287:$B$300,0),,,):OFFSET('Input Sheet - LRMC'!$C$286,MATCH($I95,'Input Sheet - LRMC'!$B$287:$B$300,0),LEFT(L$83,2)-1,,)))/(NPV('Input Sheet - LRMC'!$C$16,OFFSET('Input Sheet - LRMC'!$C$270,MATCH($I95,'Input Sheet - LRMC'!$B$271:$B$284,0),,,):OFFSET('Input Sheet - LRMC'!$C$270,MATCH($I95,'Input Sheet - LRMC'!$B$271:$B$284,0),LEFT(L$83,2)-1,,))))),0)</f>
        <v/>
      </c>
      <c r="M95" s="6" t="str">
        <f ca="1">IFERROR(IF($I95="","",IF('Input Sheet - LRMC'!$C$18="Yes",'Input Sheet - LRMC'!$C$23,(NPV('Input Sheet - LRMC'!$C$16,OFFSET('Input Sheet - LRMC'!$C$286,MATCH($I95,'Input Sheet - LRMC'!$B$287:$B$300,0),,,):OFFSET('Input Sheet - LRMC'!$C$286,MATCH($I95,'Input Sheet - LRMC'!$B$287:$B$300,0),LEFT(M$83,2)-1,,)))/(NPV('Input Sheet - LRMC'!$C$16,OFFSET('Input Sheet - LRMC'!$C$270,MATCH($I95,'Input Sheet - LRMC'!$B$271:$B$284,0),,,):OFFSET('Input Sheet - LRMC'!$C$270,MATCH($I95,'Input Sheet - LRMC'!$B$271:$B$284,0),LEFT(M$83,2)-1,,))))),0)</f>
        <v/>
      </c>
      <c r="N95" s="6" t="str">
        <f ca="1">IFERROR(IF($I95="","",IF('Input Sheet - LRMC'!$C$18="Yes",'Input Sheet - LRMC'!$C$23,(NPV('Input Sheet - LRMC'!$C$16,OFFSET('Input Sheet - LRMC'!$C$286,MATCH($I95,'Input Sheet - LRMC'!$B$287:$B$300,0),,,):OFFSET('Input Sheet - LRMC'!$C$286,MATCH($I95,'Input Sheet - LRMC'!$B$287:$B$300,0),LEFT(N$83,2)-1,,)))/(NPV('Input Sheet - LRMC'!$C$16,OFFSET('Input Sheet - LRMC'!$C$270,MATCH($I95,'Input Sheet - LRMC'!$B$271:$B$284,0),,,):OFFSET('Input Sheet - LRMC'!$C$270,MATCH($I95,'Input Sheet - LRMC'!$B$271:$B$284,0),LEFT(N$83,2)-1,,))))),0)</f>
        <v/>
      </c>
      <c r="P95" s="32" t="str">
        <f t="shared" ref="P95" si="64">I95</f>
        <v/>
      </c>
      <c r="Q95" s="6" t="str">
        <f t="shared" ref="Q95" si="65">IF($P95="","",C95+J95)</f>
        <v/>
      </c>
      <c r="R95" s="6" t="str">
        <f t="shared" ref="R95" si="66">IF($P95="","",D95+K95)</f>
        <v/>
      </c>
      <c r="S95" s="61" t="str">
        <f t="shared" ref="S95" si="67">IF($P95="","",E95+L95)</f>
        <v/>
      </c>
      <c r="T95" s="6" t="str">
        <f t="shared" ref="T95" si="68">IF($P95="","",F95+M95)</f>
        <v/>
      </c>
      <c r="U95" s="6" t="str">
        <f t="shared" ref="U95" si="69">IF($P95="","",G95+N95)</f>
        <v/>
      </c>
      <c r="W95" s="32" t="str">
        <f t="shared" ref="W95" si="70">P95</f>
        <v/>
      </c>
      <c r="X95" s="6" t="str">
        <f>IF($W95="","",'Input Sheet - LRMC'!$C$29)</f>
        <v/>
      </c>
      <c r="Y95" s="6" t="str">
        <f>IF($W95="","",'Input Sheet - LRMC'!$C$29)</f>
        <v/>
      </c>
      <c r="Z95" s="6" t="str">
        <f>IF($W95="","",'Input Sheet - LRMC'!$C$29)</f>
        <v/>
      </c>
      <c r="AA95" s="6" t="str">
        <f>IF($W95="","",'Input Sheet - LRMC'!$C$29)</f>
        <v/>
      </c>
      <c r="AB95" s="6" t="str">
        <f>IF($W95="","",'Input Sheet - LRMC'!$C$29)</f>
        <v/>
      </c>
    </row>
    <row r="96" spans="2:28">
      <c r="B96" s="32" t="str">
        <f t="shared" ref="B96" si="71">B77</f>
        <v/>
      </c>
      <c r="C96" s="6" t="str">
        <f ca="1">IFERROR(IF($B96="","",(NPV('Input Sheet - LRMC'!$C$16,OFFSET('Input Sheet - LRMC'!$C$254,MATCH($B96,'Input Sheet - LRMC'!$B$255:$B$268,0),,,):OFFSET('Input Sheet - LRMC'!$C$254,MATCH($B96,'Input Sheet - LRMC'!$B$255:$B$268,0),LEFT(C$83,2)-1,,)))/(NPV('Input Sheet - LRMC'!$C$16,OFFSET('Input Sheet - LRMC'!$C$270,MATCH($B96,'Input Sheet - LRMC'!$B$271:$B$284,0),,,):OFFSET('Input Sheet - LRMC'!$C$270,MATCH($B96,'Input Sheet - LRMC'!$B$271:$B$284,0),LEFT(C$83,2)-1,,)))),0)</f>
        <v/>
      </c>
      <c r="D96" s="6" t="str">
        <f ca="1">IFERROR(IF($B96="","",(NPV('Input Sheet - LRMC'!$C$16,OFFSET('Input Sheet - LRMC'!$C$254,MATCH($B96,'Input Sheet - LRMC'!$B$255:$B$268,0),,,):OFFSET('Input Sheet - LRMC'!$C$254,MATCH($B96,'Input Sheet - LRMC'!$B$255:$B$268,0),LEFT(D$83,2)-1,,)))/(NPV('Input Sheet - LRMC'!$C$16,OFFSET('Input Sheet - LRMC'!$C$270,MATCH($B96,'Input Sheet - LRMC'!$B$271:$B$284,0),,,):OFFSET('Input Sheet - LRMC'!$C$270,MATCH($B96,'Input Sheet - LRMC'!$B$271:$B$284,0),LEFT(D$83,2)-1,,)))),0)</f>
        <v/>
      </c>
      <c r="E96" s="6" t="str">
        <f ca="1">IFERROR(IF($B96="","",(NPV('Input Sheet - LRMC'!$C$16,OFFSET('Input Sheet - LRMC'!$C$254,MATCH($B96,'Input Sheet - LRMC'!$B$255:$B$268,0),,,):OFFSET('Input Sheet - LRMC'!$C$254,MATCH($B96,'Input Sheet - LRMC'!$B$255:$B$268,0),LEFT(E$83,2)-1,,)))/(NPV('Input Sheet - LRMC'!$C$16,OFFSET('Input Sheet - LRMC'!$C$270,MATCH($B96,'Input Sheet - LRMC'!$B$271:$B$284,0),,,):OFFSET('Input Sheet - LRMC'!$C$270,MATCH($B96,'Input Sheet - LRMC'!$B$271:$B$284,0),LEFT(E$83,2)-1,,)))),0)</f>
        <v/>
      </c>
      <c r="F96" s="6" t="str">
        <f ca="1">IFERROR(IF($B96="","",(NPV('Input Sheet - LRMC'!$C$16,OFFSET('Input Sheet - LRMC'!$C$254,MATCH($B96,'Input Sheet - LRMC'!$B$255:$B$268,0),,,):OFFSET('Input Sheet - LRMC'!$C$254,MATCH($B96,'Input Sheet - LRMC'!$B$255:$B$268,0),LEFT(F$83,2)-1,,)))/(NPV('Input Sheet - LRMC'!$C$16,OFFSET('Input Sheet - LRMC'!$C$270,MATCH($B96,'Input Sheet - LRMC'!$B$271:$B$284,0),,,):OFFSET('Input Sheet - LRMC'!$C$270,MATCH($B96,'Input Sheet - LRMC'!$B$271:$B$284,0),LEFT(F$83,2)-1,,)))),0)</f>
        <v/>
      </c>
      <c r="G96" s="6" t="str">
        <f ca="1">IFERROR(IF($B96="","",(NPV('Input Sheet - LRMC'!$C$16,OFFSET('Input Sheet - LRMC'!$C$254,MATCH($B96,'Input Sheet - LRMC'!$B$255:$B$268,0),,,):OFFSET('Input Sheet - LRMC'!$C$254,MATCH($B96,'Input Sheet - LRMC'!$B$255:$B$268,0),LEFT(G$83,2)-1,,)))/(NPV('Input Sheet - LRMC'!$C$16,OFFSET('Input Sheet - LRMC'!$C$270,MATCH($B96,'Input Sheet - LRMC'!$B$271:$B$284,0),,,):OFFSET('Input Sheet - LRMC'!$C$270,MATCH($B96,'Input Sheet - LRMC'!$B$271:$B$284,0),LEFT(G$83,2)-1,,)))),0)</f>
        <v/>
      </c>
      <c r="I96" s="32" t="str">
        <f t="shared" si="59"/>
        <v/>
      </c>
      <c r="J96" s="6" t="str">
        <f ca="1">IFERROR(IF($I96="","",IF('Input Sheet - LRMC'!$C$18="Yes",'Input Sheet - LRMC'!$C$23,(NPV('Input Sheet - LRMC'!$C$16,OFFSET('Input Sheet - LRMC'!$C$286,MATCH($I96,'Input Sheet - LRMC'!$B$287:$B$300,0),,,):OFFSET('Input Sheet - LRMC'!$C$286,MATCH($I96,'Input Sheet - LRMC'!$B$287:$B$300,0),LEFT(J$83,2)-1,,)))/(NPV('Input Sheet - LRMC'!$C$16,OFFSET('Input Sheet - LRMC'!$C$270,MATCH($I96,'Input Sheet - LRMC'!$B$271:$B$284,0),,,):OFFSET('Input Sheet - LRMC'!$C$270,MATCH($I96,'Input Sheet - LRMC'!$B$271:$B$284,0),LEFT(J$83,2)-1,,))))),0)</f>
        <v/>
      </c>
      <c r="K96" s="6" t="str">
        <f ca="1">IFERROR(IF($I96="","",IF('Input Sheet - LRMC'!$C$18="Yes",'Input Sheet - LRMC'!$C$23,(NPV('Input Sheet - LRMC'!$C$16,OFFSET('Input Sheet - LRMC'!$C$286,MATCH($I96,'Input Sheet - LRMC'!$B$287:$B$300,0),,,):OFFSET('Input Sheet - LRMC'!$C$286,MATCH($I96,'Input Sheet - LRMC'!$B$287:$B$300,0),LEFT(K$83,2)-1,,)))/(NPV('Input Sheet - LRMC'!$C$16,OFFSET('Input Sheet - LRMC'!$C$270,MATCH($I96,'Input Sheet - LRMC'!$B$271:$B$284,0),,,):OFFSET('Input Sheet - LRMC'!$C$270,MATCH($I96,'Input Sheet - LRMC'!$B$271:$B$284,0),LEFT(K$83,2)-1,,))))),0)</f>
        <v/>
      </c>
      <c r="L96" s="6" t="str">
        <f ca="1">IFERROR(IF($I96="","",IF('Input Sheet - LRMC'!$C$18="Yes",'Input Sheet - LRMC'!$C$23,(NPV('Input Sheet - LRMC'!$C$16,OFFSET('Input Sheet - LRMC'!$C$286,MATCH($I96,'Input Sheet - LRMC'!$B$287:$B$300,0),,,):OFFSET('Input Sheet - LRMC'!$C$286,MATCH($I96,'Input Sheet - LRMC'!$B$287:$B$300,0),LEFT(L$83,2)-1,,)))/(NPV('Input Sheet - LRMC'!$C$16,OFFSET('Input Sheet - LRMC'!$C$270,MATCH($I96,'Input Sheet - LRMC'!$B$271:$B$284,0),,,):OFFSET('Input Sheet - LRMC'!$C$270,MATCH($I96,'Input Sheet - LRMC'!$B$271:$B$284,0),LEFT(L$83,2)-1,,))))),0)</f>
        <v/>
      </c>
      <c r="M96" s="6" t="str">
        <f ca="1">IFERROR(IF($I96="","",IF('Input Sheet - LRMC'!$C$18="Yes",'Input Sheet - LRMC'!$C$23,(NPV('Input Sheet - LRMC'!$C$16,OFFSET('Input Sheet - LRMC'!$C$286,MATCH($I96,'Input Sheet - LRMC'!$B$287:$B$300,0),,,):OFFSET('Input Sheet - LRMC'!$C$286,MATCH($I96,'Input Sheet - LRMC'!$B$287:$B$300,0),LEFT(M$83,2)-1,,)))/(NPV('Input Sheet - LRMC'!$C$16,OFFSET('Input Sheet - LRMC'!$C$270,MATCH($I96,'Input Sheet - LRMC'!$B$271:$B$284,0),,,):OFFSET('Input Sheet - LRMC'!$C$270,MATCH($I96,'Input Sheet - LRMC'!$B$271:$B$284,0),LEFT(M$83,2)-1,,))))),0)</f>
        <v/>
      </c>
      <c r="N96" s="6" t="str">
        <f ca="1">IFERROR(IF($I96="","",IF('Input Sheet - LRMC'!$C$18="Yes",'Input Sheet - LRMC'!$C$23,(NPV('Input Sheet - LRMC'!$C$16,OFFSET('Input Sheet - LRMC'!$C$286,MATCH($I96,'Input Sheet - LRMC'!$B$287:$B$300,0),,,):OFFSET('Input Sheet - LRMC'!$C$286,MATCH($I96,'Input Sheet - LRMC'!$B$287:$B$300,0),LEFT(N$83,2)-1,,)))/(NPV('Input Sheet - LRMC'!$C$16,OFFSET('Input Sheet - LRMC'!$C$270,MATCH($I96,'Input Sheet - LRMC'!$B$271:$B$284,0),,,):OFFSET('Input Sheet - LRMC'!$C$270,MATCH($I96,'Input Sheet - LRMC'!$B$271:$B$284,0),LEFT(N$83,2)-1,,))))),0)</f>
        <v/>
      </c>
      <c r="P96" s="32" t="str">
        <f t="shared" si="60"/>
        <v/>
      </c>
      <c r="Q96" s="6" t="str">
        <f t="shared" si="61"/>
        <v/>
      </c>
      <c r="R96" s="6" t="str">
        <f t="shared" si="58"/>
        <v/>
      </c>
      <c r="S96" s="61" t="str">
        <f t="shared" si="58"/>
        <v/>
      </c>
      <c r="T96" s="6" t="str">
        <f t="shared" si="58"/>
        <v/>
      </c>
      <c r="U96" s="6" t="str">
        <f t="shared" si="58"/>
        <v/>
      </c>
      <c r="W96" s="32" t="str">
        <f t="shared" si="62"/>
        <v/>
      </c>
      <c r="X96" s="6" t="str">
        <f>IF($W96="","",'Input Sheet - LRMC'!$C$29)</f>
        <v/>
      </c>
      <c r="Y96" s="6" t="str">
        <f>IF($W96="","",'Input Sheet - LRMC'!$C$29)</f>
        <v/>
      </c>
      <c r="Z96" s="6" t="str">
        <f>IF($W96="","",'Input Sheet - LRMC'!$C$29)</f>
        <v/>
      </c>
      <c r="AA96" s="6" t="str">
        <f>IF($W96="","",'Input Sheet - LRMC'!$C$29)</f>
        <v/>
      </c>
      <c r="AB96" s="6" t="str">
        <f>IF($W96="","",'Input Sheet - LRMC'!$C$29)</f>
        <v/>
      </c>
    </row>
    <row r="97" spans="2:28">
      <c r="B97" s="78" t="str">
        <f>B78</f>
        <v>TOTAL</v>
      </c>
      <c r="C97" s="74">
        <f ca="1">IFERROR(IF($B97="","",(NPV('Input Sheet - LRMC'!$C$16,OFFSET('Input Sheet - LRMC'!$C$203,MATCH($B97,'Input Sheet - LRMC'!$B$204:$B$217,0),,,):OFFSET('Input Sheet - LRMC'!$C$203,MATCH($B97,'Input Sheet - LRMC'!$B$204:$B$217,0),LEFT(C$64,2)-1,,)))/(NPV('Input Sheet - LRMC'!$C$16,OFFSET('Input Sheet - LRMC'!$C$219,MATCH($B97,'Input Sheet - LRMC'!$B$220:$B$233,0),,,):OFFSET('Input Sheet - LRMC'!$C$219,MATCH($B97,'Input Sheet - LRMC'!$B$220:$B$233,0),LEFT(C$64,2)-1,,)))),0)</f>
        <v>21.880296038500742</v>
      </c>
      <c r="D97" s="74">
        <f ca="1">IFERROR(IF($B97="","",(NPV('Input Sheet - LRMC'!$C$16,OFFSET('Input Sheet - LRMC'!$C$203,MATCH($B97,'Input Sheet - LRMC'!$B$204:$B$217,0),,,):OFFSET('Input Sheet - LRMC'!$C$203,MATCH($B97,'Input Sheet - LRMC'!$B$204:$B$217,0),LEFT(D$64,2)-1,,)))/(NPV('Input Sheet - LRMC'!$C$16,OFFSET('Input Sheet - LRMC'!$C$219,MATCH($B97,'Input Sheet - LRMC'!$B$220:$B$233,0),,,):OFFSET('Input Sheet - LRMC'!$C$219,MATCH($B97,'Input Sheet - LRMC'!$B$220:$B$233,0),LEFT(D$64,2)-1,,)))),0)</f>
        <v>10.162268178730629</v>
      </c>
      <c r="E97" s="74">
        <f ca="1">IFERROR(IF($B97="","",(NPV('Input Sheet - LRMC'!$C$16,OFFSET('Input Sheet - LRMC'!$C$203,MATCH($B97,'Input Sheet - LRMC'!$B$204:$B$217,0),,,):OFFSET('Input Sheet - LRMC'!$C$203,MATCH($B97,'Input Sheet - LRMC'!$B$204:$B$217,0),LEFT(E$64,2)-1,,)))/(NPV('Input Sheet - LRMC'!$C$16,OFFSET('Input Sheet - LRMC'!$C$219,MATCH($B97,'Input Sheet - LRMC'!$B$220:$B$233,0),,,):OFFSET('Input Sheet - LRMC'!$C$219,MATCH($B97,'Input Sheet - LRMC'!$B$220:$B$233,0),LEFT(E$64,2)-1,,)))),0)</f>
        <v>6.7538295733916049</v>
      </c>
      <c r="F97" s="74">
        <f ca="1">IFERROR(IF($B97="","",(NPV('Input Sheet - LRMC'!$C$16,OFFSET('Input Sheet - LRMC'!$C$203,MATCH($B97,'Input Sheet - LRMC'!$B$204:$B$217,0),,,):OFFSET('Input Sheet - LRMC'!$C$203,MATCH($B97,'Input Sheet - LRMC'!$B$204:$B$217,0),LEFT(F$64,2)-1,,)))/(NPV('Input Sheet - LRMC'!$C$16,OFFSET('Input Sheet - LRMC'!$C$219,MATCH($B97,'Input Sheet - LRMC'!$B$220:$B$233,0),,,):OFFSET('Input Sheet - LRMC'!$C$219,MATCH($B97,'Input Sheet - LRMC'!$B$220:$B$233,0),LEFT(F$64,2)-1,,)))),0)</f>
        <v>5.4504321132631182</v>
      </c>
      <c r="G97" s="74">
        <f ca="1">IFERROR(IF($B97="","",(NPV('Input Sheet - LRMC'!$C$16,OFFSET('Input Sheet - LRMC'!$C$203,MATCH($B97,'Input Sheet - LRMC'!$B$204:$B$217,0),,,):OFFSET('Input Sheet - LRMC'!$C$203,MATCH($B97,'Input Sheet - LRMC'!$B$204:$B$217,0),LEFT(G$64,2)-1,,)))/(NPV('Input Sheet - LRMC'!$C$16,OFFSET('Input Sheet - LRMC'!$C$219,MATCH($B97,'Input Sheet - LRMC'!$B$220:$B$233,0),,,):OFFSET('Input Sheet - LRMC'!$C$219,MATCH($B97,'Input Sheet - LRMC'!$B$220:$B$233,0),LEFT(G$64,2)-1,,)))),0)</f>
        <v>5.4504321132631182</v>
      </c>
      <c r="I97" s="78" t="str">
        <f>B97</f>
        <v>TOTAL</v>
      </c>
      <c r="J97" s="74">
        <f ca="1">IFERROR(IF($I97="","",IF('Input Sheet - LRMC'!$C$18="Yes",'Input Sheet - LRMC'!$C$23,(NPV('Input Sheet - LRMC'!$C$16,OFFSET('Input Sheet - LRMC'!$C$286,MATCH($I97,'Input Sheet - LRMC'!$B$287:$B$300,0),,,):OFFSET('Input Sheet - LRMC'!$C$286,MATCH($I97,'Input Sheet - LRMC'!$B$287:$B$300,0),LEFT(J$83,2)-1,,)))/(NPV('Input Sheet - LRMC'!$C$16,OFFSET('Input Sheet - LRMC'!$C$270,MATCH($I97,'Input Sheet - LRMC'!$B$271:$B$284,0),,,):OFFSET('Input Sheet - LRMC'!$C$270,MATCH($I97,'Input Sheet - LRMC'!$B$271:$B$284,0),LEFT(J$83,2)-1,,))))),0)</f>
        <v>2.0024252938791389E-3</v>
      </c>
      <c r="K97" s="74">
        <f ca="1">IFERROR(IF($I97="","",IF('Input Sheet - LRMC'!$C$18="Yes",'Input Sheet - LRMC'!$C$23,(NPV('Input Sheet - LRMC'!$C$16,OFFSET('Input Sheet - LRMC'!$C$286,MATCH($I97,'Input Sheet - LRMC'!$B$287:$B$300,0),,,):OFFSET('Input Sheet - LRMC'!$C$286,MATCH($I97,'Input Sheet - LRMC'!$B$287:$B$300,0),LEFT(K$83,2)-1,,)))/(NPV('Input Sheet - LRMC'!$C$16,OFFSET('Input Sheet - LRMC'!$C$270,MATCH($I97,'Input Sheet - LRMC'!$B$271:$B$284,0),,,):OFFSET('Input Sheet - LRMC'!$C$270,MATCH($I97,'Input Sheet - LRMC'!$B$271:$B$284,0),LEFT(K$83,2)-1,,))))),0)</f>
        <v>1.6609527846551935E-3</v>
      </c>
      <c r="L97" s="74">
        <f ca="1">IFERROR(IF($I97="","",IF('Input Sheet - LRMC'!$C$18="Yes",'Input Sheet - LRMC'!$C$23,(NPV('Input Sheet - LRMC'!$C$16,OFFSET('Input Sheet - LRMC'!$C$286,MATCH($I97,'Input Sheet - LRMC'!$B$287:$B$300,0),,,):OFFSET('Input Sheet - LRMC'!$C$286,MATCH($I97,'Input Sheet - LRMC'!$B$287:$B$300,0),LEFT(L$83,2)-1,,)))/(NPV('Input Sheet - LRMC'!$C$16,OFFSET('Input Sheet - LRMC'!$C$270,MATCH($I97,'Input Sheet - LRMC'!$B$271:$B$284,0),,,):OFFSET('Input Sheet - LRMC'!$C$270,MATCH($I97,'Input Sheet - LRMC'!$B$271:$B$284,0),LEFT(L$83,2)-1,,))))),0)</f>
        <v>1.2329582247241422E-3</v>
      </c>
      <c r="M97" s="74">
        <f ca="1">IFERROR(IF($I97="","",IF('Input Sheet - LRMC'!$C$18="Yes",'Input Sheet - LRMC'!$C$23,(NPV('Input Sheet - LRMC'!$C$16,OFFSET('Input Sheet - LRMC'!$C$286,MATCH($I97,'Input Sheet - LRMC'!$B$287:$B$300,0),,,):OFFSET('Input Sheet - LRMC'!$C$286,MATCH($I97,'Input Sheet - LRMC'!$B$287:$B$300,0),LEFT(M$83,2)-1,,)))/(NPV('Input Sheet - LRMC'!$C$16,OFFSET('Input Sheet - LRMC'!$C$270,MATCH($I97,'Input Sheet - LRMC'!$B$271:$B$284,0),,,):OFFSET('Input Sheet - LRMC'!$C$270,MATCH($I97,'Input Sheet - LRMC'!$B$271:$B$284,0),LEFT(M$83,2)-1,,))))),0)</f>
        <v>1.1033062053625868E-3</v>
      </c>
      <c r="N97" s="74">
        <f ca="1">IFERROR(IF($I97="","",IF('Input Sheet - LRMC'!$C$18="Yes",'Input Sheet - LRMC'!$C$23,(NPV('Input Sheet - LRMC'!$C$16,OFFSET('Input Sheet - LRMC'!$C$286,MATCH($I97,'Input Sheet - LRMC'!$B$287:$B$300,0),,,):OFFSET('Input Sheet - LRMC'!$C$286,MATCH($I97,'Input Sheet - LRMC'!$B$287:$B$300,0),LEFT(N$83,2)-1,,)))/(NPV('Input Sheet - LRMC'!$C$16,OFFSET('Input Sheet - LRMC'!$C$270,MATCH($I97,'Input Sheet - LRMC'!$B$271:$B$284,0),,,):OFFSET('Input Sheet - LRMC'!$C$270,MATCH($I97,'Input Sheet - LRMC'!$B$271:$B$284,0),LEFT(N$83,2)-1,,))))),0)</f>
        <v>1.1033062053625868E-3</v>
      </c>
      <c r="P97" s="78" t="str">
        <f>I97</f>
        <v>TOTAL</v>
      </c>
      <c r="Q97" s="74">
        <f ca="1">IF($P97="","",C97+J97)</f>
        <v>21.882298463794619</v>
      </c>
      <c r="R97" s="74">
        <f ca="1">IF($P97="","",D97+K97)</f>
        <v>10.163929131515285</v>
      </c>
      <c r="S97" s="246">
        <f ca="1">IF($P97="","",E97+L97)</f>
        <v>6.7550625316163293</v>
      </c>
      <c r="T97" s="74">
        <f ca="1">IF($P97="","",F97+M97)</f>
        <v>5.4515354194684811</v>
      </c>
      <c r="U97" s="74">
        <f ca="1">IF($P97="","",G97+N97)</f>
        <v>5.4515354194684811</v>
      </c>
      <c r="W97" s="78" t="str">
        <f>P97</f>
        <v>TOTAL</v>
      </c>
      <c r="X97" s="74">
        <f>IF($W97="","",'Input Sheet - LRMC'!$C$29)</f>
        <v>0</v>
      </c>
      <c r="Y97" s="74">
        <f>IF($W97="","",'Input Sheet - LRMC'!$C$29)</f>
        <v>0</v>
      </c>
      <c r="Z97" s="74">
        <f>IF($W97="","",'Input Sheet - LRMC'!$C$29)</f>
        <v>0</v>
      </c>
      <c r="AA97" s="74">
        <f>IF($W97="","",'Input Sheet - LRMC'!$C$29)</f>
        <v>0</v>
      </c>
      <c r="AB97" s="74">
        <f>IF($W97="","",'Input Sheet - LRMC'!$C$29)</f>
        <v>0</v>
      </c>
    </row>
    <row r="101" spans="2:28" s="29" customFormat="1">
      <c r="S101" s="62"/>
    </row>
    <row r="102" spans="2:28" s="29" customFormat="1">
      <c r="S102" s="62"/>
    </row>
    <row r="103" spans="2:28">
      <c r="B103" s="244" t="s">
        <v>82</v>
      </c>
    </row>
    <row r="104" spans="2:28">
      <c r="B104" s="208"/>
    </row>
    <row r="106" spans="2:28">
      <c r="B106" s="73" t="str">
        <f>B5</f>
        <v>Sub transmission</v>
      </c>
      <c r="I106" s="73" t="str">
        <f>B106</f>
        <v>Sub transmission</v>
      </c>
      <c r="P106" s="73" t="str">
        <f>I106</f>
        <v>Sub transmission</v>
      </c>
      <c r="W106" s="73" t="str">
        <f>P106</f>
        <v>Sub transmission</v>
      </c>
    </row>
    <row r="108" spans="2:28">
      <c r="B108" s="75" t="s">
        <v>69</v>
      </c>
      <c r="C108" s="237" t="s">
        <v>70</v>
      </c>
      <c r="D108" s="80" t="s">
        <v>71</v>
      </c>
      <c r="E108" s="80" t="s">
        <v>72</v>
      </c>
      <c r="F108" s="80" t="s">
        <v>73</v>
      </c>
      <c r="G108" s="80" t="s">
        <v>74</v>
      </c>
      <c r="I108" s="75" t="s">
        <v>75</v>
      </c>
      <c r="J108" s="237" t="s">
        <v>70</v>
      </c>
      <c r="K108" s="80" t="s">
        <v>71</v>
      </c>
      <c r="L108" s="80" t="s">
        <v>72</v>
      </c>
      <c r="M108" s="80" t="s">
        <v>73</v>
      </c>
      <c r="N108" s="80" t="s">
        <v>74</v>
      </c>
      <c r="P108" s="75" t="s">
        <v>76</v>
      </c>
      <c r="Q108" s="237" t="s">
        <v>70</v>
      </c>
      <c r="R108" s="80" t="s">
        <v>71</v>
      </c>
      <c r="S108" s="245" t="s">
        <v>72</v>
      </c>
      <c r="T108" s="80" t="s">
        <v>73</v>
      </c>
      <c r="U108" s="80" t="s">
        <v>74</v>
      </c>
      <c r="W108" s="75" t="s">
        <v>77</v>
      </c>
      <c r="X108" s="237" t="s">
        <v>70</v>
      </c>
      <c r="Y108" s="80" t="s">
        <v>71</v>
      </c>
      <c r="Z108" s="80" t="s">
        <v>72</v>
      </c>
      <c r="AA108" s="80" t="s">
        <v>73</v>
      </c>
      <c r="AB108" s="80" t="s">
        <v>74</v>
      </c>
    </row>
    <row r="109" spans="2:28">
      <c r="B109" s="32" t="str">
        <f>'Input Sheet - LRMC'!B134</f>
        <v>Jemena Electricity Network</v>
      </c>
      <c r="C109" s="6">
        <f t="shared" ref="C109:G120" ca="1" si="72">C8</f>
        <v>278.09886040583098</v>
      </c>
      <c r="D109" s="6">
        <f t="shared" ca="1" si="72"/>
        <v>105.89559214135592</v>
      </c>
      <c r="E109" s="6">
        <f t="shared" ca="1" si="72"/>
        <v>70.37806612828841</v>
      </c>
      <c r="F109" s="6">
        <f t="shared" ca="1" si="72"/>
        <v>56.796054375761912</v>
      </c>
      <c r="G109" s="6">
        <f t="shared" ca="1" si="72"/>
        <v>56.796054375761912</v>
      </c>
      <c r="I109" s="32" t="str">
        <f>B109</f>
        <v>Jemena Electricity Network</v>
      </c>
      <c r="J109" s="6">
        <f t="shared" ref="J109:N120" ca="1" si="73">J8</f>
        <v>4.6171334704971452</v>
      </c>
      <c r="K109" s="6">
        <f t="shared" ca="1" si="73"/>
        <v>3.5721373374685093</v>
      </c>
      <c r="L109" s="6">
        <f t="shared" ca="1" si="73"/>
        <v>2.570617062595034</v>
      </c>
      <c r="M109" s="6">
        <f t="shared" ca="1" si="73"/>
        <v>2.0745228520526791</v>
      </c>
      <c r="N109" s="6">
        <f t="shared" ca="1" si="73"/>
        <v>2.0745228520526791</v>
      </c>
      <c r="P109" s="32" t="str">
        <f>I109</f>
        <v>Jemena Electricity Network</v>
      </c>
      <c r="Q109" s="6">
        <f t="shared" ref="Q109:U120" ca="1" si="74">Q8</f>
        <v>282.71599387632813</v>
      </c>
      <c r="R109" s="6">
        <f t="shared" ca="1" si="74"/>
        <v>109.46772947882442</v>
      </c>
      <c r="S109" s="61">
        <f t="shared" ca="1" si="74"/>
        <v>72.948683190883443</v>
      </c>
      <c r="T109" s="6">
        <f t="shared" ca="1" si="74"/>
        <v>58.870577227814593</v>
      </c>
      <c r="U109" s="6">
        <f t="shared" ca="1" si="74"/>
        <v>58.870577227814593</v>
      </c>
      <c r="W109" s="32" t="str">
        <f>P109</f>
        <v>Jemena Electricity Network</v>
      </c>
      <c r="X109" s="6">
        <f t="shared" ref="X109:AB120" si="75">X8</f>
        <v>0</v>
      </c>
      <c r="Y109" s="6">
        <f t="shared" si="75"/>
        <v>0</v>
      </c>
      <c r="Z109" s="6">
        <f t="shared" si="75"/>
        <v>0</v>
      </c>
      <c r="AA109" s="6">
        <f t="shared" si="75"/>
        <v>0</v>
      </c>
      <c r="AB109" s="6">
        <f t="shared" si="75"/>
        <v>0</v>
      </c>
    </row>
    <row r="110" spans="2:28">
      <c r="B110" s="32" t="str">
        <f>'Input Sheet - LRMC'!B135</f>
        <v/>
      </c>
      <c r="C110" s="6" t="str">
        <f t="shared" ca="1" si="72"/>
        <v/>
      </c>
      <c r="D110" s="6" t="str">
        <f t="shared" ca="1" si="72"/>
        <v/>
      </c>
      <c r="E110" s="6" t="str">
        <f t="shared" ca="1" si="72"/>
        <v/>
      </c>
      <c r="F110" s="6" t="str">
        <f t="shared" ca="1" si="72"/>
        <v/>
      </c>
      <c r="G110" s="6" t="str">
        <f t="shared" ca="1" si="72"/>
        <v/>
      </c>
      <c r="I110" s="32" t="str">
        <f t="shared" ref="I110:I121" si="76">B110</f>
        <v/>
      </c>
      <c r="J110" s="6" t="str">
        <f t="shared" ca="1" si="73"/>
        <v/>
      </c>
      <c r="K110" s="6" t="str">
        <f t="shared" ca="1" si="73"/>
        <v/>
      </c>
      <c r="L110" s="6" t="str">
        <f t="shared" ca="1" si="73"/>
        <v/>
      </c>
      <c r="M110" s="6" t="str">
        <f t="shared" ca="1" si="73"/>
        <v/>
      </c>
      <c r="N110" s="6" t="str">
        <f t="shared" ca="1" si="73"/>
        <v/>
      </c>
      <c r="P110" s="32" t="str">
        <f t="shared" ref="P110:P121" si="77">I110</f>
        <v/>
      </c>
      <c r="Q110" s="6" t="str">
        <f t="shared" si="74"/>
        <v/>
      </c>
      <c r="R110" s="6" t="str">
        <f t="shared" si="74"/>
        <v/>
      </c>
      <c r="S110" s="61" t="str">
        <f t="shared" si="74"/>
        <v/>
      </c>
      <c r="T110" s="6" t="str">
        <f t="shared" si="74"/>
        <v/>
      </c>
      <c r="U110" s="6" t="str">
        <f t="shared" si="74"/>
        <v/>
      </c>
      <c r="W110" s="32" t="str">
        <f t="shared" ref="W110:W121" si="78">P110</f>
        <v/>
      </c>
      <c r="X110" s="6" t="str">
        <f t="shared" si="75"/>
        <v/>
      </c>
      <c r="Y110" s="6" t="str">
        <f t="shared" si="75"/>
        <v/>
      </c>
      <c r="Z110" s="6" t="str">
        <f t="shared" si="75"/>
        <v/>
      </c>
      <c r="AA110" s="6" t="str">
        <f t="shared" si="75"/>
        <v/>
      </c>
      <c r="AB110" s="6" t="str">
        <f t="shared" si="75"/>
        <v/>
      </c>
    </row>
    <row r="111" spans="2:28">
      <c r="B111" s="32" t="str">
        <f>'Input Sheet - LRMC'!B136</f>
        <v/>
      </c>
      <c r="C111" s="6" t="str">
        <f t="shared" ca="1" si="72"/>
        <v/>
      </c>
      <c r="D111" s="6" t="str">
        <f t="shared" ca="1" si="72"/>
        <v/>
      </c>
      <c r="E111" s="6" t="str">
        <f t="shared" ca="1" si="72"/>
        <v/>
      </c>
      <c r="F111" s="6" t="str">
        <f t="shared" ca="1" si="72"/>
        <v/>
      </c>
      <c r="G111" s="6" t="str">
        <f t="shared" ca="1" si="72"/>
        <v/>
      </c>
      <c r="I111" s="32" t="str">
        <f t="shared" si="76"/>
        <v/>
      </c>
      <c r="J111" s="6" t="str">
        <f t="shared" ca="1" si="73"/>
        <v/>
      </c>
      <c r="K111" s="6" t="str">
        <f t="shared" ca="1" si="73"/>
        <v/>
      </c>
      <c r="L111" s="6" t="str">
        <f t="shared" ca="1" si="73"/>
        <v/>
      </c>
      <c r="M111" s="6" t="str">
        <f t="shared" ca="1" si="73"/>
        <v/>
      </c>
      <c r="N111" s="6" t="str">
        <f t="shared" ca="1" si="73"/>
        <v/>
      </c>
      <c r="P111" s="32" t="str">
        <f t="shared" si="77"/>
        <v/>
      </c>
      <c r="Q111" s="6" t="str">
        <f t="shared" si="74"/>
        <v/>
      </c>
      <c r="R111" s="6" t="str">
        <f t="shared" si="74"/>
        <v/>
      </c>
      <c r="S111" s="61" t="str">
        <f t="shared" si="74"/>
        <v/>
      </c>
      <c r="T111" s="6" t="str">
        <f t="shared" si="74"/>
        <v/>
      </c>
      <c r="U111" s="6" t="str">
        <f t="shared" si="74"/>
        <v/>
      </c>
      <c r="W111" s="32" t="str">
        <f t="shared" si="78"/>
        <v/>
      </c>
      <c r="X111" s="6" t="str">
        <f t="shared" si="75"/>
        <v/>
      </c>
      <c r="Y111" s="6" t="str">
        <f t="shared" si="75"/>
        <v/>
      </c>
      <c r="Z111" s="6" t="str">
        <f t="shared" si="75"/>
        <v/>
      </c>
      <c r="AA111" s="6" t="str">
        <f t="shared" si="75"/>
        <v/>
      </c>
      <c r="AB111" s="6" t="str">
        <f t="shared" si="75"/>
        <v/>
      </c>
    </row>
    <row r="112" spans="2:28">
      <c r="B112" s="32" t="str">
        <f>'Input Sheet - LRMC'!B137</f>
        <v/>
      </c>
      <c r="C112" s="6" t="str">
        <f t="shared" ca="1" si="72"/>
        <v/>
      </c>
      <c r="D112" s="6" t="str">
        <f t="shared" ca="1" si="72"/>
        <v/>
      </c>
      <c r="E112" s="6" t="str">
        <f t="shared" ca="1" si="72"/>
        <v/>
      </c>
      <c r="F112" s="6" t="str">
        <f t="shared" ca="1" si="72"/>
        <v/>
      </c>
      <c r="G112" s="6" t="str">
        <f t="shared" ca="1" si="72"/>
        <v/>
      </c>
      <c r="I112" s="32" t="str">
        <f t="shared" si="76"/>
        <v/>
      </c>
      <c r="J112" s="6" t="str">
        <f t="shared" ca="1" si="73"/>
        <v/>
      </c>
      <c r="K112" s="6" t="str">
        <f t="shared" ca="1" si="73"/>
        <v/>
      </c>
      <c r="L112" s="6" t="str">
        <f t="shared" ca="1" si="73"/>
        <v/>
      </c>
      <c r="M112" s="6" t="str">
        <f t="shared" ca="1" si="73"/>
        <v/>
      </c>
      <c r="N112" s="6" t="str">
        <f t="shared" ca="1" si="73"/>
        <v/>
      </c>
      <c r="P112" s="32" t="str">
        <f t="shared" si="77"/>
        <v/>
      </c>
      <c r="Q112" s="6" t="str">
        <f t="shared" si="74"/>
        <v/>
      </c>
      <c r="R112" s="6" t="str">
        <f t="shared" si="74"/>
        <v/>
      </c>
      <c r="S112" s="61" t="str">
        <f t="shared" si="74"/>
        <v/>
      </c>
      <c r="T112" s="6" t="str">
        <f t="shared" si="74"/>
        <v/>
      </c>
      <c r="U112" s="6" t="str">
        <f t="shared" si="74"/>
        <v/>
      </c>
      <c r="W112" s="32" t="str">
        <f t="shared" si="78"/>
        <v/>
      </c>
      <c r="X112" s="6" t="str">
        <f t="shared" si="75"/>
        <v/>
      </c>
      <c r="Y112" s="6" t="str">
        <f t="shared" si="75"/>
        <v/>
      </c>
      <c r="Z112" s="6" t="str">
        <f t="shared" si="75"/>
        <v/>
      </c>
      <c r="AA112" s="6" t="str">
        <f t="shared" si="75"/>
        <v/>
      </c>
      <c r="AB112" s="6" t="str">
        <f t="shared" si="75"/>
        <v/>
      </c>
    </row>
    <row r="113" spans="2:28">
      <c r="B113" s="32" t="str">
        <f>'Input Sheet - LRMC'!B138</f>
        <v/>
      </c>
      <c r="C113" s="6" t="str">
        <f t="shared" ca="1" si="72"/>
        <v/>
      </c>
      <c r="D113" s="6" t="str">
        <f t="shared" ca="1" si="72"/>
        <v/>
      </c>
      <c r="E113" s="6" t="str">
        <f t="shared" ca="1" si="72"/>
        <v/>
      </c>
      <c r="F113" s="6" t="str">
        <f t="shared" ca="1" si="72"/>
        <v/>
      </c>
      <c r="G113" s="6" t="str">
        <f t="shared" ca="1" si="72"/>
        <v/>
      </c>
      <c r="I113" s="32" t="str">
        <f t="shared" si="76"/>
        <v/>
      </c>
      <c r="J113" s="6" t="str">
        <f t="shared" ca="1" si="73"/>
        <v/>
      </c>
      <c r="K113" s="6" t="str">
        <f t="shared" ca="1" si="73"/>
        <v/>
      </c>
      <c r="L113" s="6" t="str">
        <f t="shared" ca="1" si="73"/>
        <v/>
      </c>
      <c r="M113" s="6" t="str">
        <f t="shared" ca="1" si="73"/>
        <v/>
      </c>
      <c r="N113" s="6" t="str">
        <f t="shared" ca="1" si="73"/>
        <v/>
      </c>
      <c r="P113" s="32" t="str">
        <f t="shared" si="77"/>
        <v/>
      </c>
      <c r="Q113" s="6" t="str">
        <f t="shared" si="74"/>
        <v/>
      </c>
      <c r="R113" s="6" t="str">
        <f t="shared" si="74"/>
        <v/>
      </c>
      <c r="S113" s="61" t="str">
        <f t="shared" si="74"/>
        <v/>
      </c>
      <c r="T113" s="6" t="str">
        <f t="shared" si="74"/>
        <v/>
      </c>
      <c r="U113" s="6" t="str">
        <f t="shared" si="74"/>
        <v/>
      </c>
      <c r="W113" s="32" t="str">
        <f t="shared" si="78"/>
        <v/>
      </c>
      <c r="X113" s="6" t="str">
        <f t="shared" si="75"/>
        <v/>
      </c>
      <c r="Y113" s="6" t="str">
        <f t="shared" si="75"/>
        <v/>
      </c>
      <c r="Z113" s="6" t="str">
        <f t="shared" si="75"/>
        <v/>
      </c>
      <c r="AA113" s="6" t="str">
        <f t="shared" si="75"/>
        <v/>
      </c>
      <c r="AB113" s="6" t="str">
        <f t="shared" si="75"/>
        <v/>
      </c>
    </row>
    <row r="114" spans="2:28">
      <c r="B114" s="32" t="str">
        <f>'Input Sheet - LRMC'!B139</f>
        <v/>
      </c>
      <c r="C114" s="6" t="str">
        <f t="shared" ca="1" si="72"/>
        <v/>
      </c>
      <c r="D114" s="6" t="str">
        <f t="shared" ca="1" si="72"/>
        <v/>
      </c>
      <c r="E114" s="6" t="str">
        <f t="shared" ca="1" si="72"/>
        <v/>
      </c>
      <c r="F114" s="6" t="str">
        <f t="shared" ca="1" si="72"/>
        <v/>
      </c>
      <c r="G114" s="6" t="str">
        <f t="shared" ca="1" si="72"/>
        <v/>
      </c>
      <c r="I114" s="32" t="str">
        <f t="shared" si="76"/>
        <v/>
      </c>
      <c r="J114" s="6" t="str">
        <f t="shared" ca="1" si="73"/>
        <v/>
      </c>
      <c r="K114" s="6" t="str">
        <f t="shared" ca="1" si="73"/>
        <v/>
      </c>
      <c r="L114" s="6" t="str">
        <f t="shared" ca="1" si="73"/>
        <v/>
      </c>
      <c r="M114" s="6" t="str">
        <f t="shared" ca="1" si="73"/>
        <v/>
      </c>
      <c r="N114" s="6" t="str">
        <f t="shared" ca="1" si="73"/>
        <v/>
      </c>
      <c r="P114" s="32" t="str">
        <f t="shared" si="77"/>
        <v/>
      </c>
      <c r="Q114" s="6" t="str">
        <f t="shared" si="74"/>
        <v/>
      </c>
      <c r="R114" s="6" t="str">
        <f t="shared" si="74"/>
        <v/>
      </c>
      <c r="S114" s="61" t="str">
        <f t="shared" si="74"/>
        <v/>
      </c>
      <c r="T114" s="6" t="str">
        <f t="shared" si="74"/>
        <v/>
      </c>
      <c r="U114" s="6" t="str">
        <f t="shared" si="74"/>
        <v/>
      </c>
      <c r="W114" s="32" t="str">
        <f t="shared" si="78"/>
        <v/>
      </c>
      <c r="X114" s="6" t="str">
        <f t="shared" si="75"/>
        <v/>
      </c>
      <c r="Y114" s="6" t="str">
        <f t="shared" si="75"/>
        <v/>
      </c>
      <c r="Z114" s="6" t="str">
        <f t="shared" si="75"/>
        <v/>
      </c>
      <c r="AA114" s="6" t="str">
        <f t="shared" si="75"/>
        <v/>
      </c>
      <c r="AB114" s="6" t="str">
        <f t="shared" si="75"/>
        <v/>
      </c>
    </row>
    <row r="115" spans="2:28">
      <c r="B115" s="32" t="str">
        <f>'Input Sheet - LRMC'!B140</f>
        <v/>
      </c>
      <c r="C115" s="6" t="str">
        <f t="shared" ca="1" si="72"/>
        <v/>
      </c>
      <c r="D115" s="6" t="str">
        <f t="shared" ca="1" si="72"/>
        <v/>
      </c>
      <c r="E115" s="6" t="str">
        <f t="shared" ca="1" si="72"/>
        <v/>
      </c>
      <c r="F115" s="6" t="str">
        <f t="shared" ca="1" si="72"/>
        <v/>
      </c>
      <c r="G115" s="6" t="str">
        <f t="shared" ca="1" si="72"/>
        <v/>
      </c>
      <c r="I115" s="32" t="str">
        <f t="shared" si="76"/>
        <v/>
      </c>
      <c r="J115" s="6" t="str">
        <f t="shared" ca="1" si="73"/>
        <v/>
      </c>
      <c r="K115" s="6" t="str">
        <f t="shared" ca="1" si="73"/>
        <v/>
      </c>
      <c r="L115" s="6" t="str">
        <f t="shared" ca="1" si="73"/>
        <v/>
      </c>
      <c r="M115" s="6" t="str">
        <f t="shared" ca="1" si="73"/>
        <v/>
      </c>
      <c r="N115" s="6" t="str">
        <f t="shared" ca="1" si="73"/>
        <v/>
      </c>
      <c r="P115" s="32" t="str">
        <f t="shared" si="77"/>
        <v/>
      </c>
      <c r="Q115" s="6" t="str">
        <f t="shared" si="74"/>
        <v/>
      </c>
      <c r="R115" s="6" t="str">
        <f t="shared" si="74"/>
        <v/>
      </c>
      <c r="S115" s="61" t="str">
        <f t="shared" si="74"/>
        <v/>
      </c>
      <c r="T115" s="6" t="str">
        <f t="shared" si="74"/>
        <v/>
      </c>
      <c r="U115" s="6" t="str">
        <f t="shared" si="74"/>
        <v/>
      </c>
      <c r="W115" s="32" t="str">
        <f t="shared" si="78"/>
        <v/>
      </c>
      <c r="X115" s="6" t="str">
        <f t="shared" si="75"/>
        <v/>
      </c>
      <c r="Y115" s="6" t="str">
        <f t="shared" si="75"/>
        <v/>
      </c>
      <c r="Z115" s="6" t="str">
        <f t="shared" si="75"/>
        <v/>
      </c>
      <c r="AA115" s="6" t="str">
        <f t="shared" si="75"/>
        <v/>
      </c>
      <c r="AB115" s="6" t="str">
        <f t="shared" si="75"/>
        <v/>
      </c>
    </row>
    <row r="116" spans="2:28">
      <c r="B116" s="32" t="str">
        <f>'Input Sheet - LRMC'!B141</f>
        <v/>
      </c>
      <c r="C116" s="6" t="str">
        <f t="shared" ca="1" si="72"/>
        <v/>
      </c>
      <c r="D116" s="6" t="str">
        <f t="shared" ca="1" si="72"/>
        <v/>
      </c>
      <c r="E116" s="6" t="str">
        <f t="shared" ca="1" si="72"/>
        <v/>
      </c>
      <c r="F116" s="6" t="str">
        <f t="shared" ca="1" si="72"/>
        <v/>
      </c>
      <c r="G116" s="6" t="str">
        <f t="shared" ca="1" si="72"/>
        <v/>
      </c>
      <c r="I116" s="32" t="str">
        <f t="shared" si="76"/>
        <v/>
      </c>
      <c r="J116" s="6" t="str">
        <f t="shared" ca="1" si="73"/>
        <v/>
      </c>
      <c r="K116" s="6" t="str">
        <f t="shared" ca="1" si="73"/>
        <v/>
      </c>
      <c r="L116" s="6" t="str">
        <f t="shared" ca="1" si="73"/>
        <v/>
      </c>
      <c r="M116" s="6" t="str">
        <f t="shared" ca="1" si="73"/>
        <v/>
      </c>
      <c r="N116" s="6" t="str">
        <f t="shared" ca="1" si="73"/>
        <v/>
      </c>
      <c r="P116" s="32" t="str">
        <f t="shared" si="77"/>
        <v/>
      </c>
      <c r="Q116" s="6" t="str">
        <f t="shared" si="74"/>
        <v/>
      </c>
      <c r="R116" s="6" t="str">
        <f t="shared" si="74"/>
        <v/>
      </c>
      <c r="S116" s="61" t="str">
        <f t="shared" si="74"/>
        <v/>
      </c>
      <c r="T116" s="6" t="str">
        <f t="shared" si="74"/>
        <v/>
      </c>
      <c r="U116" s="6" t="str">
        <f t="shared" si="74"/>
        <v/>
      </c>
      <c r="W116" s="32" t="str">
        <f t="shared" si="78"/>
        <v/>
      </c>
      <c r="X116" s="6" t="str">
        <f t="shared" si="75"/>
        <v/>
      </c>
      <c r="Y116" s="6" t="str">
        <f t="shared" si="75"/>
        <v/>
      </c>
      <c r="Z116" s="6" t="str">
        <f t="shared" si="75"/>
        <v/>
      </c>
      <c r="AA116" s="6" t="str">
        <f t="shared" si="75"/>
        <v/>
      </c>
      <c r="AB116" s="6" t="str">
        <f t="shared" si="75"/>
        <v/>
      </c>
    </row>
    <row r="117" spans="2:28">
      <c r="B117" s="32" t="str">
        <f>'Input Sheet - LRMC'!B142</f>
        <v/>
      </c>
      <c r="C117" s="6" t="str">
        <f t="shared" ca="1" si="72"/>
        <v/>
      </c>
      <c r="D117" s="6" t="str">
        <f t="shared" ca="1" si="72"/>
        <v/>
      </c>
      <c r="E117" s="6" t="str">
        <f t="shared" ca="1" si="72"/>
        <v/>
      </c>
      <c r="F117" s="6" t="str">
        <f t="shared" ca="1" si="72"/>
        <v/>
      </c>
      <c r="G117" s="6" t="str">
        <f t="shared" ca="1" si="72"/>
        <v/>
      </c>
      <c r="I117" s="32" t="str">
        <f t="shared" si="76"/>
        <v/>
      </c>
      <c r="J117" s="6" t="str">
        <f t="shared" ca="1" si="73"/>
        <v/>
      </c>
      <c r="K117" s="6" t="str">
        <f t="shared" ca="1" si="73"/>
        <v/>
      </c>
      <c r="L117" s="6" t="str">
        <f t="shared" ca="1" si="73"/>
        <v/>
      </c>
      <c r="M117" s="6" t="str">
        <f t="shared" ca="1" si="73"/>
        <v/>
      </c>
      <c r="N117" s="6" t="str">
        <f t="shared" ca="1" si="73"/>
        <v/>
      </c>
      <c r="P117" s="32" t="str">
        <f t="shared" si="77"/>
        <v/>
      </c>
      <c r="Q117" s="6" t="str">
        <f t="shared" si="74"/>
        <v/>
      </c>
      <c r="R117" s="6" t="str">
        <f t="shared" si="74"/>
        <v/>
      </c>
      <c r="S117" s="61" t="str">
        <f t="shared" si="74"/>
        <v/>
      </c>
      <c r="T117" s="6" t="str">
        <f t="shared" si="74"/>
        <v/>
      </c>
      <c r="U117" s="6" t="str">
        <f t="shared" si="74"/>
        <v/>
      </c>
      <c r="W117" s="32" t="str">
        <f t="shared" si="78"/>
        <v/>
      </c>
      <c r="X117" s="6" t="str">
        <f t="shared" si="75"/>
        <v/>
      </c>
      <c r="Y117" s="6" t="str">
        <f t="shared" si="75"/>
        <v/>
      </c>
      <c r="Z117" s="6" t="str">
        <f t="shared" si="75"/>
        <v/>
      </c>
      <c r="AA117" s="6" t="str">
        <f t="shared" si="75"/>
        <v/>
      </c>
      <c r="AB117" s="6" t="str">
        <f t="shared" si="75"/>
        <v/>
      </c>
    </row>
    <row r="118" spans="2:28">
      <c r="B118" s="32" t="str">
        <f>'Input Sheet - LRMC'!B143</f>
        <v/>
      </c>
      <c r="C118" s="6" t="str">
        <f t="shared" ca="1" si="72"/>
        <v/>
      </c>
      <c r="D118" s="6" t="str">
        <f t="shared" ca="1" si="72"/>
        <v/>
      </c>
      <c r="E118" s="6" t="str">
        <f t="shared" ca="1" si="72"/>
        <v/>
      </c>
      <c r="F118" s="6" t="str">
        <f t="shared" ca="1" si="72"/>
        <v/>
      </c>
      <c r="G118" s="6" t="str">
        <f t="shared" ca="1" si="72"/>
        <v/>
      </c>
      <c r="I118" s="32" t="str">
        <f t="shared" si="76"/>
        <v/>
      </c>
      <c r="J118" s="6" t="str">
        <f t="shared" ca="1" si="73"/>
        <v/>
      </c>
      <c r="K118" s="6" t="str">
        <f t="shared" ca="1" si="73"/>
        <v/>
      </c>
      <c r="L118" s="6" t="str">
        <f t="shared" ca="1" si="73"/>
        <v/>
      </c>
      <c r="M118" s="6" t="str">
        <f t="shared" ca="1" si="73"/>
        <v/>
      </c>
      <c r="N118" s="6" t="str">
        <f t="shared" ca="1" si="73"/>
        <v/>
      </c>
      <c r="P118" s="32" t="str">
        <f t="shared" si="77"/>
        <v/>
      </c>
      <c r="Q118" s="6" t="str">
        <f t="shared" si="74"/>
        <v/>
      </c>
      <c r="R118" s="6" t="str">
        <f t="shared" si="74"/>
        <v/>
      </c>
      <c r="S118" s="61" t="str">
        <f t="shared" si="74"/>
        <v/>
      </c>
      <c r="T118" s="6" t="str">
        <f t="shared" si="74"/>
        <v/>
      </c>
      <c r="U118" s="6" t="str">
        <f t="shared" si="74"/>
        <v/>
      </c>
      <c r="W118" s="32" t="str">
        <f t="shared" si="78"/>
        <v/>
      </c>
      <c r="X118" s="6" t="str">
        <f t="shared" si="75"/>
        <v/>
      </c>
      <c r="Y118" s="6" t="str">
        <f t="shared" si="75"/>
        <v/>
      </c>
      <c r="Z118" s="6" t="str">
        <f t="shared" si="75"/>
        <v/>
      </c>
      <c r="AA118" s="6" t="str">
        <f t="shared" si="75"/>
        <v/>
      </c>
      <c r="AB118" s="6" t="str">
        <f t="shared" si="75"/>
        <v/>
      </c>
    </row>
    <row r="119" spans="2:28">
      <c r="B119" s="32" t="str">
        <f>'Input Sheet - LRMC'!B144</f>
        <v/>
      </c>
      <c r="C119" s="6" t="str">
        <f t="shared" ca="1" si="72"/>
        <v/>
      </c>
      <c r="D119" s="6" t="str">
        <f t="shared" ca="1" si="72"/>
        <v/>
      </c>
      <c r="E119" s="6" t="str">
        <f t="shared" ca="1" si="72"/>
        <v/>
      </c>
      <c r="F119" s="6" t="str">
        <f t="shared" ca="1" si="72"/>
        <v/>
      </c>
      <c r="G119" s="6" t="str">
        <f t="shared" ca="1" si="72"/>
        <v/>
      </c>
      <c r="I119" s="32" t="str">
        <f t="shared" si="76"/>
        <v/>
      </c>
      <c r="J119" s="6" t="str">
        <f t="shared" ca="1" si="73"/>
        <v/>
      </c>
      <c r="K119" s="6" t="str">
        <f t="shared" ca="1" si="73"/>
        <v/>
      </c>
      <c r="L119" s="6" t="str">
        <f t="shared" ca="1" si="73"/>
        <v/>
      </c>
      <c r="M119" s="6" t="str">
        <f t="shared" ca="1" si="73"/>
        <v/>
      </c>
      <c r="N119" s="6" t="str">
        <f t="shared" ca="1" si="73"/>
        <v/>
      </c>
      <c r="P119" s="32" t="str">
        <f t="shared" si="77"/>
        <v/>
      </c>
      <c r="Q119" s="6" t="str">
        <f t="shared" si="74"/>
        <v/>
      </c>
      <c r="R119" s="6" t="str">
        <f t="shared" si="74"/>
        <v/>
      </c>
      <c r="S119" s="61" t="str">
        <f t="shared" si="74"/>
        <v/>
      </c>
      <c r="T119" s="6" t="str">
        <f t="shared" si="74"/>
        <v/>
      </c>
      <c r="U119" s="6" t="str">
        <f t="shared" si="74"/>
        <v/>
      </c>
      <c r="W119" s="32" t="str">
        <f t="shared" si="78"/>
        <v/>
      </c>
      <c r="X119" s="6" t="str">
        <f t="shared" si="75"/>
        <v/>
      </c>
      <c r="Y119" s="6" t="str">
        <f t="shared" si="75"/>
        <v/>
      </c>
      <c r="Z119" s="6" t="str">
        <f t="shared" si="75"/>
        <v/>
      </c>
      <c r="AA119" s="6" t="str">
        <f t="shared" si="75"/>
        <v/>
      </c>
      <c r="AB119" s="6" t="str">
        <f t="shared" si="75"/>
        <v/>
      </c>
    </row>
    <row r="120" spans="2:28">
      <c r="B120" s="32" t="str">
        <f>'Input Sheet - LRMC'!B145</f>
        <v/>
      </c>
      <c r="C120" s="6" t="str">
        <f t="shared" ca="1" si="72"/>
        <v/>
      </c>
      <c r="D120" s="6" t="str">
        <f t="shared" ca="1" si="72"/>
        <v/>
      </c>
      <c r="E120" s="6" t="str">
        <f t="shared" ca="1" si="72"/>
        <v/>
      </c>
      <c r="F120" s="6" t="str">
        <f t="shared" ca="1" si="72"/>
        <v/>
      </c>
      <c r="G120" s="6" t="str">
        <f t="shared" ca="1" si="72"/>
        <v/>
      </c>
      <c r="I120" s="32" t="str">
        <f t="shared" ref="I120" si="79">B120</f>
        <v/>
      </c>
      <c r="J120" s="6" t="str">
        <f t="shared" ca="1" si="73"/>
        <v/>
      </c>
      <c r="K120" s="6" t="str">
        <f t="shared" ca="1" si="73"/>
        <v/>
      </c>
      <c r="L120" s="6" t="str">
        <f t="shared" ca="1" si="73"/>
        <v/>
      </c>
      <c r="M120" s="6" t="str">
        <f t="shared" ca="1" si="73"/>
        <v/>
      </c>
      <c r="N120" s="6" t="str">
        <f t="shared" ca="1" si="73"/>
        <v/>
      </c>
      <c r="P120" s="32" t="str">
        <f t="shared" ref="P120" si="80">I120</f>
        <v/>
      </c>
      <c r="Q120" s="6" t="str">
        <f t="shared" si="74"/>
        <v/>
      </c>
      <c r="R120" s="6" t="str">
        <f t="shared" si="74"/>
        <v/>
      </c>
      <c r="S120" s="61" t="str">
        <f t="shared" si="74"/>
        <v/>
      </c>
      <c r="T120" s="6" t="str">
        <f t="shared" si="74"/>
        <v/>
      </c>
      <c r="U120" s="6" t="str">
        <f t="shared" si="74"/>
        <v/>
      </c>
      <c r="W120" s="32" t="str">
        <f t="shared" ref="W120" si="81">P120</f>
        <v/>
      </c>
      <c r="X120" s="6">
        <f t="shared" si="75"/>
        <v>0</v>
      </c>
      <c r="Y120" s="6">
        <f t="shared" si="75"/>
        <v>0</v>
      </c>
      <c r="Z120" s="6">
        <f t="shared" si="75"/>
        <v>0</v>
      </c>
      <c r="AA120" s="6">
        <f t="shared" si="75"/>
        <v>0</v>
      </c>
      <c r="AB120" s="6">
        <f t="shared" si="75"/>
        <v>0</v>
      </c>
    </row>
    <row r="121" spans="2:28">
      <c r="B121" s="32" t="str">
        <f>'Input Sheet - LRMC'!B146</f>
        <v/>
      </c>
      <c r="C121" s="6" t="str">
        <f t="shared" ref="C121:G121" ca="1" si="82">C20</f>
        <v/>
      </c>
      <c r="D121" s="6" t="str">
        <f t="shared" ca="1" si="82"/>
        <v/>
      </c>
      <c r="E121" s="6" t="str">
        <f t="shared" ca="1" si="82"/>
        <v/>
      </c>
      <c r="F121" s="6" t="str">
        <f t="shared" ca="1" si="82"/>
        <v/>
      </c>
      <c r="G121" s="6" t="str">
        <f t="shared" ca="1" si="82"/>
        <v/>
      </c>
      <c r="I121" s="32" t="str">
        <f t="shared" si="76"/>
        <v/>
      </c>
      <c r="J121" s="6" t="str">
        <f t="shared" ref="J121:N121" ca="1" si="83">J20</f>
        <v/>
      </c>
      <c r="K121" s="6" t="str">
        <f t="shared" ca="1" si="83"/>
        <v/>
      </c>
      <c r="L121" s="6" t="str">
        <f t="shared" ca="1" si="83"/>
        <v/>
      </c>
      <c r="M121" s="6" t="str">
        <f t="shared" ca="1" si="83"/>
        <v/>
      </c>
      <c r="N121" s="6" t="str">
        <f t="shared" ca="1" si="83"/>
        <v/>
      </c>
      <c r="P121" s="32" t="str">
        <f t="shared" si="77"/>
        <v/>
      </c>
      <c r="Q121" s="6" t="str">
        <f t="shared" ref="Q121:U121" si="84">Q20</f>
        <v/>
      </c>
      <c r="R121" s="6" t="str">
        <f t="shared" si="84"/>
        <v/>
      </c>
      <c r="S121" s="61" t="str">
        <f t="shared" si="84"/>
        <v/>
      </c>
      <c r="T121" s="6" t="str">
        <f t="shared" si="84"/>
        <v/>
      </c>
      <c r="U121" s="6" t="str">
        <f t="shared" si="84"/>
        <v/>
      </c>
      <c r="W121" s="32" t="str">
        <f t="shared" si="78"/>
        <v/>
      </c>
      <c r="X121" s="6" t="str">
        <f t="shared" ref="X121:AB121" si="85">X20</f>
        <v/>
      </c>
      <c r="Y121" s="6" t="str">
        <f t="shared" si="85"/>
        <v/>
      </c>
      <c r="Z121" s="6" t="str">
        <f t="shared" si="85"/>
        <v/>
      </c>
      <c r="AA121" s="6" t="str">
        <f t="shared" si="85"/>
        <v/>
      </c>
      <c r="AB121" s="6" t="str">
        <f t="shared" si="85"/>
        <v/>
      </c>
    </row>
    <row r="122" spans="2:28">
      <c r="B122" s="78" t="s">
        <v>62</v>
      </c>
      <c r="C122" s="74">
        <f ca="1">C21</f>
        <v>278.09886040583098</v>
      </c>
      <c r="D122" s="74">
        <f ca="1">D21</f>
        <v>105.89559214135592</v>
      </c>
      <c r="E122" s="74">
        <f ca="1">E21</f>
        <v>70.37806612828841</v>
      </c>
      <c r="F122" s="74">
        <f ca="1">F21</f>
        <v>56.796054375761912</v>
      </c>
      <c r="G122" s="74">
        <f ca="1">G21</f>
        <v>56.796054375761912</v>
      </c>
      <c r="I122" s="78" t="str">
        <f>B122</f>
        <v>TOTAL</v>
      </c>
      <c r="J122" s="74">
        <f ca="1">J21</f>
        <v>4.6171334704971452</v>
      </c>
      <c r="K122" s="74">
        <f ca="1">K21</f>
        <v>3.5721373374685093</v>
      </c>
      <c r="L122" s="74">
        <f ca="1">L21</f>
        <v>2.570617062595034</v>
      </c>
      <c r="M122" s="74">
        <f ca="1">M21</f>
        <v>2.0745228520526791</v>
      </c>
      <c r="N122" s="74">
        <f ca="1">N21</f>
        <v>2.0745228520526791</v>
      </c>
      <c r="P122" s="78" t="str">
        <f>I122</f>
        <v>TOTAL</v>
      </c>
      <c r="Q122" s="74">
        <f ca="1">Q21</f>
        <v>282.71599387632813</v>
      </c>
      <c r="R122" s="74">
        <f ca="1">R21</f>
        <v>109.46772947882442</v>
      </c>
      <c r="S122" s="246">
        <f ca="1">S21</f>
        <v>72.948683190883443</v>
      </c>
      <c r="T122" s="74">
        <f ca="1">T21</f>
        <v>58.870577227814593</v>
      </c>
      <c r="U122" s="74">
        <f ca="1">U21</f>
        <v>58.870577227814593</v>
      </c>
      <c r="W122" s="78" t="str">
        <f>P122</f>
        <v>TOTAL</v>
      </c>
      <c r="X122" s="74">
        <f>X21</f>
        <v>0</v>
      </c>
      <c r="Y122" s="74">
        <f>Y21</f>
        <v>0</v>
      </c>
      <c r="Z122" s="74">
        <f>Z21</f>
        <v>0</v>
      </c>
      <c r="AA122" s="74">
        <f>AA21</f>
        <v>0</v>
      </c>
      <c r="AB122" s="74">
        <f>AB21</f>
        <v>0</v>
      </c>
    </row>
    <row r="125" spans="2:28">
      <c r="B125" s="73" t="str">
        <f>B24</f>
        <v>High Voltage</v>
      </c>
      <c r="I125" s="73" t="str">
        <f>B125</f>
        <v>High Voltage</v>
      </c>
      <c r="P125" s="73" t="str">
        <f>I125</f>
        <v>High Voltage</v>
      </c>
      <c r="W125" s="73" t="str">
        <f>P125</f>
        <v>High Voltage</v>
      </c>
    </row>
    <row r="127" spans="2:28">
      <c r="B127" s="75" t="str">
        <f t="shared" ref="B127:B139" si="86">B108</f>
        <v>Long Run Marginal Capital Cost (kW)</v>
      </c>
      <c r="C127" s="237" t="s">
        <v>70</v>
      </c>
      <c r="D127" s="80" t="s">
        <v>71</v>
      </c>
      <c r="E127" s="80" t="s">
        <v>72</v>
      </c>
      <c r="F127" s="80" t="s">
        <v>73</v>
      </c>
      <c r="G127" s="80" t="s">
        <v>74</v>
      </c>
      <c r="I127" s="75" t="str">
        <f>I108</f>
        <v>Short Run Marginal (Operating) Cost (kW)</v>
      </c>
      <c r="J127" s="237" t="s">
        <v>70</v>
      </c>
      <c r="K127" s="80" t="s">
        <v>71</v>
      </c>
      <c r="L127" s="80" t="s">
        <v>72</v>
      </c>
      <c r="M127" s="80" t="s">
        <v>73</v>
      </c>
      <c r="N127" s="80" t="s">
        <v>74</v>
      </c>
      <c r="P127" s="75" t="str">
        <f>P108</f>
        <v>Total LRMC (kW)</v>
      </c>
      <c r="Q127" s="237" t="s">
        <v>70</v>
      </c>
      <c r="R127" s="80" t="s">
        <v>71</v>
      </c>
      <c r="S127" s="245" t="s">
        <v>72</v>
      </c>
      <c r="T127" s="80" t="s">
        <v>73</v>
      </c>
      <c r="U127" s="80" t="s">
        <v>74</v>
      </c>
      <c r="W127" s="75" t="s">
        <v>77</v>
      </c>
      <c r="X127" s="237" t="s">
        <v>70</v>
      </c>
      <c r="Y127" s="80" t="s">
        <v>71</v>
      </c>
      <c r="Z127" s="80" t="s">
        <v>72</v>
      </c>
      <c r="AA127" s="80" t="s">
        <v>73</v>
      </c>
      <c r="AB127" s="80" t="s">
        <v>74</v>
      </c>
    </row>
    <row r="128" spans="2:28">
      <c r="B128" s="32" t="str">
        <f t="shared" si="86"/>
        <v>Jemena Electricity Network</v>
      </c>
      <c r="C128" s="6">
        <f t="shared" ref="C128:G139" ca="1" si="87">SUM(C8,C27)</f>
        <v>503.26352251589526</v>
      </c>
      <c r="D128" s="6">
        <f t="shared" ca="1" si="87"/>
        <v>192.67917460496193</v>
      </c>
      <c r="E128" s="6">
        <f t="shared" ca="1" si="87"/>
        <v>128.05431668761815</v>
      </c>
      <c r="F128" s="6">
        <f t="shared" ca="1" si="87"/>
        <v>103.34157122736892</v>
      </c>
      <c r="G128" s="6">
        <f t="shared" ca="1" si="87"/>
        <v>103.34157122736892</v>
      </c>
      <c r="I128" s="32" t="str">
        <f>B128</f>
        <v>Jemena Electricity Network</v>
      </c>
      <c r="J128" s="6">
        <f t="shared" ref="J128:N139" ca="1" si="88">SUM(J8,J27)</f>
        <v>8.0045102053537232</v>
      </c>
      <c r="K128" s="6">
        <f t="shared" ca="1" si="88"/>
        <v>6.3923111609583749</v>
      </c>
      <c r="L128" s="6">
        <f t="shared" ca="1" si="88"/>
        <v>4.6106653034720075</v>
      </c>
      <c r="M128" s="6">
        <f t="shared" ca="1" si="88"/>
        <v>3.7208694653116861</v>
      </c>
      <c r="N128" s="6">
        <f t="shared" ca="1" si="88"/>
        <v>3.7208694653116861</v>
      </c>
      <c r="P128" s="32" t="str">
        <f>I128</f>
        <v>Jemena Electricity Network</v>
      </c>
      <c r="Q128" s="6">
        <f t="shared" ref="Q128:U139" ca="1" si="89">SUM(Q8,Q27)</f>
        <v>511.26803272124897</v>
      </c>
      <c r="R128" s="6">
        <f t="shared" ca="1" si="89"/>
        <v>199.07148576592027</v>
      </c>
      <c r="S128" s="61">
        <f t="shared" ca="1" si="89"/>
        <v>132.66498199109014</v>
      </c>
      <c r="T128" s="6">
        <f t="shared" ca="1" si="89"/>
        <v>107.06244069268061</v>
      </c>
      <c r="U128" s="6">
        <f t="shared" ca="1" si="89"/>
        <v>107.06244069268061</v>
      </c>
      <c r="W128" s="32" t="str">
        <f>P128</f>
        <v>Jemena Electricity Network</v>
      </c>
      <c r="X128" s="6">
        <f t="shared" ref="X128:AB139" si="90">SUM(X8,X27)</f>
        <v>0</v>
      </c>
      <c r="Y128" s="6">
        <f t="shared" si="90"/>
        <v>0</v>
      </c>
      <c r="Z128" s="6">
        <f t="shared" si="90"/>
        <v>0</v>
      </c>
      <c r="AA128" s="6">
        <f t="shared" si="90"/>
        <v>0</v>
      </c>
      <c r="AB128" s="6">
        <f t="shared" si="90"/>
        <v>0</v>
      </c>
    </row>
    <row r="129" spans="2:28">
      <c r="B129" s="32" t="str">
        <f t="shared" si="86"/>
        <v/>
      </c>
      <c r="C129" s="6">
        <f t="shared" ca="1" si="87"/>
        <v>0</v>
      </c>
      <c r="D129" s="6">
        <f t="shared" ca="1" si="87"/>
        <v>0</v>
      </c>
      <c r="E129" s="6">
        <f t="shared" ca="1" si="87"/>
        <v>0</v>
      </c>
      <c r="F129" s="6">
        <f t="shared" ca="1" si="87"/>
        <v>0</v>
      </c>
      <c r="G129" s="6">
        <f t="shared" ca="1" si="87"/>
        <v>0</v>
      </c>
      <c r="I129" s="32" t="str">
        <f t="shared" ref="I129:I140" si="91">B129</f>
        <v/>
      </c>
      <c r="J129" s="6">
        <f t="shared" ca="1" si="88"/>
        <v>0</v>
      </c>
      <c r="K129" s="6">
        <f t="shared" ca="1" si="88"/>
        <v>0</v>
      </c>
      <c r="L129" s="6">
        <f t="shared" ca="1" si="88"/>
        <v>0</v>
      </c>
      <c r="M129" s="6">
        <f t="shared" ca="1" si="88"/>
        <v>0</v>
      </c>
      <c r="N129" s="6">
        <f t="shared" ca="1" si="88"/>
        <v>0</v>
      </c>
      <c r="P129" s="32" t="str">
        <f t="shared" ref="P129:P140" si="92">I129</f>
        <v/>
      </c>
      <c r="Q129" s="6">
        <f t="shared" si="89"/>
        <v>0</v>
      </c>
      <c r="R129" s="6">
        <f t="shared" si="89"/>
        <v>0</v>
      </c>
      <c r="S129" s="61">
        <f t="shared" si="89"/>
        <v>0</v>
      </c>
      <c r="T129" s="6">
        <f t="shared" si="89"/>
        <v>0</v>
      </c>
      <c r="U129" s="6">
        <f t="shared" si="89"/>
        <v>0</v>
      </c>
      <c r="W129" s="32" t="str">
        <f t="shared" ref="W129:W140" si="93">P129</f>
        <v/>
      </c>
      <c r="X129" s="6">
        <f t="shared" si="90"/>
        <v>0</v>
      </c>
      <c r="Y129" s="6">
        <f t="shared" si="90"/>
        <v>0</v>
      </c>
      <c r="Z129" s="6">
        <f t="shared" si="90"/>
        <v>0</v>
      </c>
      <c r="AA129" s="6">
        <f t="shared" si="90"/>
        <v>0</v>
      </c>
      <c r="AB129" s="6">
        <f t="shared" si="90"/>
        <v>0</v>
      </c>
    </row>
    <row r="130" spans="2:28">
      <c r="B130" s="32" t="str">
        <f t="shared" si="86"/>
        <v/>
      </c>
      <c r="C130" s="6">
        <f t="shared" ca="1" si="87"/>
        <v>0</v>
      </c>
      <c r="D130" s="6">
        <f t="shared" ca="1" si="87"/>
        <v>0</v>
      </c>
      <c r="E130" s="6">
        <f t="shared" ca="1" si="87"/>
        <v>0</v>
      </c>
      <c r="F130" s="6">
        <f t="shared" ca="1" si="87"/>
        <v>0</v>
      </c>
      <c r="G130" s="6">
        <f t="shared" ca="1" si="87"/>
        <v>0</v>
      </c>
      <c r="I130" s="32" t="str">
        <f t="shared" si="91"/>
        <v/>
      </c>
      <c r="J130" s="6">
        <f t="shared" ca="1" si="88"/>
        <v>0</v>
      </c>
      <c r="K130" s="6">
        <f t="shared" ca="1" si="88"/>
        <v>0</v>
      </c>
      <c r="L130" s="6">
        <f t="shared" ca="1" si="88"/>
        <v>0</v>
      </c>
      <c r="M130" s="6">
        <f t="shared" ca="1" si="88"/>
        <v>0</v>
      </c>
      <c r="N130" s="6">
        <f t="shared" ca="1" si="88"/>
        <v>0</v>
      </c>
      <c r="P130" s="32" t="str">
        <f t="shared" si="92"/>
        <v/>
      </c>
      <c r="Q130" s="6">
        <f t="shared" si="89"/>
        <v>0</v>
      </c>
      <c r="R130" s="6">
        <f t="shared" si="89"/>
        <v>0</v>
      </c>
      <c r="S130" s="61">
        <f t="shared" si="89"/>
        <v>0</v>
      </c>
      <c r="T130" s="6">
        <f t="shared" si="89"/>
        <v>0</v>
      </c>
      <c r="U130" s="6">
        <f t="shared" si="89"/>
        <v>0</v>
      </c>
      <c r="W130" s="32" t="str">
        <f t="shared" si="93"/>
        <v/>
      </c>
      <c r="X130" s="6">
        <f t="shared" si="90"/>
        <v>0</v>
      </c>
      <c r="Y130" s="6">
        <f t="shared" si="90"/>
        <v>0</v>
      </c>
      <c r="Z130" s="6">
        <f t="shared" si="90"/>
        <v>0</v>
      </c>
      <c r="AA130" s="6">
        <f t="shared" si="90"/>
        <v>0</v>
      </c>
      <c r="AB130" s="6">
        <f t="shared" si="90"/>
        <v>0</v>
      </c>
    </row>
    <row r="131" spans="2:28">
      <c r="B131" s="32" t="str">
        <f t="shared" si="86"/>
        <v/>
      </c>
      <c r="C131" s="6">
        <f t="shared" ca="1" si="87"/>
        <v>0</v>
      </c>
      <c r="D131" s="6">
        <f t="shared" ca="1" si="87"/>
        <v>0</v>
      </c>
      <c r="E131" s="6">
        <f t="shared" ca="1" si="87"/>
        <v>0</v>
      </c>
      <c r="F131" s="6">
        <f t="shared" ca="1" si="87"/>
        <v>0</v>
      </c>
      <c r="G131" s="6">
        <f t="shared" ca="1" si="87"/>
        <v>0</v>
      </c>
      <c r="I131" s="32" t="str">
        <f t="shared" si="91"/>
        <v/>
      </c>
      <c r="J131" s="6">
        <f t="shared" ca="1" si="88"/>
        <v>0</v>
      </c>
      <c r="K131" s="6">
        <f t="shared" ca="1" si="88"/>
        <v>0</v>
      </c>
      <c r="L131" s="6">
        <f t="shared" ca="1" si="88"/>
        <v>0</v>
      </c>
      <c r="M131" s="6">
        <f t="shared" ca="1" si="88"/>
        <v>0</v>
      </c>
      <c r="N131" s="6">
        <f t="shared" ca="1" si="88"/>
        <v>0</v>
      </c>
      <c r="P131" s="32" t="str">
        <f t="shared" si="92"/>
        <v/>
      </c>
      <c r="Q131" s="6">
        <f t="shared" si="89"/>
        <v>0</v>
      </c>
      <c r="R131" s="6">
        <f t="shared" si="89"/>
        <v>0</v>
      </c>
      <c r="S131" s="61">
        <f t="shared" si="89"/>
        <v>0</v>
      </c>
      <c r="T131" s="6">
        <f t="shared" si="89"/>
        <v>0</v>
      </c>
      <c r="U131" s="6">
        <f t="shared" si="89"/>
        <v>0</v>
      </c>
      <c r="W131" s="32" t="str">
        <f t="shared" si="93"/>
        <v/>
      </c>
      <c r="X131" s="6">
        <f t="shared" si="90"/>
        <v>0</v>
      </c>
      <c r="Y131" s="6">
        <f t="shared" si="90"/>
        <v>0</v>
      </c>
      <c r="Z131" s="6">
        <f t="shared" si="90"/>
        <v>0</v>
      </c>
      <c r="AA131" s="6">
        <f t="shared" si="90"/>
        <v>0</v>
      </c>
      <c r="AB131" s="6">
        <f t="shared" si="90"/>
        <v>0</v>
      </c>
    </row>
    <row r="132" spans="2:28">
      <c r="B132" s="32" t="str">
        <f t="shared" si="86"/>
        <v/>
      </c>
      <c r="C132" s="6">
        <f t="shared" ca="1" si="87"/>
        <v>0</v>
      </c>
      <c r="D132" s="6">
        <f t="shared" ca="1" si="87"/>
        <v>0</v>
      </c>
      <c r="E132" s="6">
        <f t="shared" ca="1" si="87"/>
        <v>0</v>
      </c>
      <c r="F132" s="6">
        <f t="shared" ca="1" si="87"/>
        <v>0</v>
      </c>
      <c r="G132" s="6">
        <f t="shared" ca="1" si="87"/>
        <v>0</v>
      </c>
      <c r="I132" s="32" t="str">
        <f t="shared" si="91"/>
        <v/>
      </c>
      <c r="J132" s="6">
        <f t="shared" ca="1" si="88"/>
        <v>0</v>
      </c>
      <c r="K132" s="6">
        <f t="shared" ca="1" si="88"/>
        <v>0</v>
      </c>
      <c r="L132" s="6">
        <f t="shared" ca="1" si="88"/>
        <v>0</v>
      </c>
      <c r="M132" s="6">
        <f t="shared" ca="1" si="88"/>
        <v>0</v>
      </c>
      <c r="N132" s="6">
        <f t="shared" ca="1" si="88"/>
        <v>0</v>
      </c>
      <c r="P132" s="32" t="str">
        <f t="shared" si="92"/>
        <v/>
      </c>
      <c r="Q132" s="6">
        <f t="shared" si="89"/>
        <v>0</v>
      </c>
      <c r="R132" s="6">
        <f t="shared" si="89"/>
        <v>0</v>
      </c>
      <c r="S132" s="61">
        <f t="shared" si="89"/>
        <v>0</v>
      </c>
      <c r="T132" s="6">
        <f t="shared" si="89"/>
        <v>0</v>
      </c>
      <c r="U132" s="6">
        <f t="shared" si="89"/>
        <v>0</v>
      </c>
      <c r="W132" s="32" t="str">
        <f t="shared" si="93"/>
        <v/>
      </c>
      <c r="X132" s="6">
        <f t="shared" si="90"/>
        <v>0</v>
      </c>
      <c r="Y132" s="6">
        <f t="shared" si="90"/>
        <v>0</v>
      </c>
      <c r="Z132" s="6">
        <f t="shared" si="90"/>
        <v>0</v>
      </c>
      <c r="AA132" s="6">
        <f t="shared" si="90"/>
        <v>0</v>
      </c>
      <c r="AB132" s="6">
        <f t="shared" si="90"/>
        <v>0</v>
      </c>
    </row>
    <row r="133" spans="2:28">
      <c r="B133" s="32" t="str">
        <f t="shared" si="86"/>
        <v/>
      </c>
      <c r="C133" s="6">
        <f t="shared" ca="1" si="87"/>
        <v>0</v>
      </c>
      <c r="D133" s="6">
        <f t="shared" ca="1" si="87"/>
        <v>0</v>
      </c>
      <c r="E133" s="6">
        <f t="shared" ca="1" si="87"/>
        <v>0</v>
      </c>
      <c r="F133" s="6">
        <f t="shared" ca="1" si="87"/>
        <v>0</v>
      </c>
      <c r="G133" s="6">
        <f t="shared" ca="1" si="87"/>
        <v>0</v>
      </c>
      <c r="I133" s="32" t="str">
        <f t="shared" si="91"/>
        <v/>
      </c>
      <c r="J133" s="6">
        <f t="shared" ca="1" si="88"/>
        <v>0</v>
      </c>
      <c r="K133" s="6">
        <f t="shared" ca="1" si="88"/>
        <v>0</v>
      </c>
      <c r="L133" s="6">
        <f t="shared" ca="1" si="88"/>
        <v>0</v>
      </c>
      <c r="M133" s="6">
        <f t="shared" ca="1" si="88"/>
        <v>0</v>
      </c>
      <c r="N133" s="6">
        <f t="shared" ca="1" si="88"/>
        <v>0</v>
      </c>
      <c r="P133" s="32" t="str">
        <f t="shared" si="92"/>
        <v/>
      </c>
      <c r="Q133" s="6">
        <f t="shared" si="89"/>
        <v>0</v>
      </c>
      <c r="R133" s="6">
        <f t="shared" si="89"/>
        <v>0</v>
      </c>
      <c r="S133" s="61">
        <f t="shared" si="89"/>
        <v>0</v>
      </c>
      <c r="T133" s="6">
        <f t="shared" si="89"/>
        <v>0</v>
      </c>
      <c r="U133" s="6">
        <f t="shared" si="89"/>
        <v>0</v>
      </c>
      <c r="W133" s="32" t="str">
        <f t="shared" si="93"/>
        <v/>
      </c>
      <c r="X133" s="6">
        <f t="shared" si="90"/>
        <v>0</v>
      </c>
      <c r="Y133" s="6">
        <f t="shared" si="90"/>
        <v>0</v>
      </c>
      <c r="Z133" s="6">
        <f t="shared" si="90"/>
        <v>0</v>
      </c>
      <c r="AA133" s="6">
        <f t="shared" si="90"/>
        <v>0</v>
      </c>
      <c r="AB133" s="6">
        <f t="shared" si="90"/>
        <v>0</v>
      </c>
    </row>
    <row r="134" spans="2:28">
      <c r="B134" s="32" t="str">
        <f t="shared" si="86"/>
        <v/>
      </c>
      <c r="C134" s="6">
        <f t="shared" ca="1" si="87"/>
        <v>0</v>
      </c>
      <c r="D134" s="6">
        <f t="shared" ca="1" si="87"/>
        <v>0</v>
      </c>
      <c r="E134" s="6">
        <f t="shared" ca="1" si="87"/>
        <v>0</v>
      </c>
      <c r="F134" s="6">
        <f t="shared" ca="1" si="87"/>
        <v>0</v>
      </c>
      <c r="G134" s="6">
        <f t="shared" ca="1" si="87"/>
        <v>0</v>
      </c>
      <c r="I134" s="32" t="str">
        <f t="shared" si="91"/>
        <v/>
      </c>
      <c r="J134" s="6">
        <f t="shared" ca="1" si="88"/>
        <v>0</v>
      </c>
      <c r="K134" s="6">
        <f t="shared" ca="1" si="88"/>
        <v>0</v>
      </c>
      <c r="L134" s="6">
        <f t="shared" ca="1" si="88"/>
        <v>0</v>
      </c>
      <c r="M134" s="6">
        <f t="shared" ca="1" si="88"/>
        <v>0</v>
      </c>
      <c r="N134" s="6">
        <f t="shared" ca="1" si="88"/>
        <v>0</v>
      </c>
      <c r="P134" s="32" t="str">
        <f t="shared" si="92"/>
        <v/>
      </c>
      <c r="Q134" s="6">
        <f t="shared" si="89"/>
        <v>0</v>
      </c>
      <c r="R134" s="6">
        <f t="shared" si="89"/>
        <v>0</v>
      </c>
      <c r="S134" s="61">
        <f t="shared" si="89"/>
        <v>0</v>
      </c>
      <c r="T134" s="6">
        <f t="shared" si="89"/>
        <v>0</v>
      </c>
      <c r="U134" s="6">
        <f t="shared" si="89"/>
        <v>0</v>
      </c>
      <c r="W134" s="32" t="str">
        <f t="shared" si="93"/>
        <v/>
      </c>
      <c r="X134" s="6">
        <f t="shared" si="90"/>
        <v>0</v>
      </c>
      <c r="Y134" s="6">
        <f t="shared" si="90"/>
        <v>0</v>
      </c>
      <c r="Z134" s="6">
        <f t="shared" si="90"/>
        <v>0</v>
      </c>
      <c r="AA134" s="6">
        <f t="shared" si="90"/>
        <v>0</v>
      </c>
      <c r="AB134" s="6">
        <f t="shared" si="90"/>
        <v>0</v>
      </c>
    </row>
    <row r="135" spans="2:28">
      <c r="B135" s="32" t="str">
        <f t="shared" si="86"/>
        <v/>
      </c>
      <c r="C135" s="6">
        <f t="shared" ca="1" si="87"/>
        <v>0</v>
      </c>
      <c r="D135" s="6">
        <f t="shared" ca="1" si="87"/>
        <v>0</v>
      </c>
      <c r="E135" s="6">
        <f t="shared" ca="1" si="87"/>
        <v>0</v>
      </c>
      <c r="F135" s="6">
        <f t="shared" ca="1" si="87"/>
        <v>0</v>
      </c>
      <c r="G135" s="6">
        <f t="shared" ca="1" si="87"/>
        <v>0</v>
      </c>
      <c r="I135" s="32" t="str">
        <f t="shared" si="91"/>
        <v/>
      </c>
      <c r="J135" s="6">
        <f t="shared" ca="1" si="88"/>
        <v>0</v>
      </c>
      <c r="K135" s="6">
        <f t="shared" ca="1" si="88"/>
        <v>0</v>
      </c>
      <c r="L135" s="6">
        <f t="shared" ca="1" si="88"/>
        <v>0</v>
      </c>
      <c r="M135" s="6">
        <f t="shared" ca="1" si="88"/>
        <v>0</v>
      </c>
      <c r="N135" s="6">
        <f t="shared" ca="1" si="88"/>
        <v>0</v>
      </c>
      <c r="P135" s="32" t="str">
        <f t="shared" si="92"/>
        <v/>
      </c>
      <c r="Q135" s="6">
        <f t="shared" si="89"/>
        <v>0</v>
      </c>
      <c r="R135" s="6">
        <f t="shared" si="89"/>
        <v>0</v>
      </c>
      <c r="S135" s="61">
        <f t="shared" si="89"/>
        <v>0</v>
      </c>
      <c r="T135" s="6">
        <f t="shared" si="89"/>
        <v>0</v>
      </c>
      <c r="U135" s="6">
        <f t="shared" si="89"/>
        <v>0</v>
      </c>
      <c r="W135" s="32" t="str">
        <f t="shared" si="93"/>
        <v/>
      </c>
      <c r="X135" s="6">
        <f t="shared" si="90"/>
        <v>0</v>
      </c>
      <c r="Y135" s="6">
        <f t="shared" si="90"/>
        <v>0</v>
      </c>
      <c r="Z135" s="6">
        <f t="shared" si="90"/>
        <v>0</v>
      </c>
      <c r="AA135" s="6">
        <f t="shared" si="90"/>
        <v>0</v>
      </c>
      <c r="AB135" s="6">
        <f t="shared" si="90"/>
        <v>0</v>
      </c>
    </row>
    <row r="136" spans="2:28">
      <c r="B136" s="32" t="str">
        <f t="shared" si="86"/>
        <v/>
      </c>
      <c r="C136" s="6">
        <f t="shared" ca="1" si="87"/>
        <v>0</v>
      </c>
      <c r="D136" s="6">
        <f t="shared" ca="1" si="87"/>
        <v>0</v>
      </c>
      <c r="E136" s="6">
        <f t="shared" ca="1" si="87"/>
        <v>0</v>
      </c>
      <c r="F136" s="6">
        <f t="shared" ca="1" si="87"/>
        <v>0</v>
      </c>
      <c r="G136" s="6">
        <f t="shared" ca="1" si="87"/>
        <v>0</v>
      </c>
      <c r="I136" s="32" t="str">
        <f t="shared" si="91"/>
        <v/>
      </c>
      <c r="J136" s="6">
        <f t="shared" ca="1" si="88"/>
        <v>0</v>
      </c>
      <c r="K136" s="6">
        <f t="shared" ca="1" si="88"/>
        <v>0</v>
      </c>
      <c r="L136" s="6">
        <f t="shared" ca="1" si="88"/>
        <v>0</v>
      </c>
      <c r="M136" s="6">
        <f t="shared" ca="1" si="88"/>
        <v>0</v>
      </c>
      <c r="N136" s="6">
        <f t="shared" ca="1" si="88"/>
        <v>0</v>
      </c>
      <c r="P136" s="32" t="str">
        <f t="shared" si="92"/>
        <v/>
      </c>
      <c r="Q136" s="6">
        <f t="shared" si="89"/>
        <v>0</v>
      </c>
      <c r="R136" s="6">
        <f t="shared" si="89"/>
        <v>0</v>
      </c>
      <c r="S136" s="61">
        <f t="shared" si="89"/>
        <v>0</v>
      </c>
      <c r="T136" s="6">
        <f t="shared" si="89"/>
        <v>0</v>
      </c>
      <c r="U136" s="6">
        <f t="shared" si="89"/>
        <v>0</v>
      </c>
      <c r="W136" s="32" t="str">
        <f t="shared" si="93"/>
        <v/>
      </c>
      <c r="X136" s="6">
        <f t="shared" si="90"/>
        <v>0</v>
      </c>
      <c r="Y136" s="6">
        <f t="shared" si="90"/>
        <v>0</v>
      </c>
      <c r="Z136" s="6">
        <f t="shared" si="90"/>
        <v>0</v>
      </c>
      <c r="AA136" s="6">
        <f t="shared" si="90"/>
        <v>0</v>
      </c>
      <c r="AB136" s="6">
        <f t="shared" si="90"/>
        <v>0</v>
      </c>
    </row>
    <row r="137" spans="2:28">
      <c r="B137" s="32" t="str">
        <f t="shared" si="86"/>
        <v/>
      </c>
      <c r="C137" s="6">
        <f t="shared" ca="1" si="87"/>
        <v>0</v>
      </c>
      <c r="D137" s="6">
        <f t="shared" ca="1" si="87"/>
        <v>0</v>
      </c>
      <c r="E137" s="6">
        <f t="shared" ca="1" si="87"/>
        <v>0</v>
      </c>
      <c r="F137" s="6">
        <f t="shared" ca="1" si="87"/>
        <v>0</v>
      </c>
      <c r="G137" s="6">
        <f t="shared" ca="1" si="87"/>
        <v>0</v>
      </c>
      <c r="I137" s="32" t="str">
        <f t="shared" si="91"/>
        <v/>
      </c>
      <c r="J137" s="6">
        <f t="shared" ca="1" si="88"/>
        <v>0</v>
      </c>
      <c r="K137" s="6">
        <f t="shared" ca="1" si="88"/>
        <v>0</v>
      </c>
      <c r="L137" s="6">
        <f t="shared" ca="1" si="88"/>
        <v>0</v>
      </c>
      <c r="M137" s="6">
        <f t="shared" ca="1" si="88"/>
        <v>0</v>
      </c>
      <c r="N137" s="6">
        <f t="shared" ca="1" si="88"/>
        <v>0</v>
      </c>
      <c r="P137" s="32" t="str">
        <f t="shared" si="92"/>
        <v/>
      </c>
      <c r="Q137" s="6">
        <f t="shared" si="89"/>
        <v>0</v>
      </c>
      <c r="R137" s="6">
        <f t="shared" si="89"/>
        <v>0</v>
      </c>
      <c r="S137" s="61">
        <f t="shared" si="89"/>
        <v>0</v>
      </c>
      <c r="T137" s="6">
        <f t="shared" si="89"/>
        <v>0</v>
      </c>
      <c r="U137" s="6">
        <f t="shared" si="89"/>
        <v>0</v>
      </c>
      <c r="W137" s="32" t="str">
        <f t="shared" si="93"/>
        <v/>
      </c>
      <c r="X137" s="6">
        <f t="shared" si="90"/>
        <v>0</v>
      </c>
      <c r="Y137" s="6">
        <f t="shared" si="90"/>
        <v>0</v>
      </c>
      <c r="Z137" s="6">
        <f t="shared" si="90"/>
        <v>0</v>
      </c>
      <c r="AA137" s="6">
        <f t="shared" si="90"/>
        <v>0</v>
      </c>
      <c r="AB137" s="6">
        <f t="shared" si="90"/>
        <v>0</v>
      </c>
    </row>
    <row r="138" spans="2:28">
      <c r="B138" s="32" t="str">
        <f t="shared" si="86"/>
        <v/>
      </c>
      <c r="C138" s="6">
        <f t="shared" ca="1" si="87"/>
        <v>0</v>
      </c>
      <c r="D138" s="6">
        <f t="shared" ca="1" si="87"/>
        <v>0</v>
      </c>
      <c r="E138" s="6">
        <f t="shared" ca="1" si="87"/>
        <v>0</v>
      </c>
      <c r="F138" s="6">
        <f t="shared" ca="1" si="87"/>
        <v>0</v>
      </c>
      <c r="G138" s="6">
        <f t="shared" ca="1" si="87"/>
        <v>0</v>
      </c>
      <c r="I138" s="32" t="str">
        <f t="shared" si="91"/>
        <v/>
      </c>
      <c r="J138" s="6">
        <f t="shared" ca="1" si="88"/>
        <v>0</v>
      </c>
      <c r="K138" s="6">
        <f t="shared" ca="1" si="88"/>
        <v>0</v>
      </c>
      <c r="L138" s="6">
        <f t="shared" ca="1" si="88"/>
        <v>0</v>
      </c>
      <c r="M138" s="6">
        <f t="shared" ca="1" si="88"/>
        <v>0</v>
      </c>
      <c r="N138" s="6">
        <f t="shared" ca="1" si="88"/>
        <v>0</v>
      </c>
      <c r="P138" s="32" t="str">
        <f t="shared" si="92"/>
        <v/>
      </c>
      <c r="Q138" s="6">
        <f t="shared" si="89"/>
        <v>0</v>
      </c>
      <c r="R138" s="6">
        <f t="shared" si="89"/>
        <v>0</v>
      </c>
      <c r="S138" s="61">
        <f t="shared" si="89"/>
        <v>0</v>
      </c>
      <c r="T138" s="6">
        <f t="shared" si="89"/>
        <v>0</v>
      </c>
      <c r="U138" s="6">
        <f t="shared" si="89"/>
        <v>0</v>
      </c>
      <c r="W138" s="32" t="str">
        <f t="shared" si="93"/>
        <v/>
      </c>
      <c r="X138" s="6">
        <f t="shared" si="90"/>
        <v>0</v>
      </c>
      <c r="Y138" s="6">
        <f t="shared" si="90"/>
        <v>0</v>
      </c>
      <c r="Z138" s="6">
        <f t="shared" si="90"/>
        <v>0</v>
      </c>
      <c r="AA138" s="6">
        <f t="shared" si="90"/>
        <v>0</v>
      </c>
      <c r="AB138" s="6">
        <f t="shared" si="90"/>
        <v>0</v>
      </c>
    </row>
    <row r="139" spans="2:28">
      <c r="B139" s="32" t="str">
        <f t="shared" si="86"/>
        <v/>
      </c>
      <c r="C139" s="6">
        <f t="shared" ca="1" si="87"/>
        <v>0</v>
      </c>
      <c r="D139" s="6">
        <f t="shared" ca="1" si="87"/>
        <v>0</v>
      </c>
      <c r="E139" s="6">
        <f t="shared" ca="1" si="87"/>
        <v>0</v>
      </c>
      <c r="F139" s="6">
        <f t="shared" ca="1" si="87"/>
        <v>0</v>
      </c>
      <c r="G139" s="6">
        <f t="shared" ca="1" si="87"/>
        <v>0</v>
      </c>
      <c r="I139" s="32" t="str">
        <f t="shared" ref="I139" si="94">B139</f>
        <v/>
      </c>
      <c r="J139" s="6">
        <f t="shared" ca="1" si="88"/>
        <v>0</v>
      </c>
      <c r="K139" s="6">
        <f t="shared" ca="1" si="88"/>
        <v>0</v>
      </c>
      <c r="L139" s="6">
        <f t="shared" ca="1" si="88"/>
        <v>0</v>
      </c>
      <c r="M139" s="6">
        <f t="shared" ca="1" si="88"/>
        <v>0</v>
      </c>
      <c r="N139" s="6">
        <f t="shared" ca="1" si="88"/>
        <v>0</v>
      </c>
      <c r="P139" s="32" t="str">
        <f t="shared" ref="P139" si="95">I139</f>
        <v/>
      </c>
      <c r="Q139" s="6">
        <f t="shared" si="89"/>
        <v>0</v>
      </c>
      <c r="R139" s="6">
        <f t="shared" si="89"/>
        <v>0</v>
      </c>
      <c r="S139" s="61">
        <f t="shared" si="89"/>
        <v>0</v>
      </c>
      <c r="T139" s="6">
        <f t="shared" si="89"/>
        <v>0</v>
      </c>
      <c r="U139" s="6">
        <f t="shared" si="89"/>
        <v>0</v>
      </c>
      <c r="W139" s="32" t="str">
        <f t="shared" ref="W139" si="96">P139</f>
        <v/>
      </c>
      <c r="X139" s="6">
        <f t="shared" si="90"/>
        <v>0</v>
      </c>
      <c r="Y139" s="6">
        <f t="shared" si="90"/>
        <v>0</v>
      </c>
      <c r="Z139" s="6">
        <f t="shared" si="90"/>
        <v>0</v>
      </c>
      <c r="AA139" s="6">
        <f t="shared" si="90"/>
        <v>0</v>
      </c>
      <c r="AB139" s="6">
        <f t="shared" si="90"/>
        <v>0</v>
      </c>
    </row>
    <row r="140" spans="2:28">
      <c r="B140" s="32" t="str">
        <f t="shared" ref="B140" si="97">B121</f>
        <v/>
      </c>
      <c r="C140" s="6">
        <f t="shared" ref="C140:G140" ca="1" si="98">SUM(C20,C39)</f>
        <v>0</v>
      </c>
      <c r="D140" s="6">
        <f t="shared" ca="1" si="98"/>
        <v>0</v>
      </c>
      <c r="E140" s="6">
        <f t="shared" ca="1" si="98"/>
        <v>0</v>
      </c>
      <c r="F140" s="6">
        <f t="shared" ca="1" si="98"/>
        <v>0</v>
      </c>
      <c r="G140" s="6">
        <f t="shared" ca="1" si="98"/>
        <v>0</v>
      </c>
      <c r="I140" s="32" t="str">
        <f t="shared" si="91"/>
        <v/>
      </c>
      <c r="J140" s="6">
        <f t="shared" ref="J140:N140" ca="1" si="99">SUM(J20,J39)</f>
        <v>0</v>
      </c>
      <c r="K140" s="6">
        <f t="shared" ca="1" si="99"/>
        <v>0</v>
      </c>
      <c r="L140" s="6">
        <f t="shared" ca="1" si="99"/>
        <v>0</v>
      </c>
      <c r="M140" s="6">
        <f t="shared" ca="1" si="99"/>
        <v>0</v>
      </c>
      <c r="N140" s="6">
        <f t="shared" ca="1" si="99"/>
        <v>0</v>
      </c>
      <c r="P140" s="32" t="str">
        <f t="shared" si="92"/>
        <v/>
      </c>
      <c r="Q140" s="6">
        <f t="shared" ref="Q140:U140" si="100">SUM(Q20,Q39)</f>
        <v>0</v>
      </c>
      <c r="R140" s="6">
        <f t="shared" si="100"/>
        <v>0</v>
      </c>
      <c r="S140" s="61">
        <f t="shared" si="100"/>
        <v>0</v>
      </c>
      <c r="T140" s="6">
        <f t="shared" si="100"/>
        <v>0</v>
      </c>
      <c r="U140" s="6">
        <f t="shared" si="100"/>
        <v>0</v>
      </c>
      <c r="W140" s="32" t="str">
        <f t="shared" si="93"/>
        <v/>
      </c>
      <c r="X140" s="6">
        <f t="shared" ref="X140:AB140" si="101">SUM(X20,X39)</f>
        <v>0</v>
      </c>
      <c r="Y140" s="6">
        <f t="shared" si="101"/>
        <v>0</v>
      </c>
      <c r="Z140" s="6">
        <f t="shared" si="101"/>
        <v>0</v>
      </c>
      <c r="AA140" s="6">
        <f t="shared" si="101"/>
        <v>0</v>
      </c>
      <c r="AB140" s="6">
        <f t="shared" si="101"/>
        <v>0</v>
      </c>
    </row>
    <row r="141" spans="2:28">
      <c r="B141" s="78" t="str">
        <f>B122</f>
        <v>TOTAL</v>
      </c>
      <c r="C141" s="74">
        <f ca="1">SUM(C21,C40)</f>
        <v>503.26352251589526</v>
      </c>
      <c r="D141" s="74">
        <f ca="1">SUM(D21,D40)</f>
        <v>192.67917460496193</v>
      </c>
      <c r="E141" s="74">
        <f ca="1">SUM(E21,E40)</f>
        <v>128.05431668761815</v>
      </c>
      <c r="F141" s="74">
        <f ca="1">SUM(F21,F40)</f>
        <v>103.34157122736892</v>
      </c>
      <c r="G141" s="74">
        <f ca="1">SUM(G21,G40)</f>
        <v>103.34157122736892</v>
      </c>
      <c r="I141" s="78" t="str">
        <f>B141</f>
        <v>TOTAL</v>
      </c>
      <c r="J141" s="74">
        <f ca="1">SUM(J21,J40)</f>
        <v>8.0045102053537232</v>
      </c>
      <c r="K141" s="74">
        <f ca="1">SUM(K21,K40)</f>
        <v>6.3923111609583749</v>
      </c>
      <c r="L141" s="74">
        <f ca="1">SUM(L21,L40)</f>
        <v>4.6106653034720075</v>
      </c>
      <c r="M141" s="74">
        <f ca="1">SUM(M21,M40)</f>
        <v>3.7208694653116861</v>
      </c>
      <c r="N141" s="74">
        <f ca="1">SUM(N21,N40)</f>
        <v>3.7208694653116861</v>
      </c>
      <c r="P141" s="78" t="str">
        <f>I141</f>
        <v>TOTAL</v>
      </c>
      <c r="Q141" s="74">
        <f ca="1">SUM(Q21,Q40)</f>
        <v>511.26803272124897</v>
      </c>
      <c r="R141" s="74">
        <f ca="1">SUM(R21,R40)</f>
        <v>199.07148576592027</v>
      </c>
      <c r="S141" s="246">
        <f ca="1">SUM(S21,S40)</f>
        <v>132.66498199109014</v>
      </c>
      <c r="T141" s="74">
        <f ca="1">SUM(T21,T40)</f>
        <v>107.06244069268061</v>
      </c>
      <c r="U141" s="74">
        <f ca="1">SUM(U21,U40)</f>
        <v>107.06244069268061</v>
      </c>
      <c r="W141" s="78" t="str">
        <f>P141</f>
        <v>TOTAL</v>
      </c>
      <c r="X141" s="74">
        <f>SUM(X21,X40)</f>
        <v>0</v>
      </c>
      <c r="Y141" s="74">
        <f>SUM(Y21,Y40)</f>
        <v>0</v>
      </c>
      <c r="Z141" s="74">
        <f>SUM(Z21,Z40)</f>
        <v>0</v>
      </c>
      <c r="AA141" s="74">
        <f>SUM(AA21,AA40)</f>
        <v>0</v>
      </c>
      <c r="AB141" s="74">
        <f>SUM(AB21,AB40)</f>
        <v>0</v>
      </c>
    </row>
    <row r="144" spans="2:28" ht="25.5">
      <c r="B144" s="73" t="str">
        <f>B43</f>
        <v>Low Voltage Substations</v>
      </c>
      <c r="I144" s="73" t="str">
        <f>B144</f>
        <v>Low Voltage Substations</v>
      </c>
      <c r="P144" s="73" t="str">
        <f>I144</f>
        <v>Low Voltage Substations</v>
      </c>
      <c r="W144" s="73" t="str">
        <f>P144</f>
        <v>Low Voltage Substations</v>
      </c>
    </row>
    <row r="146" spans="2:28">
      <c r="B146" s="75" t="str">
        <f t="shared" ref="B146:B157" si="102">B127</f>
        <v>Long Run Marginal Capital Cost (kW)</v>
      </c>
      <c r="C146" s="237" t="s">
        <v>70</v>
      </c>
      <c r="D146" s="80" t="s">
        <v>71</v>
      </c>
      <c r="E146" s="80" t="s">
        <v>72</v>
      </c>
      <c r="F146" s="80" t="s">
        <v>73</v>
      </c>
      <c r="G146" s="80" t="s">
        <v>74</v>
      </c>
      <c r="I146" s="75" t="str">
        <f>I127</f>
        <v>Short Run Marginal (Operating) Cost (kW)</v>
      </c>
      <c r="J146" s="237" t="s">
        <v>70</v>
      </c>
      <c r="K146" s="80" t="s">
        <v>71</v>
      </c>
      <c r="L146" s="80" t="s">
        <v>72</v>
      </c>
      <c r="M146" s="80" t="s">
        <v>73</v>
      </c>
      <c r="N146" s="80" t="s">
        <v>74</v>
      </c>
      <c r="P146" s="75" t="str">
        <f>P127</f>
        <v>Total LRMC (kW)</v>
      </c>
      <c r="Q146" s="237" t="s">
        <v>70</v>
      </c>
      <c r="R146" s="80" t="s">
        <v>71</v>
      </c>
      <c r="S146" s="245" t="s">
        <v>72</v>
      </c>
      <c r="T146" s="80" t="s">
        <v>73</v>
      </c>
      <c r="U146" s="80" t="s">
        <v>74</v>
      </c>
      <c r="W146" s="75" t="s">
        <v>77</v>
      </c>
      <c r="X146" s="237" t="s">
        <v>70</v>
      </c>
      <c r="Y146" s="80" t="s">
        <v>71</v>
      </c>
      <c r="Z146" s="80" t="s">
        <v>72</v>
      </c>
      <c r="AA146" s="80" t="s">
        <v>73</v>
      </c>
      <c r="AB146" s="80" t="s">
        <v>74</v>
      </c>
    </row>
    <row r="147" spans="2:28">
      <c r="B147" s="32" t="str">
        <f t="shared" si="102"/>
        <v>Jemena Electricity Network</v>
      </c>
      <c r="C147" s="6">
        <f t="shared" ref="C147:G157" ca="1" si="103">SUM(C8,C27,C46)</f>
        <v>560.47188894472856</v>
      </c>
      <c r="D147" s="6">
        <f t="shared" ca="1" si="103"/>
        <v>218.839842351709</v>
      </c>
      <c r="E147" s="6">
        <f t="shared" ca="1" si="103"/>
        <v>145.44066079704137</v>
      </c>
      <c r="F147" s="6">
        <f t="shared" ca="1" si="103"/>
        <v>117.37258685139149</v>
      </c>
      <c r="G147" s="6">
        <f t="shared" ca="1" si="103"/>
        <v>117.37258685139149</v>
      </c>
      <c r="I147" s="32" t="str">
        <f>B147</f>
        <v>Jemena Electricity Network</v>
      </c>
      <c r="J147" s="6">
        <f t="shared" ref="J147:N157" ca="1" si="104">SUM(J8,J27,J46)</f>
        <v>8.7463698313239941</v>
      </c>
      <c r="K147" s="6">
        <f t="shared" ca="1" si="104"/>
        <v>7.1668896232375374</v>
      </c>
      <c r="L147" s="6">
        <f t="shared" ca="1" si="104"/>
        <v>5.1787033695753113</v>
      </c>
      <c r="M147" s="6">
        <f t="shared" ca="1" si="104"/>
        <v>4.1792838927711822</v>
      </c>
      <c r="N147" s="6">
        <f t="shared" ca="1" si="104"/>
        <v>4.1792838927711822</v>
      </c>
      <c r="P147" s="32" t="str">
        <f>I147</f>
        <v>Jemena Electricity Network</v>
      </c>
      <c r="Q147" s="6">
        <f t="shared" ref="Q147:U157" ca="1" si="105">SUM(Q8,Q27,Q46)</f>
        <v>569.21825877605261</v>
      </c>
      <c r="R147" s="6">
        <f t="shared" ca="1" si="105"/>
        <v>226.00673197494649</v>
      </c>
      <c r="S147" s="61">
        <f t="shared" ca="1" si="105"/>
        <v>150.61936416661666</v>
      </c>
      <c r="T147" s="6">
        <f t="shared" ca="1" si="105"/>
        <v>121.55187074416268</v>
      </c>
      <c r="U147" s="6">
        <f t="shared" ca="1" si="105"/>
        <v>121.55187074416268</v>
      </c>
      <c r="W147" s="32" t="str">
        <f>P147</f>
        <v>Jemena Electricity Network</v>
      </c>
      <c r="X147" s="6">
        <f t="shared" ref="X147:AB157" si="106">SUM(X8,X27,X46)</f>
        <v>0</v>
      </c>
      <c r="Y147" s="6">
        <f t="shared" si="106"/>
        <v>0</v>
      </c>
      <c r="Z147" s="6">
        <f t="shared" si="106"/>
        <v>0</v>
      </c>
      <c r="AA147" s="6">
        <f t="shared" si="106"/>
        <v>0</v>
      </c>
      <c r="AB147" s="6">
        <f t="shared" si="106"/>
        <v>0</v>
      </c>
    </row>
    <row r="148" spans="2:28">
      <c r="B148" s="32" t="str">
        <f t="shared" si="102"/>
        <v/>
      </c>
      <c r="C148" s="6">
        <f t="shared" ca="1" si="103"/>
        <v>0</v>
      </c>
      <c r="D148" s="6">
        <f t="shared" ca="1" si="103"/>
        <v>0</v>
      </c>
      <c r="E148" s="6">
        <f t="shared" ca="1" si="103"/>
        <v>0</v>
      </c>
      <c r="F148" s="6">
        <f t="shared" ca="1" si="103"/>
        <v>0</v>
      </c>
      <c r="G148" s="6">
        <f t="shared" ca="1" si="103"/>
        <v>0</v>
      </c>
      <c r="I148" s="32" t="str">
        <f t="shared" ref="I148:I157" si="107">B148</f>
        <v/>
      </c>
      <c r="J148" s="6">
        <f t="shared" ca="1" si="104"/>
        <v>0</v>
      </c>
      <c r="K148" s="6">
        <f t="shared" ca="1" si="104"/>
        <v>0</v>
      </c>
      <c r="L148" s="6">
        <f t="shared" ca="1" si="104"/>
        <v>0</v>
      </c>
      <c r="M148" s="6">
        <f t="shared" ca="1" si="104"/>
        <v>0</v>
      </c>
      <c r="N148" s="6">
        <f t="shared" ca="1" si="104"/>
        <v>0</v>
      </c>
      <c r="P148" s="32" t="str">
        <f t="shared" ref="P148:P157" si="108">I148</f>
        <v/>
      </c>
      <c r="Q148" s="6">
        <f t="shared" si="105"/>
        <v>0</v>
      </c>
      <c r="R148" s="6">
        <f t="shared" si="105"/>
        <v>0</v>
      </c>
      <c r="S148" s="61">
        <f t="shared" si="105"/>
        <v>0</v>
      </c>
      <c r="T148" s="6">
        <f t="shared" si="105"/>
        <v>0</v>
      </c>
      <c r="U148" s="6">
        <f t="shared" si="105"/>
        <v>0</v>
      </c>
      <c r="W148" s="32" t="str">
        <f t="shared" ref="W148:W157" si="109">P148</f>
        <v/>
      </c>
      <c r="X148" s="6">
        <f t="shared" si="106"/>
        <v>0</v>
      </c>
      <c r="Y148" s="6">
        <f t="shared" si="106"/>
        <v>0</v>
      </c>
      <c r="Z148" s="6">
        <f t="shared" si="106"/>
        <v>0</v>
      </c>
      <c r="AA148" s="6">
        <f t="shared" si="106"/>
        <v>0</v>
      </c>
      <c r="AB148" s="6">
        <f t="shared" si="106"/>
        <v>0</v>
      </c>
    </row>
    <row r="149" spans="2:28">
      <c r="B149" s="32" t="str">
        <f t="shared" si="102"/>
        <v/>
      </c>
      <c r="C149" s="6">
        <f t="shared" ca="1" si="103"/>
        <v>0</v>
      </c>
      <c r="D149" s="6">
        <f t="shared" ca="1" si="103"/>
        <v>0</v>
      </c>
      <c r="E149" s="6">
        <f t="shared" ca="1" si="103"/>
        <v>0</v>
      </c>
      <c r="F149" s="6">
        <f t="shared" ca="1" si="103"/>
        <v>0</v>
      </c>
      <c r="G149" s="6">
        <f t="shared" ca="1" si="103"/>
        <v>0</v>
      </c>
      <c r="I149" s="32" t="str">
        <f t="shared" si="107"/>
        <v/>
      </c>
      <c r="J149" s="6">
        <f t="shared" ca="1" si="104"/>
        <v>0</v>
      </c>
      <c r="K149" s="6">
        <f t="shared" ca="1" si="104"/>
        <v>0</v>
      </c>
      <c r="L149" s="6">
        <f t="shared" ca="1" si="104"/>
        <v>0</v>
      </c>
      <c r="M149" s="6">
        <f t="shared" ca="1" si="104"/>
        <v>0</v>
      </c>
      <c r="N149" s="6">
        <f t="shared" ca="1" si="104"/>
        <v>0</v>
      </c>
      <c r="P149" s="32" t="str">
        <f t="shared" si="108"/>
        <v/>
      </c>
      <c r="Q149" s="6">
        <f t="shared" si="105"/>
        <v>0</v>
      </c>
      <c r="R149" s="6">
        <f t="shared" si="105"/>
        <v>0</v>
      </c>
      <c r="S149" s="61">
        <f t="shared" si="105"/>
        <v>0</v>
      </c>
      <c r="T149" s="6">
        <f t="shared" si="105"/>
        <v>0</v>
      </c>
      <c r="U149" s="6">
        <f t="shared" si="105"/>
        <v>0</v>
      </c>
      <c r="W149" s="32" t="str">
        <f t="shared" si="109"/>
        <v/>
      </c>
      <c r="X149" s="6">
        <f t="shared" si="106"/>
        <v>0</v>
      </c>
      <c r="Y149" s="6">
        <f t="shared" si="106"/>
        <v>0</v>
      </c>
      <c r="Z149" s="6">
        <f t="shared" si="106"/>
        <v>0</v>
      </c>
      <c r="AA149" s="6">
        <f t="shared" si="106"/>
        <v>0</v>
      </c>
      <c r="AB149" s="6">
        <f t="shared" si="106"/>
        <v>0</v>
      </c>
    </row>
    <row r="150" spans="2:28">
      <c r="B150" s="32" t="str">
        <f t="shared" si="102"/>
        <v/>
      </c>
      <c r="C150" s="6">
        <f t="shared" ca="1" si="103"/>
        <v>0</v>
      </c>
      <c r="D150" s="6">
        <f t="shared" ca="1" si="103"/>
        <v>0</v>
      </c>
      <c r="E150" s="6">
        <f t="shared" ca="1" si="103"/>
        <v>0</v>
      </c>
      <c r="F150" s="6">
        <f t="shared" ca="1" si="103"/>
        <v>0</v>
      </c>
      <c r="G150" s="6">
        <f t="shared" ca="1" si="103"/>
        <v>0</v>
      </c>
      <c r="I150" s="32" t="str">
        <f t="shared" si="107"/>
        <v/>
      </c>
      <c r="J150" s="6">
        <f t="shared" ca="1" si="104"/>
        <v>0</v>
      </c>
      <c r="K150" s="6">
        <f t="shared" ca="1" si="104"/>
        <v>0</v>
      </c>
      <c r="L150" s="6">
        <f t="shared" ca="1" si="104"/>
        <v>0</v>
      </c>
      <c r="M150" s="6">
        <f t="shared" ca="1" si="104"/>
        <v>0</v>
      </c>
      <c r="N150" s="6">
        <f t="shared" ca="1" si="104"/>
        <v>0</v>
      </c>
      <c r="P150" s="32" t="str">
        <f t="shared" si="108"/>
        <v/>
      </c>
      <c r="Q150" s="6">
        <f t="shared" si="105"/>
        <v>0</v>
      </c>
      <c r="R150" s="6">
        <f t="shared" si="105"/>
        <v>0</v>
      </c>
      <c r="S150" s="61">
        <f t="shared" si="105"/>
        <v>0</v>
      </c>
      <c r="T150" s="6">
        <f t="shared" si="105"/>
        <v>0</v>
      </c>
      <c r="U150" s="6">
        <f t="shared" si="105"/>
        <v>0</v>
      </c>
      <c r="W150" s="32" t="str">
        <f t="shared" si="109"/>
        <v/>
      </c>
      <c r="X150" s="6">
        <f t="shared" si="106"/>
        <v>0</v>
      </c>
      <c r="Y150" s="6">
        <f t="shared" si="106"/>
        <v>0</v>
      </c>
      <c r="Z150" s="6">
        <f t="shared" si="106"/>
        <v>0</v>
      </c>
      <c r="AA150" s="6">
        <f t="shared" si="106"/>
        <v>0</v>
      </c>
      <c r="AB150" s="6">
        <f t="shared" si="106"/>
        <v>0</v>
      </c>
    </row>
    <row r="151" spans="2:28">
      <c r="B151" s="32" t="str">
        <f t="shared" si="102"/>
        <v/>
      </c>
      <c r="C151" s="6">
        <f t="shared" ca="1" si="103"/>
        <v>0</v>
      </c>
      <c r="D151" s="6">
        <f t="shared" ca="1" si="103"/>
        <v>0</v>
      </c>
      <c r="E151" s="6">
        <f t="shared" ca="1" si="103"/>
        <v>0</v>
      </c>
      <c r="F151" s="6">
        <f t="shared" ca="1" si="103"/>
        <v>0</v>
      </c>
      <c r="G151" s="6">
        <f t="shared" ca="1" si="103"/>
        <v>0</v>
      </c>
      <c r="I151" s="32" t="str">
        <f t="shared" si="107"/>
        <v/>
      </c>
      <c r="J151" s="6">
        <f t="shared" ca="1" si="104"/>
        <v>0</v>
      </c>
      <c r="K151" s="6">
        <f t="shared" ca="1" si="104"/>
        <v>0</v>
      </c>
      <c r="L151" s="6">
        <f t="shared" ca="1" si="104"/>
        <v>0</v>
      </c>
      <c r="M151" s="6">
        <f t="shared" ca="1" si="104"/>
        <v>0</v>
      </c>
      <c r="N151" s="6">
        <f t="shared" ca="1" si="104"/>
        <v>0</v>
      </c>
      <c r="P151" s="32" t="str">
        <f t="shared" si="108"/>
        <v/>
      </c>
      <c r="Q151" s="6">
        <f t="shared" si="105"/>
        <v>0</v>
      </c>
      <c r="R151" s="6">
        <f t="shared" si="105"/>
        <v>0</v>
      </c>
      <c r="S151" s="61">
        <f t="shared" si="105"/>
        <v>0</v>
      </c>
      <c r="T151" s="6">
        <f t="shared" si="105"/>
        <v>0</v>
      </c>
      <c r="U151" s="6">
        <f t="shared" si="105"/>
        <v>0</v>
      </c>
      <c r="W151" s="32" t="str">
        <f t="shared" si="109"/>
        <v/>
      </c>
      <c r="X151" s="6">
        <f t="shared" si="106"/>
        <v>0</v>
      </c>
      <c r="Y151" s="6">
        <f t="shared" si="106"/>
        <v>0</v>
      </c>
      <c r="Z151" s="6">
        <f t="shared" si="106"/>
        <v>0</v>
      </c>
      <c r="AA151" s="6">
        <f t="shared" si="106"/>
        <v>0</v>
      </c>
      <c r="AB151" s="6">
        <f t="shared" si="106"/>
        <v>0</v>
      </c>
    </row>
    <row r="152" spans="2:28">
      <c r="B152" s="32" t="str">
        <f t="shared" si="102"/>
        <v/>
      </c>
      <c r="C152" s="6">
        <f t="shared" ca="1" si="103"/>
        <v>0</v>
      </c>
      <c r="D152" s="6">
        <f t="shared" ca="1" si="103"/>
        <v>0</v>
      </c>
      <c r="E152" s="6">
        <f t="shared" ca="1" si="103"/>
        <v>0</v>
      </c>
      <c r="F152" s="6">
        <f t="shared" ca="1" si="103"/>
        <v>0</v>
      </c>
      <c r="G152" s="6">
        <f t="shared" ca="1" si="103"/>
        <v>0</v>
      </c>
      <c r="I152" s="32" t="str">
        <f t="shared" si="107"/>
        <v/>
      </c>
      <c r="J152" s="6">
        <f t="shared" ca="1" si="104"/>
        <v>0</v>
      </c>
      <c r="K152" s="6">
        <f t="shared" ca="1" si="104"/>
        <v>0</v>
      </c>
      <c r="L152" s="6">
        <f t="shared" ca="1" si="104"/>
        <v>0</v>
      </c>
      <c r="M152" s="6">
        <f t="shared" ca="1" si="104"/>
        <v>0</v>
      </c>
      <c r="N152" s="6">
        <f t="shared" ca="1" si="104"/>
        <v>0</v>
      </c>
      <c r="P152" s="32" t="str">
        <f t="shared" si="108"/>
        <v/>
      </c>
      <c r="Q152" s="6">
        <f t="shared" si="105"/>
        <v>0</v>
      </c>
      <c r="R152" s="6">
        <f t="shared" si="105"/>
        <v>0</v>
      </c>
      <c r="S152" s="61">
        <f t="shared" si="105"/>
        <v>0</v>
      </c>
      <c r="T152" s="6">
        <f t="shared" si="105"/>
        <v>0</v>
      </c>
      <c r="U152" s="6">
        <f t="shared" si="105"/>
        <v>0</v>
      </c>
      <c r="W152" s="32" t="str">
        <f t="shared" si="109"/>
        <v/>
      </c>
      <c r="X152" s="6">
        <f t="shared" si="106"/>
        <v>0</v>
      </c>
      <c r="Y152" s="6">
        <f t="shared" si="106"/>
        <v>0</v>
      </c>
      <c r="Z152" s="6">
        <f t="shared" si="106"/>
        <v>0</v>
      </c>
      <c r="AA152" s="6">
        <f t="shared" si="106"/>
        <v>0</v>
      </c>
      <c r="AB152" s="6">
        <f t="shared" si="106"/>
        <v>0</v>
      </c>
    </row>
    <row r="153" spans="2:28">
      <c r="B153" s="32" t="str">
        <f t="shared" si="102"/>
        <v/>
      </c>
      <c r="C153" s="6">
        <f t="shared" ca="1" si="103"/>
        <v>0</v>
      </c>
      <c r="D153" s="6">
        <f t="shared" ca="1" si="103"/>
        <v>0</v>
      </c>
      <c r="E153" s="6">
        <f t="shared" ca="1" si="103"/>
        <v>0</v>
      </c>
      <c r="F153" s="6">
        <f t="shared" ca="1" si="103"/>
        <v>0</v>
      </c>
      <c r="G153" s="6">
        <f t="shared" ca="1" si="103"/>
        <v>0</v>
      </c>
      <c r="I153" s="32" t="str">
        <f t="shared" si="107"/>
        <v/>
      </c>
      <c r="J153" s="6">
        <f t="shared" ca="1" si="104"/>
        <v>0</v>
      </c>
      <c r="K153" s="6">
        <f t="shared" ca="1" si="104"/>
        <v>0</v>
      </c>
      <c r="L153" s="6">
        <f t="shared" ca="1" si="104"/>
        <v>0</v>
      </c>
      <c r="M153" s="6">
        <f t="shared" ca="1" si="104"/>
        <v>0</v>
      </c>
      <c r="N153" s="6">
        <f t="shared" ca="1" si="104"/>
        <v>0</v>
      </c>
      <c r="P153" s="32" t="str">
        <f t="shared" si="108"/>
        <v/>
      </c>
      <c r="Q153" s="6">
        <f t="shared" si="105"/>
        <v>0</v>
      </c>
      <c r="R153" s="6">
        <f t="shared" si="105"/>
        <v>0</v>
      </c>
      <c r="S153" s="61">
        <f t="shared" si="105"/>
        <v>0</v>
      </c>
      <c r="T153" s="6">
        <f t="shared" si="105"/>
        <v>0</v>
      </c>
      <c r="U153" s="6">
        <f t="shared" si="105"/>
        <v>0</v>
      </c>
      <c r="W153" s="32" t="str">
        <f t="shared" si="109"/>
        <v/>
      </c>
      <c r="X153" s="6">
        <f t="shared" si="106"/>
        <v>0</v>
      </c>
      <c r="Y153" s="6">
        <f t="shared" si="106"/>
        <v>0</v>
      </c>
      <c r="Z153" s="6">
        <f t="shared" si="106"/>
        <v>0</v>
      </c>
      <c r="AA153" s="6">
        <f t="shared" si="106"/>
        <v>0</v>
      </c>
      <c r="AB153" s="6">
        <f t="shared" si="106"/>
        <v>0</v>
      </c>
    </row>
    <row r="154" spans="2:28">
      <c r="B154" s="32" t="str">
        <f t="shared" si="102"/>
        <v/>
      </c>
      <c r="C154" s="6">
        <f t="shared" ca="1" si="103"/>
        <v>0</v>
      </c>
      <c r="D154" s="6">
        <f t="shared" ca="1" si="103"/>
        <v>0</v>
      </c>
      <c r="E154" s="6">
        <f t="shared" ca="1" si="103"/>
        <v>0</v>
      </c>
      <c r="F154" s="6">
        <f t="shared" ca="1" si="103"/>
        <v>0</v>
      </c>
      <c r="G154" s="6">
        <f t="shared" ca="1" si="103"/>
        <v>0</v>
      </c>
      <c r="I154" s="32" t="str">
        <f t="shared" si="107"/>
        <v/>
      </c>
      <c r="J154" s="6">
        <f t="shared" ca="1" si="104"/>
        <v>0</v>
      </c>
      <c r="K154" s="6">
        <f t="shared" ca="1" si="104"/>
        <v>0</v>
      </c>
      <c r="L154" s="6">
        <f t="shared" ca="1" si="104"/>
        <v>0</v>
      </c>
      <c r="M154" s="6">
        <f t="shared" ca="1" si="104"/>
        <v>0</v>
      </c>
      <c r="N154" s="6">
        <f t="shared" ca="1" si="104"/>
        <v>0</v>
      </c>
      <c r="P154" s="32" t="str">
        <f t="shared" si="108"/>
        <v/>
      </c>
      <c r="Q154" s="6">
        <f t="shared" si="105"/>
        <v>0</v>
      </c>
      <c r="R154" s="6">
        <f t="shared" si="105"/>
        <v>0</v>
      </c>
      <c r="S154" s="61">
        <f t="shared" si="105"/>
        <v>0</v>
      </c>
      <c r="T154" s="6">
        <f t="shared" si="105"/>
        <v>0</v>
      </c>
      <c r="U154" s="6">
        <f t="shared" si="105"/>
        <v>0</v>
      </c>
      <c r="W154" s="32" t="str">
        <f t="shared" si="109"/>
        <v/>
      </c>
      <c r="X154" s="6">
        <f t="shared" si="106"/>
        <v>0</v>
      </c>
      <c r="Y154" s="6">
        <f t="shared" si="106"/>
        <v>0</v>
      </c>
      <c r="Z154" s="6">
        <f t="shared" si="106"/>
        <v>0</v>
      </c>
      <c r="AA154" s="6">
        <f t="shared" si="106"/>
        <v>0</v>
      </c>
      <c r="AB154" s="6">
        <f t="shared" si="106"/>
        <v>0</v>
      </c>
    </row>
    <row r="155" spans="2:28">
      <c r="B155" s="32" t="str">
        <f t="shared" si="102"/>
        <v/>
      </c>
      <c r="C155" s="6">
        <f t="shared" ca="1" si="103"/>
        <v>0</v>
      </c>
      <c r="D155" s="6">
        <f t="shared" ca="1" si="103"/>
        <v>0</v>
      </c>
      <c r="E155" s="6">
        <f t="shared" ca="1" si="103"/>
        <v>0</v>
      </c>
      <c r="F155" s="6">
        <f t="shared" ca="1" si="103"/>
        <v>0</v>
      </c>
      <c r="G155" s="6">
        <f t="shared" ca="1" si="103"/>
        <v>0</v>
      </c>
      <c r="I155" s="32" t="str">
        <f t="shared" si="107"/>
        <v/>
      </c>
      <c r="J155" s="6">
        <f t="shared" ca="1" si="104"/>
        <v>0</v>
      </c>
      <c r="K155" s="6">
        <f t="shared" ca="1" si="104"/>
        <v>0</v>
      </c>
      <c r="L155" s="6">
        <f t="shared" ca="1" si="104"/>
        <v>0</v>
      </c>
      <c r="M155" s="6">
        <f t="shared" ca="1" si="104"/>
        <v>0</v>
      </c>
      <c r="N155" s="6">
        <f t="shared" ca="1" si="104"/>
        <v>0</v>
      </c>
      <c r="P155" s="32" t="str">
        <f t="shared" si="108"/>
        <v/>
      </c>
      <c r="Q155" s="6">
        <f t="shared" si="105"/>
        <v>0</v>
      </c>
      <c r="R155" s="6">
        <f t="shared" si="105"/>
        <v>0</v>
      </c>
      <c r="S155" s="61">
        <f t="shared" si="105"/>
        <v>0</v>
      </c>
      <c r="T155" s="6">
        <f t="shared" si="105"/>
        <v>0</v>
      </c>
      <c r="U155" s="6">
        <f t="shared" si="105"/>
        <v>0</v>
      </c>
      <c r="W155" s="32" t="str">
        <f t="shared" si="109"/>
        <v/>
      </c>
      <c r="X155" s="6">
        <f t="shared" si="106"/>
        <v>0</v>
      </c>
      <c r="Y155" s="6">
        <f t="shared" si="106"/>
        <v>0</v>
      </c>
      <c r="Z155" s="6">
        <f t="shared" si="106"/>
        <v>0</v>
      </c>
      <c r="AA155" s="6">
        <f t="shared" si="106"/>
        <v>0</v>
      </c>
      <c r="AB155" s="6">
        <f t="shared" si="106"/>
        <v>0</v>
      </c>
    </row>
    <row r="156" spans="2:28">
      <c r="B156" s="32" t="str">
        <f t="shared" si="102"/>
        <v/>
      </c>
      <c r="C156" s="6">
        <f t="shared" ca="1" si="103"/>
        <v>0</v>
      </c>
      <c r="D156" s="6">
        <f t="shared" ca="1" si="103"/>
        <v>0</v>
      </c>
      <c r="E156" s="6">
        <f t="shared" ca="1" si="103"/>
        <v>0</v>
      </c>
      <c r="F156" s="6">
        <f t="shared" ca="1" si="103"/>
        <v>0</v>
      </c>
      <c r="G156" s="6">
        <f t="shared" ca="1" si="103"/>
        <v>0</v>
      </c>
      <c r="I156" s="32" t="str">
        <f t="shared" si="107"/>
        <v/>
      </c>
      <c r="J156" s="6">
        <f t="shared" ca="1" si="104"/>
        <v>0</v>
      </c>
      <c r="K156" s="6">
        <f t="shared" ca="1" si="104"/>
        <v>0</v>
      </c>
      <c r="L156" s="6">
        <f t="shared" ca="1" si="104"/>
        <v>0</v>
      </c>
      <c r="M156" s="6">
        <f t="shared" ca="1" si="104"/>
        <v>0</v>
      </c>
      <c r="N156" s="6">
        <f t="shared" ca="1" si="104"/>
        <v>0</v>
      </c>
      <c r="P156" s="32" t="str">
        <f t="shared" si="108"/>
        <v/>
      </c>
      <c r="Q156" s="6">
        <f t="shared" si="105"/>
        <v>0</v>
      </c>
      <c r="R156" s="6">
        <f t="shared" si="105"/>
        <v>0</v>
      </c>
      <c r="S156" s="61">
        <f t="shared" si="105"/>
        <v>0</v>
      </c>
      <c r="T156" s="6">
        <f t="shared" si="105"/>
        <v>0</v>
      </c>
      <c r="U156" s="6">
        <f t="shared" si="105"/>
        <v>0</v>
      </c>
      <c r="W156" s="32" t="str">
        <f t="shared" si="109"/>
        <v/>
      </c>
      <c r="X156" s="6">
        <f t="shared" si="106"/>
        <v>0</v>
      </c>
      <c r="Y156" s="6">
        <f t="shared" si="106"/>
        <v>0</v>
      </c>
      <c r="Z156" s="6">
        <f t="shared" si="106"/>
        <v>0</v>
      </c>
      <c r="AA156" s="6">
        <f t="shared" si="106"/>
        <v>0</v>
      </c>
      <c r="AB156" s="6">
        <f t="shared" si="106"/>
        <v>0</v>
      </c>
    </row>
    <row r="157" spans="2:28">
      <c r="B157" s="32" t="str">
        <f t="shared" si="102"/>
        <v/>
      </c>
      <c r="C157" s="6">
        <f t="shared" ca="1" si="103"/>
        <v>0</v>
      </c>
      <c r="D157" s="6">
        <f t="shared" ca="1" si="103"/>
        <v>0</v>
      </c>
      <c r="E157" s="6">
        <f t="shared" ca="1" si="103"/>
        <v>0</v>
      </c>
      <c r="F157" s="6">
        <f t="shared" ca="1" si="103"/>
        <v>0</v>
      </c>
      <c r="G157" s="6">
        <f t="shared" ca="1" si="103"/>
        <v>0</v>
      </c>
      <c r="I157" s="32" t="str">
        <f t="shared" si="107"/>
        <v/>
      </c>
      <c r="J157" s="6">
        <f t="shared" ca="1" si="104"/>
        <v>0</v>
      </c>
      <c r="K157" s="6">
        <f t="shared" ca="1" si="104"/>
        <v>0</v>
      </c>
      <c r="L157" s="6">
        <f t="shared" ca="1" si="104"/>
        <v>0</v>
      </c>
      <c r="M157" s="6">
        <f t="shared" ca="1" si="104"/>
        <v>0</v>
      </c>
      <c r="N157" s="6">
        <f t="shared" ca="1" si="104"/>
        <v>0</v>
      </c>
      <c r="P157" s="32" t="str">
        <f t="shared" si="108"/>
        <v/>
      </c>
      <c r="Q157" s="6">
        <f t="shared" si="105"/>
        <v>0</v>
      </c>
      <c r="R157" s="6">
        <f t="shared" si="105"/>
        <v>0</v>
      </c>
      <c r="S157" s="61">
        <f t="shared" si="105"/>
        <v>0</v>
      </c>
      <c r="T157" s="6">
        <f t="shared" si="105"/>
        <v>0</v>
      </c>
      <c r="U157" s="6">
        <f t="shared" si="105"/>
        <v>0</v>
      </c>
      <c r="W157" s="32" t="str">
        <f t="shared" si="109"/>
        <v/>
      </c>
      <c r="X157" s="6">
        <f t="shared" si="106"/>
        <v>0</v>
      </c>
      <c r="Y157" s="6">
        <f t="shared" si="106"/>
        <v>0</v>
      </c>
      <c r="Z157" s="6">
        <f t="shared" si="106"/>
        <v>0</v>
      </c>
      <c r="AA157" s="6">
        <f t="shared" si="106"/>
        <v>0</v>
      </c>
      <c r="AB157" s="6">
        <f t="shared" si="106"/>
        <v>0</v>
      </c>
    </row>
    <row r="158" spans="2:28">
      <c r="B158" s="32" t="str">
        <f t="shared" ref="B158:B159" si="110">B139</f>
        <v/>
      </c>
      <c r="C158" s="6">
        <f t="shared" ref="C158:G158" ca="1" si="111">SUM(C19,C38,C57)</f>
        <v>0</v>
      </c>
      <c r="D158" s="6">
        <f t="shared" ca="1" si="111"/>
        <v>0</v>
      </c>
      <c r="E158" s="6">
        <f t="shared" ca="1" si="111"/>
        <v>0</v>
      </c>
      <c r="F158" s="6">
        <f t="shared" ca="1" si="111"/>
        <v>0</v>
      </c>
      <c r="G158" s="6">
        <f t="shared" ca="1" si="111"/>
        <v>0</v>
      </c>
      <c r="I158" s="32" t="str">
        <f t="shared" ref="I158:I159" si="112">B158</f>
        <v/>
      </c>
      <c r="J158" s="6">
        <f t="shared" ref="J158:N158" ca="1" si="113">SUM(J19,J38,J57)</f>
        <v>0</v>
      </c>
      <c r="K158" s="6">
        <f t="shared" ca="1" si="113"/>
        <v>0</v>
      </c>
      <c r="L158" s="6">
        <f t="shared" ca="1" si="113"/>
        <v>0</v>
      </c>
      <c r="M158" s="6">
        <f t="shared" ca="1" si="113"/>
        <v>0</v>
      </c>
      <c r="N158" s="6">
        <f t="shared" ca="1" si="113"/>
        <v>0</v>
      </c>
      <c r="P158" s="32" t="str">
        <f t="shared" ref="P158:P159" si="114">I158</f>
        <v/>
      </c>
      <c r="Q158" s="6">
        <f t="shared" ref="Q158:U158" si="115">SUM(Q19,Q38,Q57)</f>
        <v>0</v>
      </c>
      <c r="R158" s="6">
        <f t="shared" si="115"/>
        <v>0</v>
      </c>
      <c r="S158" s="61">
        <f t="shared" si="115"/>
        <v>0</v>
      </c>
      <c r="T158" s="6">
        <f t="shared" si="115"/>
        <v>0</v>
      </c>
      <c r="U158" s="6">
        <f t="shared" si="115"/>
        <v>0</v>
      </c>
      <c r="W158" s="32" t="str">
        <f t="shared" ref="W158:W159" si="116">P158</f>
        <v/>
      </c>
      <c r="X158" s="6">
        <f t="shared" ref="X158:AB158" si="117">SUM(X19,X38,X57)</f>
        <v>0</v>
      </c>
      <c r="Y158" s="6">
        <f t="shared" si="117"/>
        <v>0</v>
      </c>
      <c r="Z158" s="6">
        <f t="shared" si="117"/>
        <v>0</v>
      </c>
      <c r="AA158" s="6">
        <f t="shared" si="117"/>
        <v>0</v>
      </c>
      <c r="AB158" s="6">
        <f t="shared" si="117"/>
        <v>0</v>
      </c>
    </row>
    <row r="159" spans="2:28">
      <c r="B159" s="32" t="str">
        <f t="shared" si="110"/>
        <v/>
      </c>
      <c r="C159" s="6">
        <f t="shared" ref="C159:G159" ca="1" si="118">SUM(C20,C39,C58)</f>
        <v>0</v>
      </c>
      <c r="D159" s="6">
        <f t="shared" ca="1" si="118"/>
        <v>0</v>
      </c>
      <c r="E159" s="6">
        <f t="shared" ca="1" si="118"/>
        <v>0</v>
      </c>
      <c r="F159" s="6">
        <f t="shared" ca="1" si="118"/>
        <v>0</v>
      </c>
      <c r="G159" s="6">
        <f t="shared" ca="1" si="118"/>
        <v>0</v>
      </c>
      <c r="I159" s="32" t="str">
        <f t="shared" si="112"/>
        <v/>
      </c>
      <c r="J159" s="6">
        <f t="shared" ref="J159:N159" ca="1" si="119">SUM(J20,J39,J58)</f>
        <v>0</v>
      </c>
      <c r="K159" s="6">
        <f t="shared" ca="1" si="119"/>
        <v>0</v>
      </c>
      <c r="L159" s="6">
        <f t="shared" ca="1" si="119"/>
        <v>0</v>
      </c>
      <c r="M159" s="6">
        <f t="shared" ca="1" si="119"/>
        <v>0</v>
      </c>
      <c r="N159" s="6">
        <f t="shared" ca="1" si="119"/>
        <v>0</v>
      </c>
      <c r="P159" s="32" t="str">
        <f t="shared" si="114"/>
        <v/>
      </c>
      <c r="Q159" s="6">
        <f t="shared" ref="Q159:U159" si="120">SUM(Q20,Q39,Q58)</f>
        <v>0</v>
      </c>
      <c r="R159" s="6">
        <f t="shared" si="120"/>
        <v>0</v>
      </c>
      <c r="S159" s="61">
        <f t="shared" si="120"/>
        <v>0</v>
      </c>
      <c r="T159" s="6">
        <f t="shared" si="120"/>
        <v>0</v>
      </c>
      <c r="U159" s="6">
        <f t="shared" si="120"/>
        <v>0</v>
      </c>
      <c r="W159" s="32" t="str">
        <f t="shared" si="116"/>
        <v/>
      </c>
      <c r="X159" s="6">
        <f t="shared" ref="X159:AB159" si="121">SUM(X20,X39,X58)</f>
        <v>0</v>
      </c>
      <c r="Y159" s="6">
        <f t="shared" si="121"/>
        <v>0</v>
      </c>
      <c r="Z159" s="6">
        <f t="shared" si="121"/>
        <v>0</v>
      </c>
      <c r="AA159" s="6">
        <f t="shared" si="121"/>
        <v>0</v>
      </c>
      <c r="AB159" s="6">
        <f t="shared" si="121"/>
        <v>0</v>
      </c>
    </row>
    <row r="160" spans="2:28">
      <c r="B160" s="78" t="str">
        <f>B141</f>
        <v>TOTAL</v>
      </c>
      <c r="C160" s="74">
        <f ca="1">SUM(C21,C40,C59)</f>
        <v>560.47188894472856</v>
      </c>
      <c r="D160" s="74">
        <f ca="1">SUM(D21,D40,D59)</f>
        <v>218.839842351709</v>
      </c>
      <c r="E160" s="74">
        <f ca="1">SUM(E21,E40,E59)</f>
        <v>145.44066079704137</v>
      </c>
      <c r="F160" s="74">
        <f ca="1">SUM(F21,F40,F59)</f>
        <v>117.37258685139149</v>
      </c>
      <c r="G160" s="74">
        <f ca="1">SUM(G21,G40,G59)</f>
        <v>117.37258685139149</v>
      </c>
      <c r="I160" s="78" t="str">
        <f>B160</f>
        <v>TOTAL</v>
      </c>
      <c r="J160" s="74">
        <f ca="1">SUM(J21,J40,J59)</f>
        <v>8.7463698313239941</v>
      </c>
      <c r="K160" s="74">
        <f ca="1">SUM(K21,K40,K59)</f>
        <v>7.1668896232375374</v>
      </c>
      <c r="L160" s="74">
        <f ca="1">SUM(L21,L40,L59)</f>
        <v>5.1787033695753113</v>
      </c>
      <c r="M160" s="74">
        <f ca="1">SUM(M21,M40,M59)</f>
        <v>4.1792838927711822</v>
      </c>
      <c r="N160" s="74">
        <f ca="1">SUM(N21,N40,N59)</f>
        <v>4.1792838927711822</v>
      </c>
      <c r="P160" s="78" t="str">
        <f>I160</f>
        <v>TOTAL</v>
      </c>
      <c r="Q160" s="74">
        <f ca="1">SUM(Q21,Q40,Q59)</f>
        <v>569.21825877605261</v>
      </c>
      <c r="R160" s="74">
        <f ca="1">SUM(R21,R40,R59)</f>
        <v>226.00673197494649</v>
      </c>
      <c r="S160" s="246">
        <f ca="1">SUM(S21,S40,S59)</f>
        <v>150.61936416661666</v>
      </c>
      <c r="T160" s="74">
        <f ca="1">SUM(T21,T40,T59)</f>
        <v>121.55187074416268</v>
      </c>
      <c r="U160" s="74">
        <f ca="1">SUM(U21,U40,U59)</f>
        <v>121.55187074416268</v>
      </c>
      <c r="W160" s="78" t="str">
        <f>P160</f>
        <v>TOTAL</v>
      </c>
      <c r="X160" s="74">
        <f>SUM(X21,X40,X59)</f>
        <v>0</v>
      </c>
      <c r="Y160" s="74">
        <f>SUM(Y21,Y40,Y59)</f>
        <v>0</v>
      </c>
      <c r="Z160" s="74">
        <f>SUM(Z21,Z40,Z59)</f>
        <v>0</v>
      </c>
      <c r="AA160" s="74">
        <f>SUM(AA21,AA40,AA59)</f>
        <v>0</v>
      </c>
      <c r="AB160" s="74">
        <f>SUM(AB21,AB40,AB59)</f>
        <v>0</v>
      </c>
    </row>
    <row r="163" spans="2:28" ht="30" customHeight="1">
      <c r="B163" s="73" t="str">
        <f>B62</f>
        <v>Low Voltage Network</v>
      </c>
      <c r="I163" s="73" t="str">
        <f>B163</f>
        <v>Low Voltage Network</v>
      </c>
      <c r="P163" s="73" t="str">
        <f>I163</f>
        <v>Low Voltage Network</v>
      </c>
      <c r="W163" s="73" t="str">
        <f>P163</f>
        <v>Low Voltage Network</v>
      </c>
    </row>
    <row r="165" spans="2:28">
      <c r="B165" s="75" t="str">
        <f t="shared" ref="B165:B177" si="122">B146</f>
        <v>Long Run Marginal Capital Cost (kW)</v>
      </c>
      <c r="C165" s="237" t="s">
        <v>70</v>
      </c>
      <c r="D165" s="80" t="s">
        <v>71</v>
      </c>
      <c r="E165" s="80" t="s">
        <v>72</v>
      </c>
      <c r="F165" s="80" t="s">
        <v>73</v>
      </c>
      <c r="G165" s="80" t="s">
        <v>74</v>
      </c>
      <c r="I165" s="75" t="str">
        <f>I146</f>
        <v>Short Run Marginal (Operating) Cost (kW)</v>
      </c>
      <c r="J165" s="237" t="s">
        <v>70</v>
      </c>
      <c r="K165" s="80" t="s">
        <v>71</v>
      </c>
      <c r="L165" s="80" t="s">
        <v>72</v>
      </c>
      <c r="M165" s="80" t="s">
        <v>73</v>
      </c>
      <c r="N165" s="80" t="s">
        <v>74</v>
      </c>
      <c r="P165" s="75" t="str">
        <f>P146</f>
        <v>Total LRMC (kW)</v>
      </c>
      <c r="Q165" s="237" t="s">
        <v>70</v>
      </c>
      <c r="R165" s="80" t="s">
        <v>71</v>
      </c>
      <c r="S165" s="245" t="s">
        <v>72</v>
      </c>
      <c r="T165" s="80" t="s">
        <v>73</v>
      </c>
      <c r="U165" s="80" t="s">
        <v>74</v>
      </c>
      <c r="W165" s="75" t="s">
        <v>77</v>
      </c>
      <c r="X165" s="237" t="s">
        <v>70</v>
      </c>
      <c r="Y165" s="80" t="s">
        <v>71</v>
      </c>
      <c r="Z165" s="80" t="s">
        <v>72</v>
      </c>
      <c r="AA165" s="80" t="s">
        <v>73</v>
      </c>
      <c r="AB165" s="80" t="s">
        <v>74</v>
      </c>
    </row>
    <row r="166" spans="2:28">
      <c r="B166" s="32" t="str">
        <f t="shared" si="122"/>
        <v>Jemena Electricity Network</v>
      </c>
      <c r="C166" s="6">
        <f t="shared" ref="C166:G177" ca="1" si="123">SUM(C8,C27,C46,C65)</f>
        <v>582.35218498322934</v>
      </c>
      <c r="D166" s="6">
        <f t="shared" ca="1" si="123"/>
        <v>229.00211053043964</v>
      </c>
      <c r="E166" s="6">
        <f t="shared" ca="1" si="123"/>
        <v>152.19449037043299</v>
      </c>
      <c r="F166" s="6">
        <f t="shared" ca="1" si="123"/>
        <v>122.82301896465461</v>
      </c>
      <c r="G166" s="6">
        <f t="shared" ca="1" si="123"/>
        <v>122.82301896465461</v>
      </c>
      <c r="I166" s="32" t="str">
        <f>B166</f>
        <v>Jemena Electricity Network</v>
      </c>
      <c r="J166" s="6">
        <f t="shared" ref="J166:N177" ca="1" si="124">SUM(J8,J27,J46,J65)</f>
        <v>9.0122892859907537</v>
      </c>
      <c r="K166" s="6">
        <f t="shared" ca="1" si="124"/>
        <v>7.461756534150549</v>
      </c>
      <c r="L166" s="6">
        <f t="shared" ca="1" si="124"/>
        <v>5.3956203182698026</v>
      </c>
      <c r="M166" s="6">
        <f t="shared" ca="1" si="124"/>
        <v>4.3543388138686039</v>
      </c>
      <c r="N166" s="6">
        <f t="shared" ca="1" si="124"/>
        <v>4.3543388138686039</v>
      </c>
      <c r="P166" s="32" t="str">
        <f>I166</f>
        <v>Jemena Electricity Network</v>
      </c>
      <c r="Q166" s="6">
        <f t="shared" ref="Q166:U177" ca="1" si="125">SUM(Q8,Q27,Q46,Q65)</f>
        <v>591.36447426922007</v>
      </c>
      <c r="R166" s="6">
        <f t="shared" ca="1" si="125"/>
        <v>236.46386706459012</v>
      </c>
      <c r="S166" s="61">
        <f t="shared" ca="1" si="125"/>
        <v>157.59011068870277</v>
      </c>
      <c r="T166" s="6">
        <f t="shared" ca="1" si="125"/>
        <v>127.17735777852323</v>
      </c>
      <c r="U166" s="6">
        <f t="shared" ca="1" si="125"/>
        <v>127.17735777852323</v>
      </c>
      <c r="W166" s="32" t="str">
        <f>P166</f>
        <v>Jemena Electricity Network</v>
      </c>
      <c r="X166" s="6">
        <f t="shared" ref="X166:AB177" si="126">SUM(X8,X27,X46,X65)</f>
        <v>0</v>
      </c>
      <c r="Y166" s="6">
        <f t="shared" si="126"/>
        <v>0</v>
      </c>
      <c r="Z166" s="6">
        <f t="shared" si="126"/>
        <v>0</v>
      </c>
      <c r="AA166" s="6">
        <f t="shared" si="126"/>
        <v>0</v>
      </c>
      <c r="AB166" s="6">
        <f t="shared" si="126"/>
        <v>0</v>
      </c>
    </row>
    <row r="167" spans="2:28">
      <c r="B167" s="32" t="str">
        <f t="shared" si="122"/>
        <v/>
      </c>
      <c r="C167" s="6">
        <f t="shared" ca="1" si="123"/>
        <v>0</v>
      </c>
      <c r="D167" s="6">
        <f t="shared" ca="1" si="123"/>
        <v>0</v>
      </c>
      <c r="E167" s="6">
        <f t="shared" ca="1" si="123"/>
        <v>0</v>
      </c>
      <c r="F167" s="6">
        <f t="shared" ca="1" si="123"/>
        <v>0</v>
      </c>
      <c r="G167" s="6">
        <f t="shared" ca="1" si="123"/>
        <v>0</v>
      </c>
      <c r="I167" s="32" t="str">
        <f t="shared" ref="I167:I178" si="127">B167</f>
        <v/>
      </c>
      <c r="J167" s="6">
        <f t="shared" ca="1" si="124"/>
        <v>0</v>
      </c>
      <c r="K167" s="6">
        <f t="shared" ca="1" si="124"/>
        <v>0</v>
      </c>
      <c r="L167" s="6">
        <f t="shared" ca="1" si="124"/>
        <v>0</v>
      </c>
      <c r="M167" s="6">
        <f t="shared" ca="1" si="124"/>
        <v>0</v>
      </c>
      <c r="N167" s="6">
        <f t="shared" ca="1" si="124"/>
        <v>0</v>
      </c>
      <c r="P167" s="32" t="str">
        <f t="shared" ref="P167:P178" si="128">I167</f>
        <v/>
      </c>
      <c r="Q167" s="6">
        <f t="shared" si="125"/>
        <v>0</v>
      </c>
      <c r="R167" s="6">
        <f t="shared" si="125"/>
        <v>0</v>
      </c>
      <c r="S167" s="61">
        <f t="shared" si="125"/>
        <v>0</v>
      </c>
      <c r="T167" s="6">
        <f t="shared" si="125"/>
        <v>0</v>
      </c>
      <c r="U167" s="6">
        <f t="shared" si="125"/>
        <v>0</v>
      </c>
      <c r="W167" s="32" t="str">
        <f t="shared" ref="W167:W178" si="129">P167</f>
        <v/>
      </c>
      <c r="X167" s="6">
        <f t="shared" si="126"/>
        <v>0</v>
      </c>
      <c r="Y167" s="6">
        <f t="shared" si="126"/>
        <v>0</v>
      </c>
      <c r="Z167" s="6">
        <f t="shared" si="126"/>
        <v>0</v>
      </c>
      <c r="AA167" s="6">
        <f t="shared" si="126"/>
        <v>0</v>
      </c>
      <c r="AB167" s="6">
        <f t="shared" si="126"/>
        <v>0</v>
      </c>
    </row>
    <row r="168" spans="2:28">
      <c r="B168" s="32" t="str">
        <f t="shared" si="122"/>
        <v/>
      </c>
      <c r="C168" s="6">
        <f t="shared" ca="1" si="123"/>
        <v>0</v>
      </c>
      <c r="D168" s="6">
        <f t="shared" ca="1" si="123"/>
        <v>0</v>
      </c>
      <c r="E168" s="6">
        <f t="shared" ca="1" si="123"/>
        <v>0</v>
      </c>
      <c r="F168" s="6">
        <f t="shared" ca="1" si="123"/>
        <v>0</v>
      </c>
      <c r="G168" s="6">
        <f t="shared" ca="1" si="123"/>
        <v>0</v>
      </c>
      <c r="I168" s="32" t="str">
        <f t="shared" si="127"/>
        <v/>
      </c>
      <c r="J168" s="6">
        <f t="shared" ca="1" si="124"/>
        <v>0</v>
      </c>
      <c r="K168" s="6">
        <f t="shared" ca="1" si="124"/>
        <v>0</v>
      </c>
      <c r="L168" s="6">
        <f t="shared" ca="1" si="124"/>
        <v>0</v>
      </c>
      <c r="M168" s="6">
        <f t="shared" ca="1" si="124"/>
        <v>0</v>
      </c>
      <c r="N168" s="6">
        <f t="shared" ca="1" si="124"/>
        <v>0</v>
      </c>
      <c r="P168" s="32" t="str">
        <f t="shared" si="128"/>
        <v/>
      </c>
      <c r="Q168" s="6">
        <f t="shared" si="125"/>
        <v>0</v>
      </c>
      <c r="R168" s="6">
        <f t="shared" si="125"/>
        <v>0</v>
      </c>
      <c r="S168" s="61">
        <f t="shared" si="125"/>
        <v>0</v>
      </c>
      <c r="T168" s="6">
        <f t="shared" si="125"/>
        <v>0</v>
      </c>
      <c r="U168" s="6">
        <f t="shared" si="125"/>
        <v>0</v>
      </c>
      <c r="W168" s="32" t="str">
        <f t="shared" si="129"/>
        <v/>
      </c>
      <c r="X168" s="6">
        <f t="shared" si="126"/>
        <v>0</v>
      </c>
      <c r="Y168" s="6">
        <f t="shared" si="126"/>
        <v>0</v>
      </c>
      <c r="Z168" s="6">
        <f t="shared" si="126"/>
        <v>0</v>
      </c>
      <c r="AA168" s="6">
        <f t="shared" si="126"/>
        <v>0</v>
      </c>
      <c r="AB168" s="6">
        <f t="shared" si="126"/>
        <v>0</v>
      </c>
    </row>
    <row r="169" spans="2:28">
      <c r="B169" s="32" t="str">
        <f t="shared" si="122"/>
        <v/>
      </c>
      <c r="C169" s="6">
        <f t="shared" ca="1" si="123"/>
        <v>0</v>
      </c>
      <c r="D169" s="6">
        <f t="shared" ca="1" si="123"/>
        <v>0</v>
      </c>
      <c r="E169" s="6">
        <f t="shared" ca="1" si="123"/>
        <v>0</v>
      </c>
      <c r="F169" s="6">
        <f t="shared" ca="1" si="123"/>
        <v>0</v>
      </c>
      <c r="G169" s="6">
        <f t="shared" ca="1" si="123"/>
        <v>0</v>
      </c>
      <c r="I169" s="32" t="str">
        <f t="shared" si="127"/>
        <v/>
      </c>
      <c r="J169" s="6">
        <f t="shared" ca="1" si="124"/>
        <v>0</v>
      </c>
      <c r="K169" s="6">
        <f t="shared" ca="1" si="124"/>
        <v>0</v>
      </c>
      <c r="L169" s="6">
        <f t="shared" ca="1" si="124"/>
        <v>0</v>
      </c>
      <c r="M169" s="6">
        <f t="shared" ca="1" si="124"/>
        <v>0</v>
      </c>
      <c r="N169" s="6">
        <f t="shared" ca="1" si="124"/>
        <v>0</v>
      </c>
      <c r="P169" s="32" t="str">
        <f t="shared" si="128"/>
        <v/>
      </c>
      <c r="Q169" s="6">
        <f t="shared" si="125"/>
        <v>0</v>
      </c>
      <c r="R169" s="6">
        <f t="shared" si="125"/>
        <v>0</v>
      </c>
      <c r="S169" s="61">
        <f t="shared" si="125"/>
        <v>0</v>
      </c>
      <c r="T169" s="6">
        <f t="shared" si="125"/>
        <v>0</v>
      </c>
      <c r="U169" s="6">
        <f t="shared" si="125"/>
        <v>0</v>
      </c>
      <c r="W169" s="32" t="str">
        <f t="shared" si="129"/>
        <v/>
      </c>
      <c r="X169" s="6">
        <f t="shared" si="126"/>
        <v>0</v>
      </c>
      <c r="Y169" s="6">
        <f t="shared" si="126"/>
        <v>0</v>
      </c>
      <c r="Z169" s="6">
        <f t="shared" si="126"/>
        <v>0</v>
      </c>
      <c r="AA169" s="6">
        <f t="shared" si="126"/>
        <v>0</v>
      </c>
      <c r="AB169" s="6">
        <f t="shared" si="126"/>
        <v>0</v>
      </c>
    </row>
    <row r="170" spans="2:28">
      <c r="B170" s="32" t="str">
        <f t="shared" si="122"/>
        <v/>
      </c>
      <c r="C170" s="6">
        <f t="shared" ca="1" si="123"/>
        <v>0</v>
      </c>
      <c r="D170" s="6">
        <f t="shared" ca="1" si="123"/>
        <v>0</v>
      </c>
      <c r="E170" s="6">
        <f t="shared" ca="1" si="123"/>
        <v>0</v>
      </c>
      <c r="F170" s="6">
        <f t="shared" ca="1" si="123"/>
        <v>0</v>
      </c>
      <c r="G170" s="6">
        <f t="shared" ca="1" si="123"/>
        <v>0</v>
      </c>
      <c r="I170" s="32" t="str">
        <f t="shared" si="127"/>
        <v/>
      </c>
      <c r="J170" s="6">
        <f t="shared" ca="1" si="124"/>
        <v>0</v>
      </c>
      <c r="K170" s="6">
        <f t="shared" ca="1" si="124"/>
        <v>0</v>
      </c>
      <c r="L170" s="6">
        <f t="shared" ca="1" si="124"/>
        <v>0</v>
      </c>
      <c r="M170" s="6">
        <f t="shared" ca="1" si="124"/>
        <v>0</v>
      </c>
      <c r="N170" s="6">
        <f t="shared" ca="1" si="124"/>
        <v>0</v>
      </c>
      <c r="P170" s="32" t="str">
        <f t="shared" si="128"/>
        <v/>
      </c>
      <c r="Q170" s="6">
        <f t="shared" si="125"/>
        <v>0</v>
      </c>
      <c r="R170" s="6">
        <f t="shared" si="125"/>
        <v>0</v>
      </c>
      <c r="S170" s="61">
        <f t="shared" si="125"/>
        <v>0</v>
      </c>
      <c r="T170" s="6">
        <f t="shared" si="125"/>
        <v>0</v>
      </c>
      <c r="U170" s="6">
        <f t="shared" si="125"/>
        <v>0</v>
      </c>
      <c r="W170" s="32" t="str">
        <f t="shared" si="129"/>
        <v/>
      </c>
      <c r="X170" s="6">
        <f t="shared" si="126"/>
        <v>0</v>
      </c>
      <c r="Y170" s="6">
        <f t="shared" si="126"/>
        <v>0</v>
      </c>
      <c r="Z170" s="6">
        <f t="shared" si="126"/>
        <v>0</v>
      </c>
      <c r="AA170" s="6">
        <f t="shared" si="126"/>
        <v>0</v>
      </c>
      <c r="AB170" s="6">
        <f t="shared" si="126"/>
        <v>0</v>
      </c>
    </row>
    <row r="171" spans="2:28">
      <c r="B171" s="32" t="str">
        <f t="shared" si="122"/>
        <v/>
      </c>
      <c r="C171" s="6">
        <f t="shared" ca="1" si="123"/>
        <v>0</v>
      </c>
      <c r="D171" s="6">
        <f t="shared" ca="1" si="123"/>
        <v>0</v>
      </c>
      <c r="E171" s="6">
        <f t="shared" ca="1" si="123"/>
        <v>0</v>
      </c>
      <c r="F171" s="6">
        <f t="shared" ca="1" si="123"/>
        <v>0</v>
      </c>
      <c r="G171" s="6">
        <f t="shared" ca="1" si="123"/>
        <v>0</v>
      </c>
      <c r="I171" s="32" t="str">
        <f t="shared" si="127"/>
        <v/>
      </c>
      <c r="J171" s="6">
        <f t="shared" ca="1" si="124"/>
        <v>0</v>
      </c>
      <c r="K171" s="6">
        <f t="shared" ca="1" si="124"/>
        <v>0</v>
      </c>
      <c r="L171" s="6">
        <f t="shared" ca="1" si="124"/>
        <v>0</v>
      </c>
      <c r="M171" s="6">
        <f t="shared" ca="1" si="124"/>
        <v>0</v>
      </c>
      <c r="N171" s="6">
        <f t="shared" ca="1" si="124"/>
        <v>0</v>
      </c>
      <c r="P171" s="32" t="str">
        <f t="shared" si="128"/>
        <v/>
      </c>
      <c r="Q171" s="6">
        <f t="shared" si="125"/>
        <v>0</v>
      </c>
      <c r="R171" s="6">
        <f t="shared" si="125"/>
        <v>0</v>
      </c>
      <c r="S171" s="61">
        <f t="shared" si="125"/>
        <v>0</v>
      </c>
      <c r="T171" s="6">
        <f t="shared" si="125"/>
        <v>0</v>
      </c>
      <c r="U171" s="6">
        <f t="shared" si="125"/>
        <v>0</v>
      </c>
      <c r="W171" s="32" t="str">
        <f t="shared" si="129"/>
        <v/>
      </c>
      <c r="X171" s="6">
        <f t="shared" si="126"/>
        <v>0</v>
      </c>
      <c r="Y171" s="6">
        <f t="shared" si="126"/>
        <v>0</v>
      </c>
      <c r="Z171" s="6">
        <f t="shared" si="126"/>
        <v>0</v>
      </c>
      <c r="AA171" s="6">
        <f t="shared" si="126"/>
        <v>0</v>
      </c>
      <c r="AB171" s="6">
        <f t="shared" si="126"/>
        <v>0</v>
      </c>
    </row>
    <row r="172" spans="2:28">
      <c r="B172" s="32" t="str">
        <f t="shared" si="122"/>
        <v/>
      </c>
      <c r="C172" s="6">
        <f t="shared" ca="1" si="123"/>
        <v>0</v>
      </c>
      <c r="D172" s="6">
        <f t="shared" ca="1" si="123"/>
        <v>0</v>
      </c>
      <c r="E172" s="6">
        <f t="shared" ca="1" si="123"/>
        <v>0</v>
      </c>
      <c r="F172" s="6">
        <f t="shared" ca="1" si="123"/>
        <v>0</v>
      </c>
      <c r="G172" s="6">
        <f t="shared" ca="1" si="123"/>
        <v>0</v>
      </c>
      <c r="I172" s="32" t="str">
        <f t="shared" si="127"/>
        <v/>
      </c>
      <c r="J172" s="6">
        <f t="shared" ca="1" si="124"/>
        <v>0</v>
      </c>
      <c r="K172" s="6">
        <f t="shared" ca="1" si="124"/>
        <v>0</v>
      </c>
      <c r="L172" s="6">
        <f t="shared" ca="1" si="124"/>
        <v>0</v>
      </c>
      <c r="M172" s="6">
        <f t="shared" ca="1" si="124"/>
        <v>0</v>
      </c>
      <c r="N172" s="6">
        <f t="shared" ca="1" si="124"/>
        <v>0</v>
      </c>
      <c r="P172" s="32" t="str">
        <f t="shared" si="128"/>
        <v/>
      </c>
      <c r="Q172" s="6">
        <f t="shared" si="125"/>
        <v>0</v>
      </c>
      <c r="R172" s="6">
        <f t="shared" si="125"/>
        <v>0</v>
      </c>
      <c r="S172" s="61">
        <f t="shared" si="125"/>
        <v>0</v>
      </c>
      <c r="T172" s="6">
        <f t="shared" si="125"/>
        <v>0</v>
      </c>
      <c r="U172" s="6">
        <f t="shared" si="125"/>
        <v>0</v>
      </c>
      <c r="W172" s="32" t="str">
        <f t="shared" si="129"/>
        <v/>
      </c>
      <c r="X172" s="6">
        <f t="shared" si="126"/>
        <v>0</v>
      </c>
      <c r="Y172" s="6">
        <f t="shared" si="126"/>
        <v>0</v>
      </c>
      <c r="Z172" s="6">
        <f t="shared" si="126"/>
        <v>0</v>
      </c>
      <c r="AA172" s="6">
        <f t="shared" si="126"/>
        <v>0</v>
      </c>
      <c r="AB172" s="6">
        <f t="shared" si="126"/>
        <v>0</v>
      </c>
    </row>
    <row r="173" spans="2:28">
      <c r="B173" s="32" t="str">
        <f t="shared" si="122"/>
        <v/>
      </c>
      <c r="C173" s="6">
        <f t="shared" ca="1" si="123"/>
        <v>0</v>
      </c>
      <c r="D173" s="6">
        <f t="shared" ca="1" si="123"/>
        <v>0</v>
      </c>
      <c r="E173" s="6">
        <f t="shared" ca="1" si="123"/>
        <v>0</v>
      </c>
      <c r="F173" s="6">
        <f t="shared" ca="1" si="123"/>
        <v>0</v>
      </c>
      <c r="G173" s="6">
        <f t="shared" ca="1" si="123"/>
        <v>0</v>
      </c>
      <c r="I173" s="32" t="str">
        <f t="shared" si="127"/>
        <v/>
      </c>
      <c r="J173" s="6">
        <f t="shared" ca="1" si="124"/>
        <v>0</v>
      </c>
      <c r="K173" s="6">
        <f t="shared" ca="1" si="124"/>
        <v>0</v>
      </c>
      <c r="L173" s="6">
        <f t="shared" ca="1" si="124"/>
        <v>0</v>
      </c>
      <c r="M173" s="6">
        <f t="shared" ca="1" si="124"/>
        <v>0</v>
      </c>
      <c r="N173" s="6">
        <f t="shared" ca="1" si="124"/>
        <v>0</v>
      </c>
      <c r="P173" s="32" t="str">
        <f t="shared" si="128"/>
        <v/>
      </c>
      <c r="Q173" s="6">
        <f t="shared" si="125"/>
        <v>0</v>
      </c>
      <c r="R173" s="6">
        <f t="shared" si="125"/>
        <v>0</v>
      </c>
      <c r="S173" s="61">
        <f t="shared" si="125"/>
        <v>0</v>
      </c>
      <c r="T173" s="6">
        <f t="shared" si="125"/>
        <v>0</v>
      </c>
      <c r="U173" s="6">
        <f t="shared" si="125"/>
        <v>0</v>
      </c>
      <c r="W173" s="32" t="str">
        <f t="shared" si="129"/>
        <v/>
      </c>
      <c r="X173" s="6">
        <f t="shared" si="126"/>
        <v>0</v>
      </c>
      <c r="Y173" s="6">
        <f t="shared" si="126"/>
        <v>0</v>
      </c>
      <c r="Z173" s="6">
        <f t="shared" si="126"/>
        <v>0</v>
      </c>
      <c r="AA173" s="6">
        <f t="shared" si="126"/>
        <v>0</v>
      </c>
      <c r="AB173" s="6">
        <f t="shared" si="126"/>
        <v>0</v>
      </c>
    </row>
    <row r="174" spans="2:28">
      <c r="B174" s="32" t="str">
        <f t="shared" si="122"/>
        <v/>
      </c>
      <c r="C174" s="6">
        <f t="shared" ca="1" si="123"/>
        <v>0</v>
      </c>
      <c r="D174" s="6">
        <f t="shared" ca="1" si="123"/>
        <v>0</v>
      </c>
      <c r="E174" s="6">
        <f t="shared" ca="1" si="123"/>
        <v>0</v>
      </c>
      <c r="F174" s="6">
        <f t="shared" ca="1" si="123"/>
        <v>0</v>
      </c>
      <c r="G174" s="6">
        <f t="shared" ca="1" si="123"/>
        <v>0</v>
      </c>
      <c r="I174" s="32" t="str">
        <f t="shared" si="127"/>
        <v/>
      </c>
      <c r="J174" s="6">
        <f t="shared" ca="1" si="124"/>
        <v>0</v>
      </c>
      <c r="K174" s="6">
        <f t="shared" ca="1" si="124"/>
        <v>0</v>
      </c>
      <c r="L174" s="6">
        <f t="shared" ca="1" si="124"/>
        <v>0</v>
      </c>
      <c r="M174" s="6">
        <f t="shared" ca="1" si="124"/>
        <v>0</v>
      </c>
      <c r="N174" s="6">
        <f t="shared" ca="1" si="124"/>
        <v>0</v>
      </c>
      <c r="P174" s="32" t="str">
        <f t="shared" si="128"/>
        <v/>
      </c>
      <c r="Q174" s="6">
        <f t="shared" si="125"/>
        <v>0</v>
      </c>
      <c r="R174" s="6">
        <f t="shared" si="125"/>
        <v>0</v>
      </c>
      <c r="S174" s="61">
        <f t="shared" si="125"/>
        <v>0</v>
      </c>
      <c r="T174" s="6">
        <f t="shared" si="125"/>
        <v>0</v>
      </c>
      <c r="U174" s="6">
        <f t="shared" si="125"/>
        <v>0</v>
      </c>
      <c r="W174" s="32" t="str">
        <f t="shared" si="129"/>
        <v/>
      </c>
      <c r="X174" s="6">
        <f t="shared" si="126"/>
        <v>0</v>
      </c>
      <c r="Y174" s="6">
        <f t="shared" si="126"/>
        <v>0</v>
      </c>
      <c r="Z174" s="6">
        <f t="shared" si="126"/>
        <v>0</v>
      </c>
      <c r="AA174" s="6">
        <f t="shared" si="126"/>
        <v>0</v>
      </c>
      <c r="AB174" s="6">
        <f t="shared" si="126"/>
        <v>0</v>
      </c>
    </row>
    <row r="175" spans="2:28">
      <c r="B175" s="32" t="str">
        <f t="shared" si="122"/>
        <v/>
      </c>
      <c r="C175" s="6">
        <f t="shared" ca="1" si="123"/>
        <v>0</v>
      </c>
      <c r="D175" s="6">
        <f t="shared" ca="1" si="123"/>
        <v>0</v>
      </c>
      <c r="E175" s="6">
        <f t="shared" ca="1" si="123"/>
        <v>0</v>
      </c>
      <c r="F175" s="6">
        <f t="shared" ca="1" si="123"/>
        <v>0</v>
      </c>
      <c r="G175" s="6">
        <f t="shared" ca="1" si="123"/>
        <v>0</v>
      </c>
      <c r="I175" s="32" t="str">
        <f t="shared" si="127"/>
        <v/>
      </c>
      <c r="J175" s="6">
        <f t="shared" ca="1" si="124"/>
        <v>0</v>
      </c>
      <c r="K175" s="6">
        <f t="shared" ca="1" si="124"/>
        <v>0</v>
      </c>
      <c r="L175" s="6">
        <f t="shared" ca="1" si="124"/>
        <v>0</v>
      </c>
      <c r="M175" s="6">
        <f t="shared" ca="1" si="124"/>
        <v>0</v>
      </c>
      <c r="N175" s="6">
        <f t="shared" ca="1" si="124"/>
        <v>0</v>
      </c>
      <c r="P175" s="32" t="str">
        <f t="shared" si="128"/>
        <v/>
      </c>
      <c r="Q175" s="6">
        <f t="shared" si="125"/>
        <v>0</v>
      </c>
      <c r="R175" s="6">
        <f t="shared" si="125"/>
        <v>0</v>
      </c>
      <c r="S175" s="61">
        <f t="shared" si="125"/>
        <v>0</v>
      </c>
      <c r="T175" s="6">
        <f t="shared" si="125"/>
        <v>0</v>
      </c>
      <c r="U175" s="6">
        <f t="shared" si="125"/>
        <v>0</v>
      </c>
      <c r="W175" s="32" t="str">
        <f t="shared" si="129"/>
        <v/>
      </c>
      <c r="X175" s="6">
        <f t="shared" si="126"/>
        <v>0</v>
      </c>
      <c r="Y175" s="6">
        <f t="shared" si="126"/>
        <v>0</v>
      </c>
      <c r="Z175" s="6">
        <f t="shared" si="126"/>
        <v>0</v>
      </c>
      <c r="AA175" s="6">
        <f t="shared" si="126"/>
        <v>0</v>
      </c>
      <c r="AB175" s="6">
        <f t="shared" si="126"/>
        <v>0</v>
      </c>
    </row>
    <row r="176" spans="2:28">
      <c r="B176" s="32" t="str">
        <f t="shared" si="122"/>
        <v/>
      </c>
      <c r="C176" s="6">
        <f t="shared" ca="1" si="123"/>
        <v>0</v>
      </c>
      <c r="D176" s="6">
        <f t="shared" ca="1" si="123"/>
        <v>0</v>
      </c>
      <c r="E176" s="6">
        <f t="shared" ca="1" si="123"/>
        <v>0</v>
      </c>
      <c r="F176" s="6">
        <f t="shared" ca="1" si="123"/>
        <v>0</v>
      </c>
      <c r="G176" s="6">
        <f t="shared" ca="1" si="123"/>
        <v>0</v>
      </c>
      <c r="I176" s="32" t="str">
        <f t="shared" si="127"/>
        <v/>
      </c>
      <c r="J176" s="6">
        <f t="shared" ca="1" si="124"/>
        <v>0</v>
      </c>
      <c r="K176" s="6">
        <f t="shared" ca="1" si="124"/>
        <v>0</v>
      </c>
      <c r="L176" s="6">
        <f t="shared" ca="1" si="124"/>
        <v>0</v>
      </c>
      <c r="M176" s="6">
        <f t="shared" ca="1" si="124"/>
        <v>0</v>
      </c>
      <c r="N176" s="6">
        <f t="shared" ca="1" si="124"/>
        <v>0</v>
      </c>
      <c r="P176" s="32" t="str">
        <f t="shared" si="128"/>
        <v/>
      </c>
      <c r="Q176" s="6">
        <f t="shared" si="125"/>
        <v>0</v>
      </c>
      <c r="R176" s="6">
        <f t="shared" si="125"/>
        <v>0</v>
      </c>
      <c r="S176" s="61">
        <f t="shared" si="125"/>
        <v>0</v>
      </c>
      <c r="T176" s="6">
        <f t="shared" si="125"/>
        <v>0</v>
      </c>
      <c r="U176" s="6">
        <f t="shared" si="125"/>
        <v>0</v>
      </c>
      <c r="W176" s="32" t="str">
        <f t="shared" si="129"/>
        <v/>
      </c>
      <c r="X176" s="6">
        <f t="shared" si="126"/>
        <v>0</v>
      </c>
      <c r="Y176" s="6">
        <f t="shared" si="126"/>
        <v>0</v>
      </c>
      <c r="Z176" s="6">
        <f t="shared" si="126"/>
        <v>0</v>
      </c>
      <c r="AA176" s="6">
        <f t="shared" si="126"/>
        <v>0</v>
      </c>
      <c r="AB176" s="6">
        <f t="shared" si="126"/>
        <v>0</v>
      </c>
    </row>
    <row r="177" spans="2:28">
      <c r="B177" s="32" t="str">
        <f t="shared" si="122"/>
        <v/>
      </c>
      <c r="C177" s="6">
        <f t="shared" ca="1" si="123"/>
        <v>0</v>
      </c>
      <c r="D177" s="6">
        <f t="shared" ca="1" si="123"/>
        <v>0</v>
      </c>
      <c r="E177" s="6">
        <f t="shared" ca="1" si="123"/>
        <v>0</v>
      </c>
      <c r="F177" s="6">
        <f t="shared" ca="1" si="123"/>
        <v>0</v>
      </c>
      <c r="G177" s="6">
        <f t="shared" ca="1" si="123"/>
        <v>0</v>
      </c>
      <c r="I177" s="32" t="str">
        <f t="shared" ref="I177" si="130">B177</f>
        <v/>
      </c>
      <c r="J177" s="6">
        <f t="shared" ca="1" si="124"/>
        <v>0</v>
      </c>
      <c r="K177" s="6">
        <f t="shared" ca="1" si="124"/>
        <v>0</v>
      </c>
      <c r="L177" s="6">
        <f t="shared" ca="1" si="124"/>
        <v>0</v>
      </c>
      <c r="M177" s="6">
        <f t="shared" ca="1" si="124"/>
        <v>0</v>
      </c>
      <c r="N177" s="6">
        <f t="shared" ca="1" si="124"/>
        <v>0</v>
      </c>
      <c r="P177" s="32" t="str">
        <f t="shared" ref="P177" si="131">I177</f>
        <v/>
      </c>
      <c r="Q177" s="6">
        <f t="shared" si="125"/>
        <v>0</v>
      </c>
      <c r="R177" s="6">
        <f t="shared" si="125"/>
        <v>0</v>
      </c>
      <c r="S177" s="61">
        <f t="shared" si="125"/>
        <v>0</v>
      </c>
      <c r="T177" s="6">
        <f t="shared" si="125"/>
        <v>0</v>
      </c>
      <c r="U177" s="6">
        <f t="shared" si="125"/>
        <v>0</v>
      </c>
      <c r="W177" s="32" t="str">
        <f t="shared" ref="W177" si="132">P177</f>
        <v/>
      </c>
      <c r="X177" s="6">
        <f t="shared" si="126"/>
        <v>0</v>
      </c>
      <c r="Y177" s="6">
        <f t="shared" si="126"/>
        <v>0</v>
      </c>
      <c r="Z177" s="6">
        <f t="shared" si="126"/>
        <v>0</v>
      </c>
      <c r="AA177" s="6">
        <f t="shared" si="126"/>
        <v>0</v>
      </c>
      <c r="AB177" s="6">
        <f t="shared" si="126"/>
        <v>0</v>
      </c>
    </row>
    <row r="178" spans="2:28">
      <c r="B178" s="32" t="str">
        <f t="shared" ref="B178" si="133">B159</f>
        <v/>
      </c>
      <c r="C178" s="6">
        <f t="shared" ref="C178:G178" ca="1" si="134">SUM(C20,C39,C58,C77)</f>
        <v>0</v>
      </c>
      <c r="D178" s="6">
        <f t="shared" ca="1" si="134"/>
        <v>0</v>
      </c>
      <c r="E178" s="6">
        <f t="shared" ca="1" si="134"/>
        <v>0</v>
      </c>
      <c r="F178" s="6">
        <f t="shared" ca="1" si="134"/>
        <v>0</v>
      </c>
      <c r="G178" s="6">
        <f t="shared" ca="1" si="134"/>
        <v>0</v>
      </c>
      <c r="I178" s="32" t="str">
        <f t="shared" si="127"/>
        <v/>
      </c>
      <c r="J178" s="6">
        <f t="shared" ref="J178:N178" ca="1" si="135">SUM(J20,J39,J58,J77)</f>
        <v>0</v>
      </c>
      <c r="K178" s="6">
        <f t="shared" ca="1" si="135"/>
        <v>0</v>
      </c>
      <c r="L178" s="6">
        <f t="shared" ca="1" si="135"/>
        <v>0</v>
      </c>
      <c r="M178" s="6">
        <f t="shared" ca="1" si="135"/>
        <v>0</v>
      </c>
      <c r="N178" s="6">
        <f t="shared" ca="1" si="135"/>
        <v>0</v>
      </c>
      <c r="P178" s="32" t="str">
        <f t="shared" si="128"/>
        <v/>
      </c>
      <c r="Q178" s="6">
        <f t="shared" ref="Q178:U178" si="136">SUM(Q20,Q39,Q58,Q77)</f>
        <v>0</v>
      </c>
      <c r="R178" s="6">
        <f t="shared" si="136"/>
        <v>0</v>
      </c>
      <c r="S178" s="61">
        <f t="shared" si="136"/>
        <v>0</v>
      </c>
      <c r="T178" s="6">
        <f t="shared" si="136"/>
        <v>0</v>
      </c>
      <c r="U178" s="6">
        <f t="shared" si="136"/>
        <v>0</v>
      </c>
      <c r="W178" s="32" t="str">
        <f t="shared" si="129"/>
        <v/>
      </c>
      <c r="X178" s="6">
        <f t="shared" ref="X178:AB178" si="137">SUM(X20,X39,X58,X77)</f>
        <v>0</v>
      </c>
      <c r="Y178" s="6">
        <f t="shared" si="137"/>
        <v>0</v>
      </c>
      <c r="Z178" s="6">
        <f t="shared" si="137"/>
        <v>0</v>
      </c>
      <c r="AA178" s="6">
        <f t="shared" si="137"/>
        <v>0</v>
      </c>
      <c r="AB178" s="6">
        <f t="shared" si="137"/>
        <v>0</v>
      </c>
    </row>
    <row r="179" spans="2:28">
      <c r="B179" s="78" t="str">
        <f>B160</f>
        <v>TOTAL</v>
      </c>
      <c r="C179" s="74">
        <f ca="1">SUM(C21,C40,C59,C78)</f>
        <v>582.35218498322934</v>
      </c>
      <c r="D179" s="74">
        <f ca="1">SUM(D21,D40,D59,D78)</f>
        <v>229.00211053043964</v>
      </c>
      <c r="E179" s="74">
        <f ca="1">SUM(E21,E40,E59,E78)</f>
        <v>152.19449037043299</v>
      </c>
      <c r="F179" s="74">
        <f ca="1">SUM(F21,F40,F59,F78)</f>
        <v>122.82301896465461</v>
      </c>
      <c r="G179" s="74">
        <f ca="1">SUM(G21,G40,G59,G78)</f>
        <v>122.82301896465461</v>
      </c>
      <c r="I179" s="78" t="str">
        <f>B179</f>
        <v>TOTAL</v>
      </c>
      <c r="J179" s="74">
        <f ca="1">SUM(J21,J40,J59,J78)</f>
        <v>9.0122892859907537</v>
      </c>
      <c r="K179" s="74">
        <f ca="1">SUM(K21,K40,K59,K78)</f>
        <v>7.461756534150549</v>
      </c>
      <c r="L179" s="74">
        <f ca="1">SUM(L21,L40,L59,L78)</f>
        <v>5.3956203182698026</v>
      </c>
      <c r="M179" s="74">
        <f ca="1">SUM(M21,M40,M59,M78)</f>
        <v>4.3543388138686039</v>
      </c>
      <c r="N179" s="74">
        <f ca="1">SUM(N21,N40,N59,N78)</f>
        <v>4.3543388138686039</v>
      </c>
      <c r="P179" s="78" t="str">
        <f>I179</f>
        <v>TOTAL</v>
      </c>
      <c r="Q179" s="74">
        <f ca="1">SUM(Q21,Q40,Q59,Q78)</f>
        <v>591.36447426922007</v>
      </c>
      <c r="R179" s="74">
        <f ca="1">SUM(R21,R40,R59,R78)</f>
        <v>236.46386706459012</v>
      </c>
      <c r="S179" s="246">
        <f ca="1">SUM(S21,S40,S59,S78)</f>
        <v>157.59011068870277</v>
      </c>
      <c r="T179" s="74">
        <f ca="1">SUM(T21,T40,T59,T78)</f>
        <v>127.17735777852323</v>
      </c>
      <c r="U179" s="74">
        <f ca="1">SUM(U21,U40,U59,U78)</f>
        <v>127.17735777852323</v>
      </c>
      <c r="W179" s="78" t="str">
        <f>P179</f>
        <v>TOTAL</v>
      </c>
      <c r="X179" s="74">
        <f>SUM(X21,X40,X59,X78)</f>
        <v>0</v>
      </c>
      <c r="Y179" s="74">
        <f>SUM(Y21,Y40,Y59,Y78)</f>
        <v>0</v>
      </c>
      <c r="Z179" s="74">
        <f>SUM(Z21,Z40,Z59,Z78)</f>
        <v>0</v>
      </c>
      <c r="AA179" s="74">
        <f>SUM(AA21,AA40,AA59,AA78)</f>
        <v>0</v>
      </c>
      <c r="AB179" s="74">
        <f>SUM(AB21,AB40,AB59,AB78)</f>
        <v>0</v>
      </c>
    </row>
    <row r="182" spans="2:28">
      <c r="B182" s="73" t="str">
        <f>B81</f>
        <v>Export</v>
      </c>
      <c r="I182" s="73" t="str">
        <f>B182</f>
        <v>Export</v>
      </c>
      <c r="P182" s="73" t="str">
        <f>I182</f>
        <v>Export</v>
      </c>
      <c r="W182" s="73" t="str">
        <f>P182</f>
        <v>Export</v>
      </c>
    </row>
    <row r="184" spans="2:28">
      <c r="B184" s="75" t="str">
        <f t="shared" ref="B184:B196" si="138">B165</f>
        <v>Long Run Marginal Capital Cost (kW)</v>
      </c>
      <c r="C184" s="237" t="s">
        <v>70</v>
      </c>
      <c r="D184" s="80" t="s">
        <v>71</v>
      </c>
      <c r="E184" s="80" t="s">
        <v>72</v>
      </c>
      <c r="F184" s="80" t="s">
        <v>73</v>
      </c>
      <c r="G184" s="80" t="s">
        <v>74</v>
      </c>
      <c r="I184" s="75" t="str">
        <f>I165</f>
        <v>Short Run Marginal (Operating) Cost (kW)</v>
      </c>
      <c r="J184" s="237" t="s">
        <v>70</v>
      </c>
      <c r="K184" s="80" t="s">
        <v>71</v>
      </c>
      <c r="L184" s="80" t="s">
        <v>72</v>
      </c>
      <c r="M184" s="80" t="s">
        <v>73</v>
      </c>
      <c r="N184" s="80" t="s">
        <v>74</v>
      </c>
      <c r="P184" s="75" t="str">
        <f>P165</f>
        <v>Total LRMC (kW)</v>
      </c>
      <c r="Q184" s="237" t="s">
        <v>70</v>
      </c>
      <c r="R184" s="80" t="s">
        <v>71</v>
      </c>
      <c r="S184" s="245" t="s">
        <v>72</v>
      </c>
      <c r="T184" s="80" t="s">
        <v>73</v>
      </c>
      <c r="U184" s="80" t="s">
        <v>74</v>
      </c>
      <c r="W184" s="75" t="s">
        <v>77</v>
      </c>
      <c r="X184" s="237" t="s">
        <v>70</v>
      </c>
      <c r="Y184" s="80" t="s">
        <v>71</v>
      </c>
      <c r="Z184" s="80" t="s">
        <v>72</v>
      </c>
      <c r="AA184" s="80" t="s">
        <v>73</v>
      </c>
      <c r="AB184" s="80" t="s">
        <v>74</v>
      </c>
    </row>
    <row r="185" spans="2:28">
      <c r="B185" s="32" t="str">
        <f t="shared" si="138"/>
        <v>Jemena Electricity Network</v>
      </c>
      <c r="C185" s="6">
        <f t="shared" ref="C185:G196" ca="1" si="139">SUM(C8,C27,C46,C65,C84)</f>
        <v>582.47883281017778</v>
      </c>
      <c r="D185" s="6">
        <f t="shared" ca="1" si="139"/>
        <v>229.05567431865319</v>
      </c>
      <c r="E185" s="6">
        <f t="shared" ca="1" si="139"/>
        <v>152.22803363756373</v>
      </c>
      <c r="F185" s="6">
        <f t="shared" ca="1" si="139"/>
        <v>122.85303498144361</v>
      </c>
      <c r="G185" s="6">
        <f t="shared" ca="1" si="139"/>
        <v>122.85303498144361</v>
      </c>
      <c r="I185" s="32" t="str">
        <f>B185</f>
        <v>Jemena Electricity Network</v>
      </c>
      <c r="J185" s="6">
        <f t="shared" ref="J185:N196" ca="1" si="140">SUM(J8,J27,J46,J65,J84)</f>
        <v>9.014291711284633</v>
      </c>
      <c r="K185" s="6">
        <f t="shared" ca="1" si="140"/>
        <v>7.4634174869352039</v>
      </c>
      <c r="L185" s="6">
        <f t="shared" ca="1" si="140"/>
        <v>5.396853276494527</v>
      </c>
      <c r="M185" s="6">
        <f t="shared" ca="1" si="140"/>
        <v>4.3554421200739668</v>
      </c>
      <c r="N185" s="6">
        <f t="shared" ca="1" si="140"/>
        <v>4.3554421200739668</v>
      </c>
      <c r="P185" s="32" t="str">
        <f>I185</f>
        <v>Jemena Electricity Network</v>
      </c>
      <c r="Q185" s="6">
        <f t="shared" ref="Q185:U198" ca="1" si="141">SUM(Q8,Q27,Q46,Q65,Q84)</f>
        <v>591.49312452146239</v>
      </c>
      <c r="R185" s="6">
        <f t="shared" ca="1" si="141"/>
        <v>236.51909180558832</v>
      </c>
      <c r="S185" s="61">
        <f t="shared" ca="1" si="141"/>
        <v>157.62488691405821</v>
      </c>
      <c r="T185" s="6">
        <f t="shared" ca="1" si="141"/>
        <v>127.2084771015176</v>
      </c>
      <c r="U185" s="6">
        <f t="shared" ca="1" si="141"/>
        <v>127.2084771015176</v>
      </c>
      <c r="W185" s="32" t="str">
        <f>P185</f>
        <v>Jemena Electricity Network</v>
      </c>
      <c r="X185" s="6">
        <f t="shared" ref="X185:AB198" si="142">SUM(X8,X27,X46,X65,X84)</f>
        <v>0</v>
      </c>
      <c r="Y185" s="6">
        <f t="shared" si="142"/>
        <v>0</v>
      </c>
      <c r="Z185" s="6">
        <f t="shared" si="142"/>
        <v>0</v>
      </c>
      <c r="AA185" s="6">
        <f t="shared" si="142"/>
        <v>0</v>
      </c>
      <c r="AB185" s="6">
        <f t="shared" si="142"/>
        <v>0</v>
      </c>
    </row>
    <row r="186" spans="2:28">
      <c r="B186" s="32" t="str">
        <f t="shared" si="138"/>
        <v/>
      </c>
      <c r="C186" s="6">
        <f t="shared" ca="1" si="139"/>
        <v>0</v>
      </c>
      <c r="D186" s="6">
        <f t="shared" ca="1" si="139"/>
        <v>0</v>
      </c>
      <c r="E186" s="6">
        <f t="shared" ca="1" si="139"/>
        <v>0</v>
      </c>
      <c r="F186" s="6">
        <f t="shared" ca="1" si="139"/>
        <v>0</v>
      </c>
      <c r="G186" s="6">
        <f t="shared" ca="1" si="139"/>
        <v>0</v>
      </c>
      <c r="I186" s="32" t="str">
        <f t="shared" ref="I186:I197" si="143">B186</f>
        <v/>
      </c>
      <c r="J186" s="6">
        <f t="shared" ca="1" si="140"/>
        <v>0</v>
      </c>
      <c r="K186" s="6">
        <f t="shared" ca="1" si="140"/>
        <v>0</v>
      </c>
      <c r="L186" s="6">
        <f t="shared" ca="1" si="140"/>
        <v>0</v>
      </c>
      <c r="M186" s="6">
        <f t="shared" ca="1" si="140"/>
        <v>0</v>
      </c>
      <c r="N186" s="6">
        <f t="shared" ca="1" si="140"/>
        <v>0</v>
      </c>
      <c r="P186" s="32" t="str">
        <f t="shared" ref="P186:P197" si="144">I186</f>
        <v/>
      </c>
      <c r="Q186" s="6">
        <f t="shared" si="141"/>
        <v>0</v>
      </c>
      <c r="R186" s="6">
        <f t="shared" si="141"/>
        <v>0</v>
      </c>
      <c r="S186" s="61">
        <f t="shared" si="141"/>
        <v>0</v>
      </c>
      <c r="T186" s="6">
        <f t="shared" si="141"/>
        <v>0</v>
      </c>
      <c r="U186" s="6">
        <f t="shared" si="141"/>
        <v>0</v>
      </c>
      <c r="W186" s="32" t="str">
        <f t="shared" ref="W186:W197" si="145">P186</f>
        <v/>
      </c>
      <c r="X186" s="6">
        <f t="shared" si="142"/>
        <v>0</v>
      </c>
      <c r="Y186" s="6">
        <f t="shared" si="142"/>
        <v>0</v>
      </c>
      <c r="Z186" s="6">
        <f t="shared" si="142"/>
        <v>0</v>
      </c>
      <c r="AA186" s="6">
        <f t="shared" si="142"/>
        <v>0</v>
      </c>
      <c r="AB186" s="6">
        <f t="shared" si="142"/>
        <v>0</v>
      </c>
    </row>
    <row r="187" spans="2:28">
      <c r="B187" s="32" t="str">
        <f t="shared" si="138"/>
        <v/>
      </c>
      <c r="C187" s="6">
        <f t="shared" ca="1" si="139"/>
        <v>0</v>
      </c>
      <c r="D187" s="6">
        <f t="shared" ca="1" si="139"/>
        <v>0</v>
      </c>
      <c r="E187" s="6">
        <f t="shared" ca="1" si="139"/>
        <v>0</v>
      </c>
      <c r="F187" s="6">
        <f t="shared" ca="1" si="139"/>
        <v>0</v>
      </c>
      <c r="G187" s="6">
        <f t="shared" ca="1" si="139"/>
        <v>0</v>
      </c>
      <c r="I187" s="32" t="str">
        <f t="shared" si="143"/>
        <v/>
      </c>
      <c r="J187" s="6">
        <f t="shared" ca="1" si="140"/>
        <v>0</v>
      </c>
      <c r="K187" s="6">
        <f t="shared" ca="1" si="140"/>
        <v>0</v>
      </c>
      <c r="L187" s="6">
        <f t="shared" ca="1" si="140"/>
        <v>0</v>
      </c>
      <c r="M187" s="6">
        <f t="shared" ca="1" si="140"/>
        <v>0</v>
      </c>
      <c r="N187" s="6">
        <f t="shared" ca="1" si="140"/>
        <v>0</v>
      </c>
      <c r="P187" s="32" t="str">
        <f t="shared" si="144"/>
        <v/>
      </c>
      <c r="Q187" s="6">
        <f t="shared" si="141"/>
        <v>0</v>
      </c>
      <c r="R187" s="6">
        <f t="shared" si="141"/>
        <v>0</v>
      </c>
      <c r="S187" s="61">
        <f t="shared" si="141"/>
        <v>0</v>
      </c>
      <c r="T187" s="6">
        <f t="shared" si="141"/>
        <v>0</v>
      </c>
      <c r="U187" s="6">
        <f t="shared" si="141"/>
        <v>0</v>
      </c>
      <c r="W187" s="32" t="str">
        <f t="shared" si="145"/>
        <v/>
      </c>
      <c r="X187" s="6">
        <f t="shared" si="142"/>
        <v>0</v>
      </c>
      <c r="Y187" s="6">
        <f t="shared" si="142"/>
        <v>0</v>
      </c>
      <c r="Z187" s="6">
        <f t="shared" si="142"/>
        <v>0</v>
      </c>
      <c r="AA187" s="6">
        <f t="shared" si="142"/>
        <v>0</v>
      </c>
      <c r="AB187" s="6">
        <f t="shared" si="142"/>
        <v>0</v>
      </c>
    </row>
    <row r="188" spans="2:28">
      <c r="B188" s="32" t="str">
        <f t="shared" si="138"/>
        <v/>
      </c>
      <c r="C188" s="6">
        <f t="shared" ca="1" si="139"/>
        <v>0</v>
      </c>
      <c r="D188" s="6">
        <f t="shared" ca="1" si="139"/>
        <v>0</v>
      </c>
      <c r="E188" s="6">
        <f t="shared" ca="1" si="139"/>
        <v>0</v>
      </c>
      <c r="F188" s="6">
        <f t="shared" ca="1" si="139"/>
        <v>0</v>
      </c>
      <c r="G188" s="6">
        <f t="shared" ca="1" si="139"/>
        <v>0</v>
      </c>
      <c r="I188" s="32" t="str">
        <f t="shared" si="143"/>
        <v/>
      </c>
      <c r="J188" s="6">
        <f t="shared" ca="1" si="140"/>
        <v>0</v>
      </c>
      <c r="K188" s="6">
        <f t="shared" ca="1" si="140"/>
        <v>0</v>
      </c>
      <c r="L188" s="6">
        <f t="shared" ca="1" si="140"/>
        <v>0</v>
      </c>
      <c r="M188" s="6">
        <f t="shared" ca="1" si="140"/>
        <v>0</v>
      </c>
      <c r="N188" s="6">
        <f t="shared" ca="1" si="140"/>
        <v>0</v>
      </c>
      <c r="P188" s="32" t="str">
        <f t="shared" si="144"/>
        <v/>
      </c>
      <c r="Q188" s="6">
        <f t="shared" si="141"/>
        <v>0</v>
      </c>
      <c r="R188" s="6">
        <f t="shared" si="141"/>
        <v>0</v>
      </c>
      <c r="S188" s="61">
        <f t="shared" si="141"/>
        <v>0</v>
      </c>
      <c r="T188" s="6">
        <f t="shared" si="141"/>
        <v>0</v>
      </c>
      <c r="U188" s="6">
        <f t="shared" si="141"/>
        <v>0</v>
      </c>
      <c r="W188" s="32" t="str">
        <f t="shared" si="145"/>
        <v/>
      </c>
      <c r="X188" s="6">
        <f t="shared" si="142"/>
        <v>0</v>
      </c>
      <c r="Y188" s="6">
        <f t="shared" si="142"/>
        <v>0</v>
      </c>
      <c r="Z188" s="6">
        <f t="shared" si="142"/>
        <v>0</v>
      </c>
      <c r="AA188" s="6">
        <f t="shared" si="142"/>
        <v>0</v>
      </c>
      <c r="AB188" s="6">
        <f t="shared" si="142"/>
        <v>0</v>
      </c>
    </row>
    <row r="189" spans="2:28">
      <c r="B189" s="32" t="str">
        <f t="shared" si="138"/>
        <v/>
      </c>
      <c r="C189" s="6">
        <f t="shared" ca="1" si="139"/>
        <v>0</v>
      </c>
      <c r="D189" s="6">
        <f t="shared" ca="1" si="139"/>
        <v>0</v>
      </c>
      <c r="E189" s="6">
        <f t="shared" ca="1" si="139"/>
        <v>0</v>
      </c>
      <c r="F189" s="6">
        <f t="shared" ca="1" si="139"/>
        <v>0</v>
      </c>
      <c r="G189" s="6">
        <f t="shared" ca="1" si="139"/>
        <v>0</v>
      </c>
      <c r="I189" s="32" t="str">
        <f t="shared" si="143"/>
        <v/>
      </c>
      <c r="J189" s="6">
        <f t="shared" ca="1" si="140"/>
        <v>0</v>
      </c>
      <c r="K189" s="6">
        <f t="shared" ca="1" si="140"/>
        <v>0</v>
      </c>
      <c r="L189" s="6">
        <f t="shared" ca="1" si="140"/>
        <v>0</v>
      </c>
      <c r="M189" s="6">
        <f t="shared" ca="1" si="140"/>
        <v>0</v>
      </c>
      <c r="N189" s="6">
        <f t="shared" ca="1" si="140"/>
        <v>0</v>
      </c>
      <c r="P189" s="32" t="str">
        <f t="shared" si="144"/>
        <v/>
      </c>
      <c r="Q189" s="6">
        <f t="shared" si="141"/>
        <v>0</v>
      </c>
      <c r="R189" s="6">
        <f t="shared" si="141"/>
        <v>0</v>
      </c>
      <c r="S189" s="61">
        <f t="shared" si="141"/>
        <v>0</v>
      </c>
      <c r="T189" s="6">
        <f t="shared" si="141"/>
        <v>0</v>
      </c>
      <c r="U189" s="6">
        <f t="shared" si="141"/>
        <v>0</v>
      </c>
      <c r="W189" s="32" t="str">
        <f t="shared" si="145"/>
        <v/>
      </c>
      <c r="X189" s="6">
        <f t="shared" si="142"/>
        <v>0</v>
      </c>
      <c r="Y189" s="6">
        <f t="shared" si="142"/>
        <v>0</v>
      </c>
      <c r="Z189" s="6">
        <f t="shared" si="142"/>
        <v>0</v>
      </c>
      <c r="AA189" s="6">
        <f t="shared" si="142"/>
        <v>0</v>
      </c>
      <c r="AB189" s="6">
        <f t="shared" si="142"/>
        <v>0</v>
      </c>
    </row>
    <row r="190" spans="2:28">
      <c r="B190" s="32" t="str">
        <f t="shared" si="138"/>
        <v/>
      </c>
      <c r="C190" s="6">
        <f t="shared" ca="1" si="139"/>
        <v>0</v>
      </c>
      <c r="D190" s="6">
        <f t="shared" ca="1" si="139"/>
        <v>0</v>
      </c>
      <c r="E190" s="6">
        <f t="shared" ca="1" si="139"/>
        <v>0</v>
      </c>
      <c r="F190" s="6">
        <f t="shared" ca="1" si="139"/>
        <v>0</v>
      </c>
      <c r="G190" s="6">
        <f t="shared" ca="1" si="139"/>
        <v>0</v>
      </c>
      <c r="I190" s="32" t="str">
        <f t="shared" si="143"/>
        <v/>
      </c>
      <c r="J190" s="6">
        <f t="shared" ca="1" si="140"/>
        <v>0</v>
      </c>
      <c r="K190" s="6">
        <f t="shared" ca="1" si="140"/>
        <v>0</v>
      </c>
      <c r="L190" s="6">
        <f t="shared" ca="1" si="140"/>
        <v>0</v>
      </c>
      <c r="M190" s="6">
        <f t="shared" ca="1" si="140"/>
        <v>0</v>
      </c>
      <c r="N190" s="6">
        <f t="shared" ca="1" si="140"/>
        <v>0</v>
      </c>
      <c r="P190" s="32" t="str">
        <f t="shared" si="144"/>
        <v/>
      </c>
      <c r="Q190" s="6">
        <f t="shared" si="141"/>
        <v>0</v>
      </c>
      <c r="R190" s="6">
        <f t="shared" si="141"/>
        <v>0</v>
      </c>
      <c r="S190" s="61">
        <f t="shared" si="141"/>
        <v>0</v>
      </c>
      <c r="T190" s="6">
        <f t="shared" si="141"/>
        <v>0</v>
      </c>
      <c r="U190" s="6">
        <f t="shared" si="141"/>
        <v>0</v>
      </c>
      <c r="W190" s="32" t="str">
        <f t="shared" si="145"/>
        <v/>
      </c>
      <c r="X190" s="6">
        <f t="shared" si="142"/>
        <v>0</v>
      </c>
      <c r="Y190" s="6">
        <f t="shared" si="142"/>
        <v>0</v>
      </c>
      <c r="Z190" s="6">
        <f t="shared" si="142"/>
        <v>0</v>
      </c>
      <c r="AA190" s="6">
        <f t="shared" si="142"/>
        <v>0</v>
      </c>
      <c r="AB190" s="6">
        <f t="shared" si="142"/>
        <v>0</v>
      </c>
    </row>
    <row r="191" spans="2:28">
      <c r="B191" s="32" t="str">
        <f t="shared" si="138"/>
        <v/>
      </c>
      <c r="C191" s="6">
        <f t="shared" ca="1" si="139"/>
        <v>0</v>
      </c>
      <c r="D191" s="6">
        <f t="shared" ca="1" si="139"/>
        <v>0</v>
      </c>
      <c r="E191" s="6">
        <f t="shared" ca="1" si="139"/>
        <v>0</v>
      </c>
      <c r="F191" s="6">
        <f t="shared" ca="1" si="139"/>
        <v>0</v>
      </c>
      <c r="G191" s="6">
        <f t="shared" ca="1" si="139"/>
        <v>0</v>
      </c>
      <c r="I191" s="32" t="str">
        <f t="shared" si="143"/>
        <v/>
      </c>
      <c r="J191" s="6">
        <f t="shared" ca="1" si="140"/>
        <v>0</v>
      </c>
      <c r="K191" s="6">
        <f t="shared" ca="1" si="140"/>
        <v>0</v>
      </c>
      <c r="L191" s="6">
        <f t="shared" ca="1" si="140"/>
        <v>0</v>
      </c>
      <c r="M191" s="6">
        <f t="shared" ca="1" si="140"/>
        <v>0</v>
      </c>
      <c r="N191" s="6">
        <f t="shared" ca="1" si="140"/>
        <v>0</v>
      </c>
      <c r="P191" s="32" t="str">
        <f t="shared" si="144"/>
        <v/>
      </c>
      <c r="Q191" s="6">
        <f t="shared" si="141"/>
        <v>0</v>
      </c>
      <c r="R191" s="6">
        <f t="shared" si="141"/>
        <v>0</v>
      </c>
      <c r="S191" s="61">
        <f t="shared" si="141"/>
        <v>0</v>
      </c>
      <c r="T191" s="6">
        <f t="shared" si="141"/>
        <v>0</v>
      </c>
      <c r="U191" s="6">
        <f t="shared" si="141"/>
        <v>0</v>
      </c>
      <c r="W191" s="32" t="str">
        <f t="shared" si="145"/>
        <v/>
      </c>
      <c r="X191" s="6">
        <f t="shared" si="142"/>
        <v>0</v>
      </c>
      <c r="Y191" s="6">
        <f t="shared" si="142"/>
        <v>0</v>
      </c>
      <c r="Z191" s="6">
        <f t="shared" si="142"/>
        <v>0</v>
      </c>
      <c r="AA191" s="6">
        <f t="shared" si="142"/>
        <v>0</v>
      </c>
      <c r="AB191" s="6">
        <f t="shared" si="142"/>
        <v>0</v>
      </c>
    </row>
    <row r="192" spans="2:28">
      <c r="B192" s="32" t="str">
        <f t="shared" si="138"/>
        <v/>
      </c>
      <c r="C192" s="6">
        <f t="shared" ca="1" si="139"/>
        <v>0</v>
      </c>
      <c r="D192" s="6">
        <f t="shared" ca="1" si="139"/>
        <v>0</v>
      </c>
      <c r="E192" s="6">
        <f t="shared" ca="1" si="139"/>
        <v>0</v>
      </c>
      <c r="F192" s="6">
        <f t="shared" ca="1" si="139"/>
        <v>0</v>
      </c>
      <c r="G192" s="6">
        <f t="shared" ca="1" si="139"/>
        <v>0</v>
      </c>
      <c r="I192" s="32" t="str">
        <f t="shared" si="143"/>
        <v/>
      </c>
      <c r="J192" s="6">
        <f t="shared" ca="1" si="140"/>
        <v>0</v>
      </c>
      <c r="K192" s="6">
        <f t="shared" ca="1" si="140"/>
        <v>0</v>
      </c>
      <c r="L192" s="6">
        <f t="shared" ca="1" si="140"/>
        <v>0</v>
      </c>
      <c r="M192" s="6">
        <f t="shared" ca="1" si="140"/>
        <v>0</v>
      </c>
      <c r="N192" s="6">
        <f t="shared" ca="1" si="140"/>
        <v>0</v>
      </c>
      <c r="P192" s="32" t="str">
        <f t="shared" si="144"/>
        <v/>
      </c>
      <c r="Q192" s="6">
        <f t="shared" si="141"/>
        <v>0</v>
      </c>
      <c r="R192" s="6">
        <f t="shared" si="141"/>
        <v>0</v>
      </c>
      <c r="S192" s="61">
        <f t="shared" si="141"/>
        <v>0</v>
      </c>
      <c r="T192" s="6">
        <f t="shared" si="141"/>
        <v>0</v>
      </c>
      <c r="U192" s="6">
        <f t="shared" si="141"/>
        <v>0</v>
      </c>
      <c r="W192" s="32" t="str">
        <f t="shared" si="145"/>
        <v/>
      </c>
      <c r="X192" s="6">
        <f t="shared" si="142"/>
        <v>0</v>
      </c>
      <c r="Y192" s="6">
        <f t="shared" si="142"/>
        <v>0</v>
      </c>
      <c r="Z192" s="6">
        <f t="shared" si="142"/>
        <v>0</v>
      </c>
      <c r="AA192" s="6">
        <f t="shared" si="142"/>
        <v>0</v>
      </c>
      <c r="AB192" s="6">
        <f t="shared" si="142"/>
        <v>0</v>
      </c>
    </row>
    <row r="193" spans="2:28">
      <c r="B193" s="32" t="str">
        <f t="shared" si="138"/>
        <v/>
      </c>
      <c r="C193" s="6">
        <f t="shared" ca="1" si="139"/>
        <v>0</v>
      </c>
      <c r="D193" s="6">
        <f t="shared" ca="1" si="139"/>
        <v>0</v>
      </c>
      <c r="E193" s="6">
        <f t="shared" ca="1" si="139"/>
        <v>0</v>
      </c>
      <c r="F193" s="6">
        <f t="shared" ca="1" si="139"/>
        <v>0</v>
      </c>
      <c r="G193" s="6">
        <f t="shared" ca="1" si="139"/>
        <v>0</v>
      </c>
      <c r="I193" s="32" t="str">
        <f t="shared" si="143"/>
        <v/>
      </c>
      <c r="J193" s="6">
        <f t="shared" ca="1" si="140"/>
        <v>0</v>
      </c>
      <c r="K193" s="6">
        <f t="shared" ca="1" si="140"/>
        <v>0</v>
      </c>
      <c r="L193" s="6">
        <f t="shared" ca="1" si="140"/>
        <v>0</v>
      </c>
      <c r="M193" s="6">
        <f t="shared" ca="1" si="140"/>
        <v>0</v>
      </c>
      <c r="N193" s="6">
        <f t="shared" ca="1" si="140"/>
        <v>0</v>
      </c>
      <c r="P193" s="32" t="str">
        <f t="shared" si="144"/>
        <v/>
      </c>
      <c r="Q193" s="6">
        <f t="shared" si="141"/>
        <v>0</v>
      </c>
      <c r="R193" s="6">
        <f t="shared" si="141"/>
        <v>0</v>
      </c>
      <c r="S193" s="61">
        <f t="shared" si="141"/>
        <v>0</v>
      </c>
      <c r="T193" s="6">
        <f t="shared" si="141"/>
        <v>0</v>
      </c>
      <c r="U193" s="6">
        <f t="shared" si="141"/>
        <v>0</v>
      </c>
      <c r="W193" s="32" t="str">
        <f t="shared" si="145"/>
        <v/>
      </c>
      <c r="X193" s="6">
        <f t="shared" si="142"/>
        <v>0</v>
      </c>
      <c r="Y193" s="6">
        <f t="shared" si="142"/>
        <v>0</v>
      </c>
      <c r="Z193" s="6">
        <f t="shared" si="142"/>
        <v>0</v>
      </c>
      <c r="AA193" s="6">
        <f t="shared" si="142"/>
        <v>0</v>
      </c>
      <c r="AB193" s="6">
        <f t="shared" si="142"/>
        <v>0</v>
      </c>
    </row>
    <row r="194" spans="2:28">
      <c r="B194" s="32" t="str">
        <f t="shared" si="138"/>
        <v/>
      </c>
      <c r="C194" s="6">
        <f t="shared" ca="1" si="139"/>
        <v>0</v>
      </c>
      <c r="D194" s="6">
        <f t="shared" ca="1" si="139"/>
        <v>0</v>
      </c>
      <c r="E194" s="6">
        <f t="shared" ca="1" si="139"/>
        <v>0</v>
      </c>
      <c r="F194" s="6">
        <f t="shared" ca="1" si="139"/>
        <v>0</v>
      </c>
      <c r="G194" s="6">
        <f t="shared" ca="1" si="139"/>
        <v>0</v>
      </c>
      <c r="I194" s="32" t="str">
        <f t="shared" si="143"/>
        <v/>
      </c>
      <c r="J194" s="6">
        <f t="shared" ca="1" si="140"/>
        <v>0</v>
      </c>
      <c r="K194" s="6">
        <f t="shared" ca="1" si="140"/>
        <v>0</v>
      </c>
      <c r="L194" s="6">
        <f t="shared" ca="1" si="140"/>
        <v>0</v>
      </c>
      <c r="M194" s="6">
        <f t="shared" ca="1" si="140"/>
        <v>0</v>
      </c>
      <c r="N194" s="6">
        <f t="shared" ca="1" si="140"/>
        <v>0</v>
      </c>
      <c r="P194" s="32" t="str">
        <f t="shared" si="144"/>
        <v/>
      </c>
      <c r="Q194" s="6">
        <f t="shared" si="141"/>
        <v>0</v>
      </c>
      <c r="R194" s="6">
        <f t="shared" si="141"/>
        <v>0</v>
      </c>
      <c r="S194" s="61">
        <f t="shared" si="141"/>
        <v>0</v>
      </c>
      <c r="T194" s="6">
        <f t="shared" si="141"/>
        <v>0</v>
      </c>
      <c r="U194" s="6">
        <f t="shared" si="141"/>
        <v>0</v>
      </c>
      <c r="W194" s="32" t="str">
        <f t="shared" si="145"/>
        <v/>
      </c>
      <c r="X194" s="6">
        <f t="shared" si="142"/>
        <v>0</v>
      </c>
      <c r="Y194" s="6">
        <f t="shared" si="142"/>
        <v>0</v>
      </c>
      <c r="Z194" s="6">
        <f t="shared" si="142"/>
        <v>0</v>
      </c>
      <c r="AA194" s="6">
        <f t="shared" si="142"/>
        <v>0</v>
      </c>
      <c r="AB194" s="6">
        <f t="shared" si="142"/>
        <v>0</v>
      </c>
    </row>
    <row r="195" spans="2:28">
      <c r="B195" s="32" t="str">
        <f t="shared" si="138"/>
        <v/>
      </c>
      <c r="C195" s="6">
        <f t="shared" ca="1" si="139"/>
        <v>0</v>
      </c>
      <c r="D195" s="6">
        <f t="shared" ca="1" si="139"/>
        <v>0</v>
      </c>
      <c r="E195" s="6">
        <f t="shared" ca="1" si="139"/>
        <v>0</v>
      </c>
      <c r="F195" s="6">
        <f t="shared" ca="1" si="139"/>
        <v>0</v>
      </c>
      <c r="G195" s="6">
        <f t="shared" ca="1" si="139"/>
        <v>0</v>
      </c>
      <c r="I195" s="32" t="str">
        <f t="shared" si="143"/>
        <v/>
      </c>
      <c r="J195" s="6">
        <f t="shared" ca="1" si="140"/>
        <v>0</v>
      </c>
      <c r="K195" s="6">
        <f t="shared" ca="1" si="140"/>
        <v>0</v>
      </c>
      <c r="L195" s="6">
        <f t="shared" ca="1" si="140"/>
        <v>0</v>
      </c>
      <c r="M195" s="6">
        <f t="shared" ca="1" si="140"/>
        <v>0</v>
      </c>
      <c r="N195" s="6">
        <f t="shared" ca="1" si="140"/>
        <v>0</v>
      </c>
      <c r="P195" s="32" t="str">
        <f t="shared" si="144"/>
        <v/>
      </c>
      <c r="Q195" s="6">
        <f t="shared" si="141"/>
        <v>0</v>
      </c>
      <c r="R195" s="6">
        <f t="shared" si="141"/>
        <v>0</v>
      </c>
      <c r="S195" s="61">
        <f t="shared" si="141"/>
        <v>0</v>
      </c>
      <c r="T195" s="6">
        <f t="shared" si="141"/>
        <v>0</v>
      </c>
      <c r="U195" s="6">
        <f t="shared" si="141"/>
        <v>0</v>
      </c>
      <c r="W195" s="32" t="str">
        <f t="shared" si="145"/>
        <v/>
      </c>
      <c r="X195" s="6">
        <f t="shared" si="142"/>
        <v>0</v>
      </c>
      <c r="Y195" s="6">
        <f t="shared" si="142"/>
        <v>0</v>
      </c>
      <c r="Z195" s="6">
        <f t="shared" si="142"/>
        <v>0</v>
      </c>
      <c r="AA195" s="6">
        <f t="shared" si="142"/>
        <v>0</v>
      </c>
      <c r="AB195" s="6">
        <f t="shared" si="142"/>
        <v>0</v>
      </c>
    </row>
    <row r="196" spans="2:28">
      <c r="B196" s="32" t="str">
        <f t="shared" si="138"/>
        <v/>
      </c>
      <c r="C196" s="6">
        <f t="shared" ca="1" si="139"/>
        <v>0</v>
      </c>
      <c r="D196" s="6">
        <f t="shared" ca="1" si="139"/>
        <v>0</v>
      </c>
      <c r="E196" s="6">
        <f t="shared" ca="1" si="139"/>
        <v>0</v>
      </c>
      <c r="F196" s="6">
        <f t="shared" ca="1" si="139"/>
        <v>0</v>
      </c>
      <c r="G196" s="6">
        <f t="shared" ca="1" si="139"/>
        <v>0</v>
      </c>
      <c r="I196" s="32" t="str">
        <f t="shared" ref="I196" si="146">B196</f>
        <v/>
      </c>
      <c r="J196" s="6">
        <f t="shared" ca="1" si="140"/>
        <v>0</v>
      </c>
      <c r="K196" s="6">
        <f t="shared" ca="1" si="140"/>
        <v>0</v>
      </c>
      <c r="L196" s="6">
        <f t="shared" ca="1" si="140"/>
        <v>0</v>
      </c>
      <c r="M196" s="6">
        <f t="shared" ca="1" si="140"/>
        <v>0</v>
      </c>
      <c r="N196" s="6">
        <f t="shared" ca="1" si="140"/>
        <v>0</v>
      </c>
      <c r="P196" s="32" t="str">
        <f t="shared" ref="P196" si="147">I196</f>
        <v/>
      </c>
      <c r="Q196" s="6">
        <f t="shared" si="141"/>
        <v>0</v>
      </c>
      <c r="R196" s="6">
        <f t="shared" si="141"/>
        <v>0</v>
      </c>
      <c r="S196" s="61">
        <f t="shared" si="141"/>
        <v>0</v>
      </c>
      <c r="T196" s="6">
        <f t="shared" si="141"/>
        <v>0</v>
      </c>
      <c r="U196" s="6">
        <f t="shared" si="141"/>
        <v>0</v>
      </c>
      <c r="W196" s="32" t="str">
        <f t="shared" ref="W196" si="148">P196</f>
        <v/>
      </c>
      <c r="X196" s="6">
        <f t="shared" si="142"/>
        <v>0</v>
      </c>
      <c r="Y196" s="6">
        <f t="shared" si="142"/>
        <v>0</v>
      </c>
      <c r="Z196" s="6">
        <f t="shared" si="142"/>
        <v>0</v>
      </c>
      <c r="AA196" s="6">
        <f t="shared" si="142"/>
        <v>0</v>
      </c>
      <c r="AB196" s="6">
        <f t="shared" si="142"/>
        <v>0</v>
      </c>
    </row>
    <row r="197" spans="2:28">
      <c r="B197" s="32" t="str">
        <f t="shared" ref="B197" si="149">B178</f>
        <v/>
      </c>
      <c r="C197" s="6">
        <f t="shared" ref="C197:G197" ca="1" si="150">SUM(C20,C39,C58,C77,C96)</f>
        <v>0</v>
      </c>
      <c r="D197" s="6">
        <f t="shared" ca="1" si="150"/>
        <v>0</v>
      </c>
      <c r="E197" s="6">
        <f t="shared" ca="1" si="150"/>
        <v>0</v>
      </c>
      <c r="F197" s="6">
        <f t="shared" ca="1" si="150"/>
        <v>0</v>
      </c>
      <c r="G197" s="6">
        <f t="shared" ca="1" si="150"/>
        <v>0</v>
      </c>
      <c r="I197" s="32" t="str">
        <f t="shared" si="143"/>
        <v/>
      </c>
      <c r="J197" s="6">
        <f t="shared" ref="J197:N197" ca="1" si="151">SUM(J20,J39,J58,J77,J96)</f>
        <v>0</v>
      </c>
      <c r="K197" s="6">
        <f t="shared" ca="1" si="151"/>
        <v>0</v>
      </c>
      <c r="L197" s="6">
        <f t="shared" ca="1" si="151"/>
        <v>0</v>
      </c>
      <c r="M197" s="6">
        <f t="shared" ca="1" si="151"/>
        <v>0</v>
      </c>
      <c r="N197" s="6">
        <f t="shared" ca="1" si="151"/>
        <v>0</v>
      </c>
      <c r="P197" s="32" t="str">
        <f t="shared" si="144"/>
        <v/>
      </c>
      <c r="Q197" s="6">
        <f t="shared" si="141"/>
        <v>0</v>
      </c>
      <c r="R197" s="6">
        <f t="shared" si="141"/>
        <v>0</v>
      </c>
      <c r="S197" s="61">
        <f t="shared" si="141"/>
        <v>0</v>
      </c>
      <c r="T197" s="6">
        <f t="shared" si="141"/>
        <v>0</v>
      </c>
      <c r="U197" s="6">
        <f t="shared" si="141"/>
        <v>0</v>
      </c>
      <c r="W197" s="32" t="str">
        <f t="shared" si="145"/>
        <v/>
      </c>
      <c r="X197" s="6">
        <f t="shared" si="142"/>
        <v>0</v>
      </c>
      <c r="Y197" s="6">
        <f t="shared" si="142"/>
        <v>0</v>
      </c>
      <c r="Z197" s="6">
        <f t="shared" si="142"/>
        <v>0</v>
      </c>
      <c r="AA197" s="6">
        <f t="shared" si="142"/>
        <v>0</v>
      </c>
      <c r="AB197" s="6">
        <f t="shared" si="142"/>
        <v>0</v>
      </c>
    </row>
    <row r="198" spans="2:28">
      <c r="B198" s="78" t="str">
        <f>B179</f>
        <v>TOTAL</v>
      </c>
      <c r="C198" s="74">
        <f ca="1">SUM(C21,C40,C59,C78,C97)</f>
        <v>604.23248102173011</v>
      </c>
      <c r="D198" s="74">
        <f ca="1">SUM(D21,D40,D59,D78,D97)</f>
        <v>239.16437870917028</v>
      </c>
      <c r="E198" s="74">
        <f ca="1">SUM(E21,E40,E59,E78,E97)</f>
        <v>158.9483199438246</v>
      </c>
      <c r="F198" s="74">
        <f ca="1">SUM(F21,F40,F59,F78,F97)</f>
        <v>128.27345107791771</v>
      </c>
      <c r="G198" s="74">
        <f ca="1">SUM(G21,G40,G59,G78,G97)</f>
        <v>128.27345107791771</v>
      </c>
      <c r="I198" s="78" t="str">
        <f>B198</f>
        <v>TOTAL</v>
      </c>
      <c r="J198" s="74">
        <f ca="1">SUM(J21,J40,J59,J78,J97)</f>
        <v>9.014291711284633</v>
      </c>
      <c r="K198" s="74">
        <f ca="1">SUM(K21,K40,K59,K78,K97)</f>
        <v>7.4634174869352039</v>
      </c>
      <c r="L198" s="74">
        <f ca="1">SUM(L21,L40,L59,L78,L97)</f>
        <v>5.396853276494527</v>
      </c>
      <c r="M198" s="74">
        <f ca="1">SUM(M21,M40,M59,M78,M97)</f>
        <v>4.3554421200739668</v>
      </c>
      <c r="N198" s="74">
        <f ca="1">SUM(N21,N40,N59,N78,N97)</f>
        <v>4.3554421200739668</v>
      </c>
      <c r="P198" s="78" t="str">
        <f>I198</f>
        <v>TOTAL</v>
      </c>
      <c r="Q198" s="74">
        <f t="shared" ca="1" si="141"/>
        <v>613.24677273301472</v>
      </c>
      <c r="R198" s="74">
        <f t="shared" ca="1" si="141"/>
        <v>246.62779619610541</v>
      </c>
      <c r="S198" s="246">
        <f t="shared" ca="1" si="141"/>
        <v>164.34517322031908</v>
      </c>
      <c r="T198" s="74">
        <f t="shared" ca="1" si="141"/>
        <v>132.62889319799172</v>
      </c>
      <c r="U198" s="74">
        <f t="shared" ca="1" si="141"/>
        <v>132.62889319799172</v>
      </c>
      <c r="W198" s="78" t="str">
        <f>P198</f>
        <v>TOTAL</v>
      </c>
      <c r="X198" s="74">
        <f t="shared" si="142"/>
        <v>0</v>
      </c>
      <c r="Y198" s="74">
        <f t="shared" si="142"/>
        <v>0</v>
      </c>
      <c r="Z198" s="74">
        <f t="shared" si="142"/>
        <v>0</v>
      </c>
      <c r="AA198" s="74">
        <f t="shared" si="142"/>
        <v>0</v>
      </c>
      <c r="AB198" s="74">
        <f t="shared" si="142"/>
        <v>0</v>
      </c>
    </row>
    <row r="200" spans="2:28" s="29" customFormat="1">
      <c r="S200" s="62"/>
    </row>
    <row r="201" spans="2:28" s="29" customFormat="1">
      <c r="S201" s="62"/>
    </row>
  </sheetData>
  <mergeCells count="2">
    <mergeCell ref="B2:B3"/>
    <mergeCell ref="B103:B10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D062E-42F9-40C7-B29F-C1EBD2DDB78B}">
  <dimension ref="A1:BD107"/>
  <sheetViews>
    <sheetView topLeftCell="C1" zoomScale="89" zoomScaleNormal="89" workbookViewId="0">
      <pane ySplit="4" topLeftCell="A47" activePane="bottomLeft" state="frozen"/>
      <selection pane="bottomLeft" activeCell="F56" sqref="F56"/>
    </sheetView>
  </sheetViews>
  <sheetFormatPr defaultColWidth="8.7109375" defaultRowHeight="15"/>
  <cols>
    <col min="1" max="1" width="14.7109375" style="1" customWidth="1"/>
    <col min="2" max="2" width="39.5703125" style="1" customWidth="1"/>
    <col min="3" max="3" width="31.28515625" style="1" bestFit="1" customWidth="1"/>
    <col min="4" max="4" width="31.28515625" style="1" customWidth="1"/>
    <col min="5" max="5" width="69.85546875" style="1" customWidth="1"/>
    <col min="6" max="6" width="11.7109375" style="1" bestFit="1" customWidth="1"/>
    <col min="7" max="7" width="11.28515625" style="1" bestFit="1" customWidth="1"/>
    <col min="8" max="8" width="10.85546875" style="1" bestFit="1" customWidth="1"/>
    <col min="9" max="9" width="10.7109375" style="1" bestFit="1" customWidth="1"/>
    <col min="10" max="10" width="11.28515625" style="1" bestFit="1" customWidth="1"/>
    <col min="11" max="11" width="14.42578125" style="1" customWidth="1"/>
    <col min="12" max="12" width="11.28515625" style="1" bestFit="1" customWidth="1"/>
    <col min="13" max="13" width="10.85546875" style="1" bestFit="1" customWidth="1"/>
    <col min="14" max="14" width="11.28515625" style="1" bestFit="1" customWidth="1"/>
    <col min="15" max="15" width="11.7109375" style="1" bestFit="1" customWidth="1"/>
    <col min="16" max="16" width="10.28515625" style="1" bestFit="1" customWidth="1"/>
    <col min="17" max="18" width="10" style="1" bestFit="1" customWidth="1"/>
    <col min="19" max="19" width="11.5703125" style="1" bestFit="1" customWidth="1"/>
    <col min="20" max="20" width="11.28515625" style="1" bestFit="1" customWidth="1"/>
    <col min="21" max="21" width="10.7109375" style="1" bestFit="1" customWidth="1"/>
    <col min="22" max="23" width="10.85546875" style="1" bestFit="1" customWidth="1"/>
    <col min="24" max="24" width="10" style="1" bestFit="1" customWidth="1"/>
    <col min="25" max="25" width="10.85546875" style="1" bestFit="1" customWidth="1"/>
    <col min="26" max="26" width="8.7109375" style="1"/>
    <col min="27" max="27" width="10.42578125" style="1" bestFit="1" customWidth="1"/>
    <col min="28" max="28" width="8.7109375" style="1"/>
    <col min="29" max="29" width="10.7109375" style="1" bestFit="1" customWidth="1"/>
    <col min="30" max="30" width="14.85546875" style="1" customWidth="1"/>
    <col min="31" max="31" width="8.7109375" style="1"/>
    <col min="32" max="32" width="10.85546875" style="1" bestFit="1" customWidth="1"/>
    <col min="33" max="16384" width="8.7109375" style="1"/>
  </cols>
  <sheetData>
    <row r="1" spans="1:56">
      <c r="B1" s="75" t="s">
        <v>83</v>
      </c>
      <c r="D1" s="76" t="s">
        <v>84</v>
      </c>
      <c r="E1" s="77" t="s">
        <v>85</v>
      </c>
      <c r="F1" s="78" t="s">
        <v>86</v>
      </c>
    </row>
    <row r="3" spans="1:56">
      <c r="A3" s="75" t="s">
        <v>87</v>
      </c>
      <c r="B3" s="75" t="s">
        <v>88</v>
      </c>
      <c r="C3" s="75" t="s">
        <v>89</v>
      </c>
      <c r="D3" s="247" t="s">
        <v>90</v>
      </c>
      <c r="E3" s="247" t="s">
        <v>91</v>
      </c>
      <c r="F3" s="248">
        <v>2026</v>
      </c>
      <c r="G3" s="79">
        <f>F3+1</f>
        <v>2027</v>
      </c>
      <c r="H3" s="79">
        <f>G3+1</f>
        <v>2028</v>
      </c>
      <c r="I3" s="79">
        <f t="shared" ref="I3:AD3" si="0">H3+1</f>
        <v>2029</v>
      </c>
      <c r="J3" s="79">
        <f t="shared" si="0"/>
        <v>2030</v>
      </c>
      <c r="K3" s="79">
        <f t="shared" si="0"/>
        <v>2031</v>
      </c>
      <c r="L3" s="79">
        <f t="shared" si="0"/>
        <v>2032</v>
      </c>
      <c r="M3" s="79">
        <f t="shared" si="0"/>
        <v>2033</v>
      </c>
      <c r="N3" s="79">
        <f t="shared" si="0"/>
        <v>2034</v>
      </c>
      <c r="O3" s="79">
        <f t="shared" si="0"/>
        <v>2035</v>
      </c>
      <c r="P3" s="80">
        <f t="shared" si="0"/>
        <v>2036</v>
      </c>
      <c r="Q3" s="80">
        <f t="shared" si="0"/>
        <v>2037</v>
      </c>
      <c r="R3" s="80">
        <f t="shared" si="0"/>
        <v>2038</v>
      </c>
      <c r="S3" s="80">
        <f t="shared" si="0"/>
        <v>2039</v>
      </c>
      <c r="T3" s="80">
        <f t="shared" si="0"/>
        <v>2040</v>
      </c>
      <c r="U3" s="80">
        <f t="shared" si="0"/>
        <v>2041</v>
      </c>
      <c r="V3" s="80">
        <f t="shared" si="0"/>
        <v>2042</v>
      </c>
      <c r="W3" s="80">
        <f t="shared" si="0"/>
        <v>2043</v>
      </c>
      <c r="X3" s="80">
        <f t="shared" si="0"/>
        <v>2044</v>
      </c>
      <c r="Y3" s="80">
        <f t="shared" si="0"/>
        <v>2045</v>
      </c>
      <c r="Z3" s="80">
        <f t="shared" si="0"/>
        <v>2046</v>
      </c>
      <c r="AA3" s="80">
        <f t="shared" si="0"/>
        <v>2047</v>
      </c>
      <c r="AB3" s="80">
        <f t="shared" si="0"/>
        <v>2048</v>
      </c>
      <c r="AC3" s="80">
        <f t="shared" si="0"/>
        <v>2049</v>
      </c>
      <c r="AD3" s="80">
        <f t="shared" si="0"/>
        <v>2050</v>
      </c>
    </row>
    <row r="4" spans="1:56">
      <c r="A4" s="1" t="str">
        <f>INDEX('Input forecast of cost driver'!$E$4:$F$106,MATCH($E4,'Input forecast of cost driver'!$E$4:$E$106,0),2)</f>
        <v>MVA</v>
      </c>
      <c r="B4" s="11" t="s">
        <v>92</v>
      </c>
      <c r="C4" s="81" t="s">
        <v>93</v>
      </c>
      <c r="D4" s="82" t="s">
        <v>94</v>
      </c>
      <c r="E4" s="83" t="s">
        <v>95</v>
      </c>
      <c r="F4" s="84">
        <v>2.8234185170197046</v>
      </c>
      <c r="G4" s="84">
        <v>9.5643651296733712</v>
      </c>
      <c r="H4" s="84">
        <v>9.8877560019013782</v>
      </c>
      <c r="I4" s="84">
        <v>0</v>
      </c>
      <c r="J4" s="84">
        <v>0</v>
      </c>
      <c r="K4" s="84">
        <v>0</v>
      </c>
      <c r="L4" s="84"/>
      <c r="M4" s="84"/>
      <c r="N4" s="84"/>
      <c r="O4" s="84"/>
      <c r="P4" s="84"/>
      <c r="Q4" s="84"/>
      <c r="R4" s="84"/>
      <c r="S4" s="84"/>
      <c r="T4" s="84"/>
      <c r="U4" s="84"/>
      <c r="V4" s="84"/>
      <c r="W4" s="84"/>
      <c r="X4" s="84"/>
      <c r="Y4" s="84"/>
      <c r="Z4" s="85"/>
      <c r="AA4" s="84"/>
      <c r="AB4" s="84"/>
      <c r="AC4" s="84"/>
      <c r="AD4" s="84"/>
      <c r="AF4" s="2"/>
      <c r="AG4" s="2"/>
      <c r="AH4" s="2"/>
      <c r="AI4" s="2"/>
      <c r="AJ4" s="2"/>
      <c r="AK4" s="2"/>
      <c r="AL4" s="2"/>
      <c r="AM4" s="2"/>
      <c r="AN4" s="2"/>
      <c r="AO4" s="2"/>
      <c r="AP4" s="2"/>
      <c r="AQ4" s="2"/>
      <c r="AR4" s="2"/>
      <c r="AS4" s="2"/>
      <c r="AT4" s="2"/>
      <c r="AU4" s="2"/>
      <c r="AV4" s="2"/>
      <c r="AW4" s="2"/>
      <c r="AX4" s="2"/>
      <c r="AY4" s="2"/>
      <c r="AZ4" s="2"/>
      <c r="BA4" s="2"/>
      <c r="BB4" s="2"/>
      <c r="BC4" s="2"/>
      <c r="BD4" s="2"/>
    </row>
    <row r="5" spans="1:56">
      <c r="A5" s="1" t="str">
        <f>INDEX('Input forecast of cost driver'!$E$4:$F$106,MATCH($E5,'Input forecast of cost driver'!$E$4:$E$106,0),2)</f>
        <v>MVA</v>
      </c>
      <c r="B5" s="11" t="str">
        <f>B4</f>
        <v>Jemena</v>
      </c>
      <c r="C5" s="81" t="s">
        <v>93</v>
      </c>
      <c r="D5" s="82" t="s">
        <v>94</v>
      </c>
      <c r="E5" s="83" t="s">
        <v>96</v>
      </c>
      <c r="F5" s="84">
        <v>2.5207153198069157</v>
      </c>
      <c r="G5" s="84">
        <v>2.5128451640057157</v>
      </c>
      <c r="H5" s="84">
        <v>0</v>
      </c>
      <c r="I5" s="84">
        <v>0</v>
      </c>
      <c r="J5" s="84">
        <v>0</v>
      </c>
      <c r="K5" s="84">
        <v>0</v>
      </c>
      <c r="L5" s="84"/>
      <c r="M5" s="84"/>
      <c r="N5" s="84"/>
      <c r="O5" s="84"/>
      <c r="P5" s="84"/>
      <c r="Q5" s="84"/>
      <c r="R5" s="84"/>
      <c r="S5" s="84"/>
      <c r="T5" s="84"/>
      <c r="U5" s="84"/>
      <c r="V5" s="84"/>
      <c r="W5" s="84"/>
      <c r="X5" s="84"/>
      <c r="Y5" s="84"/>
      <c r="Z5" s="84"/>
      <c r="AA5" s="84"/>
      <c r="AB5" s="84"/>
      <c r="AC5" s="84"/>
      <c r="AD5" s="84"/>
      <c r="AF5" s="2"/>
      <c r="AG5" s="2"/>
      <c r="AH5" s="2"/>
      <c r="AI5" s="2"/>
      <c r="AJ5" s="2"/>
      <c r="AK5" s="2"/>
      <c r="AL5" s="2"/>
      <c r="AM5" s="2"/>
      <c r="AN5" s="2"/>
      <c r="AO5" s="2"/>
      <c r="AP5" s="2"/>
      <c r="AQ5" s="2"/>
      <c r="AR5" s="2"/>
      <c r="AS5" s="2"/>
      <c r="AT5" s="2"/>
      <c r="AU5" s="2"/>
      <c r="AV5" s="2"/>
      <c r="AW5" s="2"/>
      <c r="AX5" s="2"/>
      <c r="AY5" s="2"/>
      <c r="AZ5" s="2"/>
      <c r="BA5" s="2"/>
      <c r="BB5" s="2"/>
      <c r="BC5" s="2"/>
      <c r="BD5" s="2"/>
    </row>
    <row r="6" spans="1:56">
      <c r="A6" s="1" t="str">
        <f>INDEX('Input forecast of cost driver'!$E$4:$F$106,MATCH($E6,'Input forecast of cost driver'!$E$4:$E$106,0),2)</f>
        <v>MVA</v>
      </c>
      <c r="B6" s="11" t="str">
        <f t="shared" ref="B6:B69" si="1">B5</f>
        <v>Jemena</v>
      </c>
      <c r="C6" s="81" t="s">
        <v>93</v>
      </c>
      <c r="D6" s="86" t="s">
        <v>94</v>
      </c>
      <c r="E6" s="83" t="s">
        <v>97</v>
      </c>
      <c r="F6" s="84">
        <v>4.6092729019802663</v>
      </c>
      <c r="G6" s="84">
        <v>13.313513402092473</v>
      </c>
      <c r="H6" s="84">
        <v>0</v>
      </c>
      <c r="I6" s="84">
        <v>0</v>
      </c>
      <c r="J6" s="84">
        <v>0</v>
      </c>
      <c r="K6" s="84">
        <v>0</v>
      </c>
      <c r="L6" s="84"/>
      <c r="M6" s="84"/>
      <c r="N6" s="84"/>
      <c r="O6" s="84"/>
      <c r="P6" s="84"/>
      <c r="Q6" s="84"/>
      <c r="R6" s="84"/>
      <c r="S6" s="84"/>
      <c r="T6" s="84"/>
      <c r="U6" s="84"/>
      <c r="V6" s="84"/>
      <c r="W6" s="84"/>
      <c r="X6" s="84"/>
      <c r="Y6" s="84"/>
      <c r="Z6" s="84"/>
      <c r="AA6" s="84"/>
      <c r="AB6" s="84"/>
      <c r="AC6" s="84"/>
      <c r="AD6" s="84"/>
      <c r="AF6" s="2"/>
      <c r="AG6" s="2"/>
      <c r="AH6" s="2"/>
      <c r="AI6" s="2"/>
      <c r="AJ6" s="2"/>
      <c r="AK6" s="2"/>
      <c r="AL6" s="2"/>
      <c r="AM6" s="2"/>
      <c r="AN6" s="2"/>
      <c r="AO6" s="2"/>
      <c r="AP6" s="2"/>
      <c r="AQ6" s="2"/>
      <c r="AR6" s="2"/>
      <c r="AS6" s="2"/>
      <c r="AT6" s="2"/>
      <c r="AU6" s="2"/>
      <c r="AV6" s="2"/>
      <c r="AW6" s="2"/>
      <c r="AX6" s="2"/>
      <c r="AY6" s="2"/>
      <c r="AZ6" s="2"/>
      <c r="BA6" s="2"/>
      <c r="BB6" s="2"/>
      <c r="BC6" s="2"/>
      <c r="BD6" s="2"/>
    </row>
    <row r="7" spans="1:56">
      <c r="A7" s="1" t="str">
        <f>INDEX('Input forecast of cost driver'!$E$4:$F$106,MATCH($E7,'Input forecast of cost driver'!$E$4:$E$106,0),2)</f>
        <v>MVA</v>
      </c>
      <c r="B7" s="11" t="str">
        <f t="shared" si="1"/>
        <v>Jemena</v>
      </c>
      <c r="C7" s="81" t="s">
        <v>93</v>
      </c>
      <c r="D7" s="86" t="s">
        <v>94</v>
      </c>
      <c r="E7" s="83" t="s">
        <v>98</v>
      </c>
      <c r="F7" s="84">
        <v>3.188343238937267</v>
      </c>
      <c r="G7" s="84">
        <v>9.2440000019528235</v>
      </c>
      <c r="H7" s="84">
        <v>0</v>
      </c>
      <c r="I7" s="84">
        <v>0</v>
      </c>
      <c r="J7" s="84">
        <v>0</v>
      </c>
      <c r="K7" s="84">
        <v>0</v>
      </c>
      <c r="L7" s="84"/>
      <c r="M7" s="84"/>
      <c r="N7" s="84"/>
      <c r="O7" s="84"/>
      <c r="P7" s="84"/>
      <c r="Q7" s="84"/>
      <c r="R7" s="84"/>
      <c r="S7" s="84"/>
      <c r="T7" s="84"/>
      <c r="U7" s="84"/>
      <c r="V7" s="84"/>
      <c r="W7" s="84"/>
      <c r="X7" s="84"/>
      <c r="Y7" s="84"/>
      <c r="Z7" s="84"/>
      <c r="AA7" s="84"/>
      <c r="AB7" s="84"/>
      <c r="AC7" s="84"/>
      <c r="AD7" s="84"/>
      <c r="AF7" s="2"/>
      <c r="AG7" s="2"/>
      <c r="AH7" s="2"/>
      <c r="AI7" s="2"/>
      <c r="AJ7" s="2"/>
      <c r="AK7" s="2"/>
      <c r="AL7" s="2"/>
      <c r="AM7" s="2"/>
      <c r="AN7" s="2"/>
      <c r="AO7" s="2"/>
      <c r="AP7" s="2"/>
      <c r="AQ7" s="2"/>
      <c r="AR7" s="2"/>
      <c r="AS7" s="2"/>
      <c r="AT7" s="2"/>
      <c r="AU7" s="2"/>
      <c r="AV7" s="2"/>
      <c r="AW7" s="2"/>
      <c r="AX7" s="2"/>
      <c r="AY7" s="2"/>
      <c r="AZ7" s="2"/>
      <c r="BA7" s="2"/>
      <c r="BB7" s="2"/>
      <c r="BC7" s="2"/>
      <c r="BD7" s="2"/>
    </row>
    <row r="8" spans="1:56">
      <c r="A8" s="1" t="str">
        <f>INDEX('Input forecast of cost driver'!$E$4:$F$106,MATCH($E8,'Input forecast of cost driver'!$E$4:$E$106,0),2)</f>
        <v>MVA</v>
      </c>
      <c r="B8" s="11" t="str">
        <f t="shared" si="1"/>
        <v>Jemena</v>
      </c>
      <c r="C8" s="81" t="s">
        <v>93</v>
      </c>
      <c r="D8" s="86" t="s">
        <v>94</v>
      </c>
      <c r="E8" s="83" t="s">
        <v>99</v>
      </c>
      <c r="F8" s="84">
        <v>0</v>
      </c>
      <c r="G8" s="84">
        <v>0</v>
      </c>
      <c r="H8" s="84">
        <v>0</v>
      </c>
      <c r="I8" s="84">
        <v>5.1577134671461859</v>
      </c>
      <c r="J8" s="84">
        <v>0</v>
      </c>
      <c r="K8" s="84">
        <v>0</v>
      </c>
      <c r="L8" s="84"/>
      <c r="M8" s="84"/>
      <c r="N8" s="84"/>
      <c r="O8" s="84"/>
      <c r="P8" s="84"/>
      <c r="Q8" s="84"/>
      <c r="R8" s="84"/>
      <c r="S8" s="84"/>
      <c r="T8" s="84"/>
      <c r="U8" s="84"/>
      <c r="V8" s="84"/>
      <c r="W8" s="84"/>
      <c r="X8" s="84"/>
      <c r="Y8" s="84"/>
      <c r="Z8" s="84"/>
      <c r="AA8" s="84"/>
      <c r="AB8" s="84"/>
      <c r="AC8" s="84"/>
      <c r="AD8" s="84"/>
      <c r="AF8" s="2"/>
      <c r="AG8" s="2"/>
      <c r="AH8" s="2"/>
      <c r="AI8" s="2"/>
      <c r="AJ8" s="2"/>
      <c r="AK8" s="2"/>
      <c r="AL8" s="2"/>
      <c r="AM8" s="2"/>
      <c r="AN8" s="2"/>
      <c r="AO8" s="2"/>
      <c r="AP8" s="2"/>
      <c r="AQ8" s="2"/>
      <c r="AR8" s="2"/>
      <c r="AS8" s="2"/>
      <c r="AT8" s="2"/>
      <c r="AU8" s="2"/>
      <c r="AV8" s="2"/>
      <c r="AW8" s="2"/>
      <c r="AX8" s="2"/>
      <c r="AY8" s="2"/>
      <c r="AZ8" s="2"/>
      <c r="BA8" s="2"/>
      <c r="BB8" s="2"/>
      <c r="BC8" s="2"/>
      <c r="BD8" s="2"/>
    </row>
    <row r="9" spans="1:56">
      <c r="A9" s="1" t="str">
        <f>INDEX('Input forecast of cost driver'!$E$4:$F$106,MATCH($E9,'Input forecast of cost driver'!$E$4:$E$106,0),2)</f>
        <v>MVA</v>
      </c>
      <c r="B9" s="11" t="str">
        <f t="shared" si="1"/>
        <v>Jemena</v>
      </c>
      <c r="C9" s="81" t="s">
        <v>93</v>
      </c>
      <c r="D9" s="86" t="s">
        <v>94</v>
      </c>
      <c r="E9" s="83" t="s">
        <v>100</v>
      </c>
      <c r="F9" s="84">
        <v>2.317819099549665</v>
      </c>
      <c r="G9" s="84">
        <v>0</v>
      </c>
      <c r="H9" s="84">
        <v>0</v>
      </c>
      <c r="I9" s="84">
        <v>0</v>
      </c>
      <c r="J9" s="84">
        <v>0</v>
      </c>
      <c r="K9" s="84">
        <v>0</v>
      </c>
      <c r="L9" s="84"/>
      <c r="M9" s="84"/>
      <c r="N9" s="84"/>
      <c r="O9" s="84"/>
      <c r="P9" s="84"/>
      <c r="Q9" s="84"/>
      <c r="R9" s="84"/>
      <c r="S9" s="84"/>
      <c r="T9" s="84"/>
      <c r="U9" s="84"/>
      <c r="V9" s="84"/>
      <c r="W9" s="84"/>
      <c r="X9" s="84"/>
      <c r="Y9" s="84"/>
      <c r="Z9" s="84"/>
      <c r="AA9" s="84"/>
      <c r="AB9" s="84"/>
      <c r="AC9" s="84"/>
      <c r="AD9" s="84"/>
      <c r="AF9" s="2"/>
      <c r="AG9" s="2"/>
      <c r="AH9" s="2"/>
      <c r="AI9" s="2"/>
      <c r="AJ9" s="2"/>
      <c r="AK9" s="2"/>
      <c r="AL9" s="2"/>
      <c r="AM9" s="2"/>
      <c r="AN9" s="2"/>
      <c r="AO9" s="2"/>
      <c r="AP9" s="2"/>
      <c r="AQ9" s="2"/>
      <c r="AR9" s="2"/>
      <c r="AS9" s="2"/>
      <c r="AT9" s="2"/>
      <c r="AU9" s="2"/>
      <c r="AV9" s="2"/>
      <c r="AW9" s="2"/>
      <c r="AX9" s="2"/>
      <c r="AY9" s="2"/>
      <c r="AZ9" s="2"/>
      <c r="BA9" s="2"/>
      <c r="BB9" s="2"/>
      <c r="BC9" s="2"/>
      <c r="BD9" s="2"/>
    </row>
    <row r="10" spans="1:56">
      <c r="A10" s="1" t="str">
        <f>INDEX('Input forecast of cost driver'!$E$4:$F$106,MATCH($E10,'Input forecast of cost driver'!$E$4:$E$106,0),2)</f>
        <v>MWh</v>
      </c>
      <c r="B10" s="11" t="str">
        <f t="shared" si="1"/>
        <v>Jemena</v>
      </c>
      <c r="C10" s="81" t="s">
        <v>93</v>
      </c>
      <c r="D10" s="86" t="s">
        <v>94</v>
      </c>
      <c r="E10" s="87" t="s">
        <v>101</v>
      </c>
      <c r="F10" s="84">
        <v>0</v>
      </c>
      <c r="G10" s="84">
        <v>0</v>
      </c>
      <c r="H10" s="84">
        <v>0</v>
      </c>
      <c r="I10" s="84">
        <v>1.5318816469281429</v>
      </c>
      <c r="J10" s="84">
        <v>1.5933544427315773</v>
      </c>
      <c r="K10" s="84">
        <v>0</v>
      </c>
      <c r="L10" s="84"/>
      <c r="M10" s="84"/>
      <c r="N10" s="84"/>
      <c r="O10" s="84"/>
      <c r="P10" s="84"/>
      <c r="Q10" s="84"/>
      <c r="R10" s="84"/>
      <c r="S10" s="84"/>
      <c r="T10" s="84"/>
      <c r="U10" s="84"/>
      <c r="V10" s="84"/>
      <c r="W10" s="84"/>
      <c r="X10" s="84"/>
      <c r="Y10" s="84"/>
      <c r="Z10" s="84"/>
      <c r="AA10" s="84"/>
      <c r="AB10" s="84"/>
      <c r="AC10" s="84"/>
      <c r="AD10" s="84"/>
      <c r="AF10" s="2"/>
      <c r="AG10" s="2"/>
      <c r="AH10" s="2"/>
      <c r="AI10" s="2"/>
      <c r="AJ10" s="2"/>
      <c r="AK10" s="2"/>
      <c r="AL10" s="2"/>
      <c r="AM10" s="2"/>
      <c r="AN10" s="2"/>
      <c r="AO10" s="2"/>
      <c r="AP10" s="2"/>
      <c r="AQ10" s="2"/>
      <c r="AR10" s="2"/>
      <c r="AS10" s="2"/>
      <c r="AT10" s="2"/>
      <c r="AU10" s="2"/>
      <c r="AV10" s="2"/>
      <c r="AW10" s="2"/>
      <c r="AX10" s="2"/>
      <c r="AY10" s="2"/>
      <c r="AZ10" s="2"/>
      <c r="BA10" s="2"/>
      <c r="BB10" s="2"/>
      <c r="BC10" s="2"/>
      <c r="BD10" s="2"/>
    </row>
    <row r="11" spans="1:56">
      <c r="A11" s="1" t="str">
        <f>INDEX('Input forecast of cost driver'!$E$4:$F$106,MATCH($E11,'Input forecast of cost driver'!$E$4:$E$106,0),2)</f>
        <v>MVA</v>
      </c>
      <c r="B11" s="11" t="str">
        <f t="shared" si="1"/>
        <v>Jemena</v>
      </c>
      <c r="C11" s="81" t="s">
        <v>93</v>
      </c>
      <c r="D11" s="86" t="s">
        <v>94</v>
      </c>
      <c r="E11" s="83" t="s">
        <v>102</v>
      </c>
      <c r="F11" s="84">
        <v>6.658270654757823</v>
      </c>
      <c r="G11" s="84">
        <v>19.212622200001427</v>
      </c>
      <c r="H11" s="84">
        <v>0</v>
      </c>
      <c r="I11" s="84">
        <v>0</v>
      </c>
      <c r="J11" s="84">
        <v>0</v>
      </c>
      <c r="K11" s="84">
        <v>0</v>
      </c>
      <c r="L11" s="84"/>
      <c r="M11" s="84"/>
      <c r="N11" s="84"/>
      <c r="O11" s="84"/>
      <c r="P11" s="84"/>
      <c r="Q11" s="84"/>
      <c r="R11" s="84"/>
      <c r="S11" s="84"/>
      <c r="T11" s="84"/>
      <c r="U11" s="84"/>
      <c r="V11" s="84"/>
      <c r="W11" s="84"/>
      <c r="X11" s="84"/>
      <c r="Y11" s="84"/>
      <c r="Z11" s="84"/>
      <c r="AA11" s="84"/>
      <c r="AB11" s="84"/>
      <c r="AC11" s="84"/>
      <c r="AD11" s="84"/>
      <c r="AF11" s="2"/>
      <c r="AG11" s="2"/>
      <c r="AH11" s="2"/>
      <c r="AI11" s="2"/>
      <c r="AJ11" s="2"/>
      <c r="AK11" s="2"/>
      <c r="AL11" s="2"/>
      <c r="AM11" s="2"/>
      <c r="AN11" s="2"/>
      <c r="AO11" s="2"/>
      <c r="AP11" s="2"/>
      <c r="AQ11" s="2"/>
      <c r="AR11" s="2"/>
      <c r="AS11" s="2"/>
      <c r="AT11" s="2"/>
      <c r="AU11" s="2"/>
      <c r="AV11" s="2"/>
      <c r="AW11" s="2"/>
      <c r="AX11" s="2"/>
      <c r="AY11" s="2"/>
      <c r="AZ11" s="2"/>
      <c r="BA11" s="2"/>
      <c r="BB11" s="2"/>
      <c r="BC11" s="2"/>
      <c r="BD11" s="2"/>
    </row>
    <row r="12" spans="1:56">
      <c r="A12" s="1" t="str">
        <f>INDEX('Input forecast of cost driver'!$E$4:$F$106,MATCH($E12,'Input forecast of cost driver'!$E$4:$E$106,0),2)</f>
        <v>MWh</v>
      </c>
      <c r="B12" s="11" t="str">
        <f t="shared" si="1"/>
        <v>Jemena</v>
      </c>
      <c r="C12" s="81" t="s">
        <v>93</v>
      </c>
      <c r="D12" s="86" t="s">
        <v>94</v>
      </c>
      <c r="E12" s="87" t="s">
        <v>103</v>
      </c>
      <c r="F12" s="84">
        <v>0</v>
      </c>
      <c r="G12" s="84">
        <v>0</v>
      </c>
      <c r="H12" s="84">
        <v>0</v>
      </c>
      <c r="I12" s="84">
        <v>0</v>
      </c>
      <c r="J12" s="84">
        <v>0</v>
      </c>
      <c r="K12" s="84">
        <v>5.8386860105410916</v>
      </c>
      <c r="L12" s="84"/>
      <c r="M12" s="84"/>
      <c r="N12" s="84"/>
      <c r="O12" s="84"/>
      <c r="P12" s="84"/>
      <c r="Q12" s="84"/>
      <c r="R12" s="84"/>
      <c r="S12" s="84"/>
      <c r="T12" s="84"/>
      <c r="U12" s="84"/>
      <c r="V12" s="84"/>
      <c r="W12" s="84"/>
      <c r="X12" s="84"/>
      <c r="Y12" s="84"/>
      <c r="Z12" s="84"/>
      <c r="AA12" s="84"/>
      <c r="AB12" s="84"/>
      <c r="AC12" s="84"/>
      <c r="AD12" s="84"/>
      <c r="AF12" s="2"/>
      <c r="AG12" s="2"/>
      <c r="AH12" s="2"/>
      <c r="AI12" s="2"/>
      <c r="AJ12" s="2"/>
      <c r="AK12" s="2"/>
      <c r="AL12" s="2"/>
      <c r="AM12" s="2"/>
      <c r="AN12" s="2"/>
      <c r="AO12" s="2"/>
      <c r="AP12" s="2"/>
      <c r="AQ12" s="2"/>
      <c r="AR12" s="2"/>
      <c r="AS12" s="2"/>
      <c r="AT12" s="2"/>
      <c r="AU12" s="2"/>
      <c r="AV12" s="2"/>
      <c r="AW12" s="2"/>
      <c r="AX12" s="2"/>
      <c r="AY12" s="2"/>
      <c r="AZ12" s="2"/>
      <c r="BA12" s="2"/>
      <c r="BB12" s="2"/>
      <c r="BC12" s="2"/>
      <c r="BD12" s="2"/>
    </row>
    <row r="13" spans="1:56">
      <c r="A13" s="1" t="str">
        <f>INDEX('Input forecast of cost driver'!$E$4:$F$106,MATCH($E13,'Input forecast of cost driver'!$E$4:$E$106,0),2)</f>
        <v>MWh</v>
      </c>
      <c r="B13" s="11" t="str">
        <f t="shared" si="1"/>
        <v>Jemena</v>
      </c>
      <c r="C13" s="81" t="s">
        <v>93</v>
      </c>
      <c r="D13" s="86" t="s">
        <v>94</v>
      </c>
      <c r="E13" s="87" t="s">
        <v>104</v>
      </c>
      <c r="F13" s="84">
        <v>0</v>
      </c>
      <c r="G13" s="84">
        <v>0</v>
      </c>
      <c r="H13" s="84">
        <v>0</v>
      </c>
      <c r="I13" s="84">
        <v>0</v>
      </c>
      <c r="J13" s="84">
        <v>1.6998620926467896</v>
      </c>
      <c r="K13" s="84">
        <v>1.7470084126028462</v>
      </c>
      <c r="L13" s="84"/>
      <c r="M13" s="84"/>
      <c r="N13" s="84"/>
      <c r="O13" s="84"/>
      <c r="P13" s="84"/>
      <c r="Q13" s="84"/>
      <c r="R13" s="84"/>
      <c r="S13" s="84"/>
      <c r="T13" s="84"/>
      <c r="U13" s="84"/>
      <c r="V13" s="84"/>
      <c r="W13" s="84"/>
      <c r="X13" s="84"/>
      <c r="Y13" s="84"/>
      <c r="Z13" s="84"/>
      <c r="AA13" s="84"/>
      <c r="AB13" s="84"/>
      <c r="AC13" s="84"/>
      <c r="AD13" s="84"/>
      <c r="AF13" s="2"/>
      <c r="AG13" s="2"/>
      <c r="AH13" s="2"/>
      <c r="AI13" s="2"/>
      <c r="AJ13" s="2"/>
      <c r="AK13" s="2"/>
      <c r="AL13" s="2"/>
      <c r="AM13" s="2"/>
      <c r="AN13" s="2"/>
      <c r="AO13" s="2"/>
      <c r="AP13" s="2"/>
      <c r="AQ13" s="2"/>
      <c r="AR13" s="2"/>
      <c r="AS13" s="2"/>
      <c r="AT13" s="2"/>
      <c r="AU13" s="2"/>
      <c r="AV13" s="2"/>
      <c r="AW13" s="2"/>
      <c r="AX13" s="2"/>
      <c r="AY13" s="2"/>
      <c r="AZ13" s="2"/>
      <c r="BA13" s="2"/>
      <c r="BB13" s="2"/>
      <c r="BC13" s="2"/>
      <c r="BD13" s="2"/>
    </row>
    <row r="14" spans="1:56">
      <c r="A14" s="1" t="str">
        <f>INDEX('Input forecast of cost driver'!$E$4:$F$106,MATCH($E14,'Input forecast of cost driver'!$E$4:$E$106,0),2)</f>
        <v>MWh</v>
      </c>
      <c r="B14" s="11" t="str">
        <f t="shared" si="1"/>
        <v>Jemena</v>
      </c>
      <c r="C14" s="81" t="s">
        <v>93</v>
      </c>
      <c r="D14" s="86" t="s">
        <v>94</v>
      </c>
      <c r="E14" s="87" t="s">
        <v>105</v>
      </c>
      <c r="F14" s="84">
        <v>0</v>
      </c>
      <c r="G14" s="84">
        <v>1.2669331883002524</v>
      </c>
      <c r="H14" s="84">
        <v>1.3097854426509994</v>
      </c>
      <c r="I14" s="84">
        <v>0</v>
      </c>
      <c r="J14" s="84">
        <v>0</v>
      </c>
      <c r="K14" s="84">
        <v>0</v>
      </c>
      <c r="L14" s="84"/>
      <c r="M14" s="84"/>
      <c r="N14" s="84"/>
      <c r="O14" s="84"/>
      <c r="P14" s="84"/>
      <c r="Q14" s="84"/>
      <c r="R14" s="84"/>
      <c r="S14" s="84"/>
      <c r="T14" s="84"/>
      <c r="U14" s="84"/>
      <c r="V14" s="84"/>
      <c r="W14" s="84"/>
      <c r="X14" s="84"/>
      <c r="Y14" s="84"/>
      <c r="Z14" s="84"/>
      <c r="AA14" s="84"/>
      <c r="AB14" s="84"/>
      <c r="AC14" s="84"/>
      <c r="AD14" s="84"/>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c r="A15" s="1" t="str">
        <f>INDEX('Input forecast of cost driver'!$E$4:$F$106,MATCH($E15,'Input forecast of cost driver'!$E$4:$E$106,0),2)</f>
        <v>MWh</v>
      </c>
      <c r="B15" s="11" t="str">
        <f t="shared" si="1"/>
        <v>Jemena</v>
      </c>
      <c r="C15" s="81" t="s">
        <v>93</v>
      </c>
      <c r="D15" s="86" t="s">
        <v>94</v>
      </c>
      <c r="E15" s="87" t="s">
        <v>106</v>
      </c>
      <c r="F15" s="84">
        <v>0</v>
      </c>
      <c r="G15" s="84">
        <v>0</v>
      </c>
      <c r="H15" s="84">
        <v>1.4531352737057563</v>
      </c>
      <c r="I15" s="84">
        <v>1.5154978859984305</v>
      </c>
      <c r="J15" s="84">
        <v>0</v>
      </c>
      <c r="K15" s="84">
        <v>0</v>
      </c>
      <c r="L15" s="84"/>
      <c r="M15" s="84"/>
      <c r="N15" s="84"/>
      <c r="O15" s="84"/>
      <c r="P15" s="84"/>
      <c r="Q15" s="84"/>
      <c r="R15" s="84"/>
      <c r="S15" s="84"/>
      <c r="T15" s="84"/>
      <c r="U15" s="84"/>
      <c r="V15" s="84"/>
      <c r="W15" s="84"/>
      <c r="X15" s="84"/>
      <c r="Y15" s="84"/>
      <c r="Z15" s="84"/>
      <c r="AA15" s="84"/>
      <c r="AB15" s="84"/>
      <c r="AC15" s="84"/>
      <c r="AD15" s="84"/>
      <c r="AF15" s="2"/>
      <c r="AG15" s="2"/>
      <c r="AH15" s="2"/>
      <c r="AI15" s="2"/>
      <c r="AJ15" s="2"/>
      <c r="AK15" s="2"/>
      <c r="AL15" s="2"/>
      <c r="AM15" s="2"/>
      <c r="AN15" s="2"/>
      <c r="AO15" s="2"/>
      <c r="AP15" s="2"/>
      <c r="AQ15" s="2"/>
      <c r="AR15" s="2"/>
      <c r="AS15" s="2"/>
      <c r="AT15" s="2"/>
      <c r="AU15" s="2"/>
      <c r="AV15" s="2"/>
      <c r="AW15" s="2"/>
      <c r="AX15" s="2"/>
      <c r="AY15" s="2"/>
      <c r="AZ15" s="2"/>
      <c r="BA15" s="2"/>
      <c r="BB15" s="2"/>
      <c r="BC15" s="2"/>
      <c r="BD15" s="2"/>
    </row>
    <row r="16" spans="1:56">
      <c r="A16" s="1" t="str">
        <f>INDEX('Input forecast of cost driver'!$E$4:$F$106,MATCH($E16,'Input forecast of cost driver'!$E$4:$E$106,0),2)</f>
        <v>MVA</v>
      </c>
      <c r="B16" s="11" t="str">
        <f t="shared" si="1"/>
        <v>Jemena</v>
      </c>
      <c r="C16" s="81" t="s">
        <v>93</v>
      </c>
      <c r="D16" s="86" t="s">
        <v>94</v>
      </c>
      <c r="E16" s="87" t="s">
        <v>107</v>
      </c>
      <c r="F16" s="84">
        <v>0</v>
      </c>
      <c r="G16" s="84">
        <v>0.56026051736521087</v>
      </c>
      <c r="H16" s="84">
        <v>0.55203089549679163</v>
      </c>
      <c r="I16" s="84">
        <v>0.54527948911353663</v>
      </c>
      <c r="J16" s="84">
        <v>0.55629626738245719</v>
      </c>
      <c r="K16" s="84">
        <v>0.56511729917708309</v>
      </c>
      <c r="L16" s="84"/>
      <c r="M16" s="84"/>
      <c r="N16" s="84"/>
      <c r="O16" s="84"/>
      <c r="P16" s="84"/>
      <c r="Q16" s="84"/>
      <c r="R16" s="84"/>
      <c r="S16" s="84"/>
      <c r="T16" s="84"/>
      <c r="U16" s="84"/>
      <c r="V16" s="84"/>
      <c r="W16" s="84"/>
      <c r="X16" s="84"/>
      <c r="Y16" s="84"/>
      <c r="Z16" s="84"/>
      <c r="AA16" s="84"/>
      <c r="AB16" s="84"/>
      <c r="AC16" s="84"/>
      <c r="AD16" s="84"/>
      <c r="AF16" s="2"/>
      <c r="AG16" s="2"/>
      <c r="AH16" s="2"/>
      <c r="AI16" s="2"/>
      <c r="AJ16" s="2"/>
      <c r="AK16" s="2"/>
      <c r="AL16" s="2"/>
      <c r="AM16" s="2"/>
      <c r="AN16" s="2"/>
      <c r="AO16" s="2"/>
      <c r="AP16" s="2"/>
      <c r="AQ16" s="2"/>
      <c r="AR16" s="2"/>
      <c r="AS16" s="2"/>
      <c r="AT16" s="2"/>
      <c r="AU16" s="2"/>
      <c r="AV16" s="2"/>
      <c r="AW16" s="2"/>
      <c r="AX16" s="2"/>
      <c r="AY16" s="2"/>
      <c r="AZ16" s="2"/>
      <c r="BA16" s="2"/>
      <c r="BB16" s="2"/>
      <c r="BC16" s="2"/>
      <c r="BD16" s="2"/>
    </row>
    <row r="17" spans="1:56">
      <c r="A17" s="1" t="str">
        <f>INDEX('Input forecast of cost driver'!$E$4:$F$106,MATCH($E17,'Input forecast of cost driver'!$E$4:$E$106,0),2)</f>
        <v>MVA</v>
      </c>
      <c r="B17" s="11" t="str">
        <f t="shared" si="1"/>
        <v>Jemena</v>
      </c>
      <c r="C17" s="81" t="s">
        <v>93</v>
      </c>
      <c r="D17" s="86" t="s">
        <v>94</v>
      </c>
      <c r="E17" s="83" t="s">
        <v>108</v>
      </c>
      <c r="F17" s="84">
        <v>0</v>
      </c>
      <c r="G17" s="84">
        <v>0</v>
      </c>
      <c r="H17" s="84">
        <v>0</v>
      </c>
      <c r="I17" s="84">
        <v>0</v>
      </c>
      <c r="J17" s="84">
        <v>6.8764896491658156</v>
      </c>
      <c r="K17" s="84">
        <v>0</v>
      </c>
      <c r="L17" s="84"/>
      <c r="M17" s="84"/>
      <c r="N17" s="84"/>
      <c r="O17" s="84"/>
      <c r="P17" s="84"/>
      <c r="Q17" s="84"/>
      <c r="R17" s="84"/>
      <c r="S17" s="84"/>
      <c r="T17" s="84"/>
      <c r="U17" s="84"/>
      <c r="V17" s="84"/>
      <c r="W17" s="84"/>
      <c r="X17" s="84"/>
      <c r="Y17" s="84"/>
      <c r="Z17" s="84"/>
      <c r="AA17" s="84"/>
      <c r="AB17" s="84"/>
      <c r="AC17" s="84"/>
      <c r="AD17" s="84"/>
      <c r="AF17" s="2"/>
      <c r="AG17" s="2"/>
      <c r="AH17" s="2"/>
      <c r="AI17" s="2"/>
      <c r="AJ17" s="2"/>
      <c r="AK17" s="2"/>
      <c r="AL17" s="2"/>
      <c r="AM17" s="2"/>
      <c r="AN17" s="2"/>
      <c r="AO17" s="2"/>
      <c r="AP17" s="2"/>
      <c r="AQ17" s="2"/>
      <c r="AR17" s="2"/>
      <c r="AS17" s="2"/>
      <c r="AT17" s="2"/>
      <c r="AU17" s="2"/>
      <c r="AV17" s="2"/>
      <c r="AW17" s="2"/>
      <c r="AX17" s="2"/>
      <c r="AY17" s="2"/>
      <c r="AZ17" s="2"/>
      <c r="BA17" s="2"/>
      <c r="BB17" s="2"/>
      <c r="BC17" s="2"/>
      <c r="BD17" s="2"/>
    </row>
    <row r="18" spans="1:56">
      <c r="A18" s="1" t="str">
        <f>INDEX('Input forecast of cost driver'!$E$4:$F$106,MATCH($E18,'Input forecast of cost driver'!$E$4:$E$106,0),2)</f>
        <v>MVA</v>
      </c>
      <c r="B18" s="11" t="str">
        <f t="shared" si="1"/>
        <v>Jemena</v>
      </c>
      <c r="C18" s="81" t="s">
        <v>93</v>
      </c>
      <c r="D18" s="86" t="s">
        <v>94</v>
      </c>
      <c r="E18" s="83" t="s">
        <v>109</v>
      </c>
      <c r="F18" s="84">
        <v>2.9642632232249375</v>
      </c>
      <c r="G18" s="84">
        <v>0</v>
      </c>
      <c r="H18" s="84">
        <v>0</v>
      </c>
      <c r="I18" s="84">
        <v>0</v>
      </c>
      <c r="J18" s="84">
        <v>0</v>
      </c>
      <c r="K18" s="84">
        <v>0</v>
      </c>
      <c r="L18" s="84"/>
      <c r="M18" s="84"/>
      <c r="N18" s="84"/>
      <c r="O18" s="84"/>
      <c r="P18" s="84"/>
      <c r="Q18" s="84"/>
      <c r="R18" s="84"/>
      <c r="S18" s="84"/>
      <c r="T18" s="84"/>
      <c r="U18" s="84"/>
      <c r="V18" s="84"/>
      <c r="W18" s="84"/>
      <c r="X18" s="84"/>
      <c r="Y18" s="84"/>
      <c r="Z18" s="84"/>
      <c r="AA18" s="84"/>
      <c r="AB18" s="84"/>
      <c r="AC18" s="84"/>
      <c r="AD18" s="84"/>
      <c r="AF18" s="2"/>
      <c r="AG18" s="2"/>
      <c r="AH18" s="2"/>
      <c r="AI18" s="2"/>
      <c r="AJ18" s="2"/>
      <c r="AK18" s="2"/>
      <c r="AL18" s="2"/>
      <c r="AM18" s="2"/>
      <c r="AN18" s="2"/>
      <c r="AO18" s="2"/>
      <c r="AP18" s="2"/>
      <c r="AQ18" s="2"/>
      <c r="AR18" s="2"/>
      <c r="AS18" s="2"/>
      <c r="AT18" s="2"/>
      <c r="AU18" s="2"/>
      <c r="AV18" s="2"/>
      <c r="AW18" s="2"/>
      <c r="AX18" s="2"/>
      <c r="AY18" s="2"/>
      <c r="AZ18" s="2"/>
      <c r="BA18" s="2"/>
      <c r="BB18" s="2"/>
      <c r="BC18" s="2"/>
      <c r="BD18" s="2"/>
    </row>
    <row r="19" spans="1:56">
      <c r="A19" s="1">
        <f>INDEX('Input forecast of cost driver'!$E$4:$F$106,MATCH($E19,'Input forecast of cost driver'!$E$4:$E$106,0),2)</f>
        <v>0</v>
      </c>
      <c r="B19" s="11" t="str">
        <f t="shared" si="1"/>
        <v>Jemena</v>
      </c>
      <c r="C19" s="81" t="s">
        <v>93</v>
      </c>
      <c r="D19" s="86" t="s">
        <v>94</v>
      </c>
      <c r="E19" s="83" t="s">
        <v>110</v>
      </c>
      <c r="F19" s="84">
        <v>0</v>
      </c>
      <c r="G19" s="84">
        <v>0.812964624576474</v>
      </c>
      <c r="H19" s="84">
        <v>0</v>
      </c>
      <c r="I19" s="84">
        <v>0</v>
      </c>
      <c r="J19" s="84">
        <v>0</v>
      </c>
      <c r="K19" s="84">
        <v>0</v>
      </c>
      <c r="L19" s="84"/>
      <c r="M19" s="84"/>
      <c r="N19" s="84"/>
      <c r="O19" s="84"/>
      <c r="P19" s="84"/>
      <c r="Q19" s="84"/>
      <c r="R19" s="84"/>
      <c r="S19" s="84"/>
      <c r="T19" s="84"/>
      <c r="U19" s="84"/>
      <c r="V19" s="84"/>
      <c r="W19" s="84"/>
      <c r="X19" s="84"/>
      <c r="Y19" s="84"/>
      <c r="Z19" s="84"/>
      <c r="AA19" s="84"/>
      <c r="AB19" s="84"/>
      <c r="AC19" s="84"/>
      <c r="AD19" s="84"/>
      <c r="AF19" s="2"/>
      <c r="AG19" s="2"/>
      <c r="AH19" s="2"/>
      <c r="AI19" s="2"/>
      <c r="AJ19" s="2"/>
      <c r="AK19" s="2"/>
      <c r="AL19" s="2"/>
      <c r="AM19" s="2"/>
      <c r="AN19" s="2"/>
      <c r="AO19" s="2"/>
      <c r="AP19" s="2"/>
      <c r="AQ19" s="2"/>
      <c r="AR19" s="2"/>
      <c r="AS19" s="2"/>
      <c r="AT19" s="2"/>
      <c r="AU19" s="2"/>
      <c r="AV19" s="2"/>
      <c r="AW19" s="2"/>
      <c r="AX19" s="2"/>
      <c r="AY19" s="2"/>
      <c r="AZ19" s="2"/>
      <c r="BA19" s="2"/>
      <c r="BB19" s="2"/>
      <c r="BC19" s="2"/>
      <c r="BD19" s="2"/>
    </row>
    <row r="20" spans="1:56">
      <c r="A20" s="1">
        <f>INDEX('Input forecast of cost driver'!$E$4:$F$106,MATCH($E20,'Input forecast of cost driver'!$E$4:$E$106,0),2)</f>
        <v>0</v>
      </c>
      <c r="B20" s="11" t="str">
        <f t="shared" si="1"/>
        <v>Jemena</v>
      </c>
      <c r="C20" s="81" t="s">
        <v>93</v>
      </c>
      <c r="D20" s="86" t="s">
        <v>94</v>
      </c>
      <c r="E20" s="83" t="s">
        <v>111</v>
      </c>
      <c r="F20" s="84">
        <v>0</v>
      </c>
      <c r="G20" s="84">
        <v>0.88929815708080162</v>
      </c>
      <c r="H20" s="84">
        <v>0</v>
      </c>
      <c r="I20" s="84">
        <v>0</v>
      </c>
      <c r="J20" s="84">
        <v>0</v>
      </c>
      <c r="K20" s="84">
        <v>0</v>
      </c>
      <c r="L20" s="84"/>
      <c r="M20" s="84"/>
      <c r="N20" s="84"/>
      <c r="O20" s="84"/>
      <c r="P20" s="84"/>
      <c r="Q20" s="84"/>
      <c r="R20" s="84"/>
      <c r="S20" s="84"/>
      <c r="T20" s="84"/>
      <c r="U20" s="84"/>
      <c r="V20" s="84"/>
      <c r="W20" s="84"/>
      <c r="X20" s="84"/>
      <c r="Y20" s="84"/>
      <c r="Z20" s="84"/>
      <c r="AA20" s="84"/>
      <c r="AB20" s="84"/>
      <c r="AC20" s="84"/>
      <c r="AD20" s="84"/>
      <c r="AF20" s="2"/>
      <c r="AG20" s="2"/>
      <c r="AH20" s="2"/>
      <c r="AI20" s="2"/>
      <c r="AJ20" s="2"/>
      <c r="AK20" s="2"/>
      <c r="AL20" s="2"/>
      <c r="AM20" s="2"/>
      <c r="AN20" s="2"/>
      <c r="AO20" s="2"/>
      <c r="AP20" s="2"/>
      <c r="AQ20" s="2"/>
      <c r="AR20" s="2"/>
      <c r="AS20" s="2"/>
      <c r="AT20" s="2"/>
      <c r="AU20" s="2"/>
      <c r="AV20" s="2"/>
      <c r="AW20" s="2"/>
      <c r="AX20" s="2"/>
      <c r="AY20" s="2"/>
      <c r="AZ20" s="2"/>
      <c r="BA20" s="2"/>
      <c r="BB20" s="2"/>
      <c r="BC20" s="2"/>
      <c r="BD20" s="2"/>
    </row>
    <row r="21" spans="1:56">
      <c r="A21" s="1" t="str">
        <f>INDEX('Input forecast of cost driver'!$E$4:$F$106,MATCH($E21,'Input forecast of cost driver'!$E$4:$E$106,0),2)</f>
        <v>MVA</v>
      </c>
      <c r="B21" s="11" t="str">
        <f t="shared" si="1"/>
        <v>Jemena</v>
      </c>
      <c r="C21" s="81" t="s">
        <v>93</v>
      </c>
      <c r="D21" s="86" t="s">
        <v>94</v>
      </c>
      <c r="E21" s="83" t="s">
        <v>112</v>
      </c>
      <c r="F21" s="84">
        <v>1.2322139589212795</v>
      </c>
      <c r="G21" s="84">
        <v>0</v>
      </c>
      <c r="H21" s="84">
        <v>0</v>
      </c>
      <c r="I21" s="84">
        <v>0</v>
      </c>
      <c r="J21" s="84">
        <v>0</v>
      </c>
      <c r="K21" s="84">
        <v>0</v>
      </c>
      <c r="L21" s="84"/>
      <c r="M21" s="84"/>
      <c r="N21" s="84"/>
      <c r="O21" s="84"/>
      <c r="P21" s="84"/>
      <c r="Q21" s="84"/>
      <c r="R21" s="84"/>
      <c r="S21" s="84"/>
      <c r="T21" s="84"/>
      <c r="U21" s="84"/>
      <c r="V21" s="84"/>
      <c r="W21" s="84"/>
      <c r="X21" s="84"/>
      <c r="Y21" s="84"/>
      <c r="Z21" s="84"/>
      <c r="AA21" s="84"/>
      <c r="AB21" s="84"/>
      <c r="AC21" s="84"/>
      <c r="AD21" s="84"/>
      <c r="AF21" s="2"/>
      <c r="AG21" s="2"/>
      <c r="AH21" s="2"/>
      <c r="AI21" s="2"/>
      <c r="AJ21" s="2"/>
      <c r="AK21" s="2"/>
      <c r="AL21" s="2"/>
      <c r="AM21" s="2"/>
      <c r="AN21" s="2"/>
      <c r="AO21" s="2"/>
      <c r="AP21" s="2"/>
      <c r="AQ21" s="2"/>
      <c r="AR21" s="2"/>
      <c r="AS21" s="2"/>
      <c r="AT21" s="2"/>
      <c r="AU21" s="2"/>
      <c r="AV21" s="2"/>
      <c r="AW21" s="2"/>
      <c r="AX21" s="2"/>
      <c r="AY21" s="2"/>
      <c r="AZ21" s="2"/>
      <c r="BA21" s="2"/>
      <c r="BB21" s="2"/>
      <c r="BC21" s="2"/>
      <c r="BD21" s="2"/>
    </row>
    <row r="22" spans="1:56">
      <c r="A22" s="1" t="str">
        <f>INDEX('Input forecast of cost driver'!$E$4:$F$106,MATCH($E22,'Input forecast of cost driver'!$E$4:$E$106,0),2)</f>
        <v>MVA</v>
      </c>
      <c r="B22" s="11" t="str">
        <f t="shared" si="1"/>
        <v>Jemena</v>
      </c>
      <c r="C22" s="81" t="s">
        <v>93</v>
      </c>
      <c r="D22" s="86" t="s">
        <v>94</v>
      </c>
      <c r="E22" s="83" t="s">
        <v>113</v>
      </c>
      <c r="F22" s="84">
        <v>0</v>
      </c>
      <c r="G22" s="84">
        <v>0</v>
      </c>
      <c r="H22" s="84">
        <v>11.090885250828176</v>
      </c>
      <c r="I22" s="84">
        <v>12.614205213626203</v>
      </c>
      <c r="J22" s="84">
        <v>0</v>
      </c>
      <c r="K22" s="84">
        <v>0</v>
      </c>
      <c r="L22" s="84"/>
      <c r="M22" s="84"/>
      <c r="N22" s="84"/>
      <c r="O22" s="84"/>
      <c r="P22" s="84"/>
      <c r="Q22" s="84"/>
      <c r="R22" s="84"/>
      <c r="S22" s="84"/>
      <c r="T22" s="84"/>
      <c r="U22" s="84"/>
      <c r="V22" s="84"/>
      <c r="W22" s="84"/>
      <c r="X22" s="84"/>
      <c r="Y22" s="84"/>
      <c r="Z22" s="84"/>
      <c r="AA22" s="84"/>
      <c r="AB22" s="84"/>
      <c r="AC22" s="84"/>
      <c r="AD22" s="84"/>
      <c r="AF22" s="2"/>
      <c r="AG22" s="2"/>
      <c r="AH22" s="2"/>
      <c r="AI22" s="2"/>
      <c r="AJ22" s="2"/>
      <c r="AK22" s="2"/>
      <c r="AL22" s="2"/>
      <c r="AM22" s="2"/>
      <c r="AN22" s="2"/>
      <c r="AO22" s="2"/>
      <c r="AP22" s="2"/>
      <c r="AQ22" s="2"/>
      <c r="AR22" s="2"/>
      <c r="AS22" s="2"/>
      <c r="AT22" s="2"/>
      <c r="AU22" s="2"/>
      <c r="AV22" s="2"/>
      <c r="AW22" s="2"/>
      <c r="AX22" s="2"/>
      <c r="AY22" s="2"/>
      <c r="AZ22" s="2"/>
      <c r="BA22" s="2"/>
      <c r="BB22" s="2"/>
      <c r="BC22" s="2"/>
      <c r="BD22" s="2"/>
    </row>
    <row r="23" spans="1:56">
      <c r="A23" s="1">
        <f>INDEX('Input forecast of cost driver'!$E$4:$F$106,MATCH($E23,'Input forecast of cost driver'!$E$4:$E$106,0),2)</f>
        <v>0</v>
      </c>
      <c r="B23" s="11" t="str">
        <f t="shared" si="1"/>
        <v>Jemena</v>
      </c>
      <c r="C23" s="81" t="s">
        <v>93</v>
      </c>
      <c r="D23" s="86" t="s">
        <v>94</v>
      </c>
      <c r="E23" s="83" t="s">
        <v>114</v>
      </c>
      <c r="F23" s="84">
        <v>0</v>
      </c>
      <c r="G23" s="84">
        <v>0</v>
      </c>
      <c r="H23" s="84">
        <v>1.6538250371824161</v>
      </c>
      <c r="I23" s="84">
        <v>0</v>
      </c>
      <c r="J23" s="84">
        <v>0</v>
      </c>
      <c r="K23" s="84">
        <v>0</v>
      </c>
      <c r="L23" s="84"/>
      <c r="M23" s="84"/>
      <c r="N23" s="84"/>
      <c r="O23" s="84"/>
      <c r="P23" s="84"/>
      <c r="Q23" s="84"/>
      <c r="R23" s="84"/>
      <c r="S23" s="84"/>
      <c r="T23" s="84"/>
      <c r="U23" s="84"/>
      <c r="V23" s="84"/>
      <c r="W23" s="84"/>
      <c r="X23" s="84"/>
      <c r="Y23" s="84"/>
      <c r="Z23" s="84"/>
      <c r="AA23" s="84"/>
      <c r="AB23" s="84"/>
      <c r="AC23" s="84"/>
      <c r="AD23" s="84"/>
      <c r="AF23" s="2"/>
      <c r="AG23" s="2"/>
      <c r="AH23" s="2"/>
      <c r="AI23" s="2"/>
      <c r="AJ23" s="2"/>
      <c r="AK23" s="2"/>
      <c r="AL23" s="2"/>
      <c r="AM23" s="2"/>
      <c r="AN23" s="2"/>
      <c r="AO23" s="2"/>
      <c r="AP23" s="2"/>
      <c r="AQ23" s="2"/>
      <c r="AR23" s="2"/>
      <c r="AS23" s="2"/>
      <c r="AT23" s="2"/>
      <c r="AU23" s="2"/>
      <c r="AV23" s="2"/>
      <c r="AW23" s="2"/>
      <c r="AX23" s="2"/>
      <c r="AY23" s="2"/>
      <c r="AZ23" s="2"/>
      <c r="BA23" s="2"/>
      <c r="BB23" s="2"/>
      <c r="BC23" s="2"/>
      <c r="BD23" s="2"/>
    </row>
    <row r="24" spans="1:56">
      <c r="A24" s="1">
        <f>INDEX('Input forecast of cost driver'!$E$4:$F$106,MATCH($E24,'Input forecast of cost driver'!$E$4:$E$106,0),2)</f>
        <v>0</v>
      </c>
      <c r="B24" s="11" t="str">
        <f t="shared" si="1"/>
        <v>Jemena</v>
      </c>
      <c r="C24" s="81" t="s">
        <v>93</v>
      </c>
      <c r="D24" s="86" t="s">
        <v>94</v>
      </c>
      <c r="E24" s="83" t="s">
        <v>115</v>
      </c>
      <c r="F24" s="84">
        <v>0</v>
      </c>
      <c r="G24" s="84">
        <v>0</v>
      </c>
      <c r="H24" s="84">
        <v>0</v>
      </c>
      <c r="I24" s="84">
        <v>0.23483390665921619</v>
      </c>
      <c r="J24" s="84">
        <v>0</v>
      </c>
      <c r="K24" s="84">
        <v>0</v>
      </c>
      <c r="L24" s="84"/>
      <c r="M24" s="84"/>
      <c r="N24" s="84"/>
      <c r="O24" s="84"/>
      <c r="P24" s="84"/>
      <c r="Q24" s="84"/>
      <c r="R24" s="84"/>
      <c r="S24" s="84"/>
      <c r="T24" s="84"/>
      <c r="U24" s="84"/>
      <c r="V24" s="84"/>
      <c r="W24" s="84"/>
      <c r="X24" s="84"/>
      <c r="Y24" s="84"/>
      <c r="Z24" s="84"/>
      <c r="AA24" s="84"/>
      <c r="AB24" s="84"/>
      <c r="AC24" s="84"/>
      <c r="AD24" s="84"/>
      <c r="AF24" s="2"/>
      <c r="AG24" s="2"/>
      <c r="AH24" s="2"/>
      <c r="AI24" s="2"/>
      <c r="AJ24" s="2"/>
      <c r="AK24" s="2"/>
      <c r="AL24" s="2"/>
      <c r="AM24" s="2"/>
      <c r="AN24" s="2"/>
      <c r="AO24" s="2"/>
      <c r="AP24" s="2"/>
      <c r="AQ24" s="2"/>
      <c r="AR24" s="2"/>
      <c r="AS24" s="2"/>
      <c r="AT24" s="2"/>
      <c r="AU24" s="2"/>
      <c r="AV24" s="2"/>
      <c r="AW24" s="2"/>
      <c r="AX24" s="2"/>
      <c r="AY24" s="2"/>
      <c r="AZ24" s="2"/>
      <c r="BA24" s="2"/>
      <c r="BB24" s="2"/>
      <c r="BC24" s="2"/>
      <c r="BD24" s="2"/>
    </row>
    <row r="25" spans="1:56">
      <c r="A25" s="1">
        <f>INDEX('Input forecast of cost driver'!$E$4:$F$106,MATCH($E25,'Input forecast of cost driver'!$E$4:$E$106,0),2)</f>
        <v>0</v>
      </c>
      <c r="B25" s="11" t="str">
        <f t="shared" si="1"/>
        <v>Jemena</v>
      </c>
      <c r="C25" s="81" t="s">
        <v>93</v>
      </c>
      <c r="D25" s="86" t="s">
        <v>94</v>
      </c>
      <c r="E25" s="83" t="s">
        <v>116</v>
      </c>
      <c r="F25" s="84">
        <v>0</v>
      </c>
      <c r="G25" s="84">
        <v>0</v>
      </c>
      <c r="H25" s="84">
        <v>0</v>
      </c>
      <c r="I25" s="84">
        <v>0</v>
      </c>
      <c r="J25" s="84">
        <v>0</v>
      </c>
      <c r="K25" s="84">
        <v>0.2043284693102744</v>
      </c>
      <c r="L25" s="84"/>
      <c r="M25" s="84"/>
      <c r="N25" s="84"/>
      <c r="O25" s="84"/>
      <c r="P25" s="84"/>
      <c r="Q25" s="84"/>
      <c r="R25" s="84"/>
      <c r="S25" s="84"/>
      <c r="T25" s="84"/>
      <c r="U25" s="84"/>
      <c r="V25" s="84"/>
      <c r="W25" s="84"/>
      <c r="X25" s="84"/>
      <c r="Y25" s="84"/>
      <c r="Z25" s="84"/>
      <c r="AA25" s="84"/>
      <c r="AB25" s="84"/>
      <c r="AC25" s="84"/>
      <c r="AD25" s="84"/>
      <c r="AF25" s="2"/>
      <c r="AG25" s="2"/>
      <c r="AH25" s="2"/>
      <c r="AI25" s="2"/>
      <c r="AJ25" s="2"/>
      <c r="AK25" s="2"/>
      <c r="AL25" s="2"/>
      <c r="AM25" s="2"/>
      <c r="AN25" s="2"/>
      <c r="AO25" s="2"/>
      <c r="AP25" s="2"/>
      <c r="AQ25" s="2"/>
      <c r="AR25" s="2"/>
      <c r="AS25" s="2"/>
      <c r="AT25" s="2"/>
      <c r="AU25" s="2"/>
      <c r="AV25" s="2"/>
      <c r="AW25" s="2"/>
      <c r="AX25" s="2"/>
      <c r="AY25" s="2"/>
      <c r="AZ25" s="2"/>
      <c r="BA25" s="2"/>
      <c r="BB25" s="2"/>
      <c r="BC25" s="2"/>
      <c r="BD25" s="2"/>
    </row>
    <row r="26" spans="1:56">
      <c r="A26" s="1">
        <f>INDEX('Input forecast of cost driver'!$E$4:$F$106,MATCH($E26,'Input forecast of cost driver'!$E$4:$E$106,0),2)</f>
        <v>0</v>
      </c>
      <c r="B26" s="11" t="str">
        <f t="shared" si="1"/>
        <v>Jemena</v>
      </c>
      <c r="C26" s="81" t="s">
        <v>93</v>
      </c>
      <c r="D26" s="86" t="s">
        <v>94</v>
      </c>
      <c r="E26" s="83" t="s">
        <v>117</v>
      </c>
      <c r="F26" s="84">
        <v>0</v>
      </c>
      <c r="G26" s="84">
        <v>0</v>
      </c>
      <c r="H26" s="84">
        <v>0</v>
      </c>
      <c r="I26" s="84">
        <v>0</v>
      </c>
      <c r="J26" s="84">
        <v>1.9952433084116454</v>
      </c>
      <c r="K26" s="84">
        <v>0</v>
      </c>
      <c r="L26" s="84"/>
      <c r="M26" s="84"/>
      <c r="N26" s="84"/>
      <c r="O26" s="84"/>
      <c r="P26" s="84"/>
      <c r="Q26" s="84"/>
      <c r="R26" s="84"/>
      <c r="S26" s="84"/>
      <c r="T26" s="84"/>
      <c r="U26" s="84"/>
      <c r="V26" s="84"/>
      <c r="W26" s="84"/>
      <c r="X26" s="84"/>
      <c r="Y26" s="84"/>
      <c r="Z26" s="84"/>
      <c r="AA26" s="84"/>
      <c r="AB26" s="84"/>
      <c r="AC26" s="84"/>
      <c r="AD26" s="84"/>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1:56">
      <c r="A27" s="1">
        <f>INDEX('Input forecast of cost driver'!$E$4:$F$106,MATCH($E27,'Input forecast of cost driver'!$E$4:$E$106,0),2)</f>
        <v>0</v>
      </c>
      <c r="B27" s="11" t="str">
        <f t="shared" si="1"/>
        <v>Jemena</v>
      </c>
      <c r="C27" s="81" t="s">
        <v>93</v>
      </c>
      <c r="D27" s="86" t="s">
        <v>94</v>
      </c>
      <c r="E27" s="83" t="s">
        <v>118</v>
      </c>
      <c r="F27" s="84">
        <v>0</v>
      </c>
      <c r="G27" s="84">
        <v>0</v>
      </c>
      <c r="H27" s="84">
        <v>0</v>
      </c>
      <c r="I27" s="84">
        <v>0.44509217192386336</v>
      </c>
      <c r="J27" s="84">
        <v>0</v>
      </c>
      <c r="K27" s="84">
        <v>0</v>
      </c>
      <c r="L27" s="84"/>
      <c r="M27" s="84"/>
      <c r="N27" s="84"/>
      <c r="O27" s="84"/>
      <c r="P27" s="84"/>
      <c r="Q27" s="84"/>
      <c r="R27" s="84"/>
      <c r="S27" s="84"/>
      <c r="T27" s="84"/>
      <c r="U27" s="84"/>
      <c r="V27" s="84"/>
      <c r="W27" s="84"/>
      <c r="X27" s="84"/>
      <c r="Y27" s="84"/>
      <c r="Z27" s="84"/>
      <c r="AA27" s="84"/>
      <c r="AB27" s="84"/>
      <c r="AC27" s="84"/>
      <c r="AD27" s="84"/>
      <c r="AF27" s="2"/>
      <c r="AG27" s="2"/>
      <c r="AH27" s="2"/>
      <c r="AI27" s="2"/>
      <c r="AJ27" s="2"/>
      <c r="AK27" s="2"/>
      <c r="AL27" s="2"/>
      <c r="AM27" s="2"/>
      <c r="AN27" s="2"/>
      <c r="AO27" s="2"/>
      <c r="AP27" s="2"/>
      <c r="AQ27" s="2"/>
      <c r="AR27" s="2"/>
      <c r="AS27" s="2"/>
      <c r="AT27" s="2"/>
      <c r="AU27" s="2"/>
      <c r="AV27" s="2"/>
      <c r="AW27" s="2"/>
      <c r="AX27" s="2"/>
      <c r="AY27" s="2"/>
      <c r="AZ27" s="2"/>
      <c r="BA27" s="2"/>
      <c r="BB27" s="2"/>
      <c r="BC27" s="2"/>
      <c r="BD27" s="2"/>
    </row>
    <row r="28" spans="1:56">
      <c r="A28" s="1" t="str">
        <f>INDEX('Input forecast of cost driver'!$E$4:$F$106,MATCH($E28,'Input forecast of cost driver'!$E$4:$E$106,0),2)</f>
        <v>MVA</v>
      </c>
      <c r="B28" s="11" t="str">
        <f t="shared" si="1"/>
        <v>Jemena</v>
      </c>
      <c r="C28" s="81" t="s">
        <v>93</v>
      </c>
      <c r="D28" s="86" t="s">
        <v>119</v>
      </c>
      <c r="E28" s="83" t="s">
        <v>120</v>
      </c>
      <c r="F28" s="84">
        <v>0</v>
      </c>
      <c r="G28" s="84">
        <v>1.7438105850330177</v>
      </c>
      <c r="H28" s="84">
        <v>0</v>
      </c>
      <c r="I28" s="84">
        <v>0</v>
      </c>
      <c r="J28" s="84">
        <v>0</v>
      </c>
      <c r="K28" s="84">
        <v>0</v>
      </c>
      <c r="L28" s="84"/>
      <c r="M28" s="84"/>
      <c r="N28" s="84"/>
      <c r="O28" s="84"/>
      <c r="P28" s="84"/>
      <c r="Q28" s="84"/>
      <c r="R28" s="84"/>
      <c r="S28" s="84"/>
      <c r="T28" s="84"/>
      <c r="U28" s="84"/>
      <c r="V28" s="84"/>
      <c r="W28" s="84"/>
      <c r="X28" s="84"/>
      <c r="Y28" s="84"/>
      <c r="Z28" s="84"/>
      <c r="AA28" s="84"/>
      <c r="AB28" s="84"/>
      <c r="AC28" s="84"/>
      <c r="AD28" s="84"/>
      <c r="AF28" s="2"/>
      <c r="AG28" s="2"/>
      <c r="AH28" s="2"/>
      <c r="AI28" s="2"/>
      <c r="AJ28" s="2"/>
      <c r="AK28" s="2"/>
      <c r="AL28" s="2"/>
      <c r="AM28" s="2"/>
      <c r="AN28" s="2"/>
      <c r="AO28" s="2"/>
      <c r="AP28" s="2"/>
      <c r="AQ28" s="2"/>
      <c r="AR28" s="2"/>
      <c r="AS28" s="2"/>
      <c r="AT28" s="2"/>
      <c r="AU28" s="2"/>
      <c r="AV28" s="2"/>
      <c r="AW28" s="2"/>
      <c r="AX28" s="2"/>
      <c r="AY28" s="2"/>
      <c r="AZ28" s="2"/>
      <c r="BA28" s="2"/>
      <c r="BB28" s="2"/>
      <c r="BC28" s="2"/>
      <c r="BD28" s="2"/>
    </row>
    <row r="29" spans="1:56">
      <c r="A29" s="1" t="str">
        <f>INDEX('Input forecast of cost driver'!$E$4:$F$106,MATCH($E29,'Input forecast of cost driver'!$E$4:$E$106,0),2)</f>
        <v>MVA</v>
      </c>
      <c r="B29" s="11" t="str">
        <f t="shared" si="1"/>
        <v>Jemena</v>
      </c>
      <c r="C29" s="81" t="s">
        <v>93</v>
      </c>
      <c r="D29" s="86" t="s">
        <v>119</v>
      </c>
      <c r="E29" s="83" t="s">
        <v>121</v>
      </c>
      <c r="F29" s="84">
        <v>3.1891601227305202</v>
      </c>
      <c r="G29" s="84">
        <v>0</v>
      </c>
      <c r="H29" s="84">
        <v>0</v>
      </c>
      <c r="I29" s="84">
        <v>0</v>
      </c>
      <c r="J29" s="84">
        <v>0</v>
      </c>
      <c r="K29" s="84">
        <v>0</v>
      </c>
      <c r="L29" s="84"/>
      <c r="M29" s="84"/>
      <c r="N29" s="84"/>
      <c r="O29" s="84"/>
      <c r="P29" s="84"/>
      <c r="Q29" s="84"/>
      <c r="R29" s="84"/>
      <c r="S29" s="84"/>
      <c r="T29" s="84"/>
      <c r="U29" s="84"/>
      <c r="V29" s="84"/>
      <c r="W29" s="84"/>
      <c r="X29" s="84"/>
      <c r="Y29" s="84"/>
      <c r="Z29" s="84"/>
      <c r="AA29" s="84"/>
      <c r="AB29" s="84"/>
      <c r="AC29" s="84"/>
      <c r="AD29" s="84"/>
      <c r="AF29" s="2"/>
      <c r="AG29" s="2"/>
      <c r="AH29" s="2"/>
      <c r="AI29" s="2"/>
      <c r="AJ29" s="2"/>
      <c r="AK29" s="2"/>
      <c r="AL29" s="2"/>
      <c r="AM29" s="2"/>
      <c r="AN29" s="2"/>
      <c r="AO29" s="2"/>
      <c r="AP29" s="2"/>
      <c r="AQ29" s="2"/>
      <c r="AR29" s="2"/>
      <c r="AS29" s="2"/>
      <c r="AT29" s="2"/>
      <c r="AU29" s="2"/>
      <c r="AV29" s="2"/>
      <c r="AW29" s="2"/>
      <c r="AX29" s="2"/>
      <c r="AY29" s="2"/>
      <c r="AZ29" s="2"/>
      <c r="BA29" s="2"/>
      <c r="BB29" s="2"/>
      <c r="BC29" s="2"/>
      <c r="BD29" s="2"/>
    </row>
    <row r="30" spans="1:56">
      <c r="A30" s="1" t="str">
        <f>INDEX('Input forecast of cost driver'!$E$4:$F$106,MATCH($E30,'Input forecast of cost driver'!$E$4:$E$106,0),2)</f>
        <v>MVA</v>
      </c>
      <c r="B30" s="11" t="str">
        <f t="shared" si="1"/>
        <v>Jemena</v>
      </c>
      <c r="C30" s="81" t="s">
        <v>93</v>
      </c>
      <c r="D30" s="86" t="s">
        <v>119</v>
      </c>
      <c r="E30" s="83" t="s">
        <v>122</v>
      </c>
      <c r="F30" s="84">
        <v>0</v>
      </c>
      <c r="G30" s="84">
        <v>0</v>
      </c>
      <c r="H30" s="84">
        <v>0.38802175653029564</v>
      </c>
      <c r="I30" s="84">
        <v>0</v>
      </c>
      <c r="J30" s="84">
        <v>0</v>
      </c>
      <c r="K30" s="84">
        <v>0</v>
      </c>
      <c r="L30" s="84"/>
      <c r="M30" s="84"/>
      <c r="N30" s="84"/>
      <c r="O30" s="84"/>
      <c r="P30" s="84"/>
      <c r="Q30" s="84"/>
      <c r="R30" s="84"/>
      <c r="S30" s="84"/>
      <c r="T30" s="84"/>
      <c r="U30" s="84"/>
      <c r="V30" s="84"/>
      <c r="W30" s="84"/>
      <c r="X30" s="84"/>
      <c r="Y30" s="84"/>
      <c r="Z30" s="84"/>
      <c r="AA30" s="84"/>
      <c r="AB30" s="84"/>
      <c r="AC30" s="84"/>
      <c r="AD30" s="84"/>
      <c r="AF30" s="2"/>
      <c r="AG30" s="2"/>
      <c r="AH30" s="2"/>
      <c r="AI30" s="2"/>
      <c r="AJ30" s="2"/>
      <c r="AK30" s="2"/>
      <c r="AL30" s="2"/>
      <c r="AM30" s="2"/>
      <c r="AN30" s="2"/>
      <c r="AO30" s="2"/>
      <c r="AP30" s="2"/>
      <c r="AQ30" s="2"/>
      <c r="AR30" s="2"/>
      <c r="AS30" s="2"/>
      <c r="AT30" s="2"/>
      <c r="AU30" s="2"/>
      <c r="AV30" s="2"/>
      <c r="AW30" s="2"/>
      <c r="AX30" s="2"/>
      <c r="AY30" s="2"/>
      <c r="AZ30" s="2"/>
      <c r="BA30" s="2"/>
      <c r="BB30" s="2"/>
      <c r="BC30" s="2"/>
      <c r="BD30" s="2"/>
    </row>
    <row r="31" spans="1:56">
      <c r="A31" s="1" t="str">
        <f>INDEX('Input forecast of cost driver'!$E$4:$F$106,MATCH($E31,'Input forecast of cost driver'!$E$4:$E$106,0),2)</f>
        <v>MVA</v>
      </c>
      <c r="B31" s="11" t="str">
        <f t="shared" si="1"/>
        <v>Jemena</v>
      </c>
      <c r="C31" s="81" t="s">
        <v>93</v>
      </c>
      <c r="D31" s="86" t="s">
        <v>119</v>
      </c>
      <c r="E31" s="83" t="s">
        <v>123</v>
      </c>
      <c r="F31" s="84">
        <v>1.1638119835872618</v>
      </c>
      <c r="G31" s="84">
        <v>0</v>
      </c>
      <c r="H31" s="84">
        <v>0</v>
      </c>
      <c r="I31" s="84">
        <v>0</v>
      </c>
      <c r="J31" s="84">
        <v>0</v>
      </c>
      <c r="K31" s="84">
        <v>0</v>
      </c>
      <c r="L31" s="84"/>
      <c r="M31" s="84"/>
      <c r="N31" s="84"/>
      <c r="O31" s="84"/>
      <c r="P31" s="84"/>
      <c r="Q31" s="84"/>
      <c r="R31" s="84"/>
      <c r="S31" s="84"/>
      <c r="T31" s="84"/>
      <c r="U31" s="84"/>
      <c r="V31" s="84"/>
      <c r="W31" s="84"/>
      <c r="X31" s="84"/>
      <c r="Y31" s="84"/>
      <c r="Z31" s="84"/>
      <c r="AA31" s="84"/>
      <c r="AB31" s="84"/>
      <c r="AC31" s="84"/>
      <c r="AD31" s="84"/>
      <c r="AF31" s="2"/>
      <c r="AG31" s="2"/>
      <c r="AH31" s="2"/>
      <c r="AI31" s="2"/>
      <c r="AJ31" s="2"/>
      <c r="AK31" s="2"/>
      <c r="AL31" s="2"/>
      <c r="AM31" s="2"/>
      <c r="AN31" s="2"/>
      <c r="AO31" s="2"/>
      <c r="AP31" s="2"/>
      <c r="AQ31" s="2"/>
      <c r="AR31" s="2"/>
      <c r="AS31" s="2"/>
      <c r="AT31" s="2"/>
      <c r="AU31" s="2"/>
      <c r="AV31" s="2"/>
      <c r="AW31" s="2"/>
      <c r="AX31" s="2"/>
      <c r="AY31" s="2"/>
      <c r="AZ31" s="2"/>
      <c r="BA31" s="2"/>
      <c r="BB31" s="2"/>
      <c r="BC31" s="2"/>
      <c r="BD31" s="2"/>
    </row>
    <row r="32" spans="1:56">
      <c r="A32" s="1" t="str">
        <f>INDEX('Input forecast of cost driver'!$E$4:$F$106,MATCH($E32,'Input forecast of cost driver'!$E$4:$E$106,0),2)</f>
        <v>MVA</v>
      </c>
      <c r="B32" s="11" t="str">
        <f t="shared" si="1"/>
        <v>Jemena</v>
      </c>
      <c r="C32" s="81" t="s">
        <v>93</v>
      </c>
      <c r="D32" s="86" t="s">
        <v>119</v>
      </c>
      <c r="E32" s="83" t="s">
        <v>124</v>
      </c>
      <c r="F32" s="84">
        <v>0</v>
      </c>
      <c r="G32" s="84">
        <v>6.0610477752253189</v>
      </c>
      <c r="H32" s="84">
        <v>0</v>
      </c>
      <c r="I32" s="84">
        <v>0</v>
      </c>
      <c r="J32" s="84">
        <v>0</v>
      </c>
      <c r="K32" s="84">
        <v>0</v>
      </c>
      <c r="L32" s="84"/>
      <c r="M32" s="84"/>
      <c r="N32" s="84"/>
      <c r="O32" s="84"/>
      <c r="P32" s="84"/>
      <c r="Q32" s="84"/>
      <c r="R32" s="84"/>
      <c r="S32" s="84"/>
      <c r="T32" s="84"/>
      <c r="U32" s="84"/>
      <c r="V32" s="84"/>
      <c r="W32" s="84"/>
      <c r="X32" s="84"/>
      <c r="Y32" s="84"/>
      <c r="Z32" s="84"/>
      <c r="AA32" s="84"/>
      <c r="AB32" s="84"/>
      <c r="AC32" s="84"/>
      <c r="AD32" s="84"/>
      <c r="AF32" s="2"/>
      <c r="AG32" s="2"/>
      <c r="AH32" s="2"/>
      <c r="AI32" s="2"/>
      <c r="AJ32" s="2"/>
      <c r="AK32" s="2"/>
      <c r="AL32" s="2"/>
      <c r="AM32" s="2"/>
      <c r="AN32" s="2"/>
      <c r="AO32" s="2"/>
      <c r="AP32" s="2"/>
      <c r="AQ32" s="2"/>
      <c r="AR32" s="2"/>
      <c r="AS32" s="2"/>
      <c r="AT32" s="2"/>
      <c r="AU32" s="2"/>
      <c r="AV32" s="2"/>
      <c r="AW32" s="2"/>
      <c r="AX32" s="2"/>
      <c r="AY32" s="2"/>
      <c r="AZ32" s="2"/>
      <c r="BA32" s="2"/>
      <c r="BB32" s="2"/>
      <c r="BC32" s="2"/>
      <c r="BD32" s="2"/>
    </row>
    <row r="33" spans="1:56">
      <c r="A33" s="1" t="str">
        <f>INDEX('Input forecast of cost driver'!$E$4:$F$106,MATCH($E33,'Input forecast of cost driver'!$E$4:$E$106,0),2)</f>
        <v>MVA</v>
      </c>
      <c r="B33" s="11" t="str">
        <f t="shared" si="1"/>
        <v>Jemena</v>
      </c>
      <c r="C33" s="81" t="s">
        <v>93</v>
      </c>
      <c r="D33" s="86" t="s">
        <v>119</v>
      </c>
      <c r="E33" s="83" t="s">
        <v>125</v>
      </c>
      <c r="F33" s="84">
        <v>0</v>
      </c>
      <c r="G33" s="84">
        <v>1.9655805046559758</v>
      </c>
      <c r="H33" s="84">
        <v>0</v>
      </c>
      <c r="I33" s="84">
        <v>0</v>
      </c>
      <c r="J33" s="84">
        <v>0</v>
      </c>
      <c r="K33" s="84">
        <v>0</v>
      </c>
      <c r="L33" s="84"/>
      <c r="M33" s="84"/>
      <c r="N33" s="84"/>
      <c r="O33" s="84"/>
      <c r="P33" s="84"/>
      <c r="Q33" s="84"/>
      <c r="R33" s="84"/>
      <c r="S33" s="84"/>
      <c r="T33" s="84"/>
      <c r="U33" s="84"/>
      <c r="V33" s="84"/>
      <c r="W33" s="84"/>
      <c r="X33" s="84"/>
      <c r="Y33" s="84"/>
      <c r="Z33" s="84"/>
      <c r="AA33" s="84"/>
      <c r="AB33" s="84"/>
      <c r="AC33" s="84"/>
      <c r="AD33" s="84"/>
      <c r="AF33" s="2"/>
      <c r="AG33" s="2"/>
      <c r="AH33" s="2"/>
      <c r="AI33" s="2"/>
      <c r="AJ33" s="2"/>
      <c r="AK33" s="2"/>
      <c r="AL33" s="2"/>
      <c r="AM33" s="2"/>
      <c r="AN33" s="2"/>
      <c r="AO33" s="2"/>
      <c r="AP33" s="2"/>
      <c r="AQ33" s="2"/>
      <c r="AR33" s="2"/>
      <c r="AS33" s="2"/>
      <c r="AT33" s="2"/>
      <c r="AU33" s="2"/>
      <c r="AV33" s="2"/>
      <c r="AW33" s="2"/>
      <c r="AX33" s="2"/>
      <c r="AY33" s="2"/>
      <c r="AZ33" s="2"/>
      <c r="BA33" s="2"/>
      <c r="BB33" s="2"/>
      <c r="BC33" s="2"/>
      <c r="BD33" s="2"/>
    </row>
    <row r="34" spans="1:56">
      <c r="A34" s="1" t="str">
        <f>INDEX('Input forecast of cost driver'!$E$4:$F$106,MATCH($E34,'Input forecast of cost driver'!$E$4:$E$106,0),2)</f>
        <v>MVA</v>
      </c>
      <c r="B34" s="11" t="str">
        <f t="shared" si="1"/>
        <v>Jemena</v>
      </c>
      <c r="C34" s="81" t="s">
        <v>93</v>
      </c>
      <c r="D34" s="86" t="s">
        <v>119</v>
      </c>
      <c r="E34" s="83" t="s">
        <v>126</v>
      </c>
      <c r="F34" s="84">
        <v>0</v>
      </c>
      <c r="G34" s="84">
        <v>2.7156079464911267</v>
      </c>
      <c r="H34" s="84">
        <v>2.7612958560442351</v>
      </c>
      <c r="I34" s="84">
        <v>0</v>
      </c>
      <c r="J34" s="84">
        <v>0</v>
      </c>
      <c r="K34" s="84">
        <v>0</v>
      </c>
      <c r="L34" s="84"/>
      <c r="M34" s="84"/>
      <c r="N34" s="84"/>
      <c r="O34" s="84"/>
      <c r="P34" s="84"/>
      <c r="Q34" s="84"/>
      <c r="R34" s="84"/>
      <c r="S34" s="84"/>
      <c r="T34" s="84"/>
      <c r="U34" s="84"/>
      <c r="V34" s="84"/>
      <c r="W34" s="84"/>
      <c r="X34" s="84"/>
      <c r="Y34" s="84"/>
      <c r="Z34" s="84"/>
      <c r="AA34" s="84"/>
      <c r="AB34" s="84"/>
      <c r="AC34" s="84"/>
      <c r="AD34" s="84"/>
      <c r="AF34" s="2"/>
      <c r="AG34" s="2"/>
      <c r="AH34" s="2"/>
      <c r="AI34" s="2"/>
      <c r="AJ34" s="2"/>
      <c r="AK34" s="2"/>
      <c r="AL34" s="2"/>
      <c r="AM34" s="2"/>
      <c r="AN34" s="2"/>
      <c r="AO34" s="2"/>
      <c r="AP34" s="2"/>
      <c r="AQ34" s="2"/>
      <c r="AR34" s="2"/>
      <c r="AS34" s="2"/>
      <c r="AT34" s="2"/>
      <c r="AU34" s="2"/>
      <c r="AV34" s="2"/>
      <c r="AW34" s="2"/>
      <c r="AX34" s="2"/>
      <c r="AY34" s="2"/>
      <c r="AZ34" s="2"/>
      <c r="BA34" s="2"/>
      <c r="BB34" s="2"/>
      <c r="BC34" s="2"/>
      <c r="BD34" s="2"/>
    </row>
    <row r="35" spans="1:56">
      <c r="A35" s="1" t="str">
        <f>INDEX('Input forecast of cost driver'!$E$4:$F$106,MATCH($E35,'Input forecast of cost driver'!$E$4:$E$106,0),2)</f>
        <v>MVA</v>
      </c>
      <c r="B35" s="11" t="str">
        <f t="shared" si="1"/>
        <v>Jemena</v>
      </c>
      <c r="C35" s="81" t="s">
        <v>93</v>
      </c>
      <c r="D35" s="86" t="s">
        <v>119</v>
      </c>
      <c r="E35" s="83" t="s">
        <v>127</v>
      </c>
      <c r="F35" s="84">
        <v>0</v>
      </c>
      <c r="G35" s="84">
        <v>0</v>
      </c>
      <c r="H35" s="84">
        <v>0</v>
      </c>
      <c r="I35" s="84">
        <v>1.7726021100002081</v>
      </c>
      <c r="J35" s="84">
        <v>0</v>
      </c>
      <c r="K35" s="84">
        <v>0</v>
      </c>
      <c r="L35" s="84"/>
      <c r="M35" s="84"/>
      <c r="N35" s="84"/>
      <c r="O35" s="84"/>
      <c r="P35" s="84"/>
      <c r="Q35" s="84"/>
      <c r="R35" s="84"/>
      <c r="S35" s="84"/>
      <c r="T35" s="84"/>
      <c r="U35" s="84"/>
      <c r="V35" s="84"/>
      <c r="W35" s="84"/>
      <c r="X35" s="84"/>
      <c r="Y35" s="84"/>
      <c r="Z35" s="84"/>
      <c r="AA35" s="84"/>
      <c r="AB35" s="84"/>
      <c r="AC35" s="84"/>
      <c r="AD35" s="84"/>
      <c r="AF35" s="2"/>
      <c r="AG35" s="2"/>
      <c r="AH35" s="2"/>
      <c r="AI35" s="2"/>
      <c r="AJ35" s="2"/>
      <c r="AK35" s="2"/>
      <c r="AL35" s="2"/>
      <c r="AM35" s="2"/>
      <c r="AN35" s="2"/>
      <c r="AO35" s="2"/>
      <c r="AP35" s="2"/>
      <c r="AQ35" s="2"/>
      <c r="AR35" s="2"/>
      <c r="AS35" s="2"/>
      <c r="AT35" s="2"/>
      <c r="AU35" s="2"/>
      <c r="AV35" s="2"/>
      <c r="AW35" s="2"/>
      <c r="AX35" s="2"/>
      <c r="AY35" s="2"/>
      <c r="AZ35" s="2"/>
      <c r="BA35" s="2"/>
      <c r="BB35" s="2"/>
      <c r="BC35" s="2"/>
      <c r="BD35" s="2"/>
    </row>
    <row r="36" spans="1:56">
      <c r="A36" s="1" t="str">
        <f>INDEX('Input forecast of cost driver'!$E$4:$F$106,MATCH($E36,'Input forecast of cost driver'!$E$4:$E$106,0),2)</f>
        <v>MVA</v>
      </c>
      <c r="B36" s="11" t="str">
        <f t="shared" si="1"/>
        <v>Jemena</v>
      </c>
      <c r="C36" s="81" t="s">
        <v>93</v>
      </c>
      <c r="D36" s="86" t="s">
        <v>119</v>
      </c>
      <c r="E36" s="83" t="s">
        <v>128</v>
      </c>
      <c r="F36" s="84">
        <v>0</v>
      </c>
      <c r="G36" s="84">
        <v>2.1915793515179587</v>
      </c>
      <c r="H36" s="84">
        <v>0</v>
      </c>
      <c r="I36" s="84">
        <v>0</v>
      </c>
      <c r="J36" s="84">
        <v>0</v>
      </c>
      <c r="K36" s="84">
        <v>0</v>
      </c>
      <c r="L36" s="84"/>
      <c r="M36" s="84"/>
      <c r="N36" s="84"/>
      <c r="O36" s="84"/>
      <c r="P36" s="84"/>
      <c r="Q36" s="84"/>
      <c r="R36" s="84"/>
      <c r="S36" s="84"/>
      <c r="T36" s="84"/>
      <c r="U36" s="84"/>
      <c r="V36" s="84"/>
      <c r="W36" s="84"/>
      <c r="X36" s="84"/>
      <c r="Y36" s="84"/>
      <c r="Z36" s="84"/>
      <c r="AA36" s="84"/>
      <c r="AB36" s="84"/>
      <c r="AC36" s="84"/>
      <c r="AD36" s="84"/>
      <c r="AF36" s="2"/>
      <c r="AG36" s="2"/>
      <c r="AH36" s="2"/>
      <c r="AI36" s="2"/>
      <c r="AJ36" s="2"/>
      <c r="AK36" s="2"/>
      <c r="AL36" s="2"/>
      <c r="AM36" s="2"/>
      <c r="AN36" s="2"/>
      <c r="AO36" s="2"/>
      <c r="AP36" s="2"/>
      <c r="AQ36" s="2"/>
      <c r="AR36" s="2"/>
      <c r="AS36" s="2"/>
      <c r="AT36" s="2"/>
      <c r="AU36" s="2"/>
      <c r="AV36" s="2"/>
      <c r="AW36" s="2"/>
      <c r="AX36" s="2"/>
      <c r="AY36" s="2"/>
      <c r="AZ36" s="2"/>
      <c r="BA36" s="2"/>
      <c r="BB36" s="2"/>
      <c r="BC36" s="2"/>
      <c r="BD36" s="2"/>
    </row>
    <row r="37" spans="1:56">
      <c r="A37" s="1" t="str">
        <f>INDEX('Input forecast of cost driver'!$E$4:$F$106,MATCH($E37,'Input forecast of cost driver'!$E$4:$E$106,0),2)</f>
        <v>MVA</v>
      </c>
      <c r="B37" s="11" t="str">
        <f t="shared" si="1"/>
        <v>Jemena</v>
      </c>
      <c r="C37" s="81" t="s">
        <v>93</v>
      </c>
      <c r="D37" s="86" t="s">
        <v>119</v>
      </c>
      <c r="E37" s="83" t="s">
        <v>129</v>
      </c>
      <c r="F37" s="84">
        <v>2.1855475132295656</v>
      </c>
      <c r="G37" s="84">
        <v>2.1548342609995133</v>
      </c>
      <c r="H37" s="84">
        <v>0</v>
      </c>
      <c r="I37" s="84">
        <v>0</v>
      </c>
      <c r="J37" s="84">
        <v>0</v>
      </c>
      <c r="K37" s="84">
        <v>0</v>
      </c>
      <c r="L37" s="84"/>
      <c r="M37" s="84"/>
      <c r="N37" s="84"/>
      <c r="O37" s="84"/>
      <c r="P37" s="84"/>
      <c r="Q37" s="84"/>
      <c r="R37" s="84"/>
      <c r="S37" s="84"/>
      <c r="T37" s="84"/>
      <c r="U37" s="84"/>
      <c r="V37" s="84"/>
      <c r="W37" s="84"/>
      <c r="X37" s="84"/>
      <c r="Y37" s="84"/>
      <c r="Z37" s="84"/>
      <c r="AA37" s="84"/>
      <c r="AB37" s="84"/>
      <c r="AC37" s="84"/>
      <c r="AD37" s="84"/>
      <c r="AF37" s="2"/>
      <c r="AG37" s="2"/>
      <c r="AH37" s="2"/>
      <c r="AI37" s="2"/>
      <c r="AJ37" s="2"/>
      <c r="AK37" s="2"/>
      <c r="AL37" s="2"/>
      <c r="AM37" s="2"/>
      <c r="AN37" s="2"/>
      <c r="AO37" s="2"/>
      <c r="AP37" s="2"/>
      <c r="AQ37" s="2"/>
      <c r="AR37" s="2"/>
      <c r="AS37" s="2"/>
      <c r="AT37" s="2"/>
      <c r="AU37" s="2"/>
      <c r="AV37" s="2"/>
      <c r="AW37" s="2"/>
      <c r="AX37" s="2"/>
      <c r="AY37" s="2"/>
      <c r="AZ37" s="2"/>
      <c r="BA37" s="2"/>
      <c r="BB37" s="2"/>
      <c r="BC37" s="2"/>
      <c r="BD37" s="2"/>
    </row>
    <row r="38" spans="1:56">
      <c r="A38" s="1" t="str">
        <f>INDEX('Input forecast of cost driver'!$E$4:$F$106,MATCH($E38,'Input forecast of cost driver'!$E$4:$E$106,0),2)</f>
        <v>MVA</v>
      </c>
      <c r="B38" s="11" t="str">
        <f t="shared" si="1"/>
        <v>Jemena</v>
      </c>
      <c r="C38" s="81" t="s">
        <v>93</v>
      </c>
      <c r="D38" s="86" t="s">
        <v>119</v>
      </c>
      <c r="E38" s="83" t="s">
        <v>130</v>
      </c>
      <c r="F38" s="84">
        <v>0</v>
      </c>
      <c r="G38" s="84">
        <v>0</v>
      </c>
      <c r="H38" s="84">
        <v>0</v>
      </c>
      <c r="I38" s="84">
        <v>0</v>
      </c>
      <c r="J38" s="84">
        <v>2.0147261744785911</v>
      </c>
      <c r="K38" s="84">
        <v>2.076028399974267</v>
      </c>
      <c r="L38" s="84"/>
      <c r="M38" s="84"/>
      <c r="N38" s="84"/>
      <c r="O38" s="84"/>
      <c r="P38" s="84"/>
      <c r="Q38" s="84"/>
      <c r="R38" s="84"/>
      <c r="S38" s="84"/>
      <c r="T38" s="84"/>
      <c r="U38" s="84"/>
      <c r="V38" s="84"/>
      <c r="W38" s="84"/>
      <c r="X38" s="84"/>
      <c r="Y38" s="84"/>
      <c r="Z38" s="84"/>
      <c r="AA38" s="84"/>
      <c r="AB38" s="84"/>
      <c r="AC38" s="84"/>
      <c r="AD38" s="84"/>
      <c r="AF38" s="2"/>
      <c r="AG38" s="2"/>
      <c r="AH38" s="2"/>
      <c r="AI38" s="2"/>
      <c r="AJ38" s="2"/>
      <c r="AK38" s="2"/>
      <c r="AL38" s="2"/>
      <c r="AM38" s="2"/>
      <c r="AN38" s="2"/>
      <c r="AO38" s="2"/>
      <c r="AP38" s="2"/>
      <c r="AQ38" s="2"/>
      <c r="AR38" s="2"/>
      <c r="AS38" s="2"/>
      <c r="AT38" s="2"/>
      <c r="AU38" s="2"/>
      <c r="AV38" s="2"/>
      <c r="AW38" s="2"/>
      <c r="AX38" s="2"/>
      <c r="AY38" s="2"/>
      <c r="AZ38" s="2"/>
      <c r="BA38" s="2"/>
      <c r="BB38" s="2"/>
      <c r="BC38" s="2"/>
      <c r="BD38" s="2"/>
    </row>
    <row r="39" spans="1:56">
      <c r="A39" s="1" t="str">
        <f>INDEX('Input forecast of cost driver'!$E$4:$F$106,MATCH($E39,'Input forecast of cost driver'!$E$4:$E$106,0),2)</f>
        <v>MVA</v>
      </c>
      <c r="B39" s="11" t="str">
        <f t="shared" si="1"/>
        <v>Jemena</v>
      </c>
      <c r="C39" s="81" t="s">
        <v>93</v>
      </c>
      <c r="D39" s="86" t="s">
        <v>119</v>
      </c>
      <c r="E39" s="83" t="s">
        <v>131</v>
      </c>
      <c r="F39" s="84">
        <v>0</v>
      </c>
      <c r="G39" s="84">
        <v>0.56294484364190001</v>
      </c>
      <c r="H39" s="84">
        <v>0</v>
      </c>
      <c r="I39" s="84">
        <v>0</v>
      </c>
      <c r="J39" s="84">
        <v>0</v>
      </c>
      <c r="K39" s="84">
        <v>0</v>
      </c>
      <c r="L39" s="84"/>
      <c r="M39" s="84"/>
      <c r="N39" s="84"/>
      <c r="O39" s="84"/>
      <c r="P39" s="84"/>
      <c r="Q39" s="84"/>
      <c r="R39" s="84"/>
      <c r="S39" s="84"/>
      <c r="T39" s="84"/>
      <c r="U39" s="84"/>
      <c r="V39" s="84"/>
      <c r="W39" s="84"/>
      <c r="X39" s="84"/>
      <c r="Y39" s="84"/>
      <c r="Z39" s="84"/>
      <c r="AA39" s="84"/>
      <c r="AB39" s="84"/>
      <c r="AC39" s="84"/>
      <c r="AD39" s="84"/>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spans="1:56">
      <c r="A40" s="1" t="str">
        <f>INDEX('Input forecast of cost driver'!$E$4:$F$106,MATCH($E40,'Input forecast of cost driver'!$E$4:$E$106,0),2)</f>
        <v>MVA</v>
      </c>
      <c r="B40" s="11" t="str">
        <f t="shared" si="1"/>
        <v>Jemena</v>
      </c>
      <c r="C40" s="81" t="s">
        <v>93</v>
      </c>
      <c r="D40" s="86" t="s">
        <v>119</v>
      </c>
      <c r="E40" s="83" t="s">
        <v>132</v>
      </c>
      <c r="F40" s="84">
        <v>0</v>
      </c>
      <c r="G40" s="84">
        <v>0</v>
      </c>
      <c r="H40" s="84">
        <v>0</v>
      </c>
      <c r="I40" s="84">
        <v>7.9720269708471667</v>
      </c>
      <c r="J40" s="84">
        <v>11.512595120095643</v>
      </c>
      <c r="K40" s="84">
        <v>0</v>
      </c>
      <c r="L40" s="84"/>
      <c r="M40" s="84"/>
      <c r="N40" s="84"/>
      <c r="O40" s="84"/>
      <c r="P40" s="84"/>
      <c r="Q40" s="84"/>
      <c r="R40" s="84"/>
      <c r="S40" s="84"/>
      <c r="T40" s="84"/>
      <c r="U40" s="84"/>
      <c r="V40" s="84"/>
      <c r="W40" s="84"/>
      <c r="X40" s="84"/>
      <c r="Y40" s="84"/>
      <c r="Z40" s="84"/>
      <c r="AA40" s="84"/>
      <c r="AB40" s="84"/>
      <c r="AC40" s="84"/>
      <c r="AD40" s="84"/>
      <c r="AF40" s="2"/>
      <c r="AG40" s="2"/>
      <c r="AH40" s="2"/>
      <c r="AI40" s="2"/>
      <c r="AJ40" s="2"/>
      <c r="AK40" s="2"/>
      <c r="AL40" s="2"/>
      <c r="AM40" s="2"/>
      <c r="AN40" s="2"/>
      <c r="AO40" s="2"/>
      <c r="AP40" s="2"/>
      <c r="AQ40" s="2"/>
      <c r="AR40" s="2"/>
      <c r="AS40" s="2"/>
      <c r="AT40" s="2"/>
      <c r="AU40" s="2"/>
      <c r="AV40" s="2"/>
      <c r="AW40" s="2"/>
      <c r="AX40" s="2"/>
      <c r="AY40" s="2"/>
      <c r="AZ40" s="2"/>
      <c r="BA40" s="2"/>
      <c r="BB40" s="2"/>
      <c r="BC40" s="2"/>
      <c r="BD40" s="2"/>
    </row>
    <row r="41" spans="1:56">
      <c r="A41" s="1" t="str">
        <f>INDEX('Input forecast of cost driver'!$E$4:$F$106,MATCH($E41,'Input forecast of cost driver'!$E$4:$E$106,0),2)</f>
        <v>MVA</v>
      </c>
      <c r="B41" s="11" t="str">
        <f t="shared" si="1"/>
        <v>Jemena</v>
      </c>
      <c r="C41" s="81" t="s">
        <v>93</v>
      </c>
      <c r="D41" s="86" t="s">
        <v>119</v>
      </c>
      <c r="E41" s="83" t="s">
        <v>133</v>
      </c>
      <c r="F41" s="84">
        <v>2.2993742720672836</v>
      </c>
      <c r="G41" s="84">
        <v>14.952337397079296</v>
      </c>
      <c r="H41" s="84">
        <v>12.734250630288299</v>
      </c>
      <c r="I41" s="84">
        <v>0</v>
      </c>
      <c r="J41" s="84">
        <v>0</v>
      </c>
      <c r="K41" s="84">
        <v>0</v>
      </c>
      <c r="L41" s="84"/>
      <c r="M41" s="84"/>
      <c r="N41" s="84"/>
      <c r="O41" s="84"/>
      <c r="P41" s="84"/>
      <c r="Q41" s="84"/>
      <c r="R41" s="84"/>
      <c r="S41" s="84"/>
      <c r="T41" s="84"/>
      <c r="U41" s="84"/>
      <c r="V41" s="84"/>
      <c r="W41" s="84"/>
      <c r="X41" s="84"/>
      <c r="Y41" s="84"/>
      <c r="Z41" s="84"/>
      <c r="AA41" s="84"/>
      <c r="AB41" s="84"/>
      <c r="AC41" s="84"/>
      <c r="AD41" s="84"/>
      <c r="AF41" s="2"/>
      <c r="AG41" s="2"/>
      <c r="AH41" s="2"/>
      <c r="AI41" s="2"/>
      <c r="AJ41" s="2"/>
      <c r="AK41" s="2"/>
      <c r="AL41" s="2"/>
      <c r="AM41" s="2"/>
      <c r="AN41" s="2"/>
      <c r="AO41" s="2"/>
      <c r="AP41" s="2"/>
      <c r="AQ41" s="2"/>
      <c r="AR41" s="2"/>
      <c r="AS41" s="2"/>
      <c r="AT41" s="2"/>
      <c r="AU41" s="2"/>
      <c r="AV41" s="2"/>
      <c r="AW41" s="2"/>
      <c r="AX41" s="2"/>
      <c r="AY41" s="2"/>
      <c r="AZ41" s="2"/>
      <c r="BA41" s="2"/>
      <c r="BB41" s="2"/>
      <c r="BC41" s="2"/>
      <c r="BD41" s="2"/>
    </row>
    <row r="42" spans="1:56">
      <c r="A42" s="1" t="str">
        <f>INDEX('Input forecast of cost driver'!$E$4:$F$106,MATCH($E42,'Input forecast of cost driver'!$E$4:$E$106,0),2)</f>
        <v>MVA</v>
      </c>
      <c r="B42" s="11" t="str">
        <f t="shared" si="1"/>
        <v>Jemena</v>
      </c>
      <c r="C42" s="81" t="s">
        <v>93</v>
      </c>
      <c r="D42" s="86" t="s">
        <v>119</v>
      </c>
      <c r="E42" s="83" t="s">
        <v>134</v>
      </c>
      <c r="F42" s="84">
        <v>0</v>
      </c>
      <c r="G42" s="84">
        <v>0</v>
      </c>
      <c r="H42" s="84">
        <v>0</v>
      </c>
      <c r="I42" s="84">
        <v>1.1444430956305129</v>
      </c>
      <c r="J42" s="84">
        <v>0</v>
      </c>
      <c r="K42" s="84">
        <v>0</v>
      </c>
      <c r="L42" s="84"/>
      <c r="M42" s="84"/>
      <c r="N42" s="84"/>
      <c r="O42" s="84"/>
      <c r="P42" s="84"/>
      <c r="Q42" s="84"/>
      <c r="R42" s="84"/>
      <c r="S42" s="84"/>
      <c r="T42" s="84"/>
      <c r="U42" s="84"/>
      <c r="V42" s="84"/>
      <c r="W42" s="84"/>
      <c r="X42" s="84"/>
      <c r="Y42" s="84"/>
      <c r="Z42" s="84"/>
      <c r="AA42" s="84"/>
      <c r="AB42" s="84"/>
      <c r="AC42" s="84"/>
      <c r="AD42" s="84"/>
      <c r="AF42" s="2"/>
      <c r="AG42" s="2"/>
      <c r="AH42" s="2"/>
      <c r="AI42" s="2"/>
      <c r="AJ42" s="2"/>
      <c r="AK42" s="2"/>
      <c r="AL42" s="2"/>
      <c r="AM42" s="2"/>
      <c r="AN42" s="2"/>
      <c r="AO42" s="2"/>
      <c r="AP42" s="2"/>
      <c r="AQ42" s="2"/>
      <c r="AR42" s="2"/>
      <c r="AS42" s="2"/>
      <c r="AT42" s="2"/>
      <c r="AU42" s="2"/>
      <c r="AV42" s="2"/>
      <c r="AW42" s="2"/>
      <c r="AX42" s="2"/>
      <c r="AY42" s="2"/>
      <c r="AZ42" s="2"/>
      <c r="BA42" s="2"/>
      <c r="BB42" s="2"/>
      <c r="BC42" s="2"/>
      <c r="BD42" s="2"/>
    </row>
    <row r="43" spans="1:56">
      <c r="A43" s="1" t="str">
        <f>INDEX('Input forecast of cost driver'!$E$4:$F$106,MATCH($E43,'Input forecast of cost driver'!$E$4:$E$106,0),2)</f>
        <v>Cancelled</v>
      </c>
      <c r="B43" s="11" t="str">
        <f t="shared" si="1"/>
        <v>Jemena</v>
      </c>
      <c r="C43" s="81" t="s">
        <v>93</v>
      </c>
      <c r="D43" s="86" t="s">
        <v>119</v>
      </c>
      <c r="E43" s="83" t="s">
        <v>135</v>
      </c>
      <c r="F43" s="84">
        <v>0</v>
      </c>
      <c r="G43" s="84">
        <v>0</v>
      </c>
      <c r="H43" s="84">
        <v>0</v>
      </c>
      <c r="I43" s="84">
        <v>0</v>
      </c>
      <c r="J43" s="84">
        <v>0</v>
      </c>
      <c r="K43" s="84">
        <v>1.9363374845823036</v>
      </c>
      <c r="L43" s="84"/>
      <c r="M43" s="84"/>
      <c r="N43" s="84"/>
      <c r="O43" s="84"/>
      <c r="P43" s="84"/>
      <c r="Q43" s="84"/>
      <c r="R43" s="84"/>
      <c r="S43" s="84"/>
      <c r="T43" s="84"/>
      <c r="U43" s="84"/>
      <c r="V43" s="84"/>
      <c r="W43" s="84"/>
      <c r="X43" s="84"/>
      <c r="Y43" s="84"/>
      <c r="Z43" s="84"/>
      <c r="AA43" s="84"/>
      <c r="AB43" s="84"/>
      <c r="AC43" s="84"/>
      <c r="AD43" s="84"/>
      <c r="AF43" s="2"/>
      <c r="AG43" s="2"/>
      <c r="AH43" s="2"/>
      <c r="AI43" s="2"/>
      <c r="AJ43" s="2"/>
      <c r="AK43" s="2"/>
      <c r="AL43" s="2"/>
      <c r="AM43" s="2"/>
      <c r="AN43" s="2"/>
      <c r="AO43" s="2"/>
      <c r="AP43" s="2"/>
      <c r="AQ43" s="2"/>
      <c r="AR43" s="2"/>
      <c r="AS43" s="2"/>
      <c r="AT43" s="2"/>
      <c r="AU43" s="2"/>
      <c r="AV43" s="2"/>
      <c r="AW43" s="2"/>
      <c r="AX43" s="2"/>
      <c r="AY43" s="2"/>
      <c r="AZ43" s="2"/>
      <c r="BA43" s="2"/>
      <c r="BB43" s="2"/>
      <c r="BC43" s="2"/>
      <c r="BD43" s="2"/>
    </row>
    <row r="44" spans="1:56">
      <c r="A44" s="1" t="str">
        <f>INDEX('Input forecast of cost driver'!$E$4:$F$106,MATCH($E44,'Input forecast of cost driver'!$E$4:$E$106,0),2)</f>
        <v>MVA</v>
      </c>
      <c r="B44" s="11" t="str">
        <f t="shared" si="1"/>
        <v>Jemena</v>
      </c>
      <c r="C44" s="81" t="s">
        <v>93</v>
      </c>
      <c r="D44" s="86" t="s">
        <v>119</v>
      </c>
      <c r="E44" s="83" t="s">
        <v>136</v>
      </c>
      <c r="F44" s="84">
        <v>1.7728677496701239</v>
      </c>
      <c r="G44" s="84">
        <v>0</v>
      </c>
      <c r="H44" s="84">
        <v>0</v>
      </c>
      <c r="I44" s="84">
        <v>0</v>
      </c>
      <c r="J44" s="84">
        <v>0</v>
      </c>
      <c r="K44" s="84">
        <v>0</v>
      </c>
      <c r="L44" s="84"/>
      <c r="M44" s="84"/>
      <c r="N44" s="84"/>
      <c r="O44" s="84"/>
      <c r="P44" s="84"/>
      <c r="Q44" s="84"/>
      <c r="R44" s="84"/>
      <c r="S44" s="84"/>
      <c r="T44" s="84"/>
      <c r="U44" s="84"/>
      <c r="V44" s="84"/>
      <c r="W44" s="84"/>
      <c r="X44" s="84"/>
      <c r="Y44" s="84"/>
      <c r="Z44" s="84"/>
      <c r="AA44" s="84"/>
      <c r="AB44" s="84"/>
      <c r="AC44" s="84"/>
      <c r="AD44" s="84"/>
      <c r="AF44" s="2"/>
      <c r="AG44" s="2"/>
      <c r="AH44" s="2"/>
      <c r="AI44" s="2"/>
      <c r="AJ44" s="2"/>
      <c r="AK44" s="2"/>
      <c r="AL44" s="2"/>
      <c r="AM44" s="2"/>
      <c r="AN44" s="2"/>
      <c r="AO44" s="2"/>
      <c r="AP44" s="2"/>
      <c r="AQ44" s="2"/>
      <c r="AR44" s="2"/>
      <c r="AS44" s="2"/>
      <c r="AT44" s="2"/>
      <c r="AU44" s="2"/>
      <c r="AV44" s="2"/>
      <c r="AW44" s="2"/>
      <c r="AX44" s="2"/>
      <c r="AY44" s="2"/>
      <c r="AZ44" s="2"/>
      <c r="BA44" s="2"/>
      <c r="BB44" s="2"/>
      <c r="BC44" s="2"/>
      <c r="BD44" s="2"/>
    </row>
    <row r="45" spans="1:56">
      <c r="A45" s="1" t="str">
        <f>INDEX('Input forecast of cost driver'!$E$4:$F$106,MATCH($E45,'Input forecast of cost driver'!$E$4:$E$106,0),2)</f>
        <v>MVA</v>
      </c>
      <c r="B45" s="11" t="str">
        <f t="shared" si="1"/>
        <v>Jemena</v>
      </c>
      <c r="C45" s="81" t="s">
        <v>93</v>
      </c>
      <c r="D45" s="86" t="s">
        <v>119</v>
      </c>
      <c r="E45" s="83" t="s">
        <v>137</v>
      </c>
      <c r="F45" s="84">
        <v>0</v>
      </c>
      <c r="G45" s="84">
        <v>6.7922790469378045</v>
      </c>
      <c r="H45" s="84">
        <v>0</v>
      </c>
      <c r="I45" s="84">
        <v>0</v>
      </c>
      <c r="J45" s="84">
        <v>0</v>
      </c>
      <c r="K45" s="84">
        <v>0</v>
      </c>
      <c r="L45" s="84"/>
      <c r="M45" s="84"/>
      <c r="N45" s="84"/>
      <c r="O45" s="84"/>
      <c r="P45" s="84"/>
      <c r="Q45" s="84"/>
      <c r="R45" s="84"/>
      <c r="S45" s="84"/>
      <c r="T45" s="84"/>
      <c r="U45" s="84"/>
      <c r="V45" s="84"/>
      <c r="W45" s="84"/>
      <c r="X45" s="84"/>
      <c r="Y45" s="84"/>
      <c r="Z45" s="84"/>
      <c r="AA45" s="84"/>
      <c r="AB45" s="84"/>
      <c r="AC45" s="84"/>
      <c r="AD45" s="84"/>
      <c r="AF45" s="2"/>
      <c r="AG45" s="2"/>
      <c r="AH45" s="2"/>
      <c r="AI45" s="2"/>
      <c r="AJ45" s="2"/>
      <c r="AK45" s="2"/>
      <c r="AL45" s="2"/>
      <c r="AM45" s="2"/>
      <c r="AN45" s="2"/>
      <c r="AO45" s="2"/>
      <c r="AP45" s="2"/>
      <c r="AQ45" s="2"/>
      <c r="AR45" s="2"/>
      <c r="AS45" s="2"/>
      <c r="AT45" s="2"/>
      <c r="AU45" s="2"/>
      <c r="AV45" s="2"/>
      <c r="AW45" s="2"/>
      <c r="AX45" s="2"/>
      <c r="AY45" s="2"/>
      <c r="AZ45" s="2"/>
      <c r="BA45" s="2"/>
      <c r="BB45" s="2"/>
      <c r="BC45" s="2"/>
      <c r="BD45" s="2"/>
    </row>
    <row r="46" spans="1:56">
      <c r="A46" s="1" t="str">
        <f>INDEX('Input forecast of cost driver'!$E$4:$F$106,MATCH($E46,'Input forecast of cost driver'!$E$4:$E$106,0),2)</f>
        <v>MVA</v>
      </c>
      <c r="B46" s="11" t="str">
        <f t="shared" si="1"/>
        <v>Jemena</v>
      </c>
      <c r="C46" s="81" t="s">
        <v>93</v>
      </c>
      <c r="D46" s="86" t="s">
        <v>119</v>
      </c>
      <c r="E46" s="83" t="s">
        <v>138</v>
      </c>
      <c r="F46" s="84">
        <v>0</v>
      </c>
      <c r="G46" s="84">
        <v>0</v>
      </c>
      <c r="H46" s="84">
        <v>0</v>
      </c>
      <c r="I46" s="84">
        <v>0.12846882270875731</v>
      </c>
      <c r="J46" s="84">
        <v>0</v>
      </c>
      <c r="K46" s="84">
        <v>0</v>
      </c>
      <c r="L46" s="84"/>
      <c r="M46" s="84"/>
      <c r="N46" s="84"/>
      <c r="O46" s="84"/>
      <c r="P46" s="84"/>
      <c r="Q46" s="84"/>
      <c r="R46" s="84"/>
      <c r="S46" s="84"/>
      <c r="T46" s="84"/>
      <c r="U46" s="84"/>
      <c r="V46" s="84"/>
      <c r="W46" s="84"/>
      <c r="X46" s="84"/>
      <c r="Y46" s="84"/>
      <c r="Z46" s="84"/>
      <c r="AA46" s="84"/>
      <c r="AB46" s="84"/>
      <c r="AC46" s="84"/>
      <c r="AD46" s="84"/>
      <c r="AF46" s="2"/>
      <c r="AG46" s="2"/>
      <c r="AH46" s="2"/>
      <c r="AI46" s="2"/>
      <c r="AJ46" s="2"/>
      <c r="AK46" s="2"/>
      <c r="AL46" s="2"/>
      <c r="AM46" s="2"/>
      <c r="AN46" s="2"/>
      <c r="AO46" s="2"/>
      <c r="AP46" s="2"/>
      <c r="AQ46" s="2"/>
      <c r="AR46" s="2"/>
      <c r="AS46" s="2"/>
      <c r="AT46" s="2"/>
      <c r="AU46" s="2"/>
      <c r="AV46" s="2"/>
      <c r="AW46" s="2"/>
      <c r="AX46" s="2"/>
      <c r="AY46" s="2"/>
      <c r="AZ46" s="2"/>
      <c r="BA46" s="2"/>
      <c r="BB46" s="2"/>
      <c r="BC46" s="2"/>
      <c r="BD46" s="2"/>
    </row>
    <row r="47" spans="1:56">
      <c r="A47" s="1" t="str">
        <f>INDEX('Input forecast of cost driver'!$E$4:$F$106,MATCH($E47,'Input forecast of cost driver'!$E$4:$E$106,0),2)</f>
        <v>MVA</v>
      </c>
      <c r="B47" s="11" t="str">
        <f t="shared" si="1"/>
        <v>Jemena</v>
      </c>
      <c r="C47" s="81" t="s">
        <v>93</v>
      </c>
      <c r="D47" s="86" t="s">
        <v>119</v>
      </c>
      <c r="E47" s="83" t="s">
        <v>139</v>
      </c>
      <c r="F47" s="84">
        <v>0</v>
      </c>
      <c r="G47" s="84">
        <v>0</v>
      </c>
      <c r="H47" s="84">
        <v>0</v>
      </c>
      <c r="I47" s="84">
        <v>0</v>
      </c>
      <c r="J47" s="84">
        <v>5.8769887216885319</v>
      </c>
      <c r="K47" s="84">
        <v>0</v>
      </c>
      <c r="L47" s="84"/>
      <c r="M47" s="84"/>
      <c r="N47" s="84"/>
      <c r="O47" s="84"/>
      <c r="P47" s="84"/>
      <c r="Q47" s="84"/>
      <c r="R47" s="84"/>
      <c r="S47" s="84"/>
      <c r="T47" s="84"/>
      <c r="U47" s="84"/>
      <c r="V47" s="84"/>
      <c r="W47" s="84"/>
      <c r="X47" s="84"/>
      <c r="Y47" s="84"/>
      <c r="Z47" s="84"/>
      <c r="AA47" s="84"/>
      <c r="AB47" s="84"/>
      <c r="AC47" s="84"/>
      <c r="AD47" s="84"/>
      <c r="AF47" s="2"/>
      <c r="AG47" s="2"/>
      <c r="AH47" s="2"/>
      <c r="AI47" s="2"/>
      <c r="AJ47" s="2"/>
      <c r="AK47" s="2"/>
      <c r="AL47" s="2"/>
      <c r="AM47" s="2"/>
      <c r="AN47" s="2"/>
      <c r="AO47" s="2"/>
      <c r="AP47" s="2"/>
      <c r="AQ47" s="2"/>
      <c r="AR47" s="2"/>
      <c r="AS47" s="2"/>
      <c r="AT47" s="2"/>
      <c r="AU47" s="2"/>
      <c r="AV47" s="2"/>
      <c r="AW47" s="2"/>
      <c r="AX47" s="2"/>
      <c r="AY47" s="2"/>
      <c r="AZ47" s="2"/>
      <c r="BA47" s="2"/>
      <c r="BB47" s="2"/>
      <c r="BC47" s="2"/>
      <c r="BD47" s="2"/>
    </row>
    <row r="48" spans="1:56">
      <c r="A48" s="1" t="str">
        <f>INDEX('Input forecast of cost driver'!$E$4:$F$106,MATCH($E48,'Input forecast of cost driver'!$E$4:$E$106,0),2)</f>
        <v>MVA</v>
      </c>
      <c r="B48" s="11" t="str">
        <f t="shared" si="1"/>
        <v>Jemena</v>
      </c>
      <c r="C48" s="81" t="s">
        <v>93</v>
      </c>
      <c r="D48" s="86" t="s">
        <v>119</v>
      </c>
      <c r="E48" s="83" t="s">
        <v>140</v>
      </c>
      <c r="F48" s="84">
        <v>1.1827042228392159</v>
      </c>
      <c r="G48" s="84">
        <v>0</v>
      </c>
      <c r="H48" s="84">
        <v>0</v>
      </c>
      <c r="I48" s="84">
        <v>0</v>
      </c>
      <c r="J48" s="84">
        <v>0</v>
      </c>
      <c r="K48" s="84">
        <v>0</v>
      </c>
      <c r="L48" s="84"/>
      <c r="M48" s="84"/>
      <c r="N48" s="84"/>
      <c r="O48" s="84"/>
      <c r="P48" s="84"/>
      <c r="Q48" s="84"/>
      <c r="R48" s="84"/>
      <c r="S48" s="84"/>
      <c r="T48" s="84"/>
      <c r="U48" s="84"/>
      <c r="V48" s="84"/>
      <c r="W48" s="84"/>
      <c r="X48" s="84"/>
      <c r="Y48" s="84"/>
      <c r="Z48" s="84"/>
      <c r="AA48" s="84"/>
      <c r="AB48" s="84"/>
      <c r="AC48" s="84"/>
      <c r="AD48" s="84"/>
      <c r="AF48" s="2"/>
      <c r="AG48" s="2"/>
      <c r="AH48" s="2"/>
      <c r="AI48" s="2"/>
      <c r="AJ48" s="2"/>
      <c r="AK48" s="2"/>
      <c r="AL48" s="2"/>
      <c r="AM48" s="2"/>
      <c r="AN48" s="2"/>
      <c r="AO48" s="2"/>
      <c r="AP48" s="2"/>
      <c r="AQ48" s="2"/>
      <c r="AR48" s="2"/>
      <c r="AS48" s="2"/>
      <c r="AT48" s="2"/>
      <c r="AU48" s="2"/>
      <c r="AV48" s="2"/>
      <c r="AW48" s="2"/>
      <c r="AX48" s="2"/>
      <c r="AY48" s="2"/>
      <c r="AZ48" s="2"/>
      <c r="BA48" s="2"/>
      <c r="BB48" s="2"/>
      <c r="BC48" s="2"/>
      <c r="BD48" s="2"/>
    </row>
    <row r="49" spans="1:56">
      <c r="A49" s="1" t="str">
        <f>INDEX('Input forecast of cost driver'!$E$4:$F$106,MATCH($E49,'Input forecast of cost driver'!$E$4:$E$106,0),2)</f>
        <v>MVA</v>
      </c>
      <c r="B49" s="11" t="str">
        <f t="shared" si="1"/>
        <v>Jemena</v>
      </c>
      <c r="C49" s="81" t="s">
        <v>93</v>
      </c>
      <c r="D49" s="86" t="s">
        <v>119</v>
      </c>
      <c r="E49" s="83" t="s">
        <v>141</v>
      </c>
      <c r="F49" s="84">
        <v>0</v>
      </c>
      <c r="G49" s="84">
        <v>0</v>
      </c>
      <c r="H49" s="84">
        <v>1.970952108328609</v>
      </c>
      <c r="I49" s="84">
        <v>0</v>
      </c>
      <c r="J49" s="84">
        <v>0</v>
      </c>
      <c r="K49" s="84">
        <v>0</v>
      </c>
      <c r="L49" s="84"/>
      <c r="M49" s="84"/>
      <c r="N49" s="84"/>
      <c r="O49" s="84"/>
      <c r="P49" s="84"/>
      <c r="Q49" s="84"/>
      <c r="R49" s="84"/>
      <c r="S49" s="84"/>
      <c r="T49" s="84"/>
      <c r="U49" s="84"/>
      <c r="V49" s="84"/>
      <c r="W49" s="84"/>
      <c r="X49" s="84"/>
      <c r="Y49" s="84"/>
      <c r="Z49" s="84"/>
      <c r="AA49" s="84"/>
      <c r="AB49" s="84"/>
      <c r="AC49" s="84"/>
      <c r="AD49" s="84"/>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c r="A50" s="1" t="str">
        <f>INDEX('Input forecast of cost driver'!$E$4:$F$106,MATCH($E50,'Input forecast of cost driver'!$E$4:$E$106,0),2)</f>
        <v>MVA</v>
      </c>
      <c r="B50" s="11" t="str">
        <f t="shared" si="1"/>
        <v>Jemena</v>
      </c>
      <c r="C50" s="81" t="s">
        <v>93</v>
      </c>
      <c r="D50" s="86" t="s">
        <v>119</v>
      </c>
      <c r="E50" s="83" t="s">
        <v>142</v>
      </c>
      <c r="F50" s="84">
        <v>0</v>
      </c>
      <c r="G50" s="84">
        <v>0.27077572351047635</v>
      </c>
      <c r="H50" s="84">
        <v>0</v>
      </c>
      <c r="I50" s="84">
        <v>0</v>
      </c>
      <c r="J50" s="84">
        <v>0</v>
      </c>
      <c r="K50" s="84">
        <v>0</v>
      </c>
      <c r="L50" s="84"/>
      <c r="M50" s="84"/>
      <c r="N50" s="84"/>
      <c r="O50" s="84"/>
      <c r="P50" s="84"/>
      <c r="Q50" s="84"/>
      <c r="R50" s="84"/>
      <c r="S50" s="84"/>
      <c r="T50" s="84"/>
      <c r="U50" s="84"/>
      <c r="V50" s="84"/>
      <c r="W50" s="84"/>
      <c r="X50" s="84"/>
      <c r="Y50" s="84"/>
      <c r="Z50" s="84"/>
      <c r="AA50" s="84"/>
      <c r="AB50" s="84"/>
      <c r="AC50" s="84"/>
      <c r="AD50" s="84"/>
      <c r="AF50" s="2"/>
      <c r="AG50" s="2"/>
      <c r="AH50" s="2"/>
      <c r="AI50" s="2"/>
      <c r="AJ50" s="2"/>
      <c r="AK50" s="2"/>
      <c r="AL50" s="2"/>
      <c r="AM50" s="2"/>
      <c r="AN50" s="2"/>
      <c r="AO50" s="2"/>
      <c r="AP50" s="2"/>
      <c r="AQ50" s="2"/>
      <c r="AR50" s="2"/>
      <c r="AS50" s="2"/>
      <c r="AT50" s="2"/>
      <c r="AU50" s="2"/>
      <c r="AV50" s="2"/>
      <c r="AW50" s="2"/>
      <c r="AX50" s="2"/>
      <c r="AY50" s="2"/>
      <c r="AZ50" s="2"/>
      <c r="BA50" s="2"/>
      <c r="BB50" s="2"/>
      <c r="BC50" s="2"/>
      <c r="BD50" s="2"/>
    </row>
    <row r="51" spans="1:56">
      <c r="A51" s="1" t="str">
        <f>INDEX('Input forecast of cost driver'!$E$4:$F$106,MATCH($E51,'Input forecast of cost driver'!$E$4:$E$106,0),2)</f>
        <v>Cancelled</v>
      </c>
      <c r="B51" s="11" t="str">
        <f t="shared" si="1"/>
        <v>Jemena</v>
      </c>
      <c r="C51" s="81" t="s">
        <v>93</v>
      </c>
      <c r="D51" s="86" t="s">
        <v>119</v>
      </c>
      <c r="E51" s="83" t="s">
        <v>143</v>
      </c>
      <c r="F51" s="84">
        <v>0</v>
      </c>
      <c r="G51" s="84">
        <v>0</v>
      </c>
      <c r="H51" s="84">
        <v>0</v>
      </c>
      <c r="I51" s="84">
        <v>0</v>
      </c>
      <c r="J51" s="84">
        <v>0</v>
      </c>
      <c r="K51" s="84">
        <v>0.45530485552965655</v>
      </c>
      <c r="L51" s="84"/>
      <c r="M51" s="84"/>
      <c r="N51" s="84"/>
      <c r="O51" s="84"/>
      <c r="P51" s="84"/>
      <c r="Q51" s="84"/>
      <c r="R51" s="84"/>
      <c r="S51" s="84"/>
      <c r="T51" s="84"/>
      <c r="U51" s="84"/>
      <c r="V51" s="84"/>
      <c r="W51" s="84"/>
      <c r="X51" s="84"/>
      <c r="Y51" s="84"/>
      <c r="Z51" s="84"/>
      <c r="AA51" s="84"/>
      <c r="AB51" s="84"/>
      <c r="AC51" s="84"/>
      <c r="AD51" s="84"/>
      <c r="AF51" s="2"/>
      <c r="AG51" s="2"/>
      <c r="AH51" s="2"/>
      <c r="AI51" s="2"/>
      <c r="AJ51" s="2"/>
      <c r="AK51" s="2"/>
      <c r="AL51" s="2"/>
      <c r="AM51" s="2"/>
      <c r="AN51" s="2"/>
      <c r="AO51" s="2"/>
      <c r="AP51" s="2"/>
      <c r="AQ51" s="2"/>
      <c r="AR51" s="2"/>
      <c r="AS51" s="2"/>
      <c r="AT51" s="2"/>
      <c r="AU51" s="2"/>
      <c r="AV51" s="2"/>
      <c r="AW51" s="2"/>
      <c r="AX51" s="2"/>
      <c r="AY51" s="2"/>
      <c r="AZ51" s="2"/>
      <c r="BA51" s="2"/>
      <c r="BB51" s="2"/>
      <c r="BC51" s="2"/>
      <c r="BD51" s="2"/>
    </row>
    <row r="52" spans="1:56">
      <c r="A52" s="1" t="str">
        <f>INDEX('Input forecast of cost driver'!$E$4:$F$106,MATCH($E52,'Input forecast of cost driver'!$E$4:$E$106,0),2)</f>
        <v>MVA</v>
      </c>
      <c r="B52" s="11" t="str">
        <f t="shared" si="1"/>
        <v>Jemena</v>
      </c>
      <c r="C52" s="81" t="s">
        <v>93</v>
      </c>
      <c r="D52" s="86" t="s">
        <v>119</v>
      </c>
      <c r="E52" s="83" t="s">
        <v>144</v>
      </c>
      <c r="F52" s="84">
        <v>1.1160183717048351</v>
      </c>
      <c r="G52" s="84">
        <v>0</v>
      </c>
      <c r="H52" s="84">
        <v>0</v>
      </c>
      <c r="I52" s="84">
        <v>0</v>
      </c>
      <c r="J52" s="84">
        <v>0</v>
      </c>
      <c r="K52" s="84">
        <v>0</v>
      </c>
      <c r="L52" s="84"/>
      <c r="M52" s="84"/>
      <c r="N52" s="84"/>
      <c r="O52" s="84"/>
      <c r="P52" s="84"/>
      <c r="Q52" s="84"/>
      <c r="R52" s="84"/>
      <c r="S52" s="84"/>
      <c r="T52" s="84"/>
      <c r="U52" s="84"/>
      <c r="V52" s="84"/>
      <c r="W52" s="84"/>
      <c r="X52" s="84"/>
      <c r="Y52" s="84"/>
      <c r="Z52" s="84"/>
      <c r="AA52" s="84"/>
      <c r="AB52" s="84"/>
      <c r="AC52" s="84"/>
      <c r="AD52" s="84"/>
      <c r="AF52" s="2"/>
      <c r="AG52" s="2"/>
      <c r="AH52" s="2"/>
      <c r="AI52" s="2"/>
      <c r="AJ52" s="2"/>
      <c r="AK52" s="2"/>
      <c r="AL52" s="2"/>
      <c r="AM52" s="2"/>
      <c r="AN52" s="2"/>
      <c r="AO52" s="2"/>
      <c r="AP52" s="2"/>
      <c r="AQ52" s="2"/>
      <c r="AR52" s="2"/>
      <c r="AS52" s="2"/>
      <c r="AT52" s="2"/>
      <c r="AU52" s="2"/>
      <c r="AV52" s="2"/>
      <c r="AW52" s="2"/>
      <c r="AX52" s="2"/>
      <c r="AY52" s="2"/>
      <c r="AZ52" s="2"/>
      <c r="BA52" s="2"/>
      <c r="BB52" s="2"/>
      <c r="BC52" s="2"/>
      <c r="BD52" s="2"/>
    </row>
    <row r="53" spans="1:56">
      <c r="A53" s="1" t="str">
        <f>INDEX('Input forecast of cost driver'!$E$4:$F$106,MATCH($E53,'Input forecast of cost driver'!$E$4:$E$106,0),2)</f>
        <v>MVA</v>
      </c>
      <c r="B53" s="11" t="str">
        <f t="shared" si="1"/>
        <v>Jemena</v>
      </c>
      <c r="C53" s="81" t="s">
        <v>93</v>
      </c>
      <c r="D53" s="86" t="s">
        <v>119</v>
      </c>
      <c r="E53" s="83" t="s">
        <v>145</v>
      </c>
      <c r="F53" s="84">
        <v>0</v>
      </c>
      <c r="G53" s="84">
        <v>0</v>
      </c>
      <c r="H53" s="84">
        <v>1.6504668691289299</v>
      </c>
      <c r="I53" s="84">
        <v>0</v>
      </c>
      <c r="J53" s="84">
        <v>0</v>
      </c>
      <c r="K53" s="84">
        <v>0</v>
      </c>
      <c r="L53" s="84"/>
      <c r="M53" s="84"/>
      <c r="N53" s="84"/>
      <c r="O53" s="84"/>
      <c r="P53" s="84"/>
      <c r="Q53" s="84"/>
      <c r="R53" s="84"/>
      <c r="S53" s="84"/>
      <c r="T53" s="84"/>
      <c r="U53" s="84"/>
      <c r="V53" s="84"/>
      <c r="W53" s="84"/>
      <c r="X53" s="84"/>
      <c r="Y53" s="84"/>
      <c r="Z53" s="84"/>
      <c r="AA53" s="84"/>
      <c r="AB53" s="84"/>
      <c r="AC53" s="84"/>
      <c r="AD53" s="84"/>
      <c r="AF53" s="2"/>
      <c r="AG53" s="2"/>
      <c r="AH53" s="2"/>
      <c r="AI53" s="2"/>
      <c r="AJ53" s="2"/>
      <c r="AK53" s="2"/>
      <c r="AL53" s="2"/>
      <c r="AM53" s="2"/>
      <c r="AN53" s="2"/>
      <c r="AO53" s="2"/>
      <c r="AP53" s="2"/>
      <c r="AQ53" s="2"/>
      <c r="AR53" s="2"/>
      <c r="AS53" s="2"/>
      <c r="AT53" s="2"/>
      <c r="AU53" s="2"/>
      <c r="AV53" s="2"/>
      <c r="AW53" s="2"/>
      <c r="AX53" s="2"/>
      <c r="AY53" s="2"/>
      <c r="AZ53" s="2"/>
      <c r="BA53" s="2"/>
      <c r="BB53" s="2"/>
      <c r="BC53" s="2"/>
      <c r="BD53" s="2"/>
    </row>
    <row r="54" spans="1:56">
      <c r="A54" s="1" t="str">
        <f>INDEX('Input forecast of cost driver'!$E$4:$F$106,MATCH($E54,'Input forecast of cost driver'!$E$4:$E$106,0),2)</f>
        <v>MVA</v>
      </c>
      <c r="B54" s="11" t="str">
        <f t="shared" si="1"/>
        <v>Jemena</v>
      </c>
      <c r="C54" s="81" t="s">
        <v>93</v>
      </c>
      <c r="D54" s="86" t="s">
        <v>119</v>
      </c>
      <c r="E54" s="83" t="s">
        <v>146</v>
      </c>
      <c r="F54" s="84">
        <v>0</v>
      </c>
      <c r="G54" s="84">
        <v>4.0908652026915808</v>
      </c>
      <c r="H54" s="84">
        <v>0</v>
      </c>
      <c r="I54" s="84">
        <v>0</v>
      </c>
      <c r="J54" s="84">
        <v>0</v>
      </c>
      <c r="K54" s="84">
        <v>0</v>
      </c>
      <c r="L54" s="84"/>
      <c r="M54" s="84"/>
      <c r="N54" s="84"/>
      <c r="O54" s="84"/>
      <c r="P54" s="84"/>
      <c r="Q54" s="84"/>
      <c r="R54" s="84"/>
      <c r="S54" s="84"/>
      <c r="T54" s="84"/>
      <c r="U54" s="84"/>
      <c r="V54" s="84"/>
      <c r="W54" s="84"/>
      <c r="X54" s="84"/>
      <c r="Y54" s="84"/>
      <c r="Z54" s="84"/>
      <c r="AA54" s="84"/>
      <c r="AB54" s="84"/>
      <c r="AC54" s="84"/>
      <c r="AD54" s="84"/>
      <c r="AF54" s="2"/>
      <c r="AG54" s="2"/>
      <c r="AH54" s="2"/>
      <c r="AI54" s="2"/>
      <c r="AJ54" s="2"/>
      <c r="AK54" s="2"/>
      <c r="AL54" s="2"/>
      <c r="AM54" s="2"/>
      <c r="AN54" s="2"/>
      <c r="AO54" s="2"/>
      <c r="AP54" s="2"/>
      <c r="AQ54" s="2"/>
      <c r="AR54" s="2"/>
      <c r="AS54" s="2"/>
      <c r="AT54" s="2"/>
      <c r="AU54" s="2"/>
      <c r="AV54" s="2"/>
      <c r="AW54" s="2"/>
      <c r="AX54" s="2"/>
      <c r="AY54" s="2"/>
      <c r="AZ54" s="2"/>
      <c r="BA54" s="2"/>
      <c r="BB54" s="2"/>
      <c r="BC54" s="2"/>
      <c r="BD54" s="2"/>
    </row>
    <row r="55" spans="1:56">
      <c r="A55" s="1" t="str">
        <f>INDEX('Input forecast of cost driver'!$E$4:$F$106,MATCH($E55,'Input forecast of cost driver'!$E$4:$E$106,0),2)</f>
        <v>MVA</v>
      </c>
      <c r="B55" s="11" t="str">
        <f t="shared" si="1"/>
        <v>Jemena</v>
      </c>
      <c r="C55" s="81" t="s">
        <v>93</v>
      </c>
      <c r="D55" s="86" t="s">
        <v>147</v>
      </c>
      <c r="E55" s="87" t="s">
        <v>148</v>
      </c>
      <c r="F55" s="84">
        <v>2.6171072207585988</v>
      </c>
      <c r="G55" s="84">
        <v>5.982616617487218</v>
      </c>
      <c r="H55" s="84">
        <v>6.1829474583736221</v>
      </c>
      <c r="I55" s="84">
        <v>6.4461852567988069</v>
      </c>
      <c r="J55" s="84">
        <v>6.7026709887698388</v>
      </c>
      <c r="K55" s="84">
        <v>6.8980506864753046</v>
      </c>
      <c r="L55" s="84"/>
      <c r="M55" s="84"/>
      <c r="N55" s="84"/>
      <c r="O55" s="84"/>
      <c r="P55" s="84"/>
      <c r="Q55" s="84"/>
      <c r="R55" s="84"/>
      <c r="S55" s="84"/>
      <c r="T55" s="84"/>
      <c r="U55" s="84"/>
      <c r="V55" s="84"/>
      <c r="W55" s="84"/>
      <c r="X55" s="84"/>
      <c r="Y55" s="84"/>
      <c r="Z55" s="84"/>
      <c r="AA55" s="84"/>
      <c r="AB55" s="84"/>
      <c r="AC55" s="84"/>
      <c r="AD55" s="84"/>
      <c r="AF55" s="2"/>
      <c r="AG55" s="2"/>
      <c r="AH55" s="2"/>
      <c r="AI55" s="2"/>
      <c r="AJ55" s="2"/>
      <c r="AK55" s="2"/>
      <c r="AL55" s="2"/>
      <c r="AM55" s="2"/>
      <c r="AN55" s="2"/>
      <c r="AO55" s="2"/>
      <c r="AP55" s="2"/>
      <c r="AQ55" s="2"/>
      <c r="AR55" s="2"/>
      <c r="AS55" s="2"/>
      <c r="AT55" s="2"/>
      <c r="AU55" s="2"/>
      <c r="AV55" s="2"/>
      <c r="AW55" s="2"/>
      <c r="AX55" s="2"/>
      <c r="AY55" s="2"/>
      <c r="AZ55" s="2"/>
      <c r="BA55" s="2"/>
      <c r="BB55" s="2"/>
      <c r="BC55" s="2"/>
      <c r="BD55" s="2"/>
    </row>
    <row r="56" spans="1:56">
      <c r="A56" s="1" t="str">
        <f>INDEX('Input forecast of cost driver'!$E$4:$F$106,MATCH($E56,'Input forecast of cost driver'!$E$4:$E$106,0),2)</f>
        <v>REmoved Rohan (was MVA)</v>
      </c>
      <c r="B56" s="11" t="str">
        <f t="shared" si="1"/>
        <v>Jemena</v>
      </c>
      <c r="C56" s="81" t="s">
        <v>93</v>
      </c>
      <c r="D56" s="86" t="s">
        <v>147</v>
      </c>
      <c r="E56" s="87" t="s">
        <v>149</v>
      </c>
      <c r="F56" s="84">
        <v>0</v>
      </c>
      <c r="G56" s="84">
        <v>0.35898516522848595</v>
      </c>
      <c r="H56" s="84">
        <v>0.37100595890691701</v>
      </c>
      <c r="I56" s="84">
        <v>0.3868014662248736</v>
      </c>
      <c r="J56" s="84">
        <v>0.39231819512976041</v>
      </c>
      <c r="K56" s="84">
        <v>0.39923032357443311</v>
      </c>
      <c r="L56" s="84"/>
      <c r="M56" s="84"/>
      <c r="N56" s="84"/>
      <c r="O56" s="84"/>
      <c r="P56" s="84"/>
      <c r="Q56" s="84"/>
      <c r="R56" s="84"/>
      <c r="S56" s="84"/>
      <c r="T56" s="84"/>
      <c r="U56" s="84"/>
      <c r="V56" s="84"/>
      <c r="W56" s="84"/>
      <c r="X56" s="84"/>
      <c r="Y56" s="84"/>
      <c r="Z56" s="84"/>
      <c r="AA56" s="84"/>
      <c r="AB56" s="84"/>
      <c r="AC56" s="84"/>
      <c r="AD56" s="84"/>
      <c r="AF56" s="2"/>
      <c r="AG56" s="2"/>
      <c r="AH56" s="2"/>
      <c r="AI56" s="2"/>
      <c r="AJ56" s="2"/>
      <c r="AK56" s="2"/>
      <c r="AL56" s="2"/>
      <c r="AM56" s="2"/>
      <c r="AN56" s="2"/>
      <c r="AO56" s="2"/>
      <c r="AP56" s="2"/>
      <c r="AQ56" s="2"/>
      <c r="AR56" s="2"/>
      <c r="AS56" s="2"/>
      <c r="AT56" s="2"/>
      <c r="AU56" s="2"/>
      <c r="AV56" s="2"/>
      <c r="AW56" s="2"/>
      <c r="AX56" s="2"/>
      <c r="AY56" s="2"/>
      <c r="AZ56" s="2"/>
      <c r="BA56" s="2"/>
      <c r="BB56" s="2"/>
      <c r="BC56" s="2"/>
      <c r="BD56" s="2"/>
    </row>
    <row r="57" spans="1:56">
      <c r="A57" s="1" t="str">
        <f>INDEX('Input forecast of cost driver'!$E$4:$F$106,MATCH($E57,'Input forecast of cost driver'!$E$4:$E$106,0),2)</f>
        <v>MVA</v>
      </c>
      <c r="B57" s="11" t="str">
        <f t="shared" si="1"/>
        <v>Jemena</v>
      </c>
      <c r="C57" s="81" t="s">
        <v>93</v>
      </c>
      <c r="D57" s="86" t="s">
        <v>150</v>
      </c>
      <c r="E57" s="87" t="s">
        <v>151</v>
      </c>
      <c r="F57" s="84">
        <v>0.25724738038506284</v>
      </c>
      <c r="G57" s="84">
        <v>2.4976657035508509</v>
      </c>
      <c r="H57" s="84">
        <v>2.5803959837892831</v>
      </c>
      <c r="I57" s="84">
        <v>2.6893123590123458</v>
      </c>
      <c r="J57" s="84">
        <v>2.7953360853652529</v>
      </c>
      <c r="K57" s="84">
        <v>2.881062974908025</v>
      </c>
      <c r="L57" s="84"/>
      <c r="M57" s="84"/>
      <c r="N57" s="84"/>
      <c r="O57" s="84"/>
      <c r="P57" s="84"/>
      <c r="Q57" s="84"/>
      <c r="R57" s="84"/>
      <c r="S57" s="84"/>
      <c r="T57" s="84"/>
      <c r="U57" s="84"/>
      <c r="V57" s="84"/>
      <c r="W57" s="84"/>
      <c r="X57" s="84"/>
      <c r="Y57" s="84"/>
      <c r="Z57" s="84"/>
      <c r="AA57" s="84"/>
      <c r="AB57" s="84"/>
      <c r="AC57" s="84"/>
      <c r="AD57" s="84"/>
      <c r="AF57" s="2"/>
      <c r="AG57" s="2"/>
      <c r="AH57" s="2"/>
      <c r="AI57" s="2"/>
      <c r="AJ57" s="2"/>
      <c r="AK57" s="2"/>
      <c r="AL57" s="2"/>
      <c r="AM57" s="2"/>
      <c r="AN57" s="2"/>
      <c r="AO57" s="2"/>
      <c r="AP57" s="2"/>
      <c r="AQ57" s="2"/>
      <c r="AR57" s="2"/>
      <c r="AS57" s="2"/>
      <c r="AT57" s="2"/>
      <c r="AU57" s="2"/>
      <c r="AV57" s="2"/>
      <c r="AW57" s="2"/>
      <c r="AX57" s="2"/>
      <c r="AY57" s="2"/>
      <c r="AZ57" s="2"/>
      <c r="BA57" s="2"/>
      <c r="BB57" s="2"/>
      <c r="BC57" s="2"/>
      <c r="BD57" s="2"/>
    </row>
    <row r="58" spans="1:56">
      <c r="A58" s="1" t="str">
        <f>INDEX('Input forecast of cost driver'!$E$4:$F$106,MATCH($E58,'Input forecast of cost driver'!$E$4:$E$106,0),2)</f>
        <v>MWh</v>
      </c>
      <c r="B58" s="11" t="str">
        <f t="shared" si="1"/>
        <v>Jemena</v>
      </c>
      <c r="C58" s="81" t="s">
        <v>93</v>
      </c>
      <c r="D58" s="86" t="s">
        <v>150</v>
      </c>
      <c r="E58" s="87" t="s">
        <v>152</v>
      </c>
      <c r="F58" s="84">
        <v>0.13314406065716622</v>
      </c>
      <c r="G58" s="84">
        <v>0.1324135610430531</v>
      </c>
      <c r="H58" s="84">
        <v>0.13679950068136693</v>
      </c>
      <c r="I58" s="84">
        <v>0.14257369419280591</v>
      </c>
      <c r="J58" s="84">
        <v>0.14819453414007502</v>
      </c>
      <c r="K58" s="84">
        <v>0.15273933879722551</v>
      </c>
      <c r="L58" s="84"/>
      <c r="M58" s="84"/>
      <c r="N58" s="84"/>
      <c r="O58" s="84"/>
      <c r="P58" s="84"/>
      <c r="Q58" s="84"/>
      <c r="R58" s="84"/>
      <c r="S58" s="84"/>
      <c r="T58" s="84"/>
      <c r="U58" s="84"/>
      <c r="V58" s="84"/>
      <c r="W58" s="84"/>
      <c r="X58" s="84"/>
      <c r="Y58" s="84"/>
      <c r="Z58" s="84"/>
      <c r="AA58" s="84"/>
      <c r="AB58" s="84"/>
      <c r="AC58" s="84"/>
      <c r="AD58" s="84"/>
      <c r="AF58" s="2"/>
      <c r="AG58" s="2"/>
      <c r="AH58" s="2"/>
      <c r="AI58" s="2"/>
      <c r="AJ58" s="2"/>
      <c r="AK58" s="2"/>
      <c r="AL58" s="2"/>
      <c r="AM58" s="2"/>
      <c r="AN58" s="2"/>
      <c r="AO58" s="2"/>
      <c r="AP58" s="2"/>
      <c r="AQ58" s="2"/>
      <c r="AR58" s="2"/>
      <c r="AS58" s="2"/>
      <c r="AT58" s="2"/>
      <c r="AU58" s="2"/>
      <c r="AV58" s="2"/>
      <c r="AW58" s="2"/>
      <c r="AX58" s="2"/>
      <c r="AY58" s="2"/>
      <c r="AZ58" s="2"/>
      <c r="BA58" s="2"/>
      <c r="BB58" s="2"/>
      <c r="BC58" s="2"/>
      <c r="BD58" s="2"/>
    </row>
    <row r="59" spans="1:56">
      <c r="A59" s="1" t="str">
        <f>INDEX('Input forecast of cost driver'!$E$4:$F$106,MATCH($E59,'Input forecast of cost driver'!$E$4:$E$106,0),2)</f>
        <v>REmoved Rohan (was MVA)</v>
      </c>
      <c r="B59" s="11" t="str">
        <f t="shared" si="1"/>
        <v>Jemena</v>
      </c>
      <c r="C59" s="81" t="s">
        <v>93</v>
      </c>
      <c r="D59" s="86" t="s">
        <v>147</v>
      </c>
      <c r="E59" s="87" t="s">
        <v>153</v>
      </c>
      <c r="F59" s="84">
        <v>1.1709270207149662</v>
      </c>
      <c r="G59" s="84">
        <v>1.8638012871248908</v>
      </c>
      <c r="H59" s="84">
        <v>1.9261530089818224</v>
      </c>
      <c r="I59" s="84">
        <v>2.0080975357772783</v>
      </c>
      <c r="J59" s="84">
        <v>2.0879337561933253</v>
      </c>
      <c r="K59" s="84">
        <v>2.1490707126695949</v>
      </c>
      <c r="L59" s="84"/>
      <c r="M59" s="84"/>
      <c r="N59" s="84"/>
      <c r="O59" s="84"/>
      <c r="P59" s="84"/>
      <c r="Q59" s="84"/>
      <c r="R59" s="84"/>
      <c r="S59" s="84"/>
      <c r="T59" s="84"/>
      <c r="U59" s="84"/>
      <c r="V59" s="84"/>
      <c r="W59" s="84"/>
      <c r="X59" s="84"/>
      <c r="Y59" s="84"/>
      <c r="Z59" s="84"/>
      <c r="AA59" s="84"/>
      <c r="AB59" s="84"/>
      <c r="AC59" s="84"/>
      <c r="AD59" s="84"/>
      <c r="AF59" s="2"/>
      <c r="AG59" s="2"/>
      <c r="AH59" s="2"/>
      <c r="AI59" s="2"/>
      <c r="AJ59" s="2"/>
      <c r="AK59" s="2"/>
      <c r="AL59" s="2"/>
      <c r="AM59" s="2"/>
      <c r="AN59" s="2"/>
      <c r="AO59" s="2"/>
      <c r="AP59" s="2"/>
      <c r="AQ59" s="2"/>
      <c r="AR59" s="2"/>
      <c r="AS59" s="2"/>
      <c r="AT59" s="2"/>
      <c r="AU59" s="2"/>
      <c r="AV59" s="2"/>
      <c r="AW59" s="2"/>
      <c r="AX59" s="2"/>
      <c r="AY59" s="2"/>
      <c r="AZ59" s="2"/>
      <c r="BA59" s="2"/>
      <c r="BB59" s="2"/>
      <c r="BC59" s="2"/>
      <c r="BD59" s="2"/>
    </row>
    <row r="60" spans="1:56">
      <c r="A60" s="1" t="str">
        <f>INDEX('Input forecast of cost driver'!$E$4:$F$106,MATCH($E60,'Input forecast of cost driver'!$E$4:$E$106,0),2)</f>
        <v>MWh</v>
      </c>
      <c r="B60" s="11" t="str">
        <f t="shared" si="1"/>
        <v>Jemena</v>
      </c>
      <c r="C60" s="81" t="s">
        <v>93</v>
      </c>
      <c r="D60" s="86" t="s">
        <v>94</v>
      </c>
      <c r="E60" s="87" t="s">
        <v>154</v>
      </c>
      <c r="F60" s="84">
        <v>4.1756564126987925</v>
      </c>
      <c r="G60" s="84">
        <v>3.7762726334609833</v>
      </c>
      <c r="H60" s="84">
        <v>2.8617877288572884</v>
      </c>
      <c r="I60" s="84">
        <v>0.27121907176923388</v>
      </c>
      <c r="J60" s="84">
        <v>0.5639798751271089</v>
      </c>
      <c r="K60" s="84">
        <v>0.29029895302326769</v>
      </c>
      <c r="L60" s="84"/>
      <c r="M60" s="84"/>
      <c r="N60" s="84"/>
      <c r="O60" s="84"/>
      <c r="P60" s="84"/>
      <c r="Q60" s="84"/>
      <c r="R60" s="84"/>
      <c r="S60" s="84"/>
      <c r="T60" s="84"/>
      <c r="U60" s="84"/>
      <c r="V60" s="84"/>
      <c r="W60" s="84"/>
      <c r="X60" s="84"/>
      <c r="Y60" s="84"/>
      <c r="Z60" s="84"/>
      <c r="AA60" s="84"/>
      <c r="AB60" s="84"/>
      <c r="AC60" s="84"/>
      <c r="AD60" s="84"/>
      <c r="AF60" s="2"/>
      <c r="AG60" s="2"/>
      <c r="AH60" s="2"/>
      <c r="AI60" s="2"/>
      <c r="AJ60" s="2"/>
      <c r="AK60" s="2"/>
      <c r="AL60" s="2"/>
      <c r="AM60" s="2"/>
      <c r="AN60" s="2"/>
      <c r="AO60" s="2"/>
      <c r="AP60" s="2"/>
      <c r="AQ60" s="2"/>
      <c r="AR60" s="2"/>
      <c r="AS60" s="2"/>
      <c r="AT60" s="2"/>
      <c r="AU60" s="2"/>
      <c r="AV60" s="2"/>
      <c r="AW60" s="2"/>
      <c r="AX60" s="2"/>
      <c r="AY60" s="2"/>
      <c r="AZ60" s="2"/>
      <c r="BA60" s="2"/>
      <c r="BB60" s="2"/>
      <c r="BC60" s="2"/>
      <c r="BD60" s="2"/>
    </row>
    <row r="61" spans="1:56">
      <c r="A61" s="1">
        <f>INDEX('Input forecast of cost driver'!$E$4:$F$106,MATCH($E61,'Input forecast of cost driver'!$E$4:$E$106,0),2)</f>
        <v>0</v>
      </c>
      <c r="B61" s="11" t="str">
        <f t="shared" si="1"/>
        <v>Jemena</v>
      </c>
      <c r="C61" s="81" t="s">
        <v>93</v>
      </c>
      <c r="D61" s="86" t="s">
        <v>119</v>
      </c>
      <c r="E61" s="83" t="s">
        <v>155</v>
      </c>
      <c r="F61" s="84">
        <v>0</v>
      </c>
      <c r="G61" s="84">
        <v>0</v>
      </c>
      <c r="H61" s="84">
        <v>0</v>
      </c>
      <c r="I61" s="84">
        <v>0.5270645621533171</v>
      </c>
      <c r="J61" s="84">
        <v>0.53763447895425243</v>
      </c>
      <c r="K61" s="84">
        <v>0.53610363235214264</v>
      </c>
      <c r="L61" s="84"/>
      <c r="M61" s="84"/>
      <c r="N61" s="84"/>
      <c r="O61" s="84"/>
      <c r="P61" s="84"/>
      <c r="Q61" s="84"/>
      <c r="R61" s="84"/>
      <c r="S61" s="84"/>
      <c r="T61" s="84"/>
      <c r="U61" s="84"/>
      <c r="V61" s="84"/>
      <c r="W61" s="84"/>
      <c r="X61" s="84"/>
      <c r="Y61" s="84"/>
      <c r="Z61" s="84"/>
      <c r="AA61" s="84"/>
      <c r="AB61" s="84"/>
      <c r="AC61" s="84"/>
      <c r="AD61" s="84"/>
      <c r="AF61" s="2"/>
      <c r="AG61" s="2"/>
      <c r="AH61" s="2"/>
      <c r="AI61" s="2"/>
      <c r="AJ61" s="2"/>
      <c r="AK61" s="2"/>
      <c r="AL61" s="2"/>
      <c r="AM61" s="2"/>
      <c r="AN61" s="2"/>
      <c r="AO61" s="2"/>
      <c r="AP61" s="2"/>
      <c r="AQ61" s="2"/>
      <c r="AR61" s="2"/>
      <c r="AS61" s="2"/>
      <c r="AT61" s="2"/>
      <c r="AU61" s="2"/>
      <c r="AV61" s="2"/>
      <c r="AW61" s="2"/>
      <c r="AX61" s="2"/>
      <c r="AY61" s="2"/>
      <c r="AZ61" s="2"/>
      <c r="BA61" s="2"/>
      <c r="BB61" s="2"/>
      <c r="BC61" s="2"/>
      <c r="BD61" s="2"/>
    </row>
    <row r="62" spans="1:56">
      <c r="A62" s="1" t="str">
        <f>INDEX('Input forecast of cost driver'!$E$4:$F$106,MATCH($E62,'Input forecast of cost driver'!$E$4:$E$106,0),2)</f>
        <v>MWh</v>
      </c>
      <c r="B62" s="11" t="str">
        <f t="shared" si="1"/>
        <v>Jemena</v>
      </c>
      <c r="C62" s="81" t="s">
        <v>93</v>
      </c>
      <c r="D62" s="86" t="s">
        <v>150</v>
      </c>
      <c r="E62" s="87" t="s">
        <v>156</v>
      </c>
      <c r="F62" s="84">
        <v>3.5461762084844524</v>
      </c>
      <c r="G62" s="84">
        <v>0</v>
      </c>
      <c r="H62" s="84">
        <v>0</v>
      </c>
      <c r="I62" s="84">
        <v>0</v>
      </c>
      <c r="J62" s="84">
        <v>0</v>
      </c>
      <c r="K62" s="84">
        <v>0</v>
      </c>
      <c r="L62" s="84"/>
      <c r="M62" s="84"/>
      <c r="N62" s="84"/>
      <c r="O62" s="84"/>
      <c r="P62" s="84"/>
      <c r="Q62" s="84"/>
      <c r="R62" s="84"/>
      <c r="S62" s="84"/>
      <c r="T62" s="84"/>
      <c r="U62" s="84"/>
      <c r="V62" s="84"/>
      <c r="W62" s="84"/>
      <c r="X62" s="84"/>
      <c r="Y62" s="84"/>
      <c r="Z62" s="84"/>
      <c r="AA62" s="84"/>
      <c r="AB62" s="84"/>
      <c r="AC62" s="84"/>
      <c r="AD62" s="84"/>
      <c r="AF62" s="2"/>
      <c r="AG62" s="2"/>
      <c r="AH62" s="2"/>
      <c r="AI62" s="2"/>
      <c r="AJ62" s="2"/>
      <c r="AK62" s="2"/>
      <c r="AL62" s="2"/>
      <c r="AM62" s="2"/>
      <c r="AN62" s="2"/>
      <c r="AO62" s="2"/>
      <c r="AP62" s="2"/>
      <c r="AQ62" s="2"/>
      <c r="AR62" s="2"/>
      <c r="AS62" s="2"/>
      <c r="AT62" s="2"/>
      <c r="AU62" s="2"/>
      <c r="AV62" s="2"/>
      <c r="AW62" s="2"/>
      <c r="AX62" s="2"/>
      <c r="AY62" s="2"/>
      <c r="AZ62" s="2"/>
      <c r="BA62" s="2"/>
      <c r="BB62" s="2"/>
      <c r="BC62" s="2"/>
      <c r="BD62" s="2"/>
    </row>
    <row r="63" spans="1:56">
      <c r="A63" s="1" t="str">
        <f>INDEX('Input forecast of cost driver'!$E$4:$F$106,MATCH($E63,'Input forecast of cost driver'!$E$4:$E$106,0),2)</f>
        <v>REmoved Rohan (was MVA)</v>
      </c>
      <c r="B63" s="11" t="str">
        <f t="shared" si="1"/>
        <v>Jemena</v>
      </c>
      <c r="C63" s="81" t="s">
        <v>93</v>
      </c>
      <c r="D63" s="86" t="s">
        <v>150</v>
      </c>
      <c r="E63" s="87" t="s">
        <v>157</v>
      </c>
      <c r="F63" s="84">
        <v>0</v>
      </c>
      <c r="G63" s="84">
        <v>3.5969311523101997</v>
      </c>
      <c r="H63" s="84">
        <v>1.0174549684752932</v>
      </c>
      <c r="I63" s="84">
        <v>0</v>
      </c>
      <c r="J63" s="84">
        <v>0</v>
      </c>
      <c r="K63" s="84">
        <v>0</v>
      </c>
      <c r="L63" s="84"/>
      <c r="M63" s="84"/>
      <c r="N63" s="84"/>
      <c r="O63" s="84"/>
      <c r="P63" s="84"/>
      <c r="Q63" s="84"/>
      <c r="R63" s="84"/>
      <c r="S63" s="84"/>
      <c r="T63" s="84"/>
      <c r="U63" s="84"/>
      <c r="V63" s="84"/>
      <c r="W63" s="84"/>
      <c r="X63" s="84"/>
      <c r="Y63" s="84"/>
      <c r="Z63" s="84"/>
      <c r="AA63" s="84"/>
      <c r="AB63" s="84"/>
      <c r="AC63" s="84"/>
      <c r="AD63" s="84"/>
      <c r="AF63" s="2"/>
      <c r="AG63" s="2"/>
      <c r="AH63" s="2"/>
      <c r="AI63" s="2"/>
      <c r="AJ63" s="2"/>
      <c r="AK63" s="2"/>
      <c r="AL63" s="2"/>
      <c r="AM63" s="2"/>
      <c r="AN63" s="2"/>
      <c r="AO63" s="2"/>
      <c r="AP63" s="2"/>
      <c r="AQ63" s="2"/>
      <c r="AR63" s="2"/>
      <c r="AS63" s="2"/>
      <c r="AT63" s="2"/>
      <c r="AU63" s="2"/>
      <c r="AV63" s="2"/>
      <c r="AW63" s="2"/>
      <c r="AX63" s="2"/>
      <c r="AY63" s="2"/>
      <c r="AZ63" s="2"/>
      <c r="BA63" s="2"/>
      <c r="BB63" s="2"/>
      <c r="BC63" s="2"/>
      <c r="BD63" s="2"/>
    </row>
    <row r="64" spans="1:56">
      <c r="A64" s="1">
        <f>INDEX('Input forecast of cost driver'!$E$4:$F$106,MATCH($E64,'Input forecast of cost driver'!$E$4:$E$106,0),2)</f>
        <v>0</v>
      </c>
      <c r="B64" s="11" t="str">
        <f t="shared" si="1"/>
        <v>Jemena</v>
      </c>
      <c r="C64" s="81" t="s">
        <v>93</v>
      </c>
      <c r="D64" s="86" t="s">
        <v>150</v>
      </c>
      <c r="E64" s="88" t="s">
        <v>158</v>
      </c>
      <c r="F64" s="84">
        <v>0.5779567797380526</v>
      </c>
      <c r="G64" s="84">
        <v>0.5683919692131022</v>
      </c>
      <c r="H64" s="84">
        <v>0.58738193134795846</v>
      </c>
      <c r="I64" s="84">
        <v>0.61234485928698767</v>
      </c>
      <c r="J64" s="84">
        <v>0.63666278153411493</v>
      </c>
      <c r="K64" s="84">
        <v>0.32771123059414131</v>
      </c>
      <c r="L64" s="84"/>
      <c r="M64" s="84"/>
      <c r="N64" s="84"/>
      <c r="O64" s="84"/>
      <c r="P64" s="84"/>
      <c r="Q64" s="84"/>
      <c r="R64" s="84"/>
      <c r="S64" s="84"/>
      <c r="T64" s="84"/>
      <c r="U64" s="84"/>
      <c r="V64" s="84"/>
      <c r="W64" s="84"/>
      <c r="X64" s="84"/>
      <c r="Y64" s="84"/>
      <c r="Z64" s="84"/>
      <c r="AA64" s="84"/>
      <c r="AB64" s="84"/>
      <c r="AC64" s="84"/>
      <c r="AD64" s="84"/>
      <c r="AF64" s="2"/>
      <c r="AG64" s="2"/>
      <c r="AH64" s="2"/>
      <c r="AI64" s="2"/>
      <c r="AJ64" s="2"/>
      <c r="AK64" s="2"/>
      <c r="AL64" s="2"/>
      <c r="AM64" s="2"/>
      <c r="AN64" s="2"/>
      <c r="AO64" s="2"/>
      <c r="AP64" s="2"/>
      <c r="AQ64" s="2"/>
      <c r="AR64" s="2"/>
      <c r="AS64" s="2"/>
      <c r="AT64" s="2"/>
      <c r="AU64" s="2"/>
      <c r="AV64" s="2"/>
      <c r="AW64" s="2"/>
      <c r="AX64" s="2"/>
      <c r="AY64" s="2"/>
      <c r="AZ64" s="2"/>
      <c r="BA64" s="2"/>
      <c r="BB64" s="2"/>
      <c r="BC64" s="2"/>
      <c r="BD64" s="2"/>
    </row>
    <row r="65" spans="1:56">
      <c r="A65" s="1">
        <f>INDEX('Input forecast of cost driver'!$E$4:$F$106,MATCH($E65,'Input forecast of cost driver'!$E$4:$E$106,0),2)</f>
        <v>0</v>
      </c>
      <c r="B65" s="11" t="str">
        <f t="shared" si="1"/>
        <v>Jemena</v>
      </c>
      <c r="C65" s="81" t="s">
        <v>93</v>
      </c>
      <c r="D65" s="86" t="s">
        <v>150</v>
      </c>
      <c r="E65" s="88" t="s">
        <v>159</v>
      </c>
      <c r="F65" s="84">
        <v>0</v>
      </c>
      <c r="G65" s="84">
        <v>0.70200908256039674</v>
      </c>
      <c r="H65" s="84">
        <v>0.12645524526888147</v>
      </c>
      <c r="I65" s="84">
        <v>0</v>
      </c>
      <c r="J65" s="84">
        <v>0</v>
      </c>
      <c r="K65" s="84">
        <v>0</v>
      </c>
      <c r="L65" s="84"/>
      <c r="M65" s="84"/>
      <c r="N65" s="84"/>
      <c r="O65" s="84"/>
      <c r="P65" s="84"/>
      <c r="Q65" s="84"/>
      <c r="R65" s="84"/>
      <c r="S65" s="84"/>
      <c r="T65" s="84"/>
      <c r="U65" s="84"/>
      <c r="V65" s="84"/>
      <c r="W65" s="84"/>
      <c r="X65" s="84"/>
      <c r="Y65" s="84"/>
      <c r="Z65" s="84"/>
      <c r="AA65" s="84"/>
      <c r="AB65" s="84"/>
      <c r="AC65" s="84"/>
      <c r="AD65" s="84"/>
      <c r="AF65" s="2"/>
      <c r="AG65" s="2"/>
      <c r="AH65" s="2"/>
      <c r="AI65" s="2"/>
      <c r="AJ65" s="2"/>
      <c r="AK65" s="2"/>
      <c r="AL65" s="2"/>
      <c r="AM65" s="2"/>
      <c r="AN65" s="2"/>
      <c r="AO65" s="2"/>
      <c r="AP65" s="2"/>
      <c r="AQ65" s="2"/>
      <c r="AR65" s="2"/>
      <c r="AS65" s="2"/>
      <c r="AT65" s="2"/>
      <c r="AU65" s="2"/>
      <c r="AV65" s="2"/>
      <c r="AW65" s="2"/>
      <c r="AX65" s="2"/>
      <c r="AY65" s="2"/>
      <c r="AZ65" s="2"/>
      <c r="BA65" s="2"/>
      <c r="BB65" s="2"/>
      <c r="BC65" s="2"/>
      <c r="BD65" s="2"/>
    </row>
    <row r="66" spans="1:56">
      <c r="A66" s="1" t="e">
        <f>INDEX('Input forecast of cost driver'!$E$4:$F$106,MATCH($E66,'Input forecast of cost driver'!$E$4:$E$106,0),2)</f>
        <v>#N/A</v>
      </c>
      <c r="B66" s="11" t="str">
        <f t="shared" si="1"/>
        <v>Jemena</v>
      </c>
      <c r="C66" s="81" t="s">
        <v>160</v>
      </c>
      <c r="D66" s="86" t="s">
        <v>94</v>
      </c>
      <c r="E66" s="83"/>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F66" s="2"/>
      <c r="AG66" s="2"/>
      <c r="AH66" s="2"/>
      <c r="AI66" s="2"/>
      <c r="AJ66" s="2"/>
      <c r="AK66" s="2"/>
      <c r="AL66" s="2"/>
      <c r="AM66" s="2"/>
      <c r="AN66" s="2"/>
      <c r="AO66" s="2"/>
      <c r="AP66" s="2"/>
      <c r="AQ66" s="2"/>
      <c r="AR66" s="2"/>
      <c r="AS66" s="2"/>
      <c r="AT66" s="2"/>
      <c r="AU66" s="2"/>
      <c r="AV66" s="2"/>
      <c r="AW66" s="2"/>
      <c r="AX66" s="2"/>
      <c r="AY66" s="2"/>
      <c r="AZ66" s="2"/>
      <c r="BA66" s="2"/>
      <c r="BB66" s="2"/>
      <c r="BC66" s="2"/>
      <c r="BD66" s="2"/>
    </row>
    <row r="67" spans="1:56">
      <c r="A67" s="1" t="e">
        <f>INDEX('Input forecast of cost driver'!$E$4:$F$106,MATCH($E67,'Input forecast of cost driver'!$E$4:$E$106,0),2)</f>
        <v>#N/A</v>
      </c>
      <c r="B67" s="11" t="str">
        <f t="shared" si="1"/>
        <v>Jemena</v>
      </c>
      <c r="C67" s="81" t="s">
        <v>160</v>
      </c>
      <c r="D67" s="86" t="s">
        <v>94</v>
      </c>
      <c r="E67" s="83"/>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F67" s="2"/>
      <c r="AG67" s="2"/>
      <c r="AH67" s="2"/>
      <c r="AI67" s="2"/>
      <c r="AJ67" s="2"/>
      <c r="AK67" s="2"/>
      <c r="AL67" s="2"/>
      <c r="AM67" s="2"/>
      <c r="AN67" s="2"/>
      <c r="AO67" s="2"/>
      <c r="AP67" s="2"/>
      <c r="AQ67" s="2"/>
      <c r="AR67" s="2"/>
      <c r="AS67" s="2"/>
      <c r="AT67" s="2"/>
      <c r="AU67" s="2"/>
      <c r="AV67" s="2"/>
      <c r="AW67" s="2"/>
      <c r="AX67" s="2"/>
      <c r="AY67" s="2"/>
      <c r="AZ67" s="2"/>
      <c r="BA67" s="2"/>
      <c r="BB67" s="2"/>
      <c r="BC67" s="2"/>
      <c r="BD67" s="2"/>
    </row>
    <row r="68" spans="1:56">
      <c r="A68" s="1" t="e">
        <f>INDEX('Input forecast of cost driver'!$E$4:$F$106,MATCH($E68,'Input forecast of cost driver'!$E$4:$E$106,0),2)</f>
        <v>#N/A</v>
      </c>
      <c r="B68" s="11" t="str">
        <f t="shared" si="1"/>
        <v>Jemena</v>
      </c>
      <c r="C68" s="81" t="s">
        <v>160</v>
      </c>
      <c r="D68" s="86" t="s">
        <v>94</v>
      </c>
      <c r="E68" s="83"/>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F68" s="2"/>
      <c r="AG68" s="2"/>
      <c r="AH68" s="2"/>
      <c r="AI68" s="2"/>
      <c r="AJ68" s="2"/>
      <c r="AK68" s="2"/>
      <c r="AL68" s="2"/>
      <c r="AM68" s="2"/>
      <c r="AN68" s="2"/>
      <c r="AO68" s="2"/>
      <c r="AP68" s="2"/>
      <c r="AQ68" s="2"/>
      <c r="AR68" s="2"/>
      <c r="AS68" s="2"/>
      <c r="AT68" s="2"/>
      <c r="AU68" s="2"/>
      <c r="AV68" s="2"/>
      <c r="AW68" s="2"/>
      <c r="AX68" s="2"/>
      <c r="AY68" s="2"/>
      <c r="AZ68" s="2"/>
      <c r="BA68" s="2"/>
      <c r="BB68" s="2"/>
      <c r="BC68" s="2"/>
      <c r="BD68" s="2"/>
    </row>
    <row r="69" spans="1:56">
      <c r="A69" s="1" t="e">
        <f>INDEX('Input forecast of cost driver'!$E$4:$F$106,MATCH($E69,'Input forecast of cost driver'!$E$4:$E$106,0),2)</f>
        <v>#N/A</v>
      </c>
      <c r="B69" s="11" t="str">
        <f t="shared" si="1"/>
        <v>Jemena</v>
      </c>
      <c r="C69" s="81" t="s">
        <v>160</v>
      </c>
      <c r="D69" s="86" t="s">
        <v>94</v>
      </c>
      <c r="E69" s="83"/>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F69" s="2"/>
      <c r="AG69" s="2"/>
      <c r="AH69" s="2"/>
      <c r="AI69" s="2"/>
      <c r="AJ69" s="2"/>
      <c r="AK69" s="2"/>
      <c r="AL69" s="2"/>
      <c r="AM69" s="2"/>
      <c r="AN69" s="2"/>
      <c r="AO69" s="2"/>
      <c r="AP69" s="2"/>
      <c r="AQ69" s="2"/>
      <c r="AR69" s="2"/>
      <c r="AS69" s="2"/>
      <c r="AT69" s="2"/>
      <c r="AU69" s="2"/>
      <c r="AV69" s="2"/>
      <c r="AW69" s="2"/>
      <c r="AX69" s="2"/>
      <c r="AY69" s="2"/>
      <c r="AZ69" s="2"/>
      <c r="BA69" s="2"/>
      <c r="BB69" s="2"/>
      <c r="BC69" s="2"/>
      <c r="BD69" s="2"/>
    </row>
    <row r="70" spans="1:56">
      <c r="A70" s="1" t="e">
        <f>INDEX('Input forecast of cost driver'!$E$4:$F$106,MATCH($E70,'Input forecast of cost driver'!$E$4:$E$106,0),2)</f>
        <v>#N/A</v>
      </c>
      <c r="B70" s="11" t="str">
        <f t="shared" ref="B70:B106" si="2">B69</f>
        <v>Jemena</v>
      </c>
      <c r="C70" s="81" t="s">
        <v>160</v>
      </c>
      <c r="D70" s="86" t="s">
        <v>94</v>
      </c>
      <c r="E70" s="83"/>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F70" s="2"/>
      <c r="AG70" s="2"/>
      <c r="AH70" s="2"/>
      <c r="AI70" s="2"/>
      <c r="AJ70" s="2"/>
      <c r="AK70" s="2"/>
      <c r="AL70" s="2"/>
      <c r="AM70" s="2"/>
      <c r="AN70" s="2"/>
      <c r="AO70" s="2"/>
      <c r="AP70" s="2"/>
      <c r="AQ70" s="2"/>
      <c r="AR70" s="2"/>
      <c r="AS70" s="2"/>
      <c r="AT70" s="2"/>
      <c r="AU70" s="2"/>
      <c r="AV70" s="2"/>
      <c r="AW70" s="2"/>
      <c r="AX70" s="2"/>
      <c r="AY70" s="2"/>
      <c r="AZ70" s="2"/>
      <c r="BA70" s="2"/>
      <c r="BB70" s="2"/>
      <c r="BC70" s="2"/>
      <c r="BD70" s="2"/>
    </row>
    <row r="71" spans="1:56">
      <c r="A71" s="1" t="e">
        <f>INDEX('Input forecast of cost driver'!$E$4:$F$106,MATCH($E71,'Input forecast of cost driver'!$E$4:$E$106,0),2)</f>
        <v>#N/A</v>
      </c>
      <c r="B71" s="11" t="str">
        <f t="shared" si="2"/>
        <v>Jemena</v>
      </c>
      <c r="C71" s="81" t="s">
        <v>160</v>
      </c>
      <c r="D71" s="86" t="s">
        <v>94</v>
      </c>
      <c r="E71" s="83"/>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F71" s="2"/>
      <c r="AG71" s="2"/>
      <c r="AH71" s="2"/>
      <c r="AI71" s="2"/>
      <c r="AJ71" s="2"/>
      <c r="AK71" s="2"/>
      <c r="AL71" s="2"/>
      <c r="AM71" s="2"/>
      <c r="AN71" s="2"/>
      <c r="AO71" s="2"/>
      <c r="AP71" s="2"/>
      <c r="AQ71" s="2"/>
      <c r="AR71" s="2"/>
      <c r="AS71" s="2"/>
      <c r="AT71" s="2"/>
      <c r="AU71" s="2"/>
      <c r="AV71" s="2"/>
      <c r="AW71" s="2"/>
      <c r="AX71" s="2"/>
      <c r="AY71" s="2"/>
      <c r="AZ71" s="2"/>
      <c r="BA71" s="2"/>
      <c r="BB71" s="2"/>
      <c r="BC71" s="2"/>
      <c r="BD71" s="2"/>
    </row>
    <row r="72" spans="1:56">
      <c r="A72" s="1" t="e">
        <f>INDEX('Input forecast of cost driver'!$E$4:$F$106,MATCH($E72,'Input forecast of cost driver'!$E$4:$E$106,0),2)</f>
        <v>#N/A</v>
      </c>
      <c r="B72" s="11" t="str">
        <f t="shared" si="2"/>
        <v>Jemena</v>
      </c>
      <c r="C72" s="81" t="s">
        <v>160</v>
      </c>
      <c r="D72" s="86" t="s">
        <v>94</v>
      </c>
      <c r="E72" s="83"/>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F72" s="2"/>
      <c r="AG72" s="2"/>
      <c r="AH72" s="2"/>
      <c r="AI72" s="2"/>
      <c r="AJ72" s="2"/>
      <c r="AK72" s="2"/>
      <c r="AL72" s="2"/>
      <c r="AM72" s="2"/>
      <c r="AN72" s="2"/>
      <c r="AO72" s="2"/>
      <c r="AP72" s="2"/>
      <c r="AQ72" s="2"/>
      <c r="AR72" s="2"/>
      <c r="AS72" s="2"/>
      <c r="AT72" s="2"/>
      <c r="AU72" s="2"/>
      <c r="AV72" s="2"/>
      <c r="AW72" s="2"/>
      <c r="AX72" s="2"/>
      <c r="AY72" s="2"/>
      <c r="AZ72" s="2"/>
      <c r="BA72" s="2"/>
      <c r="BB72" s="2"/>
      <c r="BC72" s="2"/>
      <c r="BD72" s="2"/>
    </row>
    <row r="73" spans="1:56">
      <c r="A73" s="1" t="e">
        <f>INDEX('Input forecast of cost driver'!$E$4:$F$106,MATCH($E73,'Input forecast of cost driver'!$E$4:$E$106,0),2)</f>
        <v>#N/A</v>
      </c>
      <c r="B73" s="11" t="str">
        <f t="shared" si="2"/>
        <v>Jemena</v>
      </c>
      <c r="C73" s="81" t="s">
        <v>160</v>
      </c>
      <c r="D73" s="86" t="s">
        <v>94</v>
      </c>
      <c r="E73" s="83"/>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F73" s="2"/>
      <c r="AG73" s="2"/>
      <c r="AH73" s="2"/>
      <c r="AI73" s="2"/>
      <c r="AJ73" s="2"/>
      <c r="AK73" s="2"/>
      <c r="AL73" s="2"/>
      <c r="AM73" s="2"/>
      <c r="AN73" s="2"/>
      <c r="AO73" s="2"/>
      <c r="AP73" s="2"/>
      <c r="AQ73" s="2"/>
      <c r="AR73" s="2"/>
      <c r="AS73" s="2"/>
      <c r="AT73" s="2"/>
      <c r="AU73" s="2"/>
      <c r="AV73" s="2"/>
      <c r="AW73" s="2"/>
      <c r="AX73" s="2"/>
      <c r="AY73" s="2"/>
      <c r="AZ73" s="2"/>
      <c r="BA73" s="2"/>
      <c r="BB73" s="2"/>
      <c r="BC73" s="2"/>
      <c r="BD73" s="2"/>
    </row>
    <row r="74" spans="1:56">
      <c r="A74" s="1" t="e">
        <f>INDEX('Input forecast of cost driver'!$E$4:$F$106,MATCH($E74,'Input forecast of cost driver'!$E$4:$E$106,0),2)</f>
        <v>#N/A</v>
      </c>
      <c r="B74" s="11" t="str">
        <f t="shared" si="2"/>
        <v>Jemena</v>
      </c>
      <c r="C74" s="81" t="s">
        <v>160</v>
      </c>
      <c r="D74" s="86" t="s">
        <v>94</v>
      </c>
      <c r="E74" s="83"/>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F74" s="2"/>
      <c r="AG74" s="2"/>
      <c r="AH74" s="2"/>
      <c r="AI74" s="2"/>
      <c r="AJ74" s="2"/>
      <c r="AK74" s="2"/>
      <c r="AL74" s="2"/>
      <c r="AM74" s="2"/>
      <c r="AN74" s="2"/>
      <c r="AO74" s="2"/>
      <c r="AP74" s="2"/>
      <c r="AQ74" s="2"/>
      <c r="AR74" s="2"/>
      <c r="AS74" s="2"/>
      <c r="AT74" s="2"/>
      <c r="AU74" s="2"/>
      <c r="AV74" s="2"/>
      <c r="AW74" s="2"/>
      <c r="AX74" s="2"/>
      <c r="AY74" s="2"/>
      <c r="AZ74" s="2"/>
      <c r="BA74" s="2"/>
      <c r="BB74" s="2"/>
      <c r="BC74" s="2"/>
      <c r="BD74" s="2"/>
    </row>
    <row r="75" spans="1:56">
      <c r="A75" s="1" t="e">
        <f>INDEX('Input forecast of cost driver'!$E$4:$F$106,MATCH($E75,'Input forecast of cost driver'!$E$4:$E$106,0),2)</f>
        <v>#N/A</v>
      </c>
      <c r="B75" s="11" t="str">
        <f t="shared" si="2"/>
        <v>Jemena</v>
      </c>
      <c r="C75" s="81" t="s">
        <v>160</v>
      </c>
      <c r="D75" s="86" t="s">
        <v>94</v>
      </c>
      <c r="E75" s="83"/>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F75" s="2"/>
      <c r="AG75" s="2"/>
      <c r="AH75" s="2"/>
      <c r="AI75" s="2"/>
      <c r="AJ75" s="2"/>
      <c r="AK75" s="2"/>
      <c r="AL75" s="2"/>
      <c r="AM75" s="2"/>
      <c r="AN75" s="2"/>
      <c r="AO75" s="2"/>
      <c r="AP75" s="2"/>
      <c r="AQ75" s="2"/>
      <c r="AR75" s="2"/>
      <c r="AS75" s="2"/>
      <c r="AT75" s="2"/>
      <c r="AU75" s="2"/>
      <c r="AV75" s="2"/>
      <c r="AW75" s="2"/>
      <c r="AX75" s="2"/>
      <c r="AY75" s="2"/>
      <c r="AZ75" s="2"/>
      <c r="BA75" s="2"/>
      <c r="BB75" s="2"/>
      <c r="BC75" s="2"/>
      <c r="BD75" s="2"/>
    </row>
    <row r="76" spans="1:56">
      <c r="A76" s="1" t="e">
        <f>INDEX('Input forecast of cost driver'!$E$4:$F$106,MATCH($E76,'Input forecast of cost driver'!$E$4:$E$106,0),2)</f>
        <v>#N/A</v>
      </c>
      <c r="B76" s="11" t="str">
        <f t="shared" si="2"/>
        <v>Jemena</v>
      </c>
      <c r="C76" s="81" t="s">
        <v>160</v>
      </c>
      <c r="D76" s="86" t="s">
        <v>94</v>
      </c>
      <c r="E76" s="83"/>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F76" s="2"/>
      <c r="AG76" s="2"/>
      <c r="AH76" s="2"/>
      <c r="AI76" s="2"/>
      <c r="AJ76" s="2"/>
      <c r="AK76" s="2"/>
      <c r="AL76" s="2"/>
      <c r="AM76" s="2"/>
      <c r="AN76" s="2"/>
      <c r="AO76" s="2"/>
      <c r="AP76" s="2"/>
      <c r="AQ76" s="2"/>
      <c r="AR76" s="2"/>
      <c r="AS76" s="2"/>
      <c r="AT76" s="2"/>
      <c r="AU76" s="2"/>
      <c r="AV76" s="2"/>
      <c r="AW76" s="2"/>
      <c r="AX76" s="2"/>
      <c r="AY76" s="2"/>
      <c r="AZ76" s="2"/>
      <c r="BA76" s="2"/>
      <c r="BB76" s="2"/>
      <c r="BC76" s="2"/>
      <c r="BD76" s="2"/>
    </row>
    <row r="77" spans="1:56">
      <c r="A77" s="1" t="e">
        <f>INDEX('Input forecast of cost driver'!$E$4:$F$106,MATCH($E77,'Input forecast of cost driver'!$E$4:$E$106,0),2)</f>
        <v>#N/A</v>
      </c>
      <c r="B77" s="11" t="str">
        <f t="shared" si="2"/>
        <v>Jemena</v>
      </c>
      <c r="C77" s="81" t="s">
        <v>160</v>
      </c>
      <c r="D77" s="86" t="s">
        <v>94</v>
      </c>
      <c r="E77" s="83"/>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F77" s="2"/>
      <c r="AG77" s="2"/>
      <c r="AH77" s="2"/>
      <c r="AI77" s="2"/>
      <c r="AJ77" s="2"/>
      <c r="AK77" s="2"/>
      <c r="AL77" s="2"/>
      <c r="AM77" s="2"/>
      <c r="AN77" s="2"/>
      <c r="AO77" s="2"/>
      <c r="AP77" s="2"/>
      <c r="AQ77" s="2"/>
      <c r="AR77" s="2"/>
      <c r="AS77" s="2"/>
      <c r="AT77" s="2"/>
      <c r="AU77" s="2"/>
      <c r="AV77" s="2"/>
      <c r="AW77" s="2"/>
      <c r="AX77" s="2"/>
      <c r="AY77" s="2"/>
      <c r="AZ77" s="2"/>
      <c r="BA77" s="2"/>
      <c r="BB77" s="2"/>
      <c r="BC77" s="2"/>
      <c r="BD77" s="2"/>
    </row>
    <row r="78" spans="1:56">
      <c r="A78" s="1" t="e">
        <f>INDEX('Input forecast of cost driver'!$E$4:$F$106,MATCH($E78,'Input forecast of cost driver'!$E$4:$E$106,0),2)</f>
        <v>#N/A</v>
      </c>
      <c r="B78" s="11" t="str">
        <f t="shared" si="2"/>
        <v>Jemena</v>
      </c>
      <c r="C78" s="81" t="s">
        <v>160</v>
      </c>
      <c r="D78" s="86" t="s">
        <v>94</v>
      </c>
      <c r="E78" s="83"/>
      <c r="F78" s="84"/>
      <c r="G78" s="84"/>
      <c r="H78" s="84"/>
      <c r="I78" s="84"/>
      <c r="J78" s="84"/>
      <c r="K78" s="84"/>
      <c r="L78" s="84"/>
      <c r="M78" s="84"/>
      <c r="N78" s="84"/>
      <c r="O78" s="84"/>
      <c r="P78" s="84"/>
      <c r="Q78" s="84"/>
      <c r="R78" s="84"/>
      <c r="S78" s="84"/>
      <c r="T78" s="84"/>
      <c r="U78" s="84"/>
      <c r="V78" s="84"/>
      <c r="W78" s="84"/>
      <c r="X78" s="84"/>
      <c r="Y78" s="84"/>
      <c r="Z78" s="84"/>
      <c r="AA78" s="84"/>
      <c r="AB78" s="84"/>
      <c r="AC78" s="84"/>
      <c r="AD78" s="89"/>
      <c r="AF78" s="2"/>
      <c r="AG78" s="2"/>
      <c r="AH78" s="2"/>
      <c r="AI78" s="2"/>
      <c r="AJ78" s="2"/>
      <c r="AK78" s="2"/>
      <c r="AL78" s="2"/>
      <c r="AM78" s="2"/>
      <c r="AN78" s="2"/>
      <c r="AO78" s="2"/>
      <c r="AP78" s="2"/>
      <c r="AQ78" s="2"/>
      <c r="AR78" s="2"/>
      <c r="AS78" s="2"/>
      <c r="AT78" s="2"/>
      <c r="AU78" s="2"/>
      <c r="AV78" s="2"/>
      <c r="AW78" s="2"/>
      <c r="AX78" s="2"/>
      <c r="AY78" s="2"/>
      <c r="AZ78" s="2"/>
      <c r="BA78" s="2"/>
      <c r="BB78" s="2"/>
      <c r="BC78" s="2"/>
      <c r="BD78" s="2"/>
    </row>
    <row r="79" spans="1:56">
      <c r="A79" s="1" t="e">
        <f>INDEX('Input forecast of cost driver'!$E$4:$F$106,MATCH($E79,'Input forecast of cost driver'!$E$4:$E$106,0),2)</f>
        <v>#N/A</v>
      </c>
      <c r="B79" s="11" t="str">
        <f t="shared" si="2"/>
        <v>Jemena</v>
      </c>
      <c r="C79" s="81" t="s">
        <v>160</v>
      </c>
      <c r="D79" s="86" t="s">
        <v>94</v>
      </c>
      <c r="E79" s="83"/>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row>
    <row r="80" spans="1:56">
      <c r="A80" s="1" t="e">
        <f>INDEX('Input forecast of cost driver'!$E$4:$F$106,MATCH($E80,'Input forecast of cost driver'!$E$4:$E$106,0),2)</f>
        <v>#N/A</v>
      </c>
      <c r="B80" s="11" t="str">
        <f t="shared" si="2"/>
        <v>Jemena</v>
      </c>
      <c r="C80" s="81" t="s">
        <v>160</v>
      </c>
      <c r="D80" s="86" t="s">
        <v>94</v>
      </c>
      <c r="E80" s="83"/>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row>
    <row r="81" spans="1:31">
      <c r="A81" s="1" t="e">
        <f>INDEX('Input forecast of cost driver'!$E$4:$F$106,MATCH($E81,'Input forecast of cost driver'!$E$4:$E$106,0),2)</f>
        <v>#N/A</v>
      </c>
      <c r="B81" s="11" t="str">
        <f t="shared" si="2"/>
        <v>Jemena</v>
      </c>
      <c r="C81" s="81" t="s">
        <v>160</v>
      </c>
      <c r="D81" s="86" t="s">
        <v>94</v>
      </c>
      <c r="E81" s="83"/>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row>
    <row r="82" spans="1:31">
      <c r="A82" s="1" t="e">
        <f>INDEX('Input forecast of cost driver'!$E$4:$F$106,MATCH($E82,'Input forecast of cost driver'!$E$4:$E$106,0),2)</f>
        <v>#N/A</v>
      </c>
      <c r="B82" s="11" t="str">
        <f t="shared" si="2"/>
        <v>Jemena</v>
      </c>
      <c r="C82" s="81" t="s">
        <v>160</v>
      </c>
      <c r="D82" s="86" t="s">
        <v>94</v>
      </c>
      <c r="E82" s="91"/>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2"/>
    </row>
    <row r="83" spans="1:31">
      <c r="A83" s="1" t="e">
        <f>INDEX('Input forecast of cost driver'!$E$4:$F$106,MATCH($E83,'Input forecast of cost driver'!$E$4:$E$106,0),2)</f>
        <v>#N/A</v>
      </c>
      <c r="B83" s="11" t="str">
        <f t="shared" si="2"/>
        <v>Jemena</v>
      </c>
      <c r="C83" s="81" t="s">
        <v>160</v>
      </c>
      <c r="D83" s="86" t="s">
        <v>94</v>
      </c>
      <c r="E83" s="91"/>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row>
    <row r="84" spans="1:31">
      <c r="A84" s="1" t="e">
        <f>INDEX('Input forecast of cost driver'!$E$4:$F$106,MATCH($E84,'Input forecast of cost driver'!$E$4:$E$106,0),2)</f>
        <v>#N/A</v>
      </c>
      <c r="B84" s="11" t="str">
        <f t="shared" si="2"/>
        <v>Jemena</v>
      </c>
      <c r="C84" s="81" t="s">
        <v>160</v>
      </c>
      <c r="D84" s="86" t="s">
        <v>94</v>
      </c>
      <c r="E84" s="91"/>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row>
    <row r="85" spans="1:31">
      <c r="A85" s="1" t="e">
        <f>INDEX('Input forecast of cost driver'!$E$4:$F$106,MATCH($E85,'Input forecast of cost driver'!$E$4:$E$106,0),2)</f>
        <v>#N/A</v>
      </c>
      <c r="B85" s="11" t="str">
        <f t="shared" si="2"/>
        <v>Jemena</v>
      </c>
      <c r="C85" s="81" t="s">
        <v>160</v>
      </c>
      <c r="D85" s="86" t="s">
        <v>94</v>
      </c>
      <c r="E85" s="91"/>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row>
    <row r="86" spans="1:31">
      <c r="A86" s="1" t="e">
        <f>INDEX('Input forecast of cost driver'!$E$4:$F$106,MATCH($E86,'Input forecast of cost driver'!$E$4:$E$106,0),2)</f>
        <v>#N/A</v>
      </c>
      <c r="B86" s="11" t="str">
        <f t="shared" si="2"/>
        <v>Jemena</v>
      </c>
      <c r="C86" s="81" t="s">
        <v>160</v>
      </c>
      <c r="D86" s="86" t="s">
        <v>94</v>
      </c>
      <c r="E86" s="91"/>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row>
    <row r="87" spans="1:31">
      <c r="A87" s="1" t="e">
        <f>INDEX('Input forecast of cost driver'!$E$4:$F$106,MATCH($E87,'Input forecast of cost driver'!$E$4:$E$106,0),2)</f>
        <v>#N/A</v>
      </c>
      <c r="B87" s="11" t="str">
        <f t="shared" si="2"/>
        <v>Jemena</v>
      </c>
      <c r="C87" s="81" t="s">
        <v>160</v>
      </c>
      <c r="D87" s="86" t="s">
        <v>94</v>
      </c>
      <c r="E87" s="91"/>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row>
    <row r="88" spans="1:31">
      <c r="A88" s="1" t="e">
        <f>INDEX('Input forecast of cost driver'!$E$4:$F$106,MATCH($E88,'Input forecast of cost driver'!$E$4:$E$106,0),2)</f>
        <v>#N/A</v>
      </c>
      <c r="B88" s="11" t="str">
        <f t="shared" si="2"/>
        <v>Jemena</v>
      </c>
      <c r="C88" s="81" t="s">
        <v>160</v>
      </c>
      <c r="D88" s="86" t="s">
        <v>94</v>
      </c>
      <c r="E88" s="91"/>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row>
    <row r="89" spans="1:31">
      <c r="A89" s="1" t="e">
        <f>INDEX('Input forecast of cost driver'!$E$4:$F$106,MATCH($E89,'Input forecast of cost driver'!$E$4:$E$106,0),2)</f>
        <v>#N/A</v>
      </c>
      <c r="B89" s="11" t="str">
        <f t="shared" si="2"/>
        <v>Jemena</v>
      </c>
      <c r="C89" s="81" t="s">
        <v>160</v>
      </c>
      <c r="D89" s="86" t="s">
        <v>94</v>
      </c>
      <c r="E89" s="91"/>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row>
    <row r="90" spans="1:31">
      <c r="A90" s="1" t="e">
        <f>INDEX('Input forecast of cost driver'!$E$4:$F$106,MATCH($E90,'Input forecast of cost driver'!$E$4:$E$106,0),2)</f>
        <v>#N/A</v>
      </c>
      <c r="B90" s="11" t="str">
        <f t="shared" si="2"/>
        <v>Jemena</v>
      </c>
      <c r="C90" s="81" t="s">
        <v>160</v>
      </c>
      <c r="D90" s="86" t="s">
        <v>94</v>
      </c>
      <c r="E90" s="91"/>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row>
    <row r="91" spans="1:31">
      <c r="A91" s="1" t="e">
        <f>INDEX('Input forecast of cost driver'!$E$4:$F$106,MATCH($E91,'Input forecast of cost driver'!$E$4:$E$106,0),2)</f>
        <v>#N/A</v>
      </c>
      <c r="B91" s="11" t="str">
        <f t="shared" si="2"/>
        <v>Jemena</v>
      </c>
      <c r="C91" s="81" t="s">
        <v>160</v>
      </c>
      <c r="D91" s="86" t="s">
        <v>94</v>
      </c>
      <c r="E91" s="91"/>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row>
    <row r="92" spans="1:31">
      <c r="A92" s="1" t="e">
        <f>INDEX('Input forecast of cost driver'!$E$4:$F$106,MATCH($E92,'Input forecast of cost driver'!$E$4:$E$106,0),2)</f>
        <v>#N/A</v>
      </c>
      <c r="B92" s="11" t="str">
        <f t="shared" si="2"/>
        <v>Jemena</v>
      </c>
      <c r="C92" s="81" t="s">
        <v>160</v>
      </c>
      <c r="D92" s="86" t="s">
        <v>94</v>
      </c>
      <c r="E92" s="91"/>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row>
    <row r="93" spans="1:31">
      <c r="A93" s="1" t="e">
        <f>INDEX('Input forecast of cost driver'!$E$4:$F$106,MATCH($E93,'Input forecast of cost driver'!$E$4:$E$106,0),2)</f>
        <v>#N/A</v>
      </c>
      <c r="B93" s="11" t="str">
        <f t="shared" si="2"/>
        <v>Jemena</v>
      </c>
      <c r="C93" s="81" t="s">
        <v>160</v>
      </c>
      <c r="D93" s="86" t="s">
        <v>94</v>
      </c>
      <c r="E93" s="91"/>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row>
    <row r="94" spans="1:31">
      <c r="A94" s="1" t="e">
        <f>INDEX('Input forecast of cost driver'!$E$4:$F$106,MATCH($E94,'Input forecast of cost driver'!$E$4:$E$106,0),2)</f>
        <v>#N/A</v>
      </c>
      <c r="B94" s="11" t="str">
        <f t="shared" si="2"/>
        <v>Jemena</v>
      </c>
      <c r="C94" s="81" t="s">
        <v>160</v>
      </c>
      <c r="D94" s="86" t="s">
        <v>94</v>
      </c>
      <c r="E94" s="91"/>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row>
    <row r="95" spans="1:31">
      <c r="A95" s="1" t="e">
        <f>INDEX('Input forecast of cost driver'!$E$4:$F$106,MATCH($E95,'Input forecast of cost driver'!$E$4:$E$106,0),2)</f>
        <v>#N/A</v>
      </c>
      <c r="B95" s="11" t="str">
        <f t="shared" si="2"/>
        <v>Jemena</v>
      </c>
      <c r="C95" s="81" t="s">
        <v>160</v>
      </c>
      <c r="D95" s="86" t="s">
        <v>94</v>
      </c>
      <c r="E95" s="91"/>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row>
    <row r="96" spans="1:31">
      <c r="A96" s="1" t="e">
        <f>INDEX('Input forecast of cost driver'!$E$4:$F$106,MATCH($E96,'Input forecast of cost driver'!$E$4:$E$106,0),2)</f>
        <v>#N/A</v>
      </c>
      <c r="B96" s="11" t="str">
        <f t="shared" si="2"/>
        <v>Jemena</v>
      </c>
      <c r="C96" s="81" t="s">
        <v>160</v>
      </c>
      <c r="D96" s="86" t="s">
        <v>94</v>
      </c>
      <c r="E96" s="91"/>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row>
    <row r="97" spans="1:30">
      <c r="A97" s="1" t="e">
        <f>INDEX('Input forecast of cost driver'!$E$4:$F$106,MATCH($E97,'Input forecast of cost driver'!$E$4:$E$106,0),2)</f>
        <v>#N/A</v>
      </c>
      <c r="B97" s="11" t="str">
        <f t="shared" si="2"/>
        <v>Jemena</v>
      </c>
      <c r="C97" s="81" t="s">
        <v>160</v>
      </c>
      <c r="D97" s="86" t="s">
        <v>94</v>
      </c>
      <c r="E97" s="91"/>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row>
    <row r="98" spans="1:30">
      <c r="A98" s="1" t="e">
        <f>INDEX('Input forecast of cost driver'!$E$4:$F$106,MATCH($E98,'Input forecast of cost driver'!$E$4:$E$106,0),2)</f>
        <v>#N/A</v>
      </c>
      <c r="B98" s="11" t="str">
        <f t="shared" si="2"/>
        <v>Jemena</v>
      </c>
      <c r="C98" s="81" t="s">
        <v>160</v>
      </c>
      <c r="D98" s="86" t="s">
        <v>94</v>
      </c>
      <c r="E98" s="91"/>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row>
    <row r="99" spans="1:30">
      <c r="A99" s="1" t="e">
        <f>INDEX('Input forecast of cost driver'!$E$4:$F$106,MATCH($E99,'Input forecast of cost driver'!$E$4:$E$106,0),2)</f>
        <v>#N/A</v>
      </c>
      <c r="B99" s="11" t="str">
        <f t="shared" si="2"/>
        <v>Jemena</v>
      </c>
      <c r="C99" s="81" t="s">
        <v>160</v>
      </c>
      <c r="D99" s="86" t="s">
        <v>94</v>
      </c>
      <c r="E99" s="91"/>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row>
    <row r="100" spans="1:30">
      <c r="A100" s="1" t="e">
        <f>INDEX('Input forecast of cost driver'!$E$4:$F$106,MATCH($E100,'Input forecast of cost driver'!$E$4:$E$106,0),2)</f>
        <v>#N/A</v>
      </c>
      <c r="B100" s="11" t="str">
        <f t="shared" si="2"/>
        <v>Jemena</v>
      </c>
      <c r="C100" s="81" t="s">
        <v>160</v>
      </c>
      <c r="D100" s="86" t="s">
        <v>94</v>
      </c>
      <c r="E100" s="91"/>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row>
    <row r="101" spans="1:30">
      <c r="A101" s="1" t="e">
        <f>INDEX('Input forecast of cost driver'!$E$4:$F$106,MATCH($E101,'Input forecast of cost driver'!$E$4:$E$106,0),2)</f>
        <v>#N/A</v>
      </c>
      <c r="B101" s="11" t="str">
        <f t="shared" si="2"/>
        <v>Jemena</v>
      </c>
      <c r="C101" s="81" t="s">
        <v>160</v>
      </c>
      <c r="D101" s="86" t="s">
        <v>94</v>
      </c>
      <c r="E101" s="91"/>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row>
    <row r="102" spans="1:30">
      <c r="A102" s="1" t="e">
        <f>INDEX('Input forecast of cost driver'!$E$4:$F$106,MATCH($E102,'Input forecast of cost driver'!$E$4:$E$106,0),2)</f>
        <v>#N/A</v>
      </c>
      <c r="B102" s="11" t="str">
        <f t="shared" si="2"/>
        <v>Jemena</v>
      </c>
      <c r="C102" s="81" t="s">
        <v>160</v>
      </c>
      <c r="D102" s="86" t="s">
        <v>94</v>
      </c>
      <c r="E102" s="91"/>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row>
    <row r="103" spans="1:30">
      <c r="A103" s="1" t="e">
        <f>INDEX('Input forecast of cost driver'!$E$4:$F$106,MATCH($E103,'Input forecast of cost driver'!$E$4:$E$106,0),2)</f>
        <v>#N/A</v>
      </c>
      <c r="B103" s="11" t="str">
        <f t="shared" si="2"/>
        <v>Jemena</v>
      </c>
      <c r="C103" s="81" t="s">
        <v>160</v>
      </c>
      <c r="D103" s="86" t="s">
        <v>94</v>
      </c>
      <c r="E103" s="91"/>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row>
    <row r="104" spans="1:30">
      <c r="A104" s="1" t="e">
        <f>INDEX('Input forecast of cost driver'!$E$4:$F$106,MATCH($E104,'Input forecast of cost driver'!$E$4:$E$106,0),2)</f>
        <v>#N/A</v>
      </c>
      <c r="B104" s="11" t="str">
        <f t="shared" si="2"/>
        <v>Jemena</v>
      </c>
      <c r="C104" s="81" t="s">
        <v>160</v>
      </c>
      <c r="D104" s="86" t="s">
        <v>94</v>
      </c>
      <c r="E104" s="91"/>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row>
    <row r="105" spans="1:30">
      <c r="A105" s="1" t="e">
        <f>INDEX('Input forecast of cost driver'!$E$4:$F$106,MATCH($E105,'Input forecast of cost driver'!$E$4:$E$106,0),2)</f>
        <v>#N/A</v>
      </c>
      <c r="B105" s="11" t="str">
        <f t="shared" si="2"/>
        <v>Jemena</v>
      </c>
      <c r="C105" s="81" t="s">
        <v>160</v>
      </c>
      <c r="D105" s="86" t="s">
        <v>94</v>
      </c>
      <c r="E105" s="91"/>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row>
    <row r="106" spans="1:30">
      <c r="A106" s="1" t="e">
        <f>INDEX('Input forecast of cost driver'!$E$4:$F$106,MATCH($E106,'Input forecast of cost driver'!$E$4:$E$106,0),2)</f>
        <v>#N/A</v>
      </c>
      <c r="B106" s="11" t="str">
        <f t="shared" si="2"/>
        <v>Jemena</v>
      </c>
      <c r="C106" s="81" t="s">
        <v>160</v>
      </c>
      <c r="D106" s="86" t="s">
        <v>94</v>
      </c>
      <c r="E106" s="92"/>
      <c r="F106" s="93"/>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row>
    <row r="107" spans="1:30">
      <c r="C107" s="94"/>
      <c r="D107" s="94"/>
      <c r="E107" s="94"/>
      <c r="F107" s="74">
        <f>SUM(F4:F106)</f>
        <v>51.702016233463745</v>
      </c>
      <c r="G107" s="74">
        <f t="shared" ref="G107:AD107" si="3">SUM(G4:G106)</f>
        <v>120.35755219481169</v>
      </c>
      <c r="H107" s="74">
        <f t="shared" si="3"/>
        <v>61.242786906768316</v>
      </c>
      <c r="I107" s="74">
        <f t="shared" si="3"/>
        <v>46.14564358579787</v>
      </c>
      <c r="J107" s="74">
        <f t="shared" si="3"/>
        <v>45.990286471814777</v>
      </c>
      <c r="K107" s="74">
        <f t="shared" si="3"/>
        <v>26.457078784111655</v>
      </c>
      <c r="L107" s="74">
        <f t="shared" si="3"/>
        <v>0</v>
      </c>
      <c r="M107" s="74">
        <f t="shared" si="3"/>
        <v>0</v>
      </c>
      <c r="N107" s="74">
        <f t="shared" si="3"/>
        <v>0</v>
      </c>
      <c r="O107" s="74">
        <f t="shared" si="3"/>
        <v>0</v>
      </c>
      <c r="P107" s="74">
        <f t="shared" si="3"/>
        <v>0</v>
      </c>
      <c r="Q107" s="74">
        <f t="shared" si="3"/>
        <v>0</v>
      </c>
      <c r="R107" s="74">
        <f t="shared" si="3"/>
        <v>0</v>
      </c>
      <c r="S107" s="74">
        <f t="shared" si="3"/>
        <v>0</v>
      </c>
      <c r="T107" s="74">
        <f t="shared" si="3"/>
        <v>0</v>
      </c>
      <c r="U107" s="74">
        <f t="shared" si="3"/>
        <v>0</v>
      </c>
      <c r="V107" s="74">
        <f t="shared" si="3"/>
        <v>0</v>
      </c>
      <c r="W107" s="74">
        <f t="shared" si="3"/>
        <v>0</v>
      </c>
      <c r="X107" s="74">
        <f t="shared" si="3"/>
        <v>0</v>
      </c>
      <c r="Y107" s="74">
        <f t="shared" si="3"/>
        <v>0</v>
      </c>
      <c r="Z107" s="74">
        <f t="shared" si="3"/>
        <v>0</v>
      </c>
      <c r="AA107" s="74">
        <f t="shared" si="3"/>
        <v>0</v>
      </c>
      <c r="AB107" s="74">
        <f t="shared" si="3"/>
        <v>0</v>
      </c>
      <c r="AC107" s="74">
        <f t="shared" si="3"/>
        <v>0</v>
      </c>
      <c r="AD107" s="74">
        <f t="shared" si="3"/>
        <v>0</v>
      </c>
    </row>
  </sheetData>
  <autoFilter ref="A3:BD107" xr:uid="{00000000-0001-0000-0200-000000000000}"/>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13F35-C9F8-47E8-A85B-EEAFE236E228}">
  <dimension ref="B1:AI114"/>
  <sheetViews>
    <sheetView topLeftCell="C1" zoomScale="66" zoomScaleNormal="115" workbookViewId="0">
      <pane ySplit="4" topLeftCell="A11" activePane="bottomLeft" state="frozen"/>
      <selection pane="bottomLeft" activeCell="F4" sqref="F4"/>
      <selection activeCell="A64" sqref="A64"/>
    </sheetView>
  </sheetViews>
  <sheetFormatPr defaultColWidth="8.7109375" defaultRowHeight="15"/>
  <cols>
    <col min="1" max="1" width="8.7109375" style="1"/>
    <col min="2" max="2" width="39.5703125" style="1" customWidth="1"/>
    <col min="3" max="3" width="31.28515625" style="1" bestFit="1" customWidth="1"/>
    <col min="4" max="4" width="31.28515625" style="1" customWidth="1"/>
    <col min="5" max="5" width="71.5703125" style="1" bestFit="1" customWidth="1"/>
    <col min="6" max="6" width="16.140625" style="1" bestFit="1" customWidth="1"/>
    <col min="7" max="7" width="11.7109375" style="1" bestFit="1" customWidth="1"/>
    <col min="8" max="31" width="8.7109375" style="1"/>
    <col min="32" max="32" width="3.42578125" style="1" customWidth="1"/>
    <col min="33" max="33" width="8.7109375" style="1" customWidth="1"/>
    <col min="34" max="34" width="10.42578125" style="1" customWidth="1"/>
    <col min="35" max="35" width="11.42578125" style="1" customWidth="1"/>
    <col min="36" max="16384" width="8.7109375" style="1"/>
  </cols>
  <sheetData>
    <row r="1" spans="2:35">
      <c r="B1" s="75" t="str">
        <f>"Cumulative change in "&amp;'Output sheet'!C3</f>
        <v>Cumulative change in MVA</v>
      </c>
      <c r="D1" s="76" t="s">
        <v>84</v>
      </c>
      <c r="E1" s="77" t="s">
        <v>85</v>
      </c>
      <c r="F1" s="77"/>
      <c r="G1" s="78" t="s">
        <v>86</v>
      </c>
    </row>
    <row r="3" spans="2:35" ht="51">
      <c r="B3" s="75" t="s">
        <v>88</v>
      </c>
      <c r="C3" s="75" t="s">
        <v>89</v>
      </c>
      <c r="D3" s="247" t="s">
        <v>90</v>
      </c>
      <c r="E3" s="247" t="str">
        <f>'Input Forecast Cap Projects'!E3</f>
        <v>Jemena - Description of project</v>
      </c>
      <c r="F3" s="249" t="s">
        <v>161</v>
      </c>
      <c r="G3" s="248">
        <f>'Input Forecast Cap Projects'!F3</f>
        <v>2026</v>
      </c>
      <c r="H3" s="79">
        <f>G3+1</f>
        <v>2027</v>
      </c>
      <c r="I3" s="79">
        <f>H3+1</f>
        <v>2028</v>
      </c>
      <c r="J3" s="79">
        <f t="shared" ref="J3:AE3" si="0">I3+1</f>
        <v>2029</v>
      </c>
      <c r="K3" s="79">
        <f t="shared" si="0"/>
        <v>2030</v>
      </c>
      <c r="L3" s="79">
        <f t="shared" si="0"/>
        <v>2031</v>
      </c>
      <c r="M3" s="79">
        <f t="shared" si="0"/>
        <v>2032</v>
      </c>
      <c r="N3" s="79">
        <f t="shared" si="0"/>
        <v>2033</v>
      </c>
      <c r="O3" s="79">
        <f t="shared" si="0"/>
        <v>2034</v>
      </c>
      <c r="P3" s="79">
        <f t="shared" si="0"/>
        <v>2035</v>
      </c>
      <c r="Q3" s="80">
        <f t="shared" si="0"/>
        <v>2036</v>
      </c>
      <c r="R3" s="80">
        <f t="shared" si="0"/>
        <v>2037</v>
      </c>
      <c r="S3" s="80">
        <f t="shared" si="0"/>
        <v>2038</v>
      </c>
      <c r="T3" s="80">
        <f t="shared" si="0"/>
        <v>2039</v>
      </c>
      <c r="U3" s="80">
        <f t="shared" si="0"/>
        <v>2040</v>
      </c>
      <c r="V3" s="80">
        <f t="shared" si="0"/>
        <v>2041</v>
      </c>
      <c r="W3" s="80">
        <f t="shared" si="0"/>
        <v>2042</v>
      </c>
      <c r="X3" s="80">
        <f t="shared" si="0"/>
        <v>2043</v>
      </c>
      <c r="Y3" s="80">
        <f t="shared" si="0"/>
        <v>2044</v>
      </c>
      <c r="Z3" s="80">
        <f t="shared" si="0"/>
        <v>2045</v>
      </c>
      <c r="AA3" s="80">
        <f t="shared" si="0"/>
        <v>2046</v>
      </c>
      <c r="AB3" s="80">
        <f t="shared" si="0"/>
        <v>2047</v>
      </c>
      <c r="AC3" s="80">
        <f t="shared" si="0"/>
        <v>2048</v>
      </c>
      <c r="AD3" s="80">
        <f t="shared" si="0"/>
        <v>2049</v>
      </c>
      <c r="AE3" s="80">
        <f t="shared" si="0"/>
        <v>2050</v>
      </c>
      <c r="AG3" s="95" t="s">
        <v>162</v>
      </c>
      <c r="AH3" s="95" t="s">
        <v>163</v>
      </c>
      <c r="AI3" s="95" t="s">
        <v>164</v>
      </c>
    </row>
    <row r="4" spans="2:35">
      <c r="B4" s="11" t="s">
        <v>92</v>
      </c>
      <c r="C4" s="11" t="str">
        <f>IF('Input Forecast Cap Projects'!C4="","",'Input Forecast Cap Projects'!C4)</f>
        <v>Jemena Electricity Network</v>
      </c>
      <c r="D4" s="11" t="str">
        <f>IF('Input Forecast Cap Projects'!D4="","",'Input Forecast Cap Projects'!D4)</f>
        <v>Sub transmission</v>
      </c>
      <c r="E4" s="11" t="str">
        <f>IF('Input Forecast Cap Projects'!E4="","",'Input Forecast Cap Projects'!E4)</f>
        <v>Augment BTS-NS 22kV loop</v>
      </c>
      <c r="F4" s="96" t="s">
        <v>165</v>
      </c>
      <c r="G4" s="97">
        <v>41.230418677455923</v>
      </c>
      <c r="H4" s="97">
        <v>42.640880055284072</v>
      </c>
      <c r="I4" s="97">
        <v>44.44915105548629</v>
      </c>
      <c r="J4" s="97">
        <v>45.965349545017837</v>
      </c>
      <c r="K4" s="97">
        <v>47.376781786513106</v>
      </c>
      <c r="L4" s="97">
        <v>48.919847669415013</v>
      </c>
      <c r="M4" s="97">
        <v>50.29219551177254</v>
      </c>
      <c r="N4" s="97">
        <v>51.656532891553383</v>
      </c>
      <c r="O4" s="97">
        <v>52.859955094393968</v>
      </c>
      <c r="P4" s="97">
        <v>52.859955094393968</v>
      </c>
      <c r="Q4" s="97"/>
      <c r="R4" s="97"/>
      <c r="S4" s="97"/>
      <c r="T4" s="97"/>
      <c r="U4" s="97"/>
      <c r="V4" s="97"/>
      <c r="W4" s="97"/>
      <c r="X4" s="97"/>
      <c r="Y4" s="97"/>
      <c r="Z4" s="97"/>
      <c r="AA4" s="97"/>
      <c r="AB4" s="97"/>
      <c r="AC4" s="97"/>
      <c r="AD4" s="97"/>
      <c r="AE4" s="97"/>
    </row>
    <row r="5" spans="2:35">
      <c r="B5" s="11" t="str">
        <f t="shared" ref="B5:B68" si="1">B4</f>
        <v>Jemena</v>
      </c>
      <c r="C5" s="11" t="str">
        <f>IF('Input Forecast Cap Projects'!C5="","",'Input Forecast Cap Projects'!C5)</f>
        <v>Jemena Electricity Network</v>
      </c>
      <c r="D5" s="11" t="str">
        <f>IF('Input Forecast Cap Projects'!D5="","",'Input Forecast Cap Projects'!D5)</f>
        <v>Sub transmission</v>
      </c>
      <c r="E5" s="11" t="str">
        <f>IF('Input Forecast Cap Projects'!E5="","",'Input Forecast Cap Projects'!E5)</f>
        <v>DC Footscray area - new FW-TH 66kV line</v>
      </c>
      <c r="F5" s="96" t="s">
        <v>165</v>
      </c>
      <c r="G5" s="97">
        <v>42.910665485358834</v>
      </c>
      <c r="H5" s="97">
        <v>46.207906453200223</v>
      </c>
      <c r="I5" s="97">
        <v>50.686560138822585</v>
      </c>
      <c r="J5" s="97">
        <v>54.811473284106597</v>
      </c>
      <c r="K5" s="97">
        <v>59.759869781122738</v>
      </c>
      <c r="L5" s="97">
        <v>64.49973053096447</v>
      </c>
      <c r="M5" s="97">
        <v>72.231008750112707</v>
      </c>
      <c r="N5" s="97">
        <v>82.408925614699911</v>
      </c>
      <c r="O5" s="97">
        <v>92.502296436930493</v>
      </c>
      <c r="P5" s="97">
        <v>92.502296436930493</v>
      </c>
      <c r="Q5" s="97"/>
      <c r="R5" s="97"/>
      <c r="S5" s="97"/>
      <c r="T5" s="97"/>
      <c r="U5" s="97"/>
      <c r="V5" s="97"/>
      <c r="W5" s="97"/>
      <c r="X5" s="97"/>
      <c r="Y5" s="97"/>
      <c r="Z5" s="97"/>
      <c r="AA5" s="97"/>
      <c r="AB5" s="97"/>
      <c r="AC5" s="97"/>
      <c r="AD5" s="97"/>
      <c r="AE5" s="97"/>
    </row>
    <row r="6" spans="2:35">
      <c r="B6" s="11" t="str">
        <f t="shared" si="1"/>
        <v>Jemena</v>
      </c>
      <c r="C6" s="11" t="str">
        <f>IF('Input Forecast Cap Projects'!C6="","",'Input Forecast Cap Projects'!C6)</f>
        <v>Jemena Electricity Network</v>
      </c>
      <c r="D6" s="11" t="str">
        <f>IF('Input Forecast Cap Projects'!D6="","",'Input Forecast Cap Projects'!D6)</f>
        <v>Sub transmission</v>
      </c>
      <c r="E6" s="11" t="str">
        <f>IF('Input Forecast Cap Projects'!E6="","",'Input Forecast Cap Projects'!E6)</f>
        <v>Establish new Craigieburn (CBN) zone substation - sub-transmission line works</v>
      </c>
      <c r="F6" s="96" t="s">
        <v>165</v>
      </c>
      <c r="G6" s="97">
        <v>80.657996703779446</v>
      </c>
      <c r="H6" s="97">
        <v>86.773365325708241</v>
      </c>
      <c r="I6" s="97">
        <v>95.289414965939997</v>
      </c>
      <c r="J6" s="97">
        <v>102.12421366018887</v>
      </c>
      <c r="K6" s="97">
        <v>107.9435114702387</v>
      </c>
      <c r="L6" s="97">
        <v>115.03013155047449</v>
      </c>
      <c r="M6" s="97">
        <v>123.01776152463034</v>
      </c>
      <c r="N6" s="97">
        <v>130.38306116612375</v>
      </c>
      <c r="O6" s="97">
        <v>136.17996185234855</v>
      </c>
      <c r="P6" s="97">
        <v>141.62102508734671</v>
      </c>
      <c r="Q6" s="97"/>
      <c r="R6" s="97"/>
      <c r="S6" s="97"/>
      <c r="T6" s="97"/>
      <c r="U6" s="97"/>
      <c r="V6" s="97"/>
      <c r="W6" s="97"/>
      <c r="X6" s="97"/>
      <c r="Y6" s="97"/>
      <c r="Z6" s="97"/>
      <c r="AA6" s="97"/>
      <c r="AB6" s="97"/>
      <c r="AC6" s="97"/>
      <c r="AD6" s="97"/>
      <c r="AE6" s="97"/>
    </row>
    <row r="7" spans="2:35">
      <c r="B7" s="11" t="str">
        <f t="shared" si="1"/>
        <v>Jemena</v>
      </c>
      <c r="C7" s="11" t="str">
        <f>IF('Input Forecast Cap Projects'!C7="","",'Input Forecast Cap Projects'!C7)</f>
        <v>Jemena Electricity Network</v>
      </c>
      <c r="D7" s="11" t="str">
        <f>IF('Input Forecast Cap Projects'!D7="","",'Input Forecast Cap Projects'!D7)</f>
        <v>Sub transmission</v>
      </c>
      <c r="E7" s="11" t="str">
        <f>IF('Input Forecast Cap Projects'!E7="","",'Input Forecast Cap Projects'!E7)</f>
        <v>Augment TTS-NH(NEI)-NEL-WT-TTS 66kV loop</v>
      </c>
      <c r="F7" s="96" t="s">
        <v>165</v>
      </c>
      <c r="G7" s="97">
        <v>11.25</v>
      </c>
      <c r="H7" s="97">
        <v>13.425000000000001</v>
      </c>
      <c r="I7" s="97">
        <v>14.3</v>
      </c>
      <c r="J7" s="97">
        <v>14.3</v>
      </c>
      <c r="K7" s="97">
        <v>17.600000000000001</v>
      </c>
      <c r="L7" s="97">
        <v>31.65</v>
      </c>
      <c r="M7" s="97">
        <v>31.19</v>
      </c>
      <c r="N7" s="97">
        <v>32.547499999999999</v>
      </c>
      <c r="O7" s="97">
        <v>33.905000000000001</v>
      </c>
      <c r="P7" s="97">
        <v>33.905000000000001</v>
      </c>
      <c r="Q7" s="97"/>
      <c r="R7" s="97"/>
      <c r="S7" s="97"/>
      <c r="T7" s="97"/>
      <c r="U7" s="97"/>
      <c r="V7" s="97"/>
      <c r="W7" s="97"/>
      <c r="X7" s="97"/>
      <c r="Y7" s="97"/>
      <c r="Z7" s="97"/>
      <c r="AA7" s="97"/>
      <c r="AB7" s="97"/>
      <c r="AC7" s="97"/>
      <c r="AD7" s="97"/>
      <c r="AE7" s="97"/>
    </row>
    <row r="8" spans="2:35">
      <c r="B8" s="11" t="str">
        <f t="shared" si="1"/>
        <v>Jemena</v>
      </c>
      <c r="C8" s="11" t="str">
        <f>IF('Input Forecast Cap Projects'!C8="","",'Input Forecast Cap Projects'!C8)</f>
        <v>Jemena Electricity Network</v>
      </c>
      <c r="D8" s="11" t="str">
        <f>IF('Input Forecast Cap Projects'!D8="","",'Input Forecast Cap Projects'!D8)</f>
        <v>Sub transmission</v>
      </c>
      <c r="E8" s="11" t="str">
        <f>IF('Input Forecast Cap Projects'!E8="","",'Input Forecast Cap Projects'!E8)</f>
        <v>DC Tullamarine area - augment KTS-AW</v>
      </c>
      <c r="F8" s="96" t="s">
        <v>165</v>
      </c>
      <c r="G8" s="97">
        <v>18.584822700801247</v>
      </c>
      <c r="H8" s="97">
        <v>26.647070741971206</v>
      </c>
      <c r="I8" s="97">
        <v>35.932249428701716</v>
      </c>
      <c r="J8" s="97">
        <v>53.578679523939812</v>
      </c>
      <c r="K8" s="97">
        <v>76.087940857273139</v>
      </c>
      <c r="L8" s="97">
        <v>100.85498769461272</v>
      </c>
      <c r="M8" s="97">
        <v>116.34815273259071</v>
      </c>
      <c r="N8" s="97">
        <v>123.74454573447984</v>
      </c>
      <c r="O8" s="97">
        <v>131.14093873636898</v>
      </c>
      <c r="P8" s="97">
        <v>131.14093873636898</v>
      </c>
      <c r="Q8" s="97"/>
      <c r="R8" s="97"/>
      <c r="S8" s="97"/>
      <c r="T8" s="97"/>
      <c r="U8" s="97"/>
      <c r="V8" s="97"/>
      <c r="W8" s="97"/>
      <c r="X8" s="97"/>
      <c r="Y8" s="97"/>
      <c r="Z8" s="97"/>
      <c r="AA8" s="97"/>
      <c r="AB8" s="97"/>
      <c r="AC8" s="97"/>
      <c r="AD8" s="97"/>
      <c r="AE8" s="97"/>
    </row>
    <row r="9" spans="2:35">
      <c r="B9" s="11" t="str">
        <f t="shared" si="1"/>
        <v>Jemena</v>
      </c>
      <c r="C9" s="11" t="str">
        <f>IF('Input Forecast Cap Projects'!C9="","",'Input Forecast Cap Projects'!C9)</f>
        <v>Jemena Electricity Network</v>
      </c>
      <c r="D9" s="11" t="str">
        <f>IF('Input Forecast Cap Projects'!D9="","",'Input Forecast Cap Projects'!D9)</f>
        <v>Sub transmission</v>
      </c>
      <c r="E9" s="11" t="str">
        <f>IF('Input Forecast Cap Projects'!E9="","",'Input Forecast Cap Projects'!E9)</f>
        <v>Augment BTS-FF 22kV Loop - Sub Transmission Works</v>
      </c>
      <c r="F9" s="96" t="s">
        <v>165</v>
      </c>
      <c r="G9" s="97">
        <v>26.849408957830875</v>
      </c>
      <c r="H9" s="97">
        <v>29.165139332662694</v>
      </c>
      <c r="I9" s="97">
        <v>31.453327068337035</v>
      </c>
      <c r="J9" s="97">
        <v>33.130310596890752</v>
      </c>
      <c r="K9" s="97">
        <v>34.483682190939547</v>
      </c>
      <c r="L9" s="97">
        <v>35.421600307326877</v>
      </c>
      <c r="M9" s="97">
        <v>36.380825063357328</v>
      </c>
      <c r="N9" s="97">
        <v>37.18978217713309</v>
      </c>
      <c r="O9" s="97">
        <v>37.87393475128566</v>
      </c>
      <c r="P9" s="97">
        <v>37.87393475128566</v>
      </c>
      <c r="Q9" s="97"/>
      <c r="R9" s="97"/>
      <c r="S9" s="97"/>
      <c r="T9" s="97"/>
      <c r="U9" s="97"/>
      <c r="V9" s="97"/>
      <c r="W9" s="97"/>
      <c r="X9" s="97"/>
      <c r="Y9" s="97"/>
      <c r="Z9" s="97"/>
      <c r="AA9" s="97"/>
      <c r="AB9" s="97"/>
      <c r="AC9" s="97"/>
      <c r="AD9" s="97"/>
      <c r="AE9" s="97"/>
    </row>
    <row r="10" spans="2:35">
      <c r="B10" s="11" t="str">
        <f t="shared" si="1"/>
        <v>Jemena</v>
      </c>
      <c r="C10" s="11" t="str">
        <f>IF('Input Forecast Cap Projects'!C11="","",'Input Forecast Cap Projects'!C11)</f>
        <v>Jemena Electricity Network</v>
      </c>
      <c r="D10" s="11" t="str">
        <f>IF('Input Forecast Cap Projects'!D11="","",'Input Forecast Cap Projects'!D11)</f>
        <v>Sub transmission</v>
      </c>
      <c r="E10" s="11" t="str">
        <f>IF('Input Forecast Cap Projects'!E11="","",'Input Forecast Cap Projects'!E11)</f>
        <v>Establish new Craigieburn (CBN) zone substation - zone substation works</v>
      </c>
      <c r="F10" s="96" t="s">
        <v>165</v>
      </c>
      <c r="G10" s="97">
        <v>87.88770546319445</v>
      </c>
      <c r="H10" s="97">
        <v>93.927873477817414</v>
      </c>
      <c r="I10" s="97">
        <v>98.659250482470071</v>
      </c>
      <c r="J10" s="97">
        <v>102.34686276070188</v>
      </c>
      <c r="K10" s="97">
        <v>104.78253430066096</v>
      </c>
      <c r="L10" s="97">
        <v>107.0160716585563</v>
      </c>
      <c r="M10" s="97">
        <v>109.24174852643999</v>
      </c>
      <c r="N10" s="97">
        <v>111.49367503322762</v>
      </c>
      <c r="O10" s="97">
        <v>113.76302831336636</v>
      </c>
      <c r="P10" s="97">
        <v>113.76302831336636</v>
      </c>
      <c r="Q10" s="97"/>
      <c r="R10" s="97"/>
      <c r="S10" s="97"/>
      <c r="T10" s="97"/>
      <c r="U10" s="97"/>
      <c r="V10" s="97"/>
      <c r="W10" s="97"/>
      <c r="X10" s="97"/>
      <c r="Y10" s="97"/>
      <c r="Z10" s="97"/>
      <c r="AA10" s="97"/>
      <c r="AB10" s="97"/>
      <c r="AC10" s="97"/>
      <c r="AD10" s="97"/>
      <c r="AE10" s="97"/>
    </row>
    <row r="11" spans="2:35">
      <c r="B11" s="11" t="str">
        <f t="shared" si="1"/>
        <v>Jemena</v>
      </c>
      <c r="C11" s="11" t="str">
        <f>IF('Input Forecast Cap Projects'!C17="","",'Input Forecast Cap Projects'!C17)</f>
        <v>Jemena Electricity Network</v>
      </c>
      <c r="D11" s="11" t="str">
        <f>IF('Input Forecast Cap Projects'!D17="","",'Input Forecast Cap Projects'!D17)</f>
        <v>Sub transmission</v>
      </c>
      <c r="E11" s="11" t="str">
        <f>IF('Input Forecast Cap Projects'!E17="","",'Input Forecast Cap Projects'!E17)</f>
        <v>Upgrade SBY No.1 and No.3 transformers to 20/33MVA</v>
      </c>
      <c r="F11" s="96" t="s">
        <v>165</v>
      </c>
      <c r="G11" s="97">
        <v>54.679295305037385</v>
      </c>
      <c r="H11" s="97">
        <v>57.083685511581237</v>
      </c>
      <c r="I11" s="97">
        <v>59.045519231405017</v>
      </c>
      <c r="J11" s="97">
        <v>60.17851239926847</v>
      </c>
      <c r="K11" s="97">
        <v>61.54813415223439</v>
      </c>
      <c r="L11" s="97">
        <v>63.10029618244203</v>
      </c>
      <c r="M11" s="97">
        <v>64.687340084240915</v>
      </c>
      <c r="N11" s="97">
        <v>66.254444867387406</v>
      </c>
      <c r="O11" s="97">
        <v>67.605066855054758</v>
      </c>
      <c r="P11" s="97">
        <v>67.605066855054758</v>
      </c>
      <c r="Q11" s="97"/>
      <c r="R11" s="97"/>
      <c r="S11" s="97"/>
      <c r="T11" s="97"/>
      <c r="U11" s="97"/>
      <c r="V11" s="97"/>
      <c r="W11" s="97"/>
      <c r="X11" s="97"/>
      <c r="Y11" s="97"/>
      <c r="Z11" s="97"/>
      <c r="AA11" s="97"/>
      <c r="AB11" s="97"/>
      <c r="AC11" s="97"/>
      <c r="AD11" s="97"/>
      <c r="AE11" s="97"/>
    </row>
    <row r="12" spans="2:35">
      <c r="B12" s="11" t="str">
        <f t="shared" si="1"/>
        <v>Jemena</v>
      </c>
      <c r="C12" s="11" t="str">
        <f>IF('Input Forecast Cap Projects'!C18="","",'Input Forecast Cap Projects'!C18)</f>
        <v>Jemena Electricity Network</v>
      </c>
      <c r="D12" s="11" t="str">
        <f>IF('Input Forecast Cap Projects'!D18="","",'Input Forecast Cap Projects'!D18)</f>
        <v>Sub transmission</v>
      </c>
      <c r="E12" s="11" t="str">
        <f>IF('Input Forecast Cap Projects'!E18="","",'Input Forecast Cap Projects'!E18)</f>
        <v>DC Footscray area - new 66kV line incomer at FW No.2 66kV bus</v>
      </c>
      <c r="F12" s="96" t="s">
        <v>165</v>
      </c>
      <c r="G12" s="97">
        <v>42.910665485358834</v>
      </c>
      <c r="H12" s="97">
        <v>46.207906453200223</v>
      </c>
      <c r="I12" s="97">
        <v>50.686560138822585</v>
      </c>
      <c r="J12" s="97">
        <v>54.811473284106597</v>
      </c>
      <c r="K12" s="97">
        <v>59.759869781122738</v>
      </c>
      <c r="L12" s="97">
        <v>64.49973053096447</v>
      </c>
      <c r="M12" s="97">
        <v>72.231008750112707</v>
      </c>
      <c r="N12" s="97">
        <v>82.408925614699911</v>
      </c>
      <c r="O12" s="97">
        <v>92.502296436930493</v>
      </c>
      <c r="P12" s="97">
        <v>92.502296436930493</v>
      </c>
      <c r="Q12" s="97"/>
      <c r="R12" s="97"/>
      <c r="S12" s="97"/>
      <c r="T12" s="97"/>
      <c r="U12" s="97"/>
      <c r="V12" s="97"/>
      <c r="W12" s="97"/>
      <c r="X12" s="97"/>
      <c r="Y12" s="97"/>
      <c r="Z12" s="97"/>
      <c r="AA12" s="97"/>
      <c r="AB12" s="97"/>
      <c r="AC12" s="97"/>
      <c r="AD12" s="97"/>
      <c r="AE12" s="97"/>
    </row>
    <row r="13" spans="2:35">
      <c r="B13" s="11" t="str">
        <f t="shared" si="1"/>
        <v>Jemena</v>
      </c>
      <c r="C13" s="11" t="str">
        <f>IF('Input Forecast Cap Projects'!C21="","",'Input Forecast Cap Projects'!C21)</f>
        <v>Jemena Electricity Network</v>
      </c>
      <c r="D13" s="11" t="str">
        <f>IF('Input Forecast Cap Projects'!D21="","",'Input Forecast Cap Projects'!D21)</f>
        <v>Sub transmission</v>
      </c>
      <c r="E13" s="11" t="str">
        <f>IF('Input Forecast Cap Projects'!E21="","",'Input Forecast Cap Projects'!E21)</f>
        <v>FF #4 6.6kV Bus</v>
      </c>
      <c r="F13" s="96" t="s">
        <v>165</v>
      </c>
      <c r="G13" s="97">
        <v>26.849408957830875</v>
      </c>
      <c r="H13" s="97">
        <v>29.165139332662694</v>
      </c>
      <c r="I13" s="97">
        <v>31.453327068337035</v>
      </c>
      <c r="J13" s="97">
        <v>33.130310596890752</v>
      </c>
      <c r="K13" s="97">
        <v>34.483682190939547</v>
      </c>
      <c r="L13" s="97">
        <v>35.421600307326877</v>
      </c>
      <c r="M13" s="97">
        <v>36.380825063357328</v>
      </c>
      <c r="N13" s="97">
        <v>37.18978217713309</v>
      </c>
      <c r="O13" s="97">
        <v>37.87393475128566</v>
      </c>
      <c r="P13" s="97">
        <v>37.87393475128566</v>
      </c>
      <c r="Q13" s="97"/>
      <c r="R13" s="97"/>
      <c r="S13" s="97"/>
      <c r="T13" s="97"/>
      <c r="U13" s="97"/>
      <c r="V13" s="97"/>
      <c r="W13" s="97"/>
      <c r="X13" s="97"/>
      <c r="Y13" s="97"/>
      <c r="Z13" s="97"/>
      <c r="AA13" s="97"/>
      <c r="AB13" s="97"/>
      <c r="AC13" s="97"/>
      <c r="AD13" s="97"/>
      <c r="AE13" s="97"/>
    </row>
    <row r="14" spans="2:35">
      <c r="B14" s="11" t="str">
        <f t="shared" si="1"/>
        <v>Jemena</v>
      </c>
      <c r="C14" s="11" t="str">
        <f>IF('Input Forecast Cap Projects'!C22="","",'Input Forecast Cap Projects'!C22)</f>
        <v>Jemena Electricity Network</v>
      </c>
      <c r="D14" s="11" t="str">
        <f>IF('Input Forecast Cap Projects'!D22="","",'Input Forecast Cap Projects'!D22)</f>
        <v>Sub transmission</v>
      </c>
      <c r="E14" s="11" t="str">
        <f>IF('Input Forecast Cap Projects'!E22="","",'Input Forecast Cap Projects'!E22)</f>
        <v>3rd Transformer and 66kV Works at FT (triggered by Moonee Valley)</v>
      </c>
      <c r="F14" s="96" t="s">
        <v>165</v>
      </c>
      <c r="G14" s="97">
        <v>44.199621960794737</v>
      </c>
      <c r="H14" s="97">
        <v>47.002124113146522</v>
      </c>
      <c r="I14" s="97">
        <v>49.372881618414965</v>
      </c>
      <c r="J14" s="97">
        <v>51.273216462195741</v>
      </c>
      <c r="K14" s="97">
        <v>52.614661784193963</v>
      </c>
      <c r="L14" s="97">
        <v>54.123769784582194</v>
      </c>
      <c r="M14" s="97">
        <v>55.67335806587203</v>
      </c>
      <c r="N14" s="97">
        <v>57.21563881572424</v>
      </c>
      <c r="O14" s="97">
        <v>58.57734569859408</v>
      </c>
      <c r="P14" s="97">
        <v>58.57734569859408</v>
      </c>
      <c r="Q14" s="97"/>
      <c r="R14" s="97"/>
      <c r="S14" s="97"/>
      <c r="T14" s="97"/>
      <c r="U14" s="97"/>
      <c r="V14" s="97"/>
      <c r="W14" s="97"/>
      <c r="X14" s="97"/>
      <c r="Y14" s="97"/>
      <c r="Z14" s="97"/>
      <c r="AA14" s="97"/>
      <c r="AB14" s="97"/>
      <c r="AC14" s="97"/>
      <c r="AD14" s="97"/>
      <c r="AE14" s="97"/>
    </row>
    <row r="15" spans="2:35">
      <c r="B15" s="11" t="str">
        <f t="shared" si="1"/>
        <v>Jemena</v>
      </c>
      <c r="C15" s="11" t="str">
        <f>IF('Input Forecast Cap Projects'!C28="","",'Input Forecast Cap Projects'!C28)</f>
        <v>Jemena Electricity Network</v>
      </c>
      <c r="D15" s="11" t="str">
        <f>IF('Input Forecast Cap Projects'!D28="","",'Input Forecast Cap Projects'!D28)</f>
        <v>High Voltage</v>
      </c>
      <c r="E15" s="11" t="str">
        <f>IF('Input Forecast Cap Projects'!E28="","",'Input Forecast Cap Projects'!E28)</f>
        <v>Coolaroo No.2 bus feeders</v>
      </c>
      <c r="F15" s="96" t="s">
        <v>165</v>
      </c>
      <c r="G15" s="97">
        <v>10.934061289278418</v>
      </c>
      <c r="H15" s="97">
        <v>11.378182228584617</v>
      </c>
      <c r="I15" s="97">
        <v>11.840245237887505</v>
      </c>
      <c r="J15" s="97">
        <v>12.320251404417325</v>
      </c>
      <c r="K15" s="97">
        <v>12.818200728174082</v>
      </c>
      <c r="L15" s="97">
        <v>13.334093209157775</v>
      </c>
      <c r="M15" s="97">
        <v>13.867928847368399</v>
      </c>
      <c r="N15" s="97">
        <v>14.419707642805964</v>
      </c>
      <c r="O15" s="97">
        <v>14.971486438243531</v>
      </c>
      <c r="P15" s="97">
        <v>14.971486438243531</v>
      </c>
      <c r="Q15" s="97"/>
      <c r="R15" s="97"/>
      <c r="S15" s="97"/>
      <c r="T15" s="97"/>
      <c r="U15" s="97"/>
      <c r="V15" s="97"/>
      <c r="W15" s="97"/>
      <c r="X15" s="97"/>
      <c r="Y15" s="97"/>
      <c r="Z15" s="97"/>
      <c r="AA15" s="97"/>
      <c r="AB15" s="97"/>
      <c r="AC15" s="97"/>
      <c r="AD15" s="97"/>
      <c r="AE15" s="97"/>
    </row>
    <row r="16" spans="2:35">
      <c r="B16" s="11" t="str">
        <f t="shared" si="1"/>
        <v>Jemena</v>
      </c>
      <c r="C16" s="11" t="str">
        <f>IF('Input Forecast Cap Projects'!C29="","",'Input Forecast Cap Projects'!C29)</f>
        <v>Jemena Electricity Network</v>
      </c>
      <c r="D16" s="11" t="str">
        <f>IF('Input Forecast Cap Projects'!D29="","",'Input Forecast Cap Projects'!D29)</f>
        <v>High Voltage</v>
      </c>
      <c r="E16" s="11" t="str">
        <f>IF('Input Forecast Cap Projects'!E29="","",'Input Forecast Cap Projects'!E29)</f>
        <v>Augment steel section - SBY24</v>
      </c>
      <c r="F16" s="96" t="s">
        <v>165</v>
      </c>
      <c r="G16" s="97">
        <v>1.3559322677968495</v>
      </c>
      <c r="H16" s="97">
        <v>1.6594653586655201</v>
      </c>
      <c r="I16" s="97">
        <v>1.8730407212909661</v>
      </c>
      <c r="J16" s="97">
        <v>1.9692240799719669</v>
      </c>
      <c r="K16" s="97">
        <v>2.0563976390140004</v>
      </c>
      <c r="L16" s="97">
        <v>2.1079799909727015</v>
      </c>
      <c r="M16" s="97">
        <v>2.1607098595137586</v>
      </c>
      <c r="N16" s="97">
        <v>2.2127664718825812</v>
      </c>
      <c r="O16" s="97">
        <v>2.2648230842514039</v>
      </c>
      <c r="P16" s="97">
        <v>2.2648230842514039</v>
      </c>
      <c r="Q16" s="97"/>
      <c r="R16" s="97"/>
      <c r="S16" s="97"/>
      <c r="T16" s="97"/>
      <c r="U16" s="97"/>
      <c r="V16" s="97"/>
      <c r="W16" s="97"/>
      <c r="X16" s="97"/>
      <c r="Y16" s="97"/>
      <c r="Z16" s="97"/>
      <c r="AA16" s="97"/>
      <c r="AB16" s="97"/>
      <c r="AC16" s="97"/>
      <c r="AD16" s="97"/>
      <c r="AE16" s="97"/>
    </row>
    <row r="17" spans="2:31">
      <c r="B17" s="11" t="str">
        <f t="shared" si="1"/>
        <v>Jemena</v>
      </c>
      <c r="C17" s="11" t="str">
        <f>IF('Input Forecast Cap Projects'!C30="","",'Input Forecast Cap Projects'!C30)</f>
        <v>Jemena Electricity Network</v>
      </c>
      <c r="D17" s="11" t="str">
        <f>IF('Input Forecast Cap Projects'!D30="","",'Input Forecast Cap Projects'!D30)</f>
        <v>High Voltage</v>
      </c>
      <c r="E17" s="11" t="str">
        <f>IF('Input Forecast Cap Projects'!E30="","",'Input Forecast Cap Projects'!E30)</f>
        <v>Install Regulator - SBY23</v>
      </c>
      <c r="F17" s="96" t="s">
        <v>165</v>
      </c>
      <c r="G17" s="97">
        <v>2.8082077711310252</v>
      </c>
      <c r="H17" s="97">
        <v>2.8414589296345532</v>
      </c>
      <c r="I17" s="97">
        <v>2.8870750187870775</v>
      </c>
      <c r="J17" s="97">
        <v>2.9809172935629622</v>
      </c>
      <c r="K17" s="97">
        <v>3.0959119242454038</v>
      </c>
      <c r="L17" s="97">
        <v>3.2619628818336399</v>
      </c>
      <c r="M17" s="97">
        <v>3.4265243586307017</v>
      </c>
      <c r="N17" s="97">
        <v>3.5910858354277635</v>
      </c>
      <c r="O17" s="97">
        <v>3.7556473122248253</v>
      </c>
      <c r="P17" s="97">
        <v>3.7556473122248253</v>
      </c>
      <c r="Q17" s="97"/>
      <c r="R17" s="97"/>
      <c r="S17" s="97"/>
      <c r="T17" s="97"/>
      <c r="U17" s="97"/>
      <c r="V17" s="97"/>
      <c r="W17" s="97"/>
      <c r="X17" s="97"/>
      <c r="Y17" s="97"/>
      <c r="Z17" s="97"/>
      <c r="AA17" s="97"/>
      <c r="AB17" s="97"/>
      <c r="AC17" s="97"/>
      <c r="AD17" s="97"/>
      <c r="AE17" s="97"/>
    </row>
    <row r="18" spans="2:31">
      <c r="B18" s="11" t="str">
        <f t="shared" si="1"/>
        <v>Jemena</v>
      </c>
      <c r="C18" s="11" t="str">
        <f>IF('Input Forecast Cap Projects'!C31="","",'Input Forecast Cap Projects'!C31)</f>
        <v>Jemena Electricity Network</v>
      </c>
      <c r="D18" s="11" t="str">
        <f>IF('Input Forecast Cap Projects'!D31="","",'Input Forecast Cap Projects'!D31)</f>
        <v>High Voltage</v>
      </c>
      <c r="E18" s="11" t="str">
        <f>IF('Input Forecast Cap Projects'!E31="","",'Input Forecast Cap Projects'!E31)</f>
        <v>New feeder KLO-023</v>
      </c>
      <c r="F18" s="96" t="s">
        <v>165</v>
      </c>
      <c r="G18" s="97">
        <v>13.922336271118049</v>
      </c>
      <c r="H18" s="97">
        <v>16.548783403120861</v>
      </c>
      <c r="I18" s="97">
        <v>18.641041381966108</v>
      </c>
      <c r="J18" s="97">
        <v>19.940359304124829</v>
      </c>
      <c r="K18" s="97">
        <v>21.355011592792508</v>
      </c>
      <c r="L18" s="97">
        <v>22.280037187010468</v>
      </c>
      <c r="M18" s="97">
        <v>23.24355718234025</v>
      </c>
      <c r="N18" s="97">
        <v>24.226932755841343</v>
      </c>
      <c r="O18" s="97">
        <v>25.157712663912431</v>
      </c>
      <c r="P18" s="97">
        <v>25.157712663912431</v>
      </c>
      <c r="Q18" s="97"/>
      <c r="R18" s="97"/>
      <c r="S18" s="97"/>
      <c r="T18" s="97"/>
      <c r="U18" s="97"/>
      <c r="V18" s="97"/>
      <c r="W18" s="97"/>
      <c r="X18" s="97"/>
      <c r="Y18" s="97"/>
      <c r="Z18" s="97"/>
      <c r="AA18" s="97"/>
      <c r="AB18" s="97"/>
      <c r="AC18" s="97"/>
      <c r="AD18" s="97"/>
      <c r="AE18" s="97"/>
    </row>
    <row r="19" spans="2:31">
      <c r="B19" s="11" t="str">
        <f t="shared" si="1"/>
        <v>Jemena</v>
      </c>
      <c r="C19" s="11" t="str">
        <f>IF('Input Forecast Cap Projects'!C32="","",'Input Forecast Cap Projects'!C32)</f>
        <v>Jemena Electricity Network</v>
      </c>
      <c r="D19" s="11" t="str">
        <f>IF('Input Forecast Cap Projects'!D32="","",'Input Forecast Cap Projects'!D32)</f>
        <v>High Voltage</v>
      </c>
      <c r="E19" s="11" t="str">
        <f>IF('Input Forecast Cap Projects'!E32="","",'Input Forecast Cap Projects'!E32)</f>
        <v>Establish new Craigieburn (CBN) zone substation - HV feeder works</v>
      </c>
      <c r="F19" s="96" t="s">
        <v>165</v>
      </c>
      <c r="G19" s="97">
        <v>87.88770546319445</v>
      </c>
      <c r="H19" s="97">
        <v>93.927873477817414</v>
      </c>
      <c r="I19" s="97">
        <v>98.659250482470071</v>
      </c>
      <c r="J19" s="97">
        <v>102.34686276070188</v>
      </c>
      <c r="K19" s="97">
        <v>104.78253430066096</v>
      </c>
      <c r="L19" s="97">
        <v>107.0160716585563</v>
      </c>
      <c r="M19" s="97">
        <v>109.24174852643999</v>
      </c>
      <c r="N19" s="97">
        <v>111.49367503322762</v>
      </c>
      <c r="O19" s="97">
        <v>113.76302831336636</v>
      </c>
      <c r="P19" s="97">
        <v>113.76302831336636</v>
      </c>
      <c r="Q19" s="97"/>
      <c r="R19" s="97"/>
      <c r="S19" s="97"/>
      <c r="T19" s="97"/>
      <c r="U19" s="97"/>
      <c r="V19" s="97"/>
      <c r="W19" s="97"/>
      <c r="X19" s="97"/>
      <c r="Y19" s="97"/>
      <c r="Z19" s="97"/>
      <c r="AA19" s="97"/>
      <c r="AB19" s="97"/>
      <c r="AC19" s="97"/>
      <c r="AD19" s="97"/>
      <c r="AE19" s="97"/>
    </row>
    <row r="20" spans="2:31">
      <c r="B20" s="11" t="str">
        <f t="shared" si="1"/>
        <v>Jemena</v>
      </c>
      <c r="C20" s="11" t="str">
        <f>IF('Input Forecast Cap Projects'!C33="","",'Input Forecast Cap Projects'!C33)</f>
        <v>Jemena Electricity Network</v>
      </c>
      <c r="D20" s="11" t="str">
        <f>IF('Input Forecast Cap Projects'!D33="","",'Input Forecast Cap Projects'!D33)</f>
        <v>High Voltage</v>
      </c>
      <c r="E20" s="11" t="str">
        <f>IF('Input Forecast Cap Projects'!E33="","",'Input Forecast Cap Projects'!E33)</f>
        <v>New feeder FT0-025</v>
      </c>
      <c r="F20" s="96" t="s">
        <v>165</v>
      </c>
      <c r="G20" s="97">
        <v>4.133874817207408</v>
      </c>
      <c r="H20" s="97">
        <v>6.1019864910844266</v>
      </c>
      <c r="I20" s="97">
        <v>7.604756897997893</v>
      </c>
      <c r="J20" s="97">
        <v>8.4621564546518098</v>
      </c>
      <c r="K20" s="97">
        <v>8.9611854522328063</v>
      </c>
      <c r="L20" s="97">
        <v>9.3844587813273517</v>
      </c>
      <c r="M20" s="97">
        <v>9.6477208799192802</v>
      </c>
      <c r="N20" s="97">
        <v>9.909446304554697</v>
      </c>
      <c r="O20" s="97">
        <v>10.140302830016701</v>
      </c>
      <c r="P20" s="97">
        <v>10.140302830016701</v>
      </c>
      <c r="Q20" s="97"/>
      <c r="R20" s="97"/>
      <c r="S20" s="97"/>
      <c r="T20" s="97"/>
      <c r="U20" s="97"/>
      <c r="V20" s="97"/>
      <c r="W20" s="97"/>
      <c r="X20" s="97"/>
      <c r="Y20" s="97"/>
      <c r="Z20" s="97"/>
      <c r="AA20" s="97"/>
      <c r="AB20" s="97"/>
      <c r="AC20" s="97"/>
      <c r="AD20" s="97"/>
      <c r="AE20" s="97"/>
    </row>
    <row r="21" spans="2:31">
      <c r="B21" s="11" t="str">
        <f t="shared" si="1"/>
        <v>Jemena</v>
      </c>
      <c r="C21" s="11" t="str">
        <f>IF('Input Forecast Cap Projects'!C34="","",'Input Forecast Cap Projects'!C34)</f>
        <v>Jemena Electricity Network</v>
      </c>
      <c r="D21" s="11" t="str">
        <f>IF('Input Forecast Cap Projects'!D34="","",'Input Forecast Cap Projects'!D34)</f>
        <v>High Voltage</v>
      </c>
      <c r="E21" s="11" t="str">
        <f>IF('Input Forecast Cap Projects'!E34="","",'Input Forecast Cap Projects'!E34)</f>
        <v>New feeder SBY-014</v>
      </c>
      <c r="F21" s="96" t="s">
        <v>165</v>
      </c>
      <c r="G21" s="97">
        <v>8.6778641395487863</v>
      </c>
      <c r="H21" s="97">
        <v>11.589968470662564</v>
      </c>
      <c r="I21" s="97">
        <v>13.759248596514476</v>
      </c>
      <c r="J21" s="97">
        <v>15.108237158981334</v>
      </c>
      <c r="K21" s="97">
        <v>16.227321190606556</v>
      </c>
      <c r="L21" s="97">
        <v>17.037771755050134</v>
      </c>
      <c r="M21" s="97">
        <v>17.612339745052022</v>
      </c>
      <c r="N21" s="97">
        <v>18.178458265102677</v>
      </c>
      <c r="O21" s="97">
        <v>18.73846428183225</v>
      </c>
      <c r="P21" s="97">
        <v>18.73846428183225</v>
      </c>
      <c r="Q21" s="97"/>
      <c r="R21" s="97"/>
      <c r="S21" s="97"/>
      <c r="T21" s="97"/>
      <c r="U21" s="97"/>
      <c r="V21" s="97"/>
      <c r="W21" s="97"/>
      <c r="X21" s="97"/>
      <c r="Y21" s="97"/>
      <c r="Z21" s="97"/>
      <c r="AA21" s="97"/>
      <c r="AB21" s="97"/>
      <c r="AC21" s="97"/>
      <c r="AD21" s="97"/>
      <c r="AE21" s="97"/>
    </row>
    <row r="22" spans="2:31">
      <c r="B22" s="11" t="str">
        <f t="shared" si="1"/>
        <v>Jemena</v>
      </c>
      <c r="C22" s="11" t="str">
        <f>IF('Input Forecast Cap Projects'!C35="","",'Input Forecast Cap Projects'!C35)</f>
        <v>Jemena Electricity Network</v>
      </c>
      <c r="D22" s="11" t="str">
        <f>IF('Input Forecast Cap Projects'!D35="","",'Input Forecast Cap Projects'!D35)</f>
        <v>High Voltage</v>
      </c>
      <c r="E22" s="11" t="str">
        <f>IF('Input Forecast Cap Projects'!E35="","",'Input Forecast Cap Projects'!E35)</f>
        <v>New feeder SBY-022</v>
      </c>
      <c r="F22" s="96" t="s">
        <v>165</v>
      </c>
      <c r="G22" s="97">
        <v>11.050577373281561</v>
      </c>
      <c r="H22" s="97">
        <v>11.336126866457667</v>
      </c>
      <c r="I22" s="97">
        <v>11.524955016681147</v>
      </c>
      <c r="J22" s="97">
        <v>11.693126526165184</v>
      </c>
      <c r="K22" s="97">
        <v>11.959553889180576</v>
      </c>
      <c r="L22" s="97">
        <v>12.259545440559986</v>
      </c>
      <c r="M22" s="97">
        <v>12.566210694605193</v>
      </c>
      <c r="N22" s="97">
        <v>12.868960439645567</v>
      </c>
      <c r="O22" s="97">
        <v>13.129841163510568</v>
      </c>
      <c r="P22" s="97">
        <v>13.129841163510568</v>
      </c>
      <c r="Q22" s="97"/>
      <c r="R22" s="97"/>
      <c r="S22" s="97"/>
      <c r="T22" s="97"/>
      <c r="U22" s="97"/>
      <c r="V22" s="97"/>
      <c r="W22" s="97"/>
      <c r="X22" s="97"/>
      <c r="Y22" s="97"/>
      <c r="Z22" s="97"/>
      <c r="AA22" s="97"/>
      <c r="AB22" s="97"/>
      <c r="AC22" s="97"/>
      <c r="AD22" s="97"/>
      <c r="AE22" s="97"/>
    </row>
    <row r="23" spans="2:31">
      <c r="B23" s="11" t="str">
        <f t="shared" si="1"/>
        <v>Jemena</v>
      </c>
      <c r="C23" s="11" t="str">
        <f>IF('Input Forecast Cap Projects'!C36="","",'Input Forecast Cap Projects'!C36)</f>
        <v>Jemena Electricity Network</v>
      </c>
      <c r="D23" s="11" t="str">
        <f>IF('Input Forecast Cap Projects'!D36="","",'Input Forecast Cap Projects'!D36)</f>
        <v>High Voltage</v>
      </c>
      <c r="E23" s="11" t="str">
        <f>IF('Input Forecast Cap Projects'!E36="","",'Input Forecast Cap Projects'!E36)</f>
        <v>Augment section of NH0-002</v>
      </c>
      <c r="F23" s="96" t="s">
        <v>165</v>
      </c>
      <c r="G23" s="97">
        <v>14.508413051639515</v>
      </c>
      <c r="H23" s="97">
        <v>14.721109425710882</v>
      </c>
      <c r="I23" s="97">
        <v>14.800350490733862</v>
      </c>
      <c r="J23" s="97">
        <v>14.885785898937881</v>
      </c>
      <c r="K23" s="97">
        <v>15.072377489707694</v>
      </c>
      <c r="L23" s="97">
        <v>15.297778177275699</v>
      </c>
      <c r="M23" s="97">
        <v>15.525497931126241</v>
      </c>
      <c r="N23" s="97">
        <v>15.742433789182298</v>
      </c>
      <c r="O23" s="97">
        <v>15.902854698581873</v>
      </c>
      <c r="P23" s="97">
        <v>15.902854698581873</v>
      </c>
      <c r="Q23" s="97"/>
      <c r="R23" s="97"/>
      <c r="S23" s="97"/>
      <c r="T23" s="97"/>
      <c r="U23" s="97"/>
      <c r="V23" s="97"/>
      <c r="W23" s="97"/>
      <c r="X23" s="97"/>
      <c r="Y23" s="97"/>
      <c r="Z23" s="97"/>
      <c r="AA23" s="97"/>
      <c r="AB23" s="97"/>
      <c r="AC23" s="97"/>
      <c r="AD23" s="97"/>
      <c r="AE23" s="97"/>
    </row>
    <row r="24" spans="2:31">
      <c r="B24" s="11" t="str">
        <f t="shared" si="1"/>
        <v>Jemena</v>
      </c>
      <c r="C24" s="11" t="str">
        <f>IF('Input Forecast Cap Projects'!C37="","",'Input Forecast Cap Projects'!C37)</f>
        <v>Jemena Electricity Network</v>
      </c>
      <c r="D24" s="11" t="str">
        <f>IF('Input Forecast Cap Projects'!D37="","",'Input Forecast Cap Projects'!D37)</f>
        <v>High Voltage</v>
      </c>
      <c r="E24" s="11" t="str">
        <f>IF('Input Forecast Cap Projects'!E37="","",'Input Forecast Cap Projects'!E37)</f>
        <v>New feeder SHM-013</v>
      </c>
      <c r="F24" s="96" t="s">
        <v>165</v>
      </c>
      <c r="G24" s="97">
        <v>17.111454107291593</v>
      </c>
      <c r="H24" s="97">
        <v>18.819033516668114</v>
      </c>
      <c r="I24" s="97">
        <v>20.126281363123546</v>
      </c>
      <c r="J24" s="97">
        <v>20.778095624763054</v>
      </c>
      <c r="K24" s="97">
        <v>21.529031120076816</v>
      </c>
      <c r="L24" s="97">
        <v>22.199906159951858</v>
      </c>
      <c r="M24" s="97">
        <v>22.89013603162374</v>
      </c>
      <c r="N24" s="97">
        <v>23.580595461186505</v>
      </c>
      <c r="O24" s="97">
        <v>24.201263473710558</v>
      </c>
      <c r="P24" s="97">
        <v>24.201263473710558</v>
      </c>
      <c r="Q24" s="97"/>
      <c r="R24" s="97"/>
      <c r="S24" s="97"/>
      <c r="T24" s="97"/>
      <c r="U24" s="97"/>
      <c r="V24" s="97"/>
      <c r="W24" s="97"/>
      <c r="X24" s="97"/>
      <c r="Y24" s="97"/>
      <c r="Z24" s="97"/>
      <c r="AA24" s="97"/>
      <c r="AB24" s="97"/>
      <c r="AC24" s="97"/>
      <c r="AD24" s="97"/>
      <c r="AE24" s="97"/>
    </row>
    <row r="25" spans="2:31">
      <c r="B25" s="11" t="str">
        <f t="shared" si="1"/>
        <v>Jemena</v>
      </c>
      <c r="C25" s="11" t="str">
        <f>IF('Input Forecast Cap Projects'!C38="","",'Input Forecast Cap Projects'!C38)</f>
        <v>Jemena Electricity Network</v>
      </c>
      <c r="D25" s="11" t="str">
        <f>IF('Input Forecast Cap Projects'!D38="","",'Input Forecast Cap Projects'!D38)</f>
        <v>High Voltage</v>
      </c>
      <c r="E25" s="11" t="str">
        <f>IF('Input Forecast Cap Projects'!E38="","",'Input Forecast Cap Projects'!E38)</f>
        <v>New feeder ES0-031</v>
      </c>
      <c r="F25" s="96" t="s">
        <v>165</v>
      </c>
      <c r="G25" s="97">
        <v>6.0352696576505789</v>
      </c>
      <c r="H25" s="97">
        <v>6.3096538177863133</v>
      </c>
      <c r="I25" s="97">
        <v>6.5471783746533543</v>
      </c>
      <c r="J25" s="97">
        <v>6.6252931835501698</v>
      </c>
      <c r="K25" s="97">
        <v>6.7626367080339334</v>
      </c>
      <c r="L25" s="97">
        <v>6.9014443042167493</v>
      </c>
      <c r="M25" s="97">
        <v>7.0426239493728344</v>
      </c>
      <c r="N25" s="97">
        <v>7.1802269294133882</v>
      </c>
      <c r="O25" s="97">
        <v>7.2932100042058119</v>
      </c>
      <c r="P25" s="97">
        <v>7.2932100042058119</v>
      </c>
      <c r="Q25" s="97"/>
      <c r="R25" s="97"/>
      <c r="S25" s="97"/>
      <c r="T25" s="97"/>
      <c r="U25" s="97"/>
      <c r="V25" s="97"/>
      <c r="W25" s="97"/>
      <c r="X25" s="97"/>
      <c r="Y25" s="97"/>
      <c r="Z25" s="97"/>
      <c r="AA25" s="97"/>
      <c r="AB25" s="97"/>
      <c r="AC25" s="97"/>
      <c r="AD25" s="97"/>
      <c r="AE25" s="97"/>
    </row>
    <row r="26" spans="2:31">
      <c r="B26" s="11" t="str">
        <f t="shared" si="1"/>
        <v>Jemena</v>
      </c>
      <c r="C26" s="11" t="str">
        <f>IF('Input Forecast Cap Projects'!C39="","",'Input Forecast Cap Projects'!C39)</f>
        <v>Jemena Electricity Network</v>
      </c>
      <c r="D26" s="11" t="str">
        <f>IF('Input Forecast Cap Projects'!D39="","",'Input Forecast Cap Projects'!D39)</f>
        <v>High Voltage</v>
      </c>
      <c r="E26" s="11" t="str">
        <f>IF('Input Forecast Cap Projects'!E39="","",'Input Forecast Cap Projects'!E39)</f>
        <v>Augment feeder CS0-005</v>
      </c>
      <c r="F26" s="96" t="s">
        <v>165</v>
      </c>
      <c r="G26" s="97">
        <v>11.90852577591834</v>
      </c>
      <c r="H26" s="97">
        <v>12.215041980717697</v>
      </c>
      <c r="I26" s="97">
        <v>12.510560249091256</v>
      </c>
      <c r="J26" s="97">
        <v>12.596418173727217</v>
      </c>
      <c r="K26" s="97">
        <v>12.741583951872832</v>
      </c>
      <c r="L26" s="97">
        <v>12.919222344893269</v>
      </c>
      <c r="M26" s="97">
        <v>13.098450014086202</v>
      </c>
      <c r="N26" s="97">
        <v>13.268218069347272</v>
      </c>
      <c r="O26" s="97">
        <v>13.390049182196613</v>
      </c>
      <c r="P26" s="97">
        <v>13.390049182196613</v>
      </c>
      <c r="Q26" s="97"/>
      <c r="R26" s="97"/>
      <c r="S26" s="97"/>
      <c r="T26" s="97"/>
      <c r="U26" s="97"/>
      <c r="V26" s="97"/>
      <c r="W26" s="97"/>
      <c r="X26" s="97"/>
      <c r="Y26" s="97"/>
      <c r="Z26" s="97"/>
      <c r="AA26" s="97"/>
      <c r="AB26" s="97"/>
      <c r="AC26" s="97"/>
      <c r="AD26" s="97"/>
      <c r="AE26" s="97"/>
    </row>
    <row r="27" spans="2:31">
      <c r="B27" s="11" t="str">
        <f t="shared" si="1"/>
        <v>Jemena</v>
      </c>
      <c r="C27" s="11" t="str">
        <f>IF('Input Forecast Cap Projects'!C40="","",'Input Forecast Cap Projects'!C40)</f>
        <v>Jemena Electricity Network</v>
      </c>
      <c r="D27" s="11" t="str">
        <f>IF('Input Forecast Cap Projects'!D40="","",'Input Forecast Cap Projects'!D40)</f>
        <v>High Voltage</v>
      </c>
      <c r="E27" s="11" t="str">
        <f>IF('Input Forecast Cap Projects'!E40="","",'Input Forecast Cap Projects'!E40)</f>
        <v>EP Conversion Stage 8</v>
      </c>
      <c r="F27" s="96" t="s">
        <v>165</v>
      </c>
      <c r="G27" s="97">
        <v>18.366130268924032</v>
      </c>
      <c r="H27" s="97">
        <v>18.613448219357533</v>
      </c>
      <c r="I27" s="97">
        <v>18.874665824380862</v>
      </c>
      <c r="J27" s="97">
        <v>19.146887605458204</v>
      </c>
      <c r="K27" s="97">
        <v>19.40679065384106</v>
      </c>
      <c r="L27" s="97">
        <v>19.661764515298852</v>
      </c>
      <c r="M27" s="97">
        <v>19.911130631606081</v>
      </c>
      <c r="N27" s="97">
        <v>20.163847295741089</v>
      </c>
      <c r="O27" s="97">
        <v>20.417181303867221</v>
      </c>
      <c r="P27" s="97">
        <v>20.417181303867221</v>
      </c>
      <c r="Q27" s="97"/>
      <c r="R27" s="97"/>
      <c r="S27" s="97"/>
      <c r="T27" s="97"/>
      <c r="U27" s="97"/>
      <c r="V27" s="97"/>
      <c r="W27" s="97"/>
      <c r="X27" s="97"/>
      <c r="Y27" s="97"/>
      <c r="Z27" s="97"/>
      <c r="AA27" s="97"/>
      <c r="AB27" s="97"/>
      <c r="AC27" s="97"/>
      <c r="AD27" s="97"/>
      <c r="AE27" s="97"/>
    </row>
    <row r="28" spans="2:31">
      <c r="B28" s="11" t="str">
        <f t="shared" si="1"/>
        <v>Jemena</v>
      </c>
      <c r="C28" s="11" t="str">
        <f>IF('Input Forecast Cap Projects'!C41="","",'Input Forecast Cap Projects'!C41)</f>
        <v>Jemena Electricity Network</v>
      </c>
      <c r="D28" s="11" t="str">
        <f>IF('Input Forecast Cap Projects'!D41="","",'Input Forecast Cap Projects'!D41)</f>
        <v>High Voltage</v>
      </c>
      <c r="E28" s="11" t="str">
        <f>IF('Input Forecast Cap Projects'!E41="","",'Input Forecast Cap Projects'!E41)</f>
        <v>EP Conversion Stage 7</v>
      </c>
      <c r="F28" s="96" t="s">
        <v>165</v>
      </c>
      <c r="G28" s="97">
        <v>18.366130268924032</v>
      </c>
      <c r="H28" s="97">
        <v>18.613448219357533</v>
      </c>
      <c r="I28" s="97">
        <v>18.874665824380862</v>
      </c>
      <c r="J28" s="97">
        <v>19.146887605458204</v>
      </c>
      <c r="K28" s="97">
        <v>19.40679065384106</v>
      </c>
      <c r="L28" s="97">
        <v>19.661764515298852</v>
      </c>
      <c r="M28" s="97">
        <v>19.911130631606081</v>
      </c>
      <c r="N28" s="97">
        <v>20.163847295741089</v>
      </c>
      <c r="O28" s="97">
        <v>20.417181303867221</v>
      </c>
      <c r="P28" s="97">
        <v>20.417181303867221</v>
      </c>
      <c r="Q28" s="97"/>
      <c r="R28" s="97"/>
      <c r="S28" s="97"/>
      <c r="T28" s="97"/>
      <c r="U28" s="97"/>
      <c r="V28" s="97"/>
      <c r="W28" s="97"/>
      <c r="X28" s="97"/>
      <c r="Y28" s="97"/>
      <c r="Z28" s="97"/>
      <c r="AA28" s="97"/>
      <c r="AB28" s="97"/>
      <c r="AC28" s="97"/>
      <c r="AD28" s="97"/>
      <c r="AE28" s="97"/>
    </row>
    <row r="29" spans="2:31">
      <c r="B29" s="11" t="str">
        <f t="shared" si="1"/>
        <v>Jemena</v>
      </c>
      <c r="C29" s="11" t="str">
        <f>IF('Input Forecast Cap Projects'!C42="","",'Input Forecast Cap Projects'!C42)</f>
        <v>Jemena Electricity Network</v>
      </c>
      <c r="D29" s="11" t="str">
        <f>IF('Input Forecast Cap Projects'!D42="","",'Input Forecast Cap Projects'!D42)</f>
        <v>High Voltage</v>
      </c>
      <c r="E29" s="11" t="str">
        <f>IF('Input Forecast Cap Projects'!E42="","",'Input Forecast Cap Projects'!E42)</f>
        <v>Augment feeder EPN-034</v>
      </c>
      <c r="F29" s="96" t="s">
        <v>165</v>
      </c>
      <c r="G29" s="97">
        <v>13.954221077304421</v>
      </c>
      <c r="H29" s="97">
        <v>15.067735062858018</v>
      </c>
      <c r="I29" s="97">
        <v>15.922324046709615</v>
      </c>
      <c r="J29" s="97">
        <v>16.390600216550702</v>
      </c>
      <c r="K29" s="97">
        <v>16.822219533892788</v>
      </c>
      <c r="L29" s="97">
        <v>17.056748620411774</v>
      </c>
      <c r="M29" s="97">
        <v>17.293375966674187</v>
      </c>
      <c r="N29" s="97">
        <v>17.517514151238281</v>
      </c>
      <c r="O29" s="97">
        <v>17.67836304837315</v>
      </c>
      <c r="P29" s="97">
        <v>17.67836304837315</v>
      </c>
      <c r="Q29" s="97"/>
      <c r="R29" s="97"/>
      <c r="S29" s="97"/>
      <c r="T29" s="97"/>
      <c r="U29" s="97"/>
      <c r="V29" s="97"/>
      <c r="W29" s="97"/>
      <c r="X29" s="97"/>
      <c r="Y29" s="97"/>
      <c r="Z29" s="97"/>
      <c r="AA29" s="97"/>
      <c r="AB29" s="97"/>
      <c r="AC29" s="97"/>
      <c r="AD29" s="97"/>
      <c r="AE29" s="97"/>
    </row>
    <row r="30" spans="2:31">
      <c r="B30" s="11" t="str">
        <f t="shared" si="1"/>
        <v>Jemena</v>
      </c>
      <c r="C30" s="11" t="str">
        <f>IF('Input Forecast Cap Projects'!C43="","",'Input Forecast Cap Projects'!C43)</f>
        <v>Jemena Electricity Network</v>
      </c>
      <c r="D30" s="11" t="str">
        <f>IF('Input Forecast Cap Projects'!D43="","",'Input Forecast Cap Projects'!D43)</f>
        <v>High Voltage</v>
      </c>
      <c r="E30" s="11" t="str">
        <f>IF('Input Forecast Cap Projects'!E43="","",'Input Forecast Cap Projects'!E43)</f>
        <v>Augment section of FF0-088</v>
      </c>
      <c r="F30" s="96" t="s">
        <v>166</v>
      </c>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row>
    <row r="31" spans="2:31">
      <c r="B31" s="11" t="str">
        <f t="shared" si="1"/>
        <v>Jemena</v>
      </c>
      <c r="C31" s="11" t="str">
        <f>IF('Input Forecast Cap Projects'!C44="","",'Input Forecast Cap Projects'!C44)</f>
        <v>Jemena Electricity Network</v>
      </c>
      <c r="D31" s="11" t="str">
        <f>IF('Input Forecast Cap Projects'!D44="","",'Input Forecast Cap Projects'!D44)</f>
        <v>High Voltage</v>
      </c>
      <c r="E31" s="11" t="str">
        <f>IF('Input Forecast Cap Projects'!E44="","",'Input Forecast Cap Projects'!E44)</f>
        <v>Augment feeder BD0-008</v>
      </c>
      <c r="F31" s="96" t="s">
        <v>165</v>
      </c>
      <c r="G31" s="97">
        <v>13.273566290252987</v>
      </c>
      <c r="H31" s="97">
        <v>13.562126294487548</v>
      </c>
      <c r="I31" s="97">
        <v>13.571756976660925</v>
      </c>
      <c r="J31" s="97">
        <v>13.571439012023893</v>
      </c>
      <c r="K31" s="97">
        <v>13.513379531458931</v>
      </c>
      <c r="L31" s="97">
        <v>13.544557444975977</v>
      </c>
      <c r="M31" s="97">
        <v>13.547299682490349</v>
      </c>
      <c r="N31" s="97">
        <v>13.548443033040865</v>
      </c>
      <c r="O31" s="97">
        <v>13.549586383591381</v>
      </c>
      <c r="P31" s="97">
        <v>13.549586383591381</v>
      </c>
      <c r="Q31" s="97"/>
      <c r="R31" s="97"/>
      <c r="S31" s="97"/>
      <c r="T31" s="97"/>
      <c r="U31" s="97"/>
      <c r="V31" s="97"/>
      <c r="W31" s="97"/>
      <c r="X31" s="97"/>
      <c r="Y31" s="97"/>
      <c r="Z31" s="97"/>
      <c r="AA31" s="97"/>
      <c r="AB31" s="97"/>
      <c r="AC31" s="97"/>
      <c r="AD31" s="97"/>
      <c r="AE31" s="97"/>
    </row>
    <row r="32" spans="2:31">
      <c r="B32" s="11" t="str">
        <f t="shared" si="1"/>
        <v>Jemena</v>
      </c>
      <c r="C32" s="11" t="str">
        <f>IF('Input Forecast Cap Projects'!C45="","",'Input Forecast Cap Projects'!C45)</f>
        <v>Jemena Electricity Network</v>
      </c>
      <c r="D32" s="11" t="str">
        <f>IF('Input Forecast Cap Projects'!D45="","",'Input Forecast Cap Projects'!D45)</f>
        <v>High Voltage</v>
      </c>
      <c r="E32" s="11" t="str">
        <f>IF('Input Forecast Cap Projects'!E45="","",'Input Forecast Cap Projects'!E45)</f>
        <v>New feeder SBY-031</v>
      </c>
      <c r="F32" s="96" t="s">
        <v>165</v>
      </c>
      <c r="G32" s="97">
        <v>17.111454107291593</v>
      </c>
      <c r="H32" s="97">
        <v>18.819033516668114</v>
      </c>
      <c r="I32" s="97">
        <v>20.126281363123546</v>
      </c>
      <c r="J32" s="97">
        <v>20.778095624763054</v>
      </c>
      <c r="K32" s="97">
        <v>21.529031120076816</v>
      </c>
      <c r="L32" s="97">
        <v>22.199906159951858</v>
      </c>
      <c r="M32" s="97">
        <v>22.89013603162374</v>
      </c>
      <c r="N32" s="97">
        <v>23.580595461186505</v>
      </c>
      <c r="O32" s="97">
        <v>24.201263473710558</v>
      </c>
      <c r="P32" s="97">
        <v>24.201263473710558</v>
      </c>
      <c r="Q32" s="97"/>
      <c r="R32" s="97"/>
      <c r="S32" s="97"/>
      <c r="T32" s="97"/>
      <c r="U32" s="97"/>
      <c r="V32" s="97"/>
      <c r="W32" s="97"/>
      <c r="X32" s="97"/>
      <c r="Y32" s="97"/>
      <c r="Z32" s="97"/>
      <c r="AA32" s="97"/>
      <c r="AB32" s="97"/>
      <c r="AC32" s="97"/>
      <c r="AD32" s="97"/>
      <c r="AE32" s="97"/>
    </row>
    <row r="33" spans="2:31">
      <c r="B33" s="11" t="str">
        <f t="shared" si="1"/>
        <v>Jemena</v>
      </c>
      <c r="C33" s="11" t="str">
        <f>IF('Input Forecast Cap Projects'!C46="","",'Input Forecast Cap Projects'!C46)</f>
        <v>Jemena Electricity Network</v>
      </c>
      <c r="D33" s="11" t="str">
        <f>IF('Input Forecast Cap Projects'!D46="","",'Input Forecast Cap Projects'!D46)</f>
        <v>High Voltage</v>
      </c>
      <c r="E33" s="11" t="str">
        <f>IF('Input Forecast Cap Projects'!E46="","",'Input Forecast Cap Projects'!E46)</f>
        <v>Augment feeder FT0-011</v>
      </c>
      <c r="F33" s="96" t="s">
        <v>165</v>
      </c>
      <c r="G33" s="97">
        <v>6.0292055889708953</v>
      </c>
      <c r="H33" s="97">
        <v>6.0481006324548563</v>
      </c>
      <c r="I33" s="97">
        <v>6.0778240986093293</v>
      </c>
      <c r="J33" s="97">
        <v>6.1195090465975515</v>
      </c>
      <c r="K33" s="97">
        <v>6.1507417615086633</v>
      </c>
      <c r="L33" s="97">
        <v>6.180380806403126</v>
      </c>
      <c r="M33" s="97">
        <v>6.208263081850288</v>
      </c>
      <c r="N33" s="97">
        <v>6.2371831269969249</v>
      </c>
      <c r="O33" s="97">
        <v>6.2662896509868817</v>
      </c>
      <c r="P33" s="97">
        <v>6.2662896509868817</v>
      </c>
      <c r="Q33" s="97"/>
      <c r="R33" s="97"/>
      <c r="S33" s="97"/>
      <c r="T33" s="97"/>
      <c r="U33" s="97"/>
      <c r="V33" s="97"/>
      <c r="W33" s="97"/>
      <c r="X33" s="97"/>
      <c r="Y33" s="97"/>
      <c r="Z33" s="97"/>
      <c r="AA33" s="97"/>
      <c r="AB33" s="97"/>
      <c r="AC33" s="97"/>
      <c r="AD33" s="97"/>
      <c r="AE33" s="97"/>
    </row>
    <row r="34" spans="2:31">
      <c r="B34" s="11" t="str">
        <f t="shared" si="1"/>
        <v>Jemena</v>
      </c>
      <c r="C34" s="11" t="str">
        <f>IF('Input Forecast Cap Projects'!C47="","",'Input Forecast Cap Projects'!C47)</f>
        <v>Jemena Electricity Network</v>
      </c>
      <c r="D34" s="11" t="str">
        <f>IF('Input Forecast Cap Projects'!D47="","",'Input Forecast Cap Projects'!D47)</f>
        <v>High Voltage</v>
      </c>
      <c r="E34" s="11" t="str">
        <f>IF('Input Forecast Cap Projects'!E47="","",'Input Forecast Cap Projects'!E47)</f>
        <v>New feeder ES0-033</v>
      </c>
      <c r="F34" s="96" t="s">
        <v>165</v>
      </c>
      <c r="G34" s="97">
        <v>5.5468277879707202</v>
      </c>
      <c r="H34" s="97">
        <v>5.5962653871721848</v>
      </c>
      <c r="I34" s="97">
        <v>5.6881803116746301</v>
      </c>
      <c r="J34" s="97">
        <v>5.7582664660093119</v>
      </c>
      <c r="K34" s="97">
        <v>5.8789765838329497</v>
      </c>
      <c r="L34" s="97">
        <v>5.9996464708679085</v>
      </c>
      <c r="M34" s="97">
        <v>6.1223784560121715</v>
      </c>
      <c r="N34" s="97">
        <v>6.2420011316710617</v>
      </c>
      <c r="O34" s="97">
        <v>6.3402209355361769</v>
      </c>
      <c r="P34" s="97">
        <v>6.3402209355361769</v>
      </c>
      <c r="Q34" s="97"/>
      <c r="R34" s="97"/>
      <c r="S34" s="97"/>
      <c r="T34" s="97"/>
      <c r="U34" s="97"/>
      <c r="V34" s="97"/>
      <c r="W34" s="97"/>
      <c r="X34" s="97"/>
      <c r="Y34" s="97"/>
      <c r="Z34" s="97"/>
      <c r="AA34" s="97"/>
      <c r="AB34" s="97"/>
      <c r="AC34" s="97"/>
      <c r="AD34" s="97"/>
      <c r="AE34" s="97"/>
    </row>
    <row r="35" spans="2:31">
      <c r="B35" s="11" t="str">
        <f t="shared" si="1"/>
        <v>Jemena</v>
      </c>
      <c r="C35" s="11" t="str">
        <f>IF('Input Forecast Cap Projects'!C48="","",'Input Forecast Cap Projects'!C48)</f>
        <v>Jemena Electricity Network</v>
      </c>
      <c r="D35" s="11" t="str">
        <f>IF('Input Forecast Cap Projects'!D48="","",'Input Forecast Cap Projects'!D48)</f>
        <v>High Voltage</v>
      </c>
      <c r="E35" s="11" t="str">
        <f>IF('Input Forecast Cap Projects'!E48="","",'Input Forecast Cap Projects'!E48)</f>
        <v>New feeder FT0-012</v>
      </c>
      <c r="F35" s="96" t="s">
        <v>165</v>
      </c>
      <c r="G35" s="97">
        <v>3.8081238258888348</v>
      </c>
      <c r="H35" s="97">
        <v>5.7518565657736973</v>
      </c>
      <c r="I35" s="97">
        <v>7.3054452706482937</v>
      </c>
      <c r="J35" s="97">
        <v>8.2838212609803232</v>
      </c>
      <c r="K35" s="97">
        <v>8.9346008409326565</v>
      </c>
      <c r="L35" s="97">
        <v>9.3922559142829805</v>
      </c>
      <c r="M35" s="97">
        <v>9.6803807688762795</v>
      </c>
      <c r="N35" s="97">
        <v>9.9620954250553435</v>
      </c>
      <c r="O35" s="97">
        <v>10.238725729606264</v>
      </c>
      <c r="P35" s="97">
        <v>10.238725729606264</v>
      </c>
      <c r="Q35" s="97"/>
      <c r="R35" s="97"/>
      <c r="S35" s="97"/>
      <c r="T35" s="97"/>
      <c r="U35" s="97"/>
      <c r="V35" s="97"/>
      <c r="W35" s="97"/>
      <c r="X35" s="97"/>
      <c r="Y35" s="97"/>
      <c r="Z35" s="97"/>
      <c r="AA35" s="97"/>
      <c r="AB35" s="97"/>
      <c r="AC35" s="97"/>
      <c r="AD35" s="97"/>
      <c r="AE35" s="97"/>
    </row>
    <row r="36" spans="2:31">
      <c r="B36" s="11" t="str">
        <f t="shared" si="1"/>
        <v>Jemena</v>
      </c>
      <c r="C36" s="11" t="str">
        <f>IF('Input Forecast Cap Projects'!C49="","",'Input Forecast Cap Projects'!C49)</f>
        <v>Jemena Electricity Network</v>
      </c>
      <c r="D36" s="11" t="str">
        <f>IF('Input Forecast Cap Projects'!D49="","",'Input Forecast Cap Projects'!D49)</f>
        <v>High Voltage</v>
      </c>
      <c r="E36" s="11" t="str">
        <f>IF('Input Forecast Cap Projects'!E49="","",'Input Forecast Cap Projects'!E49)</f>
        <v>Augment feeder NS-18</v>
      </c>
      <c r="F36" s="96" t="s">
        <v>165</v>
      </c>
      <c r="G36" s="97">
        <v>4.5502870809733498</v>
      </c>
      <c r="H36" s="97">
        <v>4.7677322627347625</v>
      </c>
      <c r="I36" s="97">
        <v>4.8460885586561941</v>
      </c>
      <c r="J36" s="97">
        <v>4.9345000539156469</v>
      </c>
      <c r="K36" s="97">
        <v>5.0781952000576274</v>
      </c>
      <c r="L36" s="97">
        <v>5.2313506986618155</v>
      </c>
      <c r="M36" s="97">
        <v>5.3781057109104049</v>
      </c>
      <c r="N36" s="97">
        <v>5.5240041068571539</v>
      </c>
      <c r="O36" s="97">
        <v>5.6526946870927759</v>
      </c>
      <c r="P36" s="97">
        <v>5.6526946870927759</v>
      </c>
      <c r="Q36" s="97"/>
      <c r="R36" s="97"/>
      <c r="S36" s="97"/>
      <c r="T36" s="97"/>
      <c r="U36" s="97"/>
      <c r="V36" s="97"/>
      <c r="W36" s="97"/>
      <c r="X36" s="97"/>
      <c r="Y36" s="97"/>
      <c r="Z36" s="97"/>
      <c r="AA36" s="97"/>
      <c r="AB36" s="97"/>
      <c r="AC36" s="97"/>
      <c r="AD36" s="97"/>
      <c r="AE36" s="97"/>
    </row>
    <row r="37" spans="2:31">
      <c r="B37" s="11" t="str">
        <f t="shared" si="1"/>
        <v>Jemena</v>
      </c>
      <c r="C37" s="11" t="str">
        <f>IF('Input Forecast Cap Projects'!C50="","",'Input Forecast Cap Projects'!C50)</f>
        <v>Jemena Electricity Network</v>
      </c>
      <c r="D37" s="11" t="str">
        <f>IF('Input Forecast Cap Projects'!D50="","",'Input Forecast Cap Projects'!D50)</f>
        <v>High Voltage</v>
      </c>
      <c r="E37" s="11" t="str">
        <f>IF('Input Forecast Cap Projects'!E50="","",'Input Forecast Cap Projects'!E50)</f>
        <v>Augment feeder NS-17</v>
      </c>
      <c r="F37" s="96" t="s">
        <v>165</v>
      </c>
      <c r="G37" s="97">
        <v>3.2555380633819326</v>
      </c>
      <c r="H37" s="97">
        <v>3.2839183941226153</v>
      </c>
      <c r="I37" s="97">
        <v>3.3147751523790117</v>
      </c>
      <c r="J37" s="97">
        <v>3.3522096821441898</v>
      </c>
      <c r="K37" s="97">
        <v>3.4382661459926984</v>
      </c>
      <c r="L37" s="97">
        <v>3.5349592235728222</v>
      </c>
      <c r="M37" s="97">
        <v>3.6341253881135382</v>
      </c>
      <c r="N37" s="97">
        <v>3.7327127148221773</v>
      </c>
      <c r="O37" s="97">
        <v>3.8196722745602036</v>
      </c>
      <c r="P37" s="97">
        <v>3.8196722745602036</v>
      </c>
      <c r="Q37" s="97"/>
      <c r="R37" s="97"/>
      <c r="S37" s="97"/>
      <c r="T37" s="97"/>
      <c r="U37" s="97"/>
      <c r="V37" s="97"/>
      <c r="W37" s="97"/>
      <c r="X37" s="97"/>
      <c r="Y37" s="97"/>
      <c r="Z37" s="97"/>
      <c r="AA37" s="97"/>
      <c r="AB37" s="97"/>
      <c r="AC37" s="97"/>
      <c r="AD37" s="97"/>
      <c r="AE37" s="97"/>
    </row>
    <row r="38" spans="2:31">
      <c r="B38" s="11" t="str">
        <f t="shared" si="1"/>
        <v>Jemena</v>
      </c>
      <c r="C38" s="11" t="str">
        <f>IF('Input Forecast Cap Projects'!C51="","",'Input Forecast Cap Projects'!C51)</f>
        <v>Jemena Electricity Network</v>
      </c>
      <c r="D38" s="11" t="str">
        <f>IF('Input Forecast Cap Projects'!D51="","",'Input Forecast Cap Projects'!D51)</f>
        <v>High Voltage</v>
      </c>
      <c r="E38" s="11" t="str">
        <f>IF('Input Forecast Cap Projects'!E51="","",'Input Forecast Cap Projects'!E51)</f>
        <v>Augment feeeder NH-16</v>
      </c>
      <c r="F38" s="96" t="s">
        <v>166</v>
      </c>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row>
    <row r="39" spans="2:31">
      <c r="B39" s="11" t="str">
        <f t="shared" si="1"/>
        <v>Jemena</v>
      </c>
      <c r="C39" s="11" t="str">
        <f>IF('Input Forecast Cap Projects'!C52="","",'Input Forecast Cap Projects'!C52)</f>
        <v>Jemena Electricity Network</v>
      </c>
      <c r="D39" s="11" t="str">
        <f>IF('Input Forecast Cap Projects'!D52="","",'Input Forecast Cap Projects'!D52)</f>
        <v>High Voltage</v>
      </c>
      <c r="E39" s="11" t="str">
        <f>IF('Input Forecast Cap Projects'!E52="","",'Input Forecast Cap Projects'!E52)</f>
        <v>Augment feeder FF0-096</v>
      </c>
      <c r="F39" s="96" t="s">
        <v>165</v>
      </c>
      <c r="G39" s="97">
        <v>3.1774920458514124</v>
      </c>
      <c r="H39" s="97">
        <v>3.1939216498293366</v>
      </c>
      <c r="I39" s="97">
        <v>3.2175233605139577</v>
      </c>
      <c r="J39" s="97">
        <v>3.2457855097783024</v>
      </c>
      <c r="K39" s="97">
        <v>3.3127103425725717</v>
      </c>
      <c r="L39" s="97">
        <v>3.3890947642279095</v>
      </c>
      <c r="M39" s="97">
        <v>3.4670056009476737</v>
      </c>
      <c r="N39" s="97">
        <v>3.543517102639981</v>
      </c>
      <c r="O39" s="97">
        <v>3.6082066365215981</v>
      </c>
      <c r="P39" s="97">
        <v>3.6082066365215981</v>
      </c>
      <c r="Q39" s="97"/>
      <c r="R39" s="97"/>
      <c r="S39" s="97"/>
      <c r="T39" s="97"/>
      <c r="U39" s="97"/>
      <c r="V39" s="97"/>
      <c r="W39" s="97"/>
      <c r="X39" s="97"/>
      <c r="Y39" s="97"/>
      <c r="Z39" s="97"/>
      <c r="AA39" s="97"/>
      <c r="AB39" s="97"/>
      <c r="AC39" s="97"/>
      <c r="AD39" s="97"/>
      <c r="AE39" s="97"/>
    </row>
    <row r="40" spans="2:31">
      <c r="B40" s="11" t="str">
        <f t="shared" si="1"/>
        <v>Jemena</v>
      </c>
      <c r="C40" s="11" t="str">
        <f>IF('Input Forecast Cap Projects'!C53="","",'Input Forecast Cap Projects'!C53)</f>
        <v>Jemena Electricity Network</v>
      </c>
      <c r="D40" s="11" t="str">
        <f>IF('Input Forecast Cap Projects'!D53="","",'Input Forecast Cap Projects'!D53)</f>
        <v>High Voltage</v>
      </c>
      <c r="E40" s="11" t="str">
        <f>IF('Input Forecast Cap Projects'!E53="","",'Input Forecast Cap Projects'!E53)</f>
        <v>Augment feeder TT0-011</v>
      </c>
      <c r="F40" s="96" t="s">
        <v>165</v>
      </c>
      <c r="G40" s="97">
        <v>12.108278639084881</v>
      </c>
      <c r="H40" s="97">
        <v>12.767110672598102</v>
      </c>
      <c r="I40" s="97">
        <v>12.835833716338001</v>
      </c>
      <c r="J40" s="97">
        <v>12.916370980649138</v>
      </c>
      <c r="K40" s="97">
        <v>13.117432700548321</v>
      </c>
      <c r="L40" s="97">
        <v>13.353459132153759</v>
      </c>
      <c r="M40" s="97">
        <v>13.592811687723302</v>
      </c>
      <c r="N40" s="97">
        <v>13.82400805616548</v>
      </c>
      <c r="O40" s="97">
        <v>14.006690552564528</v>
      </c>
      <c r="P40" s="97">
        <v>14.006690552564528</v>
      </c>
      <c r="Q40" s="97"/>
      <c r="R40" s="97"/>
      <c r="S40" s="97"/>
      <c r="T40" s="97"/>
      <c r="U40" s="97"/>
      <c r="V40" s="97"/>
      <c r="W40" s="97"/>
      <c r="X40" s="97"/>
      <c r="Y40" s="97"/>
      <c r="Z40" s="97"/>
      <c r="AA40" s="97"/>
      <c r="AB40" s="97"/>
      <c r="AC40" s="97"/>
      <c r="AD40" s="97"/>
      <c r="AE40" s="97"/>
    </row>
    <row r="41" spans="2:31">
      <c r="B41" s="11" t="str">
        <f t="shared" si="1"/>
        <v>Jemena</v>
      </c>
      <c r="C41" s="11" t="str">
        <f>IF('Input Forecast Cap Projects'!C54="","",'Input Forecast Cap Projects'!C54)</f>
        <v>Jemena Electricity Network</v>
      </c>
      <c r="D41" s="11" t="str">
        <f>IF('Input Forecast Cap Projects'!D54="","",'Input Forecast Cap Projects'!D54)</f>
        <v>High Voltage</v>
      </c>
      <c r="E41" s="11" t="str">
        <f>IF('Input Forecast Cap Projects'!E54="","",'Input Forecast Cap Projects'!E54)</f>
        <v>Coolaroo No.1 bus cable transfers</v>
      </c>
      <c r="F41" s="96" t="s">
        <v>165</v>
      </c>
      <c r="G41" s="97">
        <v>4.3765849241079593</v>
      </c>
      <c r="H41" s="97">
        <v>4.5071299036438184</v>
      </c>
      <c r="I41" s="97">
        <v>4.6376274677621483</v>
      </c>
      <c r="J41" s="97">
        <v>4.7680776164629508</v>
      </c>
      <c r="K41" s="97">
        <v>4.8984803497462215</v>
      </c>
      <c r="L41" s="97">
        <v>5.0288356676119657</v>
      </c>
      <c r="M41" s="97">
        <v>5.1591435700601815</v>
      </c>
      <c r="N41" s="97">
        <v>5.2894040570908665</v>
      </c>
      <c r="O41" s="97">
        <v>5.4196645441215514</v>
      </c>
      <c r="P41" s="97">
        <v>5.4196645441215514</v>
      </c>
      <c r="Q41" s="97"/>
      <c r="R41" s="97"/>
      <c r="S41" s="97"/>
      <c r="T41" s="97"/>
      <c r="U41" s="97"/>
      <c r="V41" s="97"/>
      <c r="W41" s="97"/>
      <c r="X41" s="97"/>
      <c r="Y41" s="97"/>
      <c r="Z41" s="97"/>
      <c r="AA41" s="97"/>
      <c r="AB41" s="97"/>
      <c r="AC41" s="97"/>
      <c r="AD41" s="97"/>
      <c r="AE41" s="97"/>
    </row>
    <row r="42" spans="2:31">
      <c r="B42" s="11" t="str">
        <f t="shared" si="1"/>
        <v>Jemena</v>
      </c>
      <c r="C42" s="11" t="str">
        <f>IF('Input Forecast Cap Projects'!C10="","",'Input Forecast Cap Projects'!C10)</f>
        <v>Jemena Electricity Network</v>
      </c>
      <c r="D42" s="11" t="str">
        <f>IF('Input Forecast Cap Projects'!D10="","",'Input Forecast Cap Projects'!D10)</f>
        <v>Sub transmission</v>
      </c>
      <c r="E42" s="98" t="str">
        <f>IF('Input Forecast Cap Projects'!E10="","",'Input Forecast Cap Projects'!E10)</f>
        <v>Install reactors at COO - 2 x 4MVAr</v>
      </c>
      <c r="F42" s="99" t="s">
        <v>167</v>
      </c>
      <c r="G42" s="97"/>
      <c r="H42" s="97"/>
      <c r="I42" s="97"/>
      <c r="J42" s="97"/>
      <c r="K42" s="97">
        <v>-3757.297929744977</v>
      </c>
      <c r="L42" s="97">
        <v>-4721.4562990809081</v>
      </c>
      <c r="M42" s="97">
        <v>-5697.9408785295218</v>
      </c>
      <c r="N42" s="97">
        <v>-6589.5646273087186</v>
      </c>
      <c r="O42" s="97">
        <v>-6589.5646273087186</v>
      </c>
      <c r="P42" s="97">
        <v>-6589.5646273087186</v>
      </c>
      <c r="Q42" s="97"/>
      <c r="R42" s="97"/>
      <c r="S42" s="97"/>
      <c r="T42" s="97"/>
      <c r="U42" s="97"/>
      <c r="V42" s="97"/>
      <c r="W42" s="97"/>
      <c r="X42" s="97"/>
      <c r="Y42" s="97"/>
      <c r="Z42" s="97"/>
      <c r="AA42" s="97"/>
      <c r="AB42" s="97"/>
      <c r="AC42" s="97"/>
      <c r="AD42" s="97"/>
      <c r="AE42" s="97"/>
    </row>
    <row r="43" spans="2:31">
      <c r="B43" s="11" t="str">
        <f t="shared" si="1"/>
        <v>Jemena</v>
      </c>
      <c r="C43" s="11" t="str">
        <f>IF('Input Forecast Cap Projects'!C12="","",'Input Forecast Cap Projects'!C12)</f>
        <v>Jemena Electricity Network</v>
      </c>
      <c r="D43" s="11" t="str">
        <f>IF('Input Forecast Cap Projects'!D12="","",'Input Forecast Cap Projects'!D12)</f>
        <v>Sub transmission</v>
      </c>
      <c r="E43" s="98" t="str">
        <f>IF('Input Forecast Cap Projects'!E12="","",'Input Forecast Cap Projects'!E12)</f>
        <v>Install reactors at BD - 4 x 4MVAr reactors, two off 2 x 4MVAr capacitor banks</v>
      </c>
      <c r="F43" s="99" t="s">
        <v>167</v>
      </c>
      <c r="G43" s="97"/>
      <c r="H43" s="97"/>
      <c r="I43" s="97"/>
      <c r="J43" s="97"/>
      <c r="K43" s="97"/>
      <c r="L43" s="97"/>
      <c r="M43" s="97">
        <v>-5697.9408785295218</v>
      </c>
      <c r="N43" s="97">
        <v>-6589.5646273087186</v>
      </c>
      <c r="O43" s="97">
        <v>-6589.5646273087186</v>
      </c>
      <c r="P43" s="97">
        <v>-6589.5646273087186</v>
      </c>
      <c r="Q43" s="97"/>
      <c r="R43" s="97"/>
      <c r="S43" s="97"/>
      <c r="T43" s="97"/>
      <c r="U43" s="97"/>
      <c r="V43" s="97"/>
      <c r="W43" s="97"/>
      <c r="X43" s="97"/>
      <c r="Y43" s="97"/>
      <c r="Z43" s="97"/>
      <c r="AA43" s="97"/>
      <c r="AB43" s="97"/>
      <c r="AC43" s="97"/>
      <c r="AD43" s="97"/>
      <c r="AE43" s="97"/>
    </row>
    <row r="44" spans="2:31">
      <c r="B44" s="11" t="str">
        <f t="shared" si="1"/>
        <v>Jemena</v>
      </c>
      <c r="C44" s="11" t="str">
        <f>IF('Input Forecast Cap Projects'!C13="","",'Input Forecast Cap Projects'!C13)</f>
        <v>Jemena Electricity Network</v>
      </c>
      <c r="D44" s="11" t="str">
        <f>IF('Input Forecast Cap Projects'!D13="","",'Input Forecast Cap Projects'!D13)</f>
        <v>Sub transmission</v>
      </c>
      <c r="E44" s="98" t="str">
        <f>IF('Input Forecast Cap Projects'!E13="","",'Input Forecast Cap Projects'!E13)</f>
        <v>Install reactors at ST - 2 x 4MVAr</v>
      </c>
      <c r="F44" s="99" t="s">
        <v>167</v>
      </c>
      <c r="G44" s="97"/>
      <c r="H44" s="97"/>
      <c r="I44" s="97"/>
      <c r="J44" s="97"/>
      <c r="K44" s="97"/>
      <c r="L44" s="97">
        <v>-4721.4562990809081</v>
      </c>
      <c r="M44" s="97">
        <v>-5697.9408785295218</v>
      </c>
      <c r="N44" s="97">
        <v>-6589.5646273087186</v>
      </c>
      <c r="O44" s="97">
        <v>-6589.5646273087186</v>
      </c>
      <c r="P44" s="97">
        <v>-6589.5646273087186</v>
      </c>
      <c r="Q44" s="97"/>
      <c r="R44" s="97"/>
      <c r="S44" s="97"/>
      <c r="T44" s="97"/>
      <c r="U44" s="97"/>
      <c r="V44" s="97"/>
      <c r="W44" s="97"/>
      <c r="X44" s="97"/>
      <c r="Y44" s="97"/>
      <c r="Z44" s="97"/>
      <c r="AA44" s="97"/>
      <c r="AB44" s="97"/>
      <c r="AC44" s="97"/>
      <c r="AD44" s="97"/>
      <c r="AE44" s="97"/>
    </row>
    <row r="45" spans="2:31">
      <c r="B45" s="11" t="str">
        <f t="shared" si="1"/>
        <v>Jemena</v>
      </c>
      <c r="C45" s="11" t="str">
        <f>IF('Input Forecast Cap Projects'!C14="","",'Input Forecast Cap Projects'!C14)</f>
        <v>Jemena Electricity Network</v>
      </c>
      <c r="D45" s="11" t="str">
        <f>IF('Input Forecast Cap Projects'!D14="","",'Input Forecast Cap Projects'!D14)</f>
        <v>Sub transmission</v>
      </c>
      <c r="E45" s="98" t="str">
        <f>IF('Input Forecast Cap Projects'!E14="","",'Input Forecast Cap Projects'!E14)</f>
        <v>Install reactors at SBY - 2 x 4MVAr</v>
      </c>
      <c r="F45" s="99" t="s">
        <v>167</v>
      </c>
      <c r="G45" s="97"/>
      <c r="H45" s="97"/>
      <c r="I45" s="97">
        <v>-2492.3340750724565</v>
      </c>
      <c r="J45" s="97">
        <v>-2916.2069782818485</v>
      </c>
      <c r="K45" s="97">
        <v>-3757.297929744977</v>
      </c>
      <c r="L45" s="97">
        <v>-4721.4562990809081</v>
      </c>
      <c r="M45" s="97">
        <v>-5697.9408785295218</v>
      </c>
      <c r="N45" s="97">
        <v>-6589.5646273087186</v>
      </c>
      <c r="O45" s="97">
        <v>-6589.5646273087186</v>
      </c>
      <c r="P45" s="97">
        <v>-6589.5646273087186</v>
      </c>
      <c r="Q45" s="97"/>
      <c r="R45" s="97"/>
      <c r="S45" s="97"/>
      <c r="T45" s="97"/>
      <c r="U45" s="97"/>
      <c r="V45" s="97"/>
      <c r="W45" s="97"/>
      <c r="X45" s="97"/>
      <c r="Y45" s="97"/>
      <c r="Z45" s="97"/>
      <c r="AA45" s="97"/>
      <c r="AB45" s="97"/>
      <c r="AC45" s="97"/>
      <c r="AD45" s="97"/>
      <c r="AE45" s="97"/>
    </row>
    <row r="46" spans="2:31">
      <c r="B46" s="11" t="str">
        <f t="shared" si="1"/>
        <v>Jemena</v>
      </c>
      <c r="C46" s="11" t="str">
        <f>IF('Input Forecast Cap Projects'!C15="","",'Input Forecast Cap Projects'!C15)</f>
        <v>Jemena Electricity Network</v>
      </c>
      <c r="D46" s="11" t="str">
        <f>IF('Input Forecast Cap Projects'!D15="","",'Input Forecast Cap Projects'!D15)</f>
        <v>Sub transmission</v>
      </c>
      <c r="E46" s="98" t="str">
        <f>IF('Input Forecast Cap Projects'!E15="","",'Input Forecast Cap Projects'!E15)</f>
        <v>Install reactors at SHM - 2 x 4MVAr</v>
      </c>
      <c r="F46" s="99" t="s">
        <v>167</v>
      </c>
      <c r="G46" s="97"/>
      <c r="H46" s="97"/>
      <c r="I46" s="97"/>
      <c r="J46" s="97">
        <v>-2916.2069782818485</v>
      </c>
      <c r="K46" s="97">
        <v>-3757.297929744977</v>
      </c>
      <c r="L46" s="97">
        <v>-4721.4562990809081</v>
      </c>
      <c r="M46" s="97">
        <v>-5697.9408785295218</v>
      </c>
      <c r="N46" s="97">
        <v>-6589.5646273087186</v>
      </c>
      <c r="O46" s="97">
        <v>-6589.5646273087186</v>
      </c>
      <c r="P46" s="97">
        <v>-6589.5646273087186</v>
      </c>
      <c r="Q46" s="97"/>
      <c r="R46" s="97"/>
      <c r="S46" s="97"/>
      <c r="T46" s="97"/>
      <c r="U46" s="97"/>
      <c r="V46" s="97"/>
      <c r="W46" s="97"/>
      <c r="X46" s="97"/>
      <c r="Y46" s="97"/>
      <c r="Z46" s="97"/>
      <c r="AA46" s="97"/>
      <c r="AB46" s="97"/>
      <c r="AC46" s="97"/>
      <c r="AD46" s="97"/>
      <c r="AE46" s="97"/>
    </row>
    <row r="47" spans="2:31">
      <c r="B47" s="11" t="str">
        <f t="shared" si="1"/>
        <v>Jemena</v>
      </c>
      <c r="C47" s="11" t="str">
        <f>IF('Input Forecast Cap Projects'!C16="","",'Input Forecast Cap Projects'!C16)</f>
        <v>Jemena Electricity Network</v>
      </c>
      <c r="D47" s="11" t="str">
        <f>IF('Input Forecast Cap Projects'!D16="","",'Input Forecast Cap Projects'!D16)</f>
        <v>Sub transmission</v>
      </c>
      <c r="E47" s="98" t="str">
        <f>IF('Input Forecast Cap Projects'!E16="","",'Input Forecast Cap Projects'!E16)</f>
        <v>Interlocked VAr controllers on 14 existing capacitor banks</v>
      </c>
      <c r="F47" s="99" t="s">
        <v>165</v>
      </c>
      <c r="G47" s="97"/>
      <c r="H47" s="97">
        <v>2</v>
      </c>
      <c r="I47" s="97">
        <v>4</v>
      </c>
      <c r="J47" s="97">
        <v>6</v>
      </c>
      <c r="K47" s="97">
        <v>8</v>
      </c>
      <c r="L47" s="97">
        <v>10</v>
      </c>
      <c r="M47" s="97">
        <v>10</v>
      </c>
      <c r="N47" s="97">
        <v>10</v>
      </c>
      <c r="O47" s="97">
        <v>10</v>
      </c>
      <c r="P47" s="97">
        <v>10</v>
      </c>
      <c r="Q47" s="97"/>
      <c r="R47" s="97"/>
      <c r="S47" s="97"/>
      <c r="T47" s="97"/>
      <c r="U47" s="97"/>
      <c r="V47" s="97"/>
      <c r="W47" s="97"/>
      <c r="X47" s="97"/>
      <c r="Y47" s="97"/>
      <c r="Z47" s="97"/>
      <c r="AA47" s="97"/>
      <c r="AB47" s="97"/>
      <c r="AC47" s="97"/>
      <c r="AD47" s="97"/>
      <c r="AE47" s="97"/>
    </row>
    <row r="48" spans="2:31">
      <c r="B48" s="11" t="str">
        <f t="shared" si="1"/>
        <v>Jemena</v>
      </c>
      <c r="C48" s="11" t="str">
        <f>IF('Input Forecast Cap Projects'!C19="","",'Input Forecast Cap Projects'!C19)</f>
        <v>Jemena Electricity Network</v>
      </c>
      <c r="D48" s="11" t="str">
        <f>IF('Input Forecast Cap Projects'!D19="","",'Input Forecast Cap Projects'!D19)</f>
        <v>Sub transmission</v>
      </c>
      <c r="E48" s="98" t="str">
        <f>IF('Input Forecast Cap Projects'!E19="","",'Input Forecast Cap Projects'!E19)</f>
        <v>Brooklyn Terminal Station UFLS - Network</v>
      </c>
      <c r="F48" s="99"/>
      <c r="G48" s="100" t="s">
        <v>168</v>
      </c>
      <c r="H48" s="100"/>
      <c r="I48" s="100"/>
      <c r="J48" s="100"/>
      <c r="K48" s="100"/>
      <c r="L48" s="100"/>
      <c r="M48" s="100"/>
      <c r="N48" s="100"/>
      <c r="O48" s="100"/>
      <c r="P48" s="100"/>
      <c r="Q48" s="97"/>
      <c r="R48" s="97"/>
      <c r="S48" s="97"/>
      <c r="T48" s="97"/>
      <c r="U48" s="97"/>
      <c r="V48" s="97"/>
      <c r="W48" s="97"/>
      <c r="X48" s="97"/>
      <c r="Y48" s="97"/>
      <c r="Z48" s="97"/>
      <c r="AA48" s="97"/>
      <c r="AB48" s="97"/>
      <c r="AC48" s="97"/>
      <c r="AD48" s="97"/>
      <c r="AE48" s="97"/>
    </row>
    <row r="49" spans="2:31">
      <c r="B49" s="11" t="str">
        <f t="shared" si="1"/>
        <v>Jemena</v>
      </c>
      <c r="C49" s="11" t="str">
        <f>IF('Input Forecast Cap Projects'!C20="","",'Input Forecast Cap Projects'!C20)</f>
        <v>Jemena Electricity Network</v>
      </c>
      <c r="D49" s="11" t="str">
        <f>IF('Input Forecast Cap Projects'!D20="","",'Input Forecast Cap Projects'!D20)</f>
        <v>Sub transmission</v>
      </c>
      <c r="E49" s="98" t="str">
        <f>IF('Input Forecast Cap Projects'!E20="","",'Input Forecast Cap Projects'!E20)</f>
        <v>Brunswick Terminal Station UFLS - Network + New Development</v>
      </c>
      <c r="F49" s="99"/>
      <c r="G49" s="100" t="s">
        <v>168</v>
      </c>
      <c r="H49" s="100"/>
      <c r="I49" s="100"/>
      <c r="J49" s="100"/>
      <c r="K49" s="100"/>
      <c r="L49" s="100"/>
      <c r="M49" s="100"/>
      <c r="N49" s="100"/>
      <c r="O49" s="100"/>
      <c r="P49" s="100"/>
      <c r="Q49" s="97"/>
      <c r="R49" s="97"/>
      <c r="S49" s="97"/>
      <c r="T49" s="97"/>
      <c r="U49" s="97"/>
      <c r="V49" s="97"/>
      <c r="W49" s="97"/>
      <c r="X49" s="97"/>
      <c r="Y49" s="97"/>
      <c r="Z49" s="97"/>
      <c r="AA49" s="97"/>
      <c r="AB49" s="97"/>
      <c r="AC49" s="97"/>
      <c r="AD49" s="97"/>
      <c r="AE49" s="97"/>
    </row>
    <row r="50" spans="2:31">
      <c r="B50" s="11" t="str">
        <f t="shared" si="1"/>
        <v>Jemena</v>
      </c>
      <c r="C50" s="11" t="str">
        <f>IF('Input Forecast Cap Projects'!C23="","",'Input Forecast Cap Projects'!C23)</f>
        <v>Jemena Electricity Network</v>
      </c>
      <c r="D50" s="11" t="str">
        <f>IF('Input Forecast Cap Projects'!D23="","",'Input Forecast Cap Projects'!D23)</f>
        <v>Sub transmission</v>
      </c>
      <c r="E50" s="98" t="str">
        <f>IF('Input Forecast Cap Projects'!E23="","",'Input Forecast Cap Projects'!E23)</f>
        <v>Keilor Terminal Station UFLS - Network</v>
      </c>
      <c r="F50" s="99"/>
      <c r="G50" s="100" t="s">
        <v>168</v>
      </c>
      <c r="H50" s="100"/>
      <c r="I50" s="100"/>
      <c r="J50" s="100"/>
      <c r="K50" s="100"/>
      <c r="L50" s="100"/>
      <c r="M50" s="100"/>
      <c r="N50" s="100"/>
      <c r="O50" s="100"/>
      <c r="P50" s="100"/>
      <c r="Q50" s="97"/>
      <c r="R50" s="97"/>
      <c r="S50" s="97"/>
      <c r="T50" s="97"/>
      <c r="U50" s="97"/>
      <c r="V50" s="97"/>
      <c r="W50" s="97"/>
      <c r="X50" s="97"/>
      <c r="Y50" s="97"/>
      <c r="Z50" s="97"/>
      <c r="AA50" s="97"/>
      <c r="AB50" s="97"/>
      <c r="AC50" s="97"/>
      <c r="AD50" s="97"/>
      <c r="AE50" s="97"/>
    </row>
    <row r="51" spans="2:31">
      <c r="B51" s="11" t="str">
        <f t="shared" si="1"/>
        <v>Jemena</v>
      </c>
      <c r="C51" s="11" t="str">
        <f>IF('Input Forecast Cap Projects'!C24="","",'Input Forecast Cap Projects'!C24)</f>
        <v>Jemena Electricity Network</v>
      </c>
      <c r="D51" s="11" t="str">
        <f>IF('Input Forecast Cap Projects'!D24="","",'Input Forecast Cap Projects'!D24)</f>
        <v>Sub transmission</v>
      </c>
      <c r="E51" s="98" t="str">
        <f>IF('Input Forecast Cap Projects'!E24="","",'Input Forecast Cap Projects'!E24)</f>
        <v>South Morang Terminal Station UFLS - Network</v>
      </c>
      <c r="F51" s="99"/>
      <c r="G51" s="100" t="s">
        <v>168</v>
      </c>
      <c r="H51" s="100"/>
      <c r="I51" s="100"/>
      <c r="J51" s="100"/>
      <c r="K51" s="100"/>
      <c r="L51" s="100"/>
      <c r="M51" s="100"/>
      <c r="N51" s="100"/>
      <c r="O51" s="100"/>
      <c r="P51" s="100"/>
      <c r="Q51" s="97"/>
      <c r="R51" s="97"/>
      <c r="S51" s="97"/>
      <c r="T51" s="97"/>
      <c r="U51" s="97"/>
      <c r="V51" s="97"/>
      <c r="W51" s="97"/>
      <c r="X51" s="97"/>
      <c r="Y51" s="97"/>
      <c r="Z51" s="97"/>
      <c r="AA51" s="97"/>
      <c r="AB51" s="97"/>
      <c r="AC51" s="97"/>
      <c r="AD51" s="97"/>
      <c r="AE51" s="97"/>
    </row>
    <row r="52" spans="2:31">
      <c r="B52" s="11" t="str">
        <f t="shared" si="1"/>
        <v>Jemena</v>
      </c>
      <c r="C52" s="11" t="str">
        <f>IF('Input Forecast Cap Projects'!C25="","",'Input Forecast Cap Projects'!C25)</f>
        <v>Jemena Electricity Network</v>
      </c>
      <c r="D52" s="11" t="str">
        <f>IF('Input Forecast Cap Projects'!D25="","",'Input Forecast Cap Projects'!D25)</f>
        <v>Sub transmission</v>
      </c>
      <c r="E52" s="98" t="str">
        <f>IF('Input Forecast Cap Projects'!E25="","",'Input Forecast Cap Projects'!E25)</f>
        <v>Templestowe Terminal Station UFLS - Network</v>
      </c>
      <c r="F52" s="99"/>
      <c r="G52" s="100" t="s">
        <v>168</v>
      </c>
      <c r="H52" s="100"/>
      <c r="I52" s="100"/>
      <c r="J52" s="100"/>
      <c r="K52" s="100"/>
      <c r="L52" s="100"/>
      <c r="M52" s="100"/>
      <c r="N52" s="100"/>
      <c r="O52" s="100"/>
      <c r="P52" s="100"/>
      <c r="Q52" s="97"/>
      <c r="R52" s="97"/>
      <c r="S52" s="97"/>
      <c r="T52" s="97"/>
      <c r="U52" s="97"/>
      <c r="V52" s="97"/>
      <c r="W52" s="97"/>
      <c r="X52" s="97"/>
      <c r="Y52" s="97"/>
      <c r="Z52" s="97"/>
      <c r="AA52" s="97"/>
      <c r="AB52" s="97"/>
      <c r="AC52" s="97"/>
      <c r="AD52" s="97"/>
      <c r="AE52" s="97"/>
    </row>
    <row r="53" spans="2:31">
      <c r="B53" s="11" t="str">
        <f t="shared" si="1"/>
        <v>Jemena</v>
      </c>
      <c r="C53" s="11" t="str">
        <f>IF('Input Forecast Cap Projects'!C26="","",'Input Forecast Cap Projects'!C26)</f>
        <v>Jemena Electricity Network</v>
      </c>
      <c r="D53" s="11" t="str">
        <f>IF('Input Forecast Cap Projects'!D26="","",'Input Forecast Cap Projects'!D26)</f>
        <v>Sub transmission</v>
      </c>
      <c r="E53" s="98" t="str">
        <f>IF('Input Forecast Cap Projects'!E26="","",'Input Forecast Cap Projects'!E26)</f>
        <v>Thomastown Terminal Station UFLS - Network</v>
      </c>
      <c r="F53" s="99"/>
      <c r="G53" s="100" t="s">
        <v>168</v>
      </c>
      <c r="H53" s="100"/>
      <c r="I53" s="100"/>
      <c r="J53" s="100"/>
      <c r="K53" s="100"/>
      <c r="L53" s="100"/>
      <c r="M53" s="100"/>
      <c r="N53" s="100"/>
      <c r="O53" s="100"/>
      <c r="P53" s="100"/>
      <c r="Q53" s="97"/>
      <c r="R53" s="97"/>
      <c r="S53" s="97"/>
      <c r="T53" s="97"/>
      <c r="U53" s="97"/>
      <c r="V53" s="97"/>
      <c r="W53" s="97"/>
      <c r="X53" s="97"/>
      <c r="Y53" s="97"/>
      <c r="Z53" s="97"/>
      <c r="AA53" s="97"/>
      <c r="AB53" s="97"/>
      <c r="AC53" s="97"/>
      <c r="AD53" s="97"/>
      <c r="AE53" s="97"/>
    </row>
    <row r="54" spans="2:31">
      <c r="B54" s="11" t="str">
        <f t="shared" si="1"/>
        <v>Jemena</v>
      </c>
      <c r="C54" s="11" t="str">
        <f>IF('Input Forecast Cap Projects'!C27="","",'Input Forecast Cap Projects'!C27)</f>
        <v>Jemena Electricity Network</v>
      </c>
      <c r="D54" s="11" t="str">
        <f>IF('Input Forecast Cap Projects'!D27="","",'Input Forecast Cap Projects'!D27)</f>
        <v>Sub transmission</v>
      </c>
      <c r="E54" s="98" t="str">
        <f>IF('Input Forecast Cap Projects'!E27="","",'Input Forecast Cap Projects'!E27)</f>
        <v>West Melbourne Terminal Station UFLS - Network</v>
      </c>
      <c r="F54" s="99"/>
      <c r="G54" s="100" t="s">
        <v>168</v>
      </c>
      <c r="H54" s="100"/>
      <c r="I54" s="100"/>
      <c r="J54" s="100"/>
      <c r="K54" s="100"/>
      <c r="L54" s="100"/>
      <c r="M54" s="100"/>
      <c r="N54" s="100"/>
      <c r="O54" s="100"/>
      <c r="P54" s="100"/>
      <c r="Q54" s="97"/>
      <c r="R54" s="97"/>
      <c r="S54" s="97"/>
      <c r="T54" s="97"/>
      <c r="U54" s="97"/>
      <c r="V54" s="97"/>
      <c r="W54" s="97"/>
      <c r="X54" s="97"/>
      <c r="Y54" s="97"/>
      <c r="Z54" s="97"/>
      <c r="AA54" s="97"/>
      <c r="AB54" s="97"/>
      <c r="AC54" s="97"/>
      <c r="AD54" s="97"/>
      <c r="AE54" s="97"/>
    </row>
    <row r="55" spans="2:31">
      <c r="B55" s="11" t="str">
        <f t="shared" si="1"/>
        <v>Jemena</v>
      </c>
      <c r="C55" s="11" t="str">
        <f>IF('Input Forecast Cap Projects'!C55="","",'Input Forecast Cap Projects'!C55)</f>
        <v>Jemena Electricity Network</v>
      </c>
      <c r="D55" s="11" t="str">
        <f>IF('Input Forecast Cap Projects'!D55="","",'Input Forecast Cap Projects'!D55)</f>
        <v>Low Voltage Substations</v>
      </c>
      <c r="E55" s="98" t="str">
        <f>IF('Input Forecast Cap Projects'!E55="","",'Input Forecast Cap Projects'!E55)</f>
        <v>Distribution Substation Augmentation - Load Related</v>
      </c>
      <c r="F55" s="99" t="s">
        <v>165</v>
      </c>
      <c r="G55" s="97">
        <v>3.12</v>
      </c>
      <c r="H55" s="97">
        <v>6.24</v>
      </c>
      <c r="I55" s="97">
        <v>9.36</v>
      </c>
      <c r="J55" s="97">
        <v>12.48</v>
      </c>
      <c r="K55" s="97">
        <v>15.600000000000001</v>
      </c>
      <c r="L55" s="97">
        <v>18.720000000000002</v>
      </c>
      <c r="M55" s="97">
        <v>18.720000000000002</v>
      </c>
      <c r="N55" s="97">
        <v>18.720000000000002</v>
      </c>
      <c r="O55" s="97">
        <v>18.720000000000002</v>
      </c>
      <c r="P55" s="97">
        <v>18.720000000000002</v>
      </c>
      <c r="Q55" s="97"/>
      <c r="R55" s="97"/>
      <c r="S55" s="97"/>
      <c r="T55" s="97"/>
      <c r="U55" s="97"/>
      <c r="V55" s="97"/>
      <c r="W55" s="97"/>
      <c r="X55" s="97"/>
      <c r="Y55" s="97"/>
      <c r="Z55" s="97"/>
      <c r="AA55" s="97"/>
      <c r="AB55" s="97"/>
      <c r="AC55" s="97"/>
      <c r="AD55" s="97"/>
      <c r="AE55" s="97"/>
    </row>
    <row r="56" spans="2:31">
      <c r="B56" s="11" t="str">
        <f t="shared" si="1"/>
        <v>Jemena</v>
      </c>
      <c r="C56" s="11" t="str">
        <f>IF('Input Forecast Cap Projects'!C56="","",'Input Forecast Cap Projects'!C56)</f>
        <v>Jemena Electricity Network</v>
      </c>
      <c r="D56" s="11" t="str">
        <f>IF('Input Forecast Cap Projects'!D56="","",'Input Forecast Cap Projects'!D56)</f>
        <v>Low Voltage Substations</v>
      </c>
      <c r="E56" s="98" t="str">
        <f>IF('Input Forecast Cap Projects'!E56="","",'Input Forecast Cap Projects'!E56)</f>
        <v>10kVA and 16kVA single phase transformer replacement</v>
      </c>
      <c r="F56" s="99" t="s">
        <v>169</v>
      </c>
      <c r="G56" s="97"/>
      <c r="H56" s="97">
        <v>6.4000000000000001E-2</v>
      </c>
      <c r="I56" s="97">
        <v>0.128</v>
      </c>
      <c r="J56" s="97">
        <v>0.192</v>
      </c>
      <c r="K56" s="97">
        <v>0.25600000000000001</v>
      </c>
      <c r="L56" s="97">
        <v>0.32</v>
      </c>
      <c r="M56" s="97">
        <v>0.32</v>
      </c>
      <c r="N56" s="97">
        <v>0.32</v>
      </c>
      <c r="O56" s="97">
        <v>0.32</v>
      </c>
      <c r="P56" s="97">
        <v>0.32</v>
      </c>
      <c r="Q56" s="97"/>
      <c r="R56" s="97"/>
      <c r="S56" s="97"/>
      <c r="T56" s="97"/>
      <c r="U56" s="97"/>
      <c r="V56" s="97"/>
      <c r="W56" s="97"/>
      <c r="X56" s="97"/>
      <c r="Y56" s="97"/>
      <c r="Z56" s="97"/>
      <c r="AA56" s="97"/>
      <c r="AB56" s="97"/>
      <c r="AC56" s="97"/>
      <c r="AD56" s="97"/>
      <c r="AE56" s="97"/>
    </row>
    <row r="57" spans="2:31">
      <c r="B57" s="11" t="str">
        <f t="shared" si="1"/>
        <v>Jemena</v>
      </c>
      <c r="C57" s="11" t="str">
        <f>IF('Input Forecast Cap Projects'!C57="","",'Input Forecast Cap Projects'!C57)</f>
        <v>Jemena Electricity Network</v>
      </c>
      <c r="D57" s="11" t="str">
        <f>IF('Input Forecast Cap Projects'!D57="","",'Input Forecast Cap Projects'!D57)</f>
        <v>Low Voltage Network</v>
      </c>
      <c r="E57" s="98" t="str">
        <f>IF('Input Forecast Cap Projects'!E57="","",'Input Forecast Cap Projects'!E57)</f>
        <v>Supply Quality/Reliability - LV Overhead Augmentation</v>
      </c>
      <c r="F57" s="99" t="s">
        <v>165</v>
      </c>
      <c r="G57" s="97">
        <v>1.33308</v>
      </c>
      <c r="H57" s="97">
        <v>2.6661600000000001</v>
      </c>
      <c r="I57" s="97">
        <v>3.9992400000000004</v>
      </c>
      <c r="J57" s="97">
        <v>5.3323200000000002</v>
      </c>
      <c r="K57" s="97">
        <v>6.6654</v>
      </c>
      <c r="L57" s="97">
        <v>7.9984799999999998</v>
      </c>
      <c r="M57" s="97">
        <v>7.9984799999999998</v>
      </c>
      <c r="N57" s="97">
        <v>7.9984799999999998</v>
      </c>
      <c r="O57" s="97">
        <v>7.9984799999999998</v>
      </c>
      <c r="P57" s="97">
        <v>7.9984799999999998</v>
      </c>
      <c r="Q57" s="97"/>
      <c r="R57" s="97"/>
      <c r="S57" s="97"/>
      <c r="T57" s="97"/>
      <c r="U57" s="97"/>
      <c r="V57" s="97"/>
      <c r="W57" s="97"/>
      <c r="X57" s="97"/>
      <c r="Y57" s="97"/>
      <c r="Z57" s="97"/>
      <c r="AA57" s="97"/>
      <c r="AB57" s="97"/>
      <c r="AC57" s="97"/>
      <c r="AD57" s="97"/>
      <c r="AE57" s="97"/>
    </row>
    <row r="58" spans="2:31">
      <c r="B58" s="11" t="str">
        <f t="shared" si="1"/>
        <v>Jemena</v>
      </c>
      <c r="C58" s="11" t="str">
        <f>IF('Input Forecast Cap Projects'!C58="","",'Input Forecast Cap Projects'!C58)</f>
        <v>Jemena Electricity Network</v>
      </c>
      <c r="D58" s="11" t="str">
        <f>IF('Input Forecast Cap Projects'!D58="","",'Input Forecast Cap Projects'!D58)</f>
        <v>Low Voltage Network</v>
      </c>
      <c r="E58" s="98" t="str">
        <f>IF('Input Forecast Cap Projects'!E58="","",'Input Forecast Cap Projects'!E58)</f>
        <v>Future Grid - Hosting Capacity (LV Network)</v>
      </c>
      <c r="F58" s="99" t="s">
        <v>167</v>
      </c>
      <c r="G58" s="97">
        <v>-9.5219999999999999E-2</v>
      </c>
      <c r="H58" s="97">
        <v>-0.19044</v>
      </c>
      <c r="I58" s="97">
        <v>-0.28566000000000003</v>
      </c>
      <c r="J58" s="97">
        <v>-0.38088</v>
      </c>
      <c r="K58" s="97">
        <v>-0.47609999999999997</v>
      </c>
      <c r="L58" s="97">
        <v>-0.57131999999999994</v>
      </c>
      <c r="M58" s="97">
        <v>-0.57131999999999994</v>
      </c>
      <c r="N58" s="97">
        <v>-0.57131999999999994</v>
      </c>
      <c r="O58" s="97">
        <v>-0.57131999999999994</v>
      </c>
      <c r="P58" s="97">
        <v>-0.57131999999999994</v>
      </c>
      <c r="Q58" s="97"/>
      <c r="R58" s="97"/>
      <c r="S58" s="97"/>
      <c r="T58" s="97"/>
      <c r="U58" s="97"/>
      <c r="V58" s="97"/>
      <c r="W58" s="97"/>
      <c r="X58" s="97"/>
      <c r="Y58" s="97"/>
      <c r="Z58" s="97"/>
      <c r="AA58" s="97"/>
      <c r="AB58" s="97"/>
      <c r="AC58" s="97"/>
      <c r="AD58" s="97"/>
      <c r="AE58" s="97"/>
    </row>
    <row r="59" spans="2:31">
      <c r="B59" s="11" t="str">
        <f t="shared" si="1"/>
        <v>Jemena</v>
      </c>
      <c r="C59" s="11" t="str">
        <f>IF('Input Forecast Cap Projects'!C59="","",'Input Forecast Cap Projects'!C59)</f>
        <v>Jemena Electricity Network</v>
      </c>
      <c r="D59" s="11" t="str">
        <f>IF('Input Forecast Cap Projects'!D59="","",'Input Forecast Cap Projects'!D59)</f>
        <v>Low Voltage Substations</v>
      </c>
      <c r="E59" s="98" t="str">
        <f>IF('Input Forecast Cap Projects'!E59="","",'Input Forecast Cap Projects'!E59)</f>
        <v>Distribution substation augmentation - supply quality</v>
      </c>
      <c r="F59" s="99" t="s">
        <v>169</v>
      </c>
      <c r="G59" s="97">
        <v>0.45</v>
      </c>
      <c r="H59" s="97">
        <v>1.17</v>
      </c>
      <c r="I59" s="97">
        <v>1.89</v>
      </c>
      <c r="J59" s="97">
        <v>2.61</v>
      </c>
      <c r="K59" s="97">
        <v>3.33</v>
      </c>
      <c r="L59" s="97">
        <v>4.05</v>
      </c>
      <c r="M59" s="97">
        <v>4.05</v>
      </c>
      <c r="N59" s="97">
        <v>4.05</v>
      </c>
      <c r="O59" s="97">
        <v>4.05</v>
      </c>
      <c r="P59" s="97">
        <v>4.05</v>
      </c>
      <c r="Q59" s="97"/>
      <c r="R59" s="97"/>
      <c r="S59" s="97"/>
      <c r="T59" s="97"/>
      <c r="U59" s="97"/>
      <c r="V59" s="97"/>
      <c r="W59" s="97"/>
      <c r="X59" s="97"/>
      <c r="Y59" s="97"/>
      <c r="Z59" s="97"/>
      <c r="AA59" s="97"/>
      <c r="AB59" s="97"/>
      <c r="AC59" s="97"/>
      <c r="AD59" s="97"/>
      <c r="AE59" s="97"/>
    </row>
    <row r="60" spans="2:31">
      <c r="B60" s="11" t="str">
        <f t="shared" si="1"/>
        <v>Jemena</v>
      </c>
      <c r="C60" s="11" t="str">
        <f>IF('Input Forecast Cap Projects'!C60="","",'Input Forecast Cap Projects'!C60)</f>
        <v>Jemena Electricity Network</v>
      </c>
      <c r="D60" s="11" t="str">
        <f>IF('Input Forecast Cap Projects'!D60="","",'Input Forecast Cap Projects'!D60)</f>
        <v>Sub transmission</v>
      </c>
      <c r="E60" s="98" t="str">
        <f>IF('Input Forecast Cap Projects'!E60="","",'Input Forecast Cap Projects'!E60)</f>
        <v>VVC Roll-Out</v>
      </c>
      <c r="F60" s="99" t="s">
        <v>167</v>
      </c>
      <c r="G60" s="101">
        <v>-11978.849604661898</v>
      </c>
      <c r="H60" s="101">
        <v>-13313.527421964005</v>
      </c>
      <c r="I60" s="101">
        <v>-14777.223095205418</v>
      </c>
      <c r="J60" s="101">
        <v>-17290.395192551758</v>
      </c>
      <c r="K60" s="101">
        <v>-22277.282286637615</v>
      </c>
      <c r="L60" s="101">
        <v>-27993.84471110806</v>
      </c>
      <c r="M60" s="101">
        <v>-33783.490097680289</v>
      </c>
      <c r="N60" s="101">
        <v>-39069.989682335909</v>
      </c>
      <c r="O60" s="101">
        <v>-39069.989682335909</v>
      </c>
      <c r="P60" s="101">
        <v>-39069.989682335909</v>
      </c>
      <c r="Q60" s="97"/>
      <c r="R60" s="97"/>
      <c r="S60" s="97"/>
      <c r="T60" s="97"/>
      <c r="U60" s="97"/>
      <c r="V60" s="97"/>
      <c r="W60" s="97"/>
      <c r="X60" s="97"/>
      <c r="Y60" s="97"/>
      <c r="Z60" s="97"/>
      <c r="AA60" s="97"/>
      <c r="AB60" s="97"/>
      <c r="AC60" s="97"/>
      <c r="AD60" s="97"/>
      <c r="AE60" s="97"/>
    </row>
    <row r="61" spans="2:31">
      <c r="B61" s="11" t="str">
        <f t="shared" si="1"/>
        <v>Jemena</v>
      </c>
      <c r="C61" s="11" t="str">
        <f>IF('Input Forecast Cap Projects'!C61="","",'Input Forecast Cap Projects'!C61)</f>
        <v>Jemena Electricity Network</v>
      </c>
      <c r="D61" s="11" t="str">
        <f>IF('Input Forecast Cap Projects'!D61="","",'Input Forecast Cap Projects'!D61)</f>
        <v>High Voltage</v>
      </c>
      <c r="E61" s="11" t="str">
        <f>IF('Input Forecast Cap Projects'!E61="","",'Input Forecast Cap Projects'!E61)</f>
        <v>Dynamic Feeder Reconfiguration</v>
      </c>
      <c r="F61" s="45"/>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row>
    <row r="62" spans="2:31">
      <c r="B62" s="11" t="str">
        <f t="shared" si="1"/>
        <v>Jemena</v>
      </c>
      <c r="C62" s="11" t="str">
        <f>IF('Input Forecast Cap Projects'!C62="","",'Input Forecast Cap Projects'!C62)</f>
        <v>Jemena Electricity Network</v>
      </c>
      <c r="D62" s="11" t="str">
        <f>IF('Input Forecast Cap Projects'!D62="","",'Input Forecast Cap Projects'!D62)</f>
        <v>Low Voltage Network</v>
      </c>
      <c r="E62" s="98" t="str">
        <f>IF('Input Forecast Cap Projects'!E62="","",'Input Forecast Cap Projects'!E62)</f>
        <v>Flexible Exports</v>
      </c>
      <c r="F62" s="99" t="s">
        <v>167</v>
      </c>
      <c r="G62" s="97"/>
      <c r="H62" s="101">
        <v>-25987.086338098168</v>
      </c>
      <c r="I62" s="101">
        <v>-30671.572177308743</v>
      </c>
      <c r="J62" s="101">
        <v>-38652.267328277703</v>
      </c>
      <c r="K62" s="101">
        <v>-47666.326230270221</v>
      </c>
      <c r="L62" s="101">
        <v>-57942.916964483891</v>
      </c>
      <c r="M62" s="101">
        <v>-68905.031553127279</v>
      </c>
      <c r="N62" s="101">
        <v>-81611.816415299734</v>
      </c>
      <c r="O62" s="101">
        <v>-93882.922927737032</v>
      </c>
      <c r="P62" s="101">
        <v>-107787.14750895331</v>
      </c>
      <c r="Q62" s="97"/>
      <c r="R62" s="97"/>
      <c r="S62" s="97"/>
      <c r="T62" s="97"/>
      <c r="U62" s="97"/>
      <c r="V62" s="97"/>
      <c r="W62" s="97"/>
      <c r="X62" s="97"/>
      <c r="Y62" s="97"/>
      <c r="Z62" s="97"/>
      <c r="AA62" s="97"/>
      <c r="AB62" s="97"/>
      <c r="AC62" s="97"/>
      <c r="AD62" s="97"/>
      <c r="AE62" s="97"/>
    </row>
    <row r="63" spans="2:31">
      <c r="B63" s="11" t="str">
        <f t="shared" si="1"/>
        <v>Jemena</v>
      </c>
      <c r="C63" s="11" t="str">
        <f>IF('Input Forecast Cap Projects'!C63="","",'Input Forecast Cap Projects'!C63)</f>
        <v>Jemena Electricity Network</v>
      </c>
      <c r="D63" s="11" t="str">
        <f>IF('Input Forecast Cap Projects'!D63="","",'Input Forecast Cap Projects'!D63)</f>
        <v>Low Voltage Network</v>
      </c>
      <c r="E63" s="98" t="str">
        <f>IF('Input Forecast Cap Projects'!E63="","",'Input Forecast Cap Projects'!E63)</f>
        <v>Flexible Imports</v>
      </c>
      <c r="F63" s="99" t="s">
        <v>169</v>
      </c>
      <c r="G63" s="97"/>
      <c r="H63" s="97"/>
      <c r="I63" s="97"/>
      <c r="J63" s="97"/>
      <c r="K63" s="97">
        <v>10</v>
      </c>
      <c r="L63" s="97">
        <v>25</v>
      </c>
      <c r="M63" s="97">
        <v>40</v>
      </c>
      <c r="N63" s="97">
        <v>55</v>
      </c>
      <c r="O63" s="97">
        <v>70</v>
      </c>
      <c r="P63" s="97">
        <v>85</v>
      </c>
      <c r="Q63" s="97"/>
      <c r="R63" s="97"/>
      <c r="S63" s="97"/>
      <c r="T63" s="97"/>
      <c r="U63" s="97"/>
      <c r="V63" s="97"/>
      <c r="W63" s="97"/>
      <c r="X63" s="97"/>
      <c r="Y63" s="97"/>
      <c r="Z63" s="97"/>
      <c r="AA63" s="97"/>
      <c r="AB63" s="97"/>
      <c r="AC63" s="97"/>
      <c r="AD63" s="97"/>
      <c r="AE63" s="97"/>
    </row>
    <row r="64" spans="2:31">
      <c r="B64" s="11" t="str">
        <f t="shared" si="1"/>
        <v>Jemena</v>
      </c>
      <c r="C64" s="11" t="str">
        <f>IF('Input Forecast Cap Projects'!C64="","",'Input Forecast Cap Projects'!C64)</f>
        <v>Jemena Electricity Network</v>
      </c>
      <c r="D64" s="11" t="str">
        <f>IF('Input Forecast Cap Projects'!D64="","",'Input Forecast Cap Projects'!D64)</f>
        <v>Low Voltage Network</v>
      </c>
      <c r="E64" s="102" t="str">
        <f>IF('Input Forecast Cap Projects'!E64="","",'Input Forecast Cap Projects'!E64)</f>
        <v>DER High-Speed Performance Monitoring</v>
      </c>
      <c r="F64" s="99"/>
      <c r="G64" s="100" t="s">
        <v>168</v>
      </c>
      <c r="H64" s="100"/>
      <c r="I64" s="100"/>
      <c r="J64" s="100"/>
      <c r="K64" s="100"/>
      <c r="L64" s="100"/>
      <c r="M64" s="100"/>
      <c r="N64" s="100"/>
      <c r="O64" s="100"/>
      <c r="P64" s="100"/>
      <c r="Q64" s="97"/>
      <c r="R64" s="97"/>
      <c r="S64" s="97"/>
      <c r="T64" s="97"/>
      <c r="U64" s="97"/>
      <c r="V64" s="97"/>
      <c r="W64" s="97"/>
      <c r="X64" s="97"/>
      <c r="Y64" s="97"/>
      <c r="Z64" s="97"/>
      <c r="AA64" s="97"/>
      <c r="AB64" s="97"/>
      <c r="AC64" s="97"/>
      <c r="AD64" s="97"/>
      <c r="AE64" s="97"/>
    </row>
    <row r="65" spans="2:31">
      <c r="B65" s="11" t="str">
        <f t="shared" si="1"/>
        <v>Jemena</v>
      </c>
      <c r="C65" s="11" t="str">
        <f>IF('Input Forecast Cap Projects'!C65="","",'Input Forecast Cap Projects'!C65)</f>
        <v>Jemena Electricity Network</v>
      </c>
      <c r="D65" s="11" t="str">
        <f>IF('Input Forecast Cap Projects'!D65="","",'Input Forecast Cap Projects'!D65)</f>
        <v>Low Voltage Network</v>
      </c>
      <c r="E65" s="102" t="str">
        <f>IF('Input Forecast Cap Projects'!E65="","",'Input Forecast Cap Projects'!E65)</f>
        <v>DER Standing Data (EV)</v>
      </c>
      <c r="F65" s="99"/>
      <c r="G65" s="100" t="s">
        <v>168</v>
      </c>
      <c r="H65" s="100"/>
      <c r="I65" s="100"/>
      <c r="J65" s="100"/>
      <c r="K65" s="100"/>
      <c r="L65" s="100"/>
      <c r="M65" s="100"/>
      <c r="N65" s="100"/>
      <c r="O65" s="100"/>
      <c r="P65" s="100"/>
      <c r="Q65" s="97"/>
      <c r="R65" s="97"/>
      <c r="S65" s="97"/>
      <c r="T65" s="97"/>
      <c r="U65" s="97"/>
      <c r="V65" s="97"/>
      <c r="W65" s="97"/>
      <c r="X65" s="97"/>
      <c r="Y65" s="97"/>
      <c r="Z65" s="97"/>
      <c r="AA65" s="97"/>
      <c r="AB65" s="97"/>
      <c r="AC65" s="97"/>
      <c r="AD65" s="97"/>
      <c r="AE65" s="97"/>
    </row>
    <row r="66" spans="2:31">
      <c r="B66" s="11" t="str">
        <f t="shared" si="1"/>
        <v>Jemena</v>
      </c>
      <c r="C66" s="11" t="str">
        <f>IF('Input Forecast Cap Projects'!C66="","",'Input Forecast Cap Projects'!C66)</f>
        <v>Residual</v>
      </c>
      <c r="D66" s="11" t="str">
        <f>IF('Input Forecast Cap Projects'!D66="","",'Input Forecast Cap Projects'!D66)</f>
        <v>Sub transmission</v>
      </c>
      <c r="E66" s="11" t="str">
        <f>IF('Input Forecast Cap Projects'!E66="","",'Input Forecast Cap Projects'!E66)</f>
        <v/>
      </c>
      <c r="F66" s="45"/>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row>
    <row r="67" spans="2:31">
      <c r="B67" s="11" t="str">
        <f t="shared" si="1"/>
        <v>Jemena</v>
      </c>
      <c r="C67" s="11" t="str">
        <f>IF('Input Forecast Cap Projects'!C67="","",'Input Forecast Cap Projects'!C67)</f>
        <v>Residual</v>
      </c>
      <c r="D67" s="11" t="str">
        <f>IF('Input Forecast Cap Projects'!D67="","",'Input Forecast Cap Projects'!D67)</f>
        <v>Sub transmission</v>
      </c>
      <c r="E67" s="11" t="str">
        <f>IF('Input Forecast Cap Projects'!E67="","",'Input Forecast Cap Projects'!E67)</f>
        <v/>
      </c>
      <c r="F67" s="45"/>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row>
    <row r="68" spans="2:31">
      <c r="B68" s="11" t="str">
        <f t="shared" si="1"/>
        <v>Jemena</v>
      </c>
      <c r="C68" s="11" t="str">
        <f>IF('Input Forecast Cap Projects'!C68="","",'Input Forecast Cap Projects'!C68)</f>
        <v>Residual</v>
      </c>
      <c r="D68" s="11" t="str">
        <f>IF('Input Forecast Cap Projects'!D68="","",'Input Forecast Cap Projects'!D68)</f>
        <v>Sub transmission</v>
      </c>
      <c r="E68" s="11" t="str">
        <f>IF('Input Forecast Cap Projects'!E68="","",'Input Forecast Cap Projects'!E68)</f>
        <v/>
      </c>
      <c r="F68" s="45"/>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row>
    <row r="69" spans="2:31">
      <c r="B69" s="11" t="str">
        <f t="shared" ref="B69:B106" si="2">B68</f>
        <v>Jemena</v>
      </c>
      <c r="C69" s="11" t="str">
        <f>IF('Input Forecast Cap Projects'!C69="","",'Input Forecast Cap Projects'!C69)</f>
        <v>Residual</v>
      </c>
      <c r="D69" s="11" t="str">
        <f>IF('Input Forecast Cap Projects'!D69="","",'Input Forecast Cap Projects'!D69)</f>
        <v>Sub transmission</v>
      </c>
      <c r="E69" s="11" t="str">
        <f>IF('Input Forecast Cap Projects'!E69="","",'Input Forecast Cap Projects'!E69)</f>
        <v/>
      </c>
      <c r="F69" s="45"/>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row>
    <row r="70" spans="2:31">
      <c r="B70" s="11" t="str">
        <f t="shared" si="2"/>
        <v>Jemena</v>
      </c>
      <c r="C70" s="11" t="str">
        <f>IF('Input Forecast Cap Projects'!C70="","",'Input Forecast Cap Projects'!C70)</f>
        <v>Residual</v>
      </c>
      <c r="D70" s="11" t="str">
        <f>IF('Input Forecast Cap Projects'!D70="","",'Input Forecast Cap Projects'!D70)</f>
        <v>Sub transmission</v>
      </c>
      <c r="E70" s="11" t="str">
        <f>IF('Input Forecast Cap Projects'!E70="","",'Input Forecast Cap Projects'!E70)</f>
        <v/>
      </c>
      <c r="F70" s="45"/>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row>
    <row r="71" spans="2:31">
      <c r="B71" s="11" t="str">
        <f t="shared" si="2"/>
        <v>Jemena</v>
      </c>
      <c r="C71" s="11" t="str">
        <f>IF('Input Forecast Cap Projects'!C71="","",'Input Forecast Cap Projects'!C71)</f>
        <v>Residual</v>
      </c>
      <c r="D71" s="11" t="str">
        <f>IF('Input Forecast Cap Projects'!D71="","",'Input Forecast Cap Projects'!D71)</f>
        <v>Sub transmission</v>
      </c>
      <c r="E71" s="11" t="str">
        <f>IF('Input Forecast Cap Projects'!E71="","",'Input Forecast Cap Projects'!E71)</f>
        <v/>
      </c>
      <c r="F71" s="45"/>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row>
    <row r="72" spans="2:31">
      <c r="B72" s="11" t="str">
        <f t="shared" si="2"/>
        <v>Jemena</v>
      </c>
      <c r="C72" s="11" t="str">
        <f>IF('Input Forecast Cap Projects'!C72="","",'Input Forecast Cap Projects'!C72)</f>
        <v>Residual</v>
      </c>
      <c r="D72" s="11" t="str">
        <f>IF('Input Forecast Cap Projects'!D72="","",'Input Forecast Cap Projects'!D72)</f>
        <v>Sub transmission</v>
      </c>
      <c r="E72" s="11" t="str">
        <f>IF('Input Forecast Cap Projects'!E72="","",'Input Forecast Cap Projects'!E72)</f>
        <v/>
      </c>
      <c r="F72" s="45"/>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row>
    <row r="73" spans="2:31">
      <c r="B73" s="11" t="str">
        <f t="shared" si="2"/>
        <v>Jemena</v>
      </c>
      <c r="C73" s="11" t="str">
        <f>IF('Input Forecast Cap Projects'!C73="","",'Input Forecast Cap Projects'!C73)</f>
        <v>Residual</v>
      </c>
      <c r="D73" s="11" t="str">
        <f>IF('Input Forecast Cap Projects'!D73="","",'Input Forecast Cap Projects'!D73)</f>
        <v>Sub transmission</v>
      </c>
      <c r="E73" s="11" t="str">
        <f>IF('Input Forecast Cap Projects'!E73="","",'Input Forecast Cap Projects'!E73)</f>
        <v/>
      </c>
      <c r="F73" s="45"/>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row>
    <row r="74" spans="2:31">
      <c r="B74" s="11" t="str">
        <f t="shared" si="2"/>
        <v>Jemena</v>
      </c>
      <c r="C74" s="11" t="str">
        <f>IF('Input Forecast Cap Projects'!C74="","",'Input Forecast Cap Projects'!C74)</f>
        <v>Residual</v>
      </c>
      <c r="D74" s="11" t="str">
        <f>IF('Input Forecast Cap Projects'!D74="","",'Input Forecast Cap Projects'!D74)</f>
        <v>Sub transmission</v>
      </c>
      <c r="E74" s="11" t="str">
        <f>IF('Input Forecast Cap Projects'!E74="","",'Input Forecast Cap Projects'!E74)</f>
        <v/>
      </c>
      <c r="F74" s="45"/>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row>
    <row r="75" spans="2:31">
      <c r="B75" s="11" t="str">
        <f t="shared" si="2"/>
        <v>Jemena</v>
      </c>
      <c r="C75" s="11" t="str">
        <f>IF('Input Forecast Cap Projects'!C75="","",'Input Forecast Cap Projects'!C75)</f>
        <v>Residual</v>
      </c>
      <c r="D75" s="11" t="str">
        <f>IF('Input Forecast Cap Projects'!D75="","",'Input Forecast Cap Projects'!D75)</f>
        <v>Sub transmission</v>
      </c>
      <c r="E75" s="11" t="str">
        <f>IF('Input Forecast Cap Projects'!E75="","",'Input Forecast Cap Projects'!E75)</f>
        <v/>
      </c>
      <c r="F75" s="45"/>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row>
    <row r="76" spans="2:31">
      <c r="B76" s="11" t="str">
        <f t="shared" si="2"/>
        <v>Jemena</v>
      </c>
      <c r="C76" s="11" t="str">
        <f>IF('Input Forecast Cap Projects'!C76="","",'Input Forecast Cap Projects'!C76)</f>
        <v>Residual</v>
      </c>
      <c r="D76" s="11" t="str">
        <f>IF('Input Forecast Cap Projects'!D76="","",'Input Forecast Cap Projects'!D76)</f>
        <v>Sub transmission</v>
      </c>
      <c r="E76" s="11" t="str">
        <f>IF('Input Forecast Cap Projects'!E76="","",'Input Forecast Cap Projects'!E76)</f>
        <v/>
      </c>
      <c r="F76" s="45"/>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row>
    <row r="77" spans="2:31">
      <c r="B77" s="11" t="str">
        <f t="shared" si="2"/>
        <v>Jemena</v>
      </c>
      <c r="C77" s="11" t="str">
        <f>IF('Input Forecast Cap Projects'!C77="","",'Input Forecast Cap Projects'!C77)</f>
        <v>Residual</v>
      </c>
      <c r="D77" s="11" t="str">
        <f>IF('Input Forecast Cap Projects'!D77="","",'Input Forecast Cap Projects'!D77)</f>
        <v>Sub transmission</v>
      </c>
      <c r="E77" s="11" t="str">
        <f>IF('Input Forecast Cap Projects'!E77="","",'Input Forecast Cap Projects'!E77)</f>
        <v/>
      </c>
      <c r="F77" s="45"/>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row>
    <row r="78" spans="2:31">
      <c r="B78" s="11" t="str">
        <f t="shared" si="2"/>
        <v>Jemena</v>
      </c>
      <c r="C78" s="11" t="str">
        <f>IF('Input Forecast Cap Projects'!C78="","",'Input Forecast Cap Projects'!C78)</f>
        <v>Residual</v>
      </c>
      <c r="D78" s="11" t="str">
        <f>IF('Input Forecast Cap Projects'!D78="","",'Input Forecast Cap Projects'!D78)</f>
        <v>Sub transmission</v>
      </c>
      <c r="E78" s="11" t="str">
        <f>IF('Input Forecast Cap Projects'!E78="","",'Input Forecast Cap Projects'!E78)</f>
        <v/>
      </c>
      <c r="F78" s="45"/>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row>
    <row r="79" spans="2:31">
      <c r="B79" s="11" t="str">
        <f t="shared" si="2"/>
        <v>Jemena</v>
      </c>
      <c r="C79" s="11" t="str">
        <f>IF('Input Forecast Cap Projects'!C79="","",'Input Forecast Cap Projects'!C79)</f>
        <v>Residual</v>
      </c>
      <c r="D79" s="11" t="str">
        <f>IF('Input Forecast Cap Projects'!D79="","",'Input Forecast Cap Projects'!D79)</f>
        <v>Sub transmission</v>
      </c>
      <c r="E79" s="11" t="str">
        <f>IF('Input Forecast Cap Projects'!E79="","",'Input Forecast Cap Projects'!E79)</f>
        <v/>
      </c>
      <c r="F79" s="45"/>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row>
    <row r="80" spans="2:31">
      <c r="B80" s="11" t="str">
        <f t="shared" si="2"/>
        <v>Jemena</v>
      </c>
      <c r="C80" s="11" t="str">
        <f>IF('Input Forecast Cap Projects'!C80="","",'Input Forecast Cap Projects'!C80)</f>
        <v>Residual</v>
      </c>
      <c r="D80" s="11" t="str">
        <f>IF('Input Forecast Cap Projects'!D80="","",'Input Forecast Cap Projects'!D80)</f>
        <v>Sub transmission</v>
      </c>
      <c r="E80" s="11" t="str">
        <f>IF('Input Forecast Cap Projects'!E80="","",'Input Forecast Cap Projects'!E80)</f>
        <v/>
      </c>
      <c r="F80" s="45"/>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row>
    <row r="81" spans="2:31">
      <c r="B81" s="11" t="str">
        <f t="shared" si="2"/>
        <v>Jemena</v>
      </c>
      <c r="C81" s="11" t="str">
        <f>IF('Input Forecast Cap Projects'!C81="","",'Input Forecast Cap Projects'!C81)</f>
        <v>Residual</v>
      </c>
      <c r="D81" s="11" t="str">
        <f>IF('Input Forecast Cap Projects'!D81="","",'Input Forecast Cap Projects'!D81)</f>
        <v>Sub transmission</v>
      </c>
      <c r="E81" s="11" t="str">
        <f>IF('Input Forecast Cap Projects'!E81="","",'Input Forecast Cap Projects'!E81)</f>
        <v/>
      </c>
      <c r="F81" s="45"/>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row>
    <row r="82" spans="2:31">
      <c r="B82" s="11" t="str">
        <f t="shared" si="2"/>
        <v>Jemena</v>
      </c>
      <c r="C82" s="11" t="str">
        <f>IF('Input Forecast Cap Projects'!C82="","",'Input Forecast Cap Projects'!C82)</f>
        <v>Residual</v>
      </c>
      <c r="D82" s="11" t="str">
        <f>IF('Input Forecast Cap Projects'!D82="","",'Input Forecast Cap Projects'!D82)</f>
        <v>Sub transmission</v>
      </c>
      <c r="E82" s="11" t="str">
        <f>IF('Input Forecast Cap Projects'!E82="","",'Input Forecast Cap Projects'!E82)</f>
        <v/>
      </c>
      <c r="F82" s="45"/>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row>
    <row r="83" spans="2:31">
      <c r="B83" s="11" t="str">
        <f t="shared" si="2"/>
        <v>Jemena</v>
      </c>
      <c r="C83" s="11" t="str">
        <f>IF('Input Forecast Cap Projects'!C83="","",'Input Forecast Cap Projects'!C83)</f>
        <v>Residual</v>
      </c>
      <c r="D83" s="11" t="str">
        <f>IF('Input Forecast Cap Projects'!D83="","",'Input Forecast Cap Projects'!D83)</f>
        <v>Sub transmission</v>
      </c>
      <c r="E83" s="11" t="str">
        <f>IF('Input Forecast Cap Projects'!E83="","",'Input Forecast Cap Projects'!E83)</f>
        <v/>
      </c>
      <c r="F83" s="45"/>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row>
    <row r="84" spans="2:31">
      <c r="B84" s="11" t="str">
        <f t="shared" si="2"/>
        <v>Jemena</v>
      </c>
      <c r="C84" s="11" t="str">
        <f>IF('Input Forecast Cap Projects'!C84="","",'Input Forecast Cap Projects'!C84)</f>
        <v>Residual</v>
      </c>
      <c r="D84" s="11" t="str">
        <f>IF('Input Forecast Cap Projects'!D84="","",'Input Forecast Cap Projects'!D84)</f>
        <v>Sub transmission</v>
      </c>
      <c r="E84" s="11" t="str">
        <f>IF('Input Forecast Cap Projects'!E84="","",'Input Forecast Cap Projects'!E84)</f>
        <v/>
      </c>
      <c r="F84" s="45"/>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row>
    <row r="85" spans="2:31">
      <c r="B85" s="11" t="str">
        <f t="shared" si="2"/>
        <v>Jemena</v>
      </c>
      <c r="C85" s="11" t="str">
        <f>IF('Input Forecast Cap Projects'!C85="","",'Input Forecast Cap Projects'!C85)</f>
        <v>Residual</v>
      </c>
      <c r="D85" s="11" t="str">
        <f>IF('Input Forecast Cap Projects'!D85="","",'Input Forecast Cap Projects'!D85)</f>
        <v>Sub transmission</v>
      </c>
      <c r="E85" s="11" t="str">
        <f>IF('Input Forecast Cap Projects'!E85="","",'Input Forecast Cap Projects'!E85)</f>
        <v/>
      </c>
      <c r="F85" s="45"/>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row>
    <row r="86" spans="2:31">
      <c r="B86" s="11" t="str">
        <f t="shared" si="2"/>
        <v>Jemena</v>
      </c>
      <c r="C86" s="11" t="str">
        <f>IF('Input Forecast Cap Projects'!C86="","",'Input Forecast Cap Projects'!C86)</f>
        <v>Residual</v>
      </c>
      <c r="D86" s="11" t="str">
        <f>IF('Input Forecast Cap Projects'!D86="","",'Input Forecast Cap Projects'!D86)</f>
        <v>Sub transmission</v>
      </c>
      <c r="E86" s="11" t="str">
        <f>IF('Input Forecast Cap Projects'!E86="","",'Input Forecast Cap Projects'!E86)</f>
        <v/>
      </c>
      <c r="F86" s="45"/>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row>
    <row r="87" spans="2:31">
      <c r="B87" s="11" t="str">
        <f t="shared" si="2"/>
        <v>Jemena</v>
      </c>
      <c r="C87" s="11" t="str">
        <f>IF('Input Forecast Cap Projects'!C87="","",'Input Forecast Cap Projects'!C87)</f>
        <v>Residual</v>
      </c>
      <c r="D87" s="11" t="str">
        <f>IF('Input Forecast Cap Projects'!D87="","",'Input Forecast Cap Projects'!D87)</f>
        <v>Sub transmission</v>
      </c>
      <c r="E87" s="11" t="str">
        <f>IF('Input Forecast Cap Projects'!E87="","",'Input Forecast Cap Projects'!E87)</f>
        <v/>
      </c>
      <c r="F87" s="45"/>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row>
    <row r="88" spans="2:31">
      <c r="B88" s="11" t="str">
        <f t="shared" si="2"/>
        <v>Jemena</v>
      </c>
      <c r="C88" s="11" t="str">
        <f>IF('Input Forecast Cap Projects'!C88="","",'Input Forecast Cap Projects'!C88)</f>
        <v>Residual</v>
      </c>
      <c r="D88" s="11" t="str">
        <f>IF('Input Forecast Cap Projects'!D88="","",'Input Forecast Cap Projects'!D88)</f>
        <v>Sub transmission</v>
      </c>
      <c r="E88" s="11" t="str">
        <f>IF('Input Forecast Cap Projects'!E88="","",'Input Forecast Cap Projects'!E88)</f>
        <v/>
      </c>
      <c r="F88" s="45"/>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row>
    <row r="89" spans="2:31">
      <c r="B89" s="11" t="str">
        <f t="shared" si="2"/>
        <v>Jemena</v>
      </c>
      <c r="C89" s="11" t="str">
        <f>IF('Input Forecast Cap Projects'!C89="","",'Input Forecast Cap Projects'!C89)</f>
        <v>Residual</v>
      </c>
      <c r="D89" s="11" t="str">
        <f>IF('Input Forecast Cap Projects'!D89="","",'Input Forecast Cap Projects'!D89)</f>
        <v>Sub transmission</v>
      </c>
      <c r="E89" s="11" t="str">
        <f>IF('Input Forecast Cap Projects'!E89="","",'Input Forecast Cap Projects'!E89)</f>
        <v/>
      </c>
      <c r="F89" s="45"/>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row>
    <row r="90" spans="2:31">
      <c r="B90" s="11" t="str">
        <f t="shared" si="2"/>
        <v>Jemena</v>
      </c>
      <c r="C90" s="11" t="str">
        <f>IF('Input Forecast Cap Projects'!C90="","",'Input Forecast Cap Projects'!C90)</f>
        <v>Residual</v>
      </c>
      <c r="D90" s="11" t="str">
        <f>IF('Input Forecast Cap Projects'!D90="","",'Input Forecast Cap Projects'!D90)</f>
        <v>Sub transmission</v>
      </c>
      <c r="E90" s="11" t="str">
        <f>IF('Input Forecast Cap Projects'!E90="","",'Input Forecast Cap Projects'!E90)</f>
        <v/>
      </c>
      <c r="F90" s="45"/>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row>
    <row r="91" spans="2:31">
      <c r="B91" s="11" t="str">
        <f t="shared" si="2"/>
        <v>Jemena</v>
      </c>
      <c r="C91" s="11" t="str">
        <f>IF('Input Forecast Cap Projects'!C91="","",'Input Forecast Cap Projects'!C91)</f>
        <v>Residual</v>
      </c>
      <c r="D91" s="11" t="str">
        <f>IF('Input Forecast Cap Projects'!D91="","",'Input Forecast Cap Projects'!D91)</f>
        <v>Sub transmission</v>
      </c>
      <c r="E91" s="11" t="str">
        <f>IF('Input Forecast Cap Projects'!E91="","",'Input Forecast Cap Projects'!E91)</f>
        <v/>
      </c>
      <c r="F91" s="45"/>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row>
    <row r="92" spans="2:31">
      <c r="B92" s="11" t="str">
        <f t="shared" si="2"/>
        <v>Jemena</v>
      </c>
      <c r="C92" s="11" t="str">
        <f>IF('Input Forecast Cap Projects'!C92="","",'Input Forecast Cap Projects'!C92)</f>
        <v>Residual</v>
      </c>
      <c r="D92" s="11" t="str">
        <f>IF('Input Forecast Cap Projects'!D92="","",'Input Forecast Cap Projects'!D92)</f>
        <v>Sub transmission</v>
      </c>
      <c r="E92" s="11" t="str">
        <f>IF('Input Forecast Cap Projects'!E92="","",'Input Forecast Cap Projects'!E92)</f>
        <v/>
      </c>
      <c r="F92" s="45"/>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row>
    <row r="93" spans="2:31">
      <c r="B93" s="11" t="str">
        <f t="shared" si="2"/>
        <v>Jemena</v>
      </c>
      <c r="C93" s="11" t="str">
        <f>IF('Input Forecast Cap Projects'!C93="","",'Input Forecast Cap Projects'!C93)</f>
        <v>Residual</v>
      </c>
      <c r="D93" s="11" t="str">
        <f>IF('Input Forecast Cap Projects'!D93="","",'Input Forecast Cap Projects'!D93)</f>
        <v>Sub transmission</v>
      </c>
      <c r="E93" s="11" t="str">
        <f>IF('Input Forecast Cap Projects'!E93="","",'Input Forecast Cap Projects'!E93)</f>
        <v/>
      </c>
      <c r="F93" s="45"/>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row>
    <row r="94" spans="2:31">
      <c r="B94" s="11" t="str">
        <f t="shared" si="2"/>
        <v>Jemena</v>
      </c>
      <c r="C94" s="11" t="str">
        <f>IF('Input Forecast Cap Projects'!C94="","",'Input Forecast Cap Projects'!C94)</f>
        <v>Residual</v>
      </c>
      <c r="D94" s="11" t="str">
        <f>IF('Input Forecast Cap Projects'!D94="","",'Input Forecast Cap Projects'!D94)</f>
        <v>Sub transmission</v>
      </c>
      <c r="E94" s="11" t="str">
        <f>IF('Input Forecast Cap Projects'!E94="","",'Input Forecast Cap Projects'!E94)</f>
        <v/>
      </c>
      <c r="F94" s="45"/>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row>
    <row r="95" spans="2:31">
      <c r="B95" s="11" t="str">
        <f t="shared" si="2"/>
        <v>Jemena</v>
      </c>
      <c r="C95" s="11" t="str">
        <f>IF('Input Forecast Cap Projects'!C95="","",'Input Forecast Cap Projects'!C95)</f>
        <v>Residual</v>
      </c>
      <c r="D95" s="11" t="str">
        <f>IF('Input Forecast Cap Projects'!D95="","",'Input Forecast Cap Projects'!D95)</f>
        <v>Sub transmission</v>
      </c>
      <c r="E95" s="11" t="str">
        <f>IF('Input Forecast Cap Projects'!E95="","",'Input Forecast Cap Projects'!E95)</f>
        <v/>
      </c>
      <c r="F95" s="45"/>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row>
    <row r="96" spans="2:31">
      <c r="B96" s="11" t="str">
        <f t="shared" si="2"/>
        <v>Jemena</v>
      </c>
      <c r="C96" s="11" t="str">
        <f>IF('Input Forecast Cap Projects'!C96="","",'Input Forecast Cap Projects'!C96)</f>
        <v>Residual</v>
      </c>
      <c r="D96" s="11" t="str">
        <f>IF('Input Forecast Cap Projects'!D96="","",'Input Forecast Cap Projects'!D96)</f>
        <v>Sub transmission</v>
      </c>
      <c r="E96" s="11" t="str">
        <f>IF('Input Forecast Cap Projects'!E96="","",'Input Forecast Cap Projects'!E96)</f>
        <v/>
      </c>
      <c r="F96" s="45"/>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row>
    <row r="97" spans="2:31">
      <c r="B97" s="11" t="str">
        <f t="shared" si="2"/>
        <v>Jemena</v>
      </c>
      <c r="C97" s="11" t="str">
        <f>IF('Input Forecast Cap Projects'!C97="","",'Input Forecast Cap Projects'!C97)</f>
        <v>Residual</v>
      </c>
      <c r="D97" s="11" t="str">
        <f>IF('Input Forecast Cap Projects'!D97="","",'Input Forecast Cap Projects'!D97)</f>
        <v>Sub transmission</v>
      </c>
      <c r="E97" s="11" t="str">
        <f>IF('Input Forecast Cap Projects'!E97="","",'Input Forecast Cap Projects'!E97)</f>
        <v/>
      </c>
      <c r="F97" s="45"/>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row>
    <row r="98" spans="2:31">
      <c r="B98" s="11" t="str">
        <f t="shared" si="2"/>
        <v>Jemena</v>
      </c>
      <c r="C98" s="11" t="str">
        <f>IF('Input Forecast Cap Projects'!C98="","",'Input Forecast Cap Projects'!C98)</f>
        <v>Residual</v>
      </c>
      <c r="D98" s="11" t="str">
        <f>IF('Input Forecast Cap Projects'!D98="","",'Input Forecast Cap Projects'!D98)</f>
        <v>Sub transmission</v>
      </c>
      <c r="E98" s="11" t="str">
        <f>IF('Input Forecast Cap Projects'!E98="","",'Input Forecast Cap Projects'!E98)</f>
        <v/>
      </c>
      <c r="F98" s="45"/>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row>
    <row r="99" spans="2:31">
      <c r="B99" s="11" t="str">
        <f t="shared" si="2"/>
        <v>Jemena</v>
      </c>
      <c r="C99" s="11" t="str">
        <f>IF('Input Forecast Cap Projects'!C99="","",'Input Forecast Cap Projects'!C99)</f>
        <v>Residual</v>
      </c>
      <c r="D99" s="11" t="str">
        <f>IF('Input Forecast Cap Projects'!D99="","",'Input Forecast Cap Projects'!D99)</f>
        <v>Sub transmission</v>
      </c>
      <c r="E99" s="11" t="str">
        <f>IF('Input Forecast Cap Projects'!E99="","",'Input Forecast Cap Projects'!E99)</f>
        <v/>
      </c>
      <c r="F99" s="45"/>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row>
    <row r="100" spans="2:31">
      <c r="B100" s="11" t="str">
        <f t="shared" si="2"/>
        <v>Jemena</v>
      </c>
      <c r="C100" s="11" t="str">
        <f>IF('Input Forecast Cap Projects'!C100="","",'Input Forecast Cap Projects'!C100)</f>
        <v>Residual</v>
      </c>
      <c r="D100" s="11" t="str">
        <f>IF('Input Forecast Cap Projects'!D100="","",'Input Forecast Cap Projects'!D100)</f>
        <v>Sub transmission</v>
      </c>
      <c r="E100" s="11" t="str">
        <f>IF('Input Forecast Cap Projects'!E100="","",'Input Forecast Cap Projects'!E100)</f>
        <v/>
      </c>
      <c r="F100" s="45"/>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row>
    <row r="101" spans="2:31">
      <c r="B101" s="11" t="str">
        <f t="shared" si="2"/>
        <v>Jemena</v>
      </c>
      <c r="C101" s="11" t="str">
        <f>IF('Input Forecast Cap Projects'!C101="","",'Input Forecast Cap Projects'!C101)</f>
        <v>Residual</v>
      </c>
      <c r="D101" s="11" t="str">
        <f>IF('Input Forecast Cap Projects'!D101="","",'Input Forecast Cap Projects'!D101)</f>
        <v>Sub transmission</v>
      </c>
      <c r="E101" s="11" t="str">
        <f>IF('Input Forecast Cap Projects'!E101="","",'Input Forecast Cap Projects'!E101)</f>
        <v/>
      </c>
      <c r="F101" s="45"/>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row>
    <row r="102" spans="2:31">
      <c r="B102" s="11" t="str">
        <f t="shared" si="2"/>
        <v>Jemena</v>
      </c>
      <c r="C102" s="11" t="str">
        <f>IF('Input Forecast Cap Projects'!C102="","",'Input Forecast Cap Projects'!C102)</f>
        <v>Residual</v>
      </c>
      <c r="D102" s="11" t="str">
        <f>IF('Input Forecast Cap Projects'!D102="","",'Input Forecast Cap Projects'!D102)</f>
        <v>Sub transmission</v>
      </c>
      <c r="E102" s="11" t="str">
        <f>IF('Input Forecast Cap Projects'!E102="","",'Input Forecast Cap Projects'!E102)</f>
        <v/>
      </c>
      <c r="F102" s="45"/>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row>
    <row r="103" spans="2:31">
      <c r="B103" s="11" t="str">
        <f t="shared" si="2"/>
        <v>Jemena</v>
      </c>
      <c r="C103" s="11" t="str">
        <f>IF('Input Forecast Cap Projects'!C103="","",'Input Forecast Cap Projects'!C103)</f>
        <v>Residual</v>
      </c>
      <c r="D103" s="11" t="str">
        <f>IF('Input Forecast Cap Projects'!D103="","",'Input Forecast Cap Projects'!D103)</f>
        <v>Sub transmission</v>
      </c>
      <c r="E103" s="11" t="str">
        <f>IF('Input Forecast Cap Projects'!E103="","",'Input Forecast Cap Projects'!E103)</f>
        <v/>
      </c>
      <c r="F103" s="45"/>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row>
    <row r="104" spans="2:31">
      <c r="B104" s="11" t="str">
        <f t="shared" si="2"/>
        <v>Jemena</v>
      </c>
      <c r="C104" s="11" t="str">
        <f>IF('Input Forecast Cap Projects'!C104="","",'Input Forecast Cap Projects'!C104)</f>
        <v>Residual</v>
      </c>
      <c r="D104" s="11" t="str">
        <f>IF('Input Forecast Cap Projects'!D104="","",'Input Forecast Cap Projects'!D104)</f>
        <v>Sub transmission</v>
      </c>
      <c r="E104" s="11" t="str">
        <f>IF('Input Forecast Cap Projects'!E104="","",'Input Forecast Cap Projects'!E104)</f>
        <v/>
      </c>
      <c r="F104" s="45"/>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row>
    <row r="105" spans="2:31">
      <c r="B105" s="11" t="str">
        <f t="shared" si="2"/>
        <v>Jemena</v>
      </c>
      <c r="C105" s="11" t="str">
        <f>IF('Input Forecast Cap Projects'!C105="","",'Input Forecast Cap Projects'!C105)</f>
        <v>Residual</v>
      </c>
      <c r="D105" s="11" t="str">
        <f>IF('Input Forecast Cap Projects'!D105="","",'Input Forecast Cap Projects'!D105)</f>
        <v>Sub transmission</v>
      </c>
      <c r="E105" s="11" t="str">
        <f>IF('Input Forecast Cap Projects'!E105="","",'Input Forecast Cap Projects'!E105)</f>
        <v/>
      </c>
      <c r="F105" s="45"/>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row>
    <row r="106" spans="2:31">
      <c r="B106" s="11" t="str">
        <f t="shared" si="2"/>
        <v>Jemena</v>
      </c>
      <c r="C106" s="11" t="str">
        <f>IF('Input Forecast Cap Projects'!C106="","",'Input Forecast Cap Projects'!C106)</f>
        <v>Residual</v>
      </c>
      <c r="D106" s="11" t="str">
        <f>IF('Input Forecast Cap Projects'!D106="","",'Input Forecast Cap Projects'!D106)</f>
        <v>Sub transmission</v>
      </c>
      <c r="E106" s="11" t="str">
        <f>IF('Input Forecast Cap Projects'!E106="","",'Input Forecast Cap Projects'!E106)</f>
        <v/>
      </c>
      <c r="F106" s="104"/>
      <c r="G106" s="105"/>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row>
    <row r="107" spans="2:31">
      <c r="C107" s="94"/>
      <c r="D107" s="94"/>
      <c r="E107" s="94"/>
      <c r="F107" s="94"/>
      <c r="G107" s="106">
        <f t="shared" ref="G107:AE107" si="3">SUM(G4:G106)</f>
        <v>-11181.773673010472</v>
      </c>
      <c r="H107" s="106">
        <f t="shared" si="3"/>
        <v>-38432.377438516967</v>
      </c>
      <c r="I107" s="106">
        <f t="shared" si="3"/>
        <v>-47004.642550586846</v>
      </c>
      <c r="J107" s="106">
        <f t="shared" si="3"/>
        <v>-60775.073456735503</v>
      </c>
      <c r="K107" s="106">
        <f t="shared" si="3"/>
        <v>-80136.836976442632</v>
      </c>
      <c r="L107" s="106">
        <f t="shared" si="3"/>
        <v>-103648.29694987441</v>
      </c>
      <c r="M107" s="106">
        <f t="shared" si="3"/>
        <v>-129932.91592415412</v>
      </c>
      <c r="N107" s="106">
        <f t="shared" si="3"/>
        <v>-152315.61758013122</v>
      </c>
      <c r="O107" s="106">
        <f t="shared" si="3"/>
        <v>-164521.11040371953</v>
      </c>
      <c r="P107" s="106">
        <f t="shared" si="3"/>
        <v>-178404.8939217008</v>
      </c>
      <c r="Q107" s="106">
        <f t="shared" si="3"/>
        <v>0</v>
      </c>
      <c r="R107" s="106">
        <f t="shared" si="3"/>
        <v>0</v>
      </c>
      <c r="S107" s="106">
        <f t="shared" si="3"/>
        <v>0</v>
      </c>
      <c r="T107" s="106">
        <f t="shared" si="3"/>
        <v>0</v>
      </c>
      <c r="U107" s="106">
        <f t="shared" si="3"/>
        <v>0</v>
      </c>
      <c r="V107" s="106">
        <f t="shared" si="3"/>
        <v>0</v>
      </c>
      <c r="W107" s="106">
        <f t="shared" si="3"/>
        <v>0</v>
      </c>
      <c r="X107" s="106">
        <f t="shared" si="3"/>
        <v>0</v>
      </c>
      <c r="Y107" s="106">
        <f t="shared" si="3"/>
        <v>0</v>
      </c>
      <c r="Z107" s="106">
        <f t="shared" si="3"/>
        <v>0</v>
      </c>
      <c r="AA107" s="106">
        <f t="shared" si="3"/>
        <v>0</v>
      </c>
      <c r="AB107" s="106">
        <f t="shared" si="3"/>
        <v>0</v>
      </c>
      <c r="AC107" s="106">
        <f t="shared" si="3"/>
        <v>0</v>
      </c>
      <c r="AD107" s="106">
        <f t="shared" si="3"/>
        <v>0</v>
      </c>
      <c r="AE107" s="106">
        <f t="shared" si="3"/>
        <v>0</v>
      </c>
    </row>
    <row r="108" spans="2:31" ht="15.75" thickBot="1"/>
    <row r="109" spans="2:31">
      <c r="E109" s="107">
        <v>2024</v>
      </c>
      <c r="F109" s="107">
        <f>E109+1</f>
        <v>2025</v>
      </c>
      <c r="G109" s="107">
        <f t="shared" ref="G109:O109" si="4">F109+1</f>
        <v>2026</v>
      </c>
      <c r="H109" s="107">
        <f t="shared" si="4"/>
        <v>2027</v>
      </c>
      <c r="I109" s="107">
        <f t="shared" si="4"/>
        <v>2028</v>
      </c>
      <c r="J109" s="107">
        <f t="shared" si="4"/>
        <v>2029</v>
      </c>
      <c r="K109" s="107">
        <f t="shared" si="4"/>
        <v>2030</v>
      </c>
      <c r="L109" s="107">
        <f t="shared" si="4"/>
        <v>2031</v>
      </c>
      <c r="M109" s="107">
        <f t="shared" si="4"/>
        <v>2032</v>
      </c>
      <c r="N109" s="107">
        <f>M109+1</f>
        <v>2033</v>
      </c>
      <c r="O109" s="107">
        <f t="shared" si="4"/>
        <v>2034</v>
      </c>
    </row>
    <row r="110" spans="2:31" ht="15.75" thickBot="1">
      <c r="E110" s="108"/>
      <c r="F110" s="108"/>
      <c r="G110" s="108"/>
      <c r="H110" s="108"/>
      <c r="I110" s="108"/>
      <c r="J110" s="108"/>
      <c r="K110" s="108"/>
      <c r="L110" s="108"/>
      <c r="M110" s="108"/>
      <c r="N110"/>
      <c r="O110"/>
    </row>
    <row r="111" spans="2:31">
      <c r="E111" s="69">
        <v>1081</v>
      </c>
      <c r="F111" s="70">
        <v>1121</v>
      </c>
      <c r="G111" s="70">
        <v>1158</v>
      </c>
      <c r="H111" s="70">
        <v>1195</v>
      </c>
      <c r="I111" s="70">
        <v>1227</v>
      </c>
      <c r="J111" s="70">
        <v>1250</v>
      </c>
      <c r="K111" s="70">
        <v>1272</v>
      </c>
      <c r="L111" s="70">
        <v>1298</v>
      </c>
      <c r="M111" s="70">
        <v>1324</v>
      </c>
      <c r="N111" s="70">
        <v>1350</v>
      </c>
      <c r="O111" s="71">
        <v>1371</v>
      </c>
    </row>
    <row r="112" spans="2:31">
      <c r="E112" s="69">
        <v>1081</v>
      </c>
      <c r="F112" s="70">
        <v>1053</v>
      </c>
      <c r="G112" s="70">
        <v>1090</v>
      </c>
      <c r="H112" s="70">
        <v>1125</v>
      </c>
      <c r="I112" s="70">
        <v>1159</v>
      </c>
      <c r="J112" s="70">
        <v>1179</v>
      </c>
      <c r="K112" s="70">
        <v>1200</v>
      </c>
      <c r="L112" s="70">
        <v>1224</v>
      </c>
      <c r="M112" s="70">
        <v>1250</v>
      </c>
      <c r="N112" s="70">
        <v>1274</v>
      </c>
      <c r="O112" s="71">
        <v>1297</v>
      </c>
    </row>
    <row r="113" spans="5:17">
      <c r="E113" s="63"/>
      <c r="F113"/>
      <c r="G113">
        <f>G111-$F$111</f>
        <v>37</v>
      </c>
      <c r="H113">
        <f t="shared" ref="H113:O113" si="5">H111-$F$111</f>
        <v>74</v>
      </c>
      <c r="I113">
        <f t="shared" si="5"/>
        <v>106</v>
      </c>
      <c r="J113">
        <f t="shared" si="5"/>
        <v>129</v>
      </c>
      <c r="K113">
        <f t="shared" si="5"/>
        <v>151</v>
      </c>
      <c r="L113">
        <f t="shared" si="5"/>
        <v>177</v>
      </c>
      <c r="M113">
        <f t="shared" si="5"/>
        <v>203</v>
      </c>
      <c r="N113">
        <f t="shared" si="5"/>
        <v>229</v>
      </c>
      <c r="O113">
        <f t="shared" si="5"/>
        <v>250</v>
      </c>
      <c r="P113"/>
      <c r="Q113"/>
    </row>
    <row r="114" spans="5:17">
      <c r="G114" s="1">
        <f>G112-$F$112</f>
        <v>37</v>
      </c>
      <c r="H114" s="1">
        <f>H112-$F$112</f>
        <v>72</v>
      </c>
      <c r="I114" s="1">
        <f t="shared" ref="I114:O114" si="6">I112-$F$112</f>
        <v>106</v>
      </c>
      <c r="J114" s="1">
        <f t="shared" si="6"/>
        <v>126</v>
      </c>
      <c r="K114" s="1">
        <f t="shared" si="6"/>
        <v>147</v>
      </c>
      <c r="L114" s="1">
        <f t="shared" si="6"/>
        <v>171</v>
      </c>
      <c r="M114" s="1">
        <f t="shared" si="6"/>
        <v>197</v>
      </c>
      <c r="N114" s="1">
        <f t="shared" si="6"/>
        <v>221</v>
      </c>
      <c r="O114" s="1">
        <f t="shared" si="6"/>
        <v>244</v>
      </c>
    </row>
  </sheetData>
  <autoFilter ref="B3:AI107" xr:uid="{00000000-0001-0000-0300-000000000000}">
    <sortState xmlns:xlrd2="http://schemas.microsoft.com/office/spreadsheetml/2017/richdata2" ref="B4:AI107">
      <sortCondition sortBy="cellColor" ref="F3" dxfId="132"/>
    </sortState>
  </autoFilter>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C5199-765F-423B-907C-8821257B1F7B}">
  <dimension ref="B2:AA169"/>
  <sheetViews>
    <sheetView zoomScale="90" zoomScaleNormal="90" workbookViewId="0">
      <selection activeCell="B12" sqref="B12"/>
    </sheetView>
  </sheetViews>
  <sheetFormatPr defaultColWidth="8.7109375" defaultRowHeight="15"/>
  <cols>
    <col min="1" max="1" width="8.7109375" style="1"/>
    <col min="2" max="2" width="35.85546875" style="1" bestFit="1" customWidth="1"/>
    <col min="3" max="3" width="8.7109375" style="1"/>
    <col min="4" max="4" width="18.85546875" style="1" bestFit="1" customWidth="1"/>
    <col min="5" max="7" width="8.7109375" style="1"/>
    <col min="8" max="8" width="10.140625" style="1" bestFit="1" customWidth="1"/>
    <col min="9" max="9" width="8.7109375" style="1"/>
    <col min="10" max="10" width="14" style="1" bestFit="1" customWidth="1"/>
    <col min="11" max="16384" width="8.7109375" style="1"/>
  </cols>
  <sheetData>
    <row r="2" spans="2:27">
      <c r="B2" s="73" t="s">
        <v>88</v>
      </c>
      <c r="C2" s="73" t="s">
        <v>170</v>
      </c>
      <c r="H2" s="76" t="s">
        <v>84</v>
      </c>
      <c r="I2" s="77" t="s">
        <v>85</v>
      </c>
      <c r="J2" s="78" t="s">
        <v>171</v>
      </c>
    </row>
    <row r="3" spans="2:27">
      <c r="B3" s="109" t="s">
        <v>92</v>
      </c>
      <c r="C3" s="77" t="s">
        <v>165</v>
      </c>
      <c r="D3" s="110" t="s">
        <v>172</v>
      </c>
    </row>
    <row r="4" spans="2:27">
      <c r="B4" s="111" t="s">
        <v>173</v>
      </c>
      <c r="C4" s="112">
        <v>5.0000000000000001E-3</v>
      </c>
    </row>
    <row r="6" spans="2:27">
      <c r="B6" s="73" t="s">
        <v>94</v>
      </c>
      <c r="C6" s="2"/>
      <c r="D6" s="2"/>
    </row>
    <row r="8" spans="2:27">
      <c r="B8" s="75" t="str">
        <f>'Input Forecast Cap Projects'!B1</f>
        <v>Forecast Capital Expenditure ($m Total)</v>
      </c>
      <c r="C8" s="237">
        <f>'Input Forecast Cap Projects'!F3</f>
        <v>2026</v>
      </c>
      <c r="D8" s="80">
        <f>C8+1</f>
        <v>2027</v>
      </c>
      <c r="E8" s="80">
        <f>D8+1</f>
        <v>2028</v>
      </c>
      <c r="F8" s="80">
        <f t="shared" ref="F8:AA8" si="0">E8+1</f>
        <v>2029</v>
      </c>
      <c r="G8" s="80">
        <f t="shared" si="0"/>
        <v>2030</v>
      </c>
      <c r="H8" s="80">
        <f t="shared" si="0"/>
        <v>2031</v>
      </c>
      <c r="I8" s="80">
        <f t="shared" si="0"/>
        <v>2032</v>
      </c>
      <c r="J8" s="80">
        <f t="shared" si="0"/>
        <v>2033</v>
      </c>
      <c r="K8" s="80">
        <f t="shared" si="0"/>
        <v>2034</v>
      </c>
      <c r="L8" s="80">
        <f t="shared" si="0"/>
        <v>2035</v>
      </c>
      <c r="M8" s="80">
        <f t="shared" si="0"/>
        <v>2036</v>
      </c>
      <c r="N8" s="80">
        <f t="shared" si="0"/>
        <v>2037</v>
      </c>
      <c r="O8" s="80">
        <f t="shared" si="0"/>
        <v>2038</v>
      </c>
      <c r="P8" s="80">
        <f t="shared" si="0"/>
        <v>2039</v>
      </c>
      <c r="Q8" s="80">
        <f t="shared" si="0"/>
        <v>2040</v>
      </c>
      <c r="R8" s="80">
        <f t="shared" si="0"/>
        <v>2041</v>
      </c>
      <c r="S8" s="80">
        <f t="shared" si="0"/>
        <v>2042</v>
      </c>
      <c r="T8" s="80">
        <f t="shared" si="0"/>
        <v>2043</v>
      </c>
      <c r="U8" s="80">
        <f t="shared" si="0"/>
        <v>2044</v>
      </c>
      <c r="V8" s="80">
        <f t="shared" si="0"/>
        <v>2045</v>
      </c>
      <c r="W8" s="80">
        <f t="shared" si="0"/>
        <v>2046</v>
      </c>
      <c r="X8" s="80">
        <f t="shared" si="0"/>
        <v>2047</v>
      </c>
      <c r="Y8" s="80">
        <f t="shared" si="0"/>
        <v>2048</v>
      </c>
      <c r="Z8" s="80">
        <f t="shared" si="0"/>
        <v>2049</v>
      </c>
      <c r="AA8" s="80">
        <f t="shared" si="0"/>
        <v>2050</v>
      </c>
    </row>
    <row r="9" spans="2:27">
      <c r="B9" s="11" t="str">
        <f>B3&amp;" Wide"</f>
        <v>Jemena Wide</v>
      </c>
      <c r="C9" s="6">
        <f>IF($B9=$B$3&amp;" Wide",SUMIFS('Input Forecast Cap Projects'!F$4:F$106,'Input Forecast Cap Projects'!$A$4:$A$106,$C$3,'Input Forecast Cap Projects'!$B$4:$B$106,'Output sheet'!$B$3,'Input Forecast Cap Projects'!$D$4:$D$106,'Output sheet'!$B$6),SUMIFS('Input Forecast Cap Projects'!F$4:F$106,'Input Forecast Cap Projects'!$A$4:$A$106,$C$3,'Input Forecast Cap Projects'!$B$4:$B$106,'Output sheet'!$B$3,'Input Forecast Cap Projects'!$D$4:$D$106,'Output sheet'!$B$6,'Input Forecast Cap Projects'!$C$4:$C$106,'Output sheet'!$B9))</f>
        <v>26.314316914197857</v>
      </c>
      <c r="D9" s="6">
        <f>IF($B9=$B$3&amp;" Wide",SUMIFS('Input Forecast Cap Projects'!G$4:G$106,'Input Forecast Cap Projects'!$A$4:$A$106,$C$3,'Input Forecast Cap Projects'!$B$4:$B$106,'Output sheet'!$B$3,'Input Forecast Cap Projects'!$D$4:$D$106,'Output sheet'!$B$6),SUMIFS('Input Forecast Cap Projects'!G$4:G$106,'Input Forecast Cap Projects'!$A$4:$A$106,$C$3,'Input Forecast Cap Projects'!$B$4:$B$106,'Output sheet'!$B$3,'Input Forecast Cap Projects'!$D$4:$D$106,'Output sheet'!$B$6,'Input Forecast Cap Projects'!$C$4:$C$106,'Output sheet'!$B9))</f>
        <v>54.407606415091017</v>
      </c>
      <c r="E9" s="6">
        <f>IF($B9=$B$3&amp;" Wide",SUMIFS('Input Forecast Cap Projects'!H$4:H$106,'Input Forecast Cap Projects'!$A$4:$A$106,$C$3,'Input Forecast Cap Projects'!$B$4:$B$106,'Output sheet'!$B$3,'Input Forecast Cap Projects'!$D$4:$D$106,'Output sheet'!$B$6),SUMIFS('Input Forecast Cap Projects'!H$4:H$106,'Input Forecast Cap Projects'!$A$4:$A$106,$C$3,'Input Forecast Cap Projects'!$B$4:$B$106,'Output sheet'!$B$3,'Input Forecast Cap Projects'!$D$4:$D$106,'Output sheet'!$B$6,'Input Forecast Cap Projects'!$C$4:$C$106,'Output sheet'!$B9))</f>
        <v>21.530672148226344</v>
      </c>
      <c r="F9" s="6">
        <f>IF($B9=$B$3&amp;" Wide",SUMIFS('Input Forecast Cap Projects'!I$4:I$106,'Input Forecast Cap Projects'!$A$4:$A$106,$C$3,'Input Forecast Cap Projects'!$B$4:$B$106,'Output sheet'!$B$3,'Input Forecast Cap Projects'!$D$4:$D$106,'Output sheet'!$B$6),SUMIFS('Input Forecast Cap Projects'!I$4:I$106,'Input Forecast Cap Projects'!$A$4:$A$106,$C$3,'Input Forecast Cap Projects'!$B$4:$B$106,'Output sheet'!$B$3,'Input Forecast Cap Projects'!$D$4:$D$106,'Output sheet'!$B$6,'Input Forecast Cap Projects'!$C$4:$C$106,'Output sheet'!$B9))</f>
        <v>18.317198169885927</v>
      </c>
      <c r="G9" s="6">
        <f>IF($B9=$B$3&amp;" Wide",SUMIFS('Input Forecast Cap Projects'!J$4:J$106,'Input Forecast Cap Projects'!$A$4:$A$106,$C$3,'Input Forecast Cap Projects'!$B$4:$B$106,'Output sheet'!$B$3,'Input Forecast Cap Projects'!$D$4:$D$106,'Output sheet'!$B$6),SUMIFS('Input Forecast Cap Projects'!J$4:J$106,'Input Forecast Cap Projects'!$A$4:$A$106,$C$3,'Input Forecast Cap Projects'!$B$4:$B$106,'Output sheet'!$B$3,'Input Forecast Cap Projects'!$D$4:$D$106,'Output sheet'!$B$6,'Input Forecast Cap Projects'!$C$4:$C$106,'Output sheet'!$B9))</f>
        <v>7.4327859165482728</v>
      </c>
      <c r="H9" s="6">
        <f>IF($B9=$B$3&amp;" Wide",SUMIFS('Input Forecast Cap Projects'!K$4:K$106,'Input Forecast Cap Projects'!$A$4:$A$106,$C$3,'Input Forecast Cap Projects'!$B$4:$B$106,'Output sheet'!$B$3,'Input Forecast Cap Projects'!$D$4:$D$106,'Output sheet'!$B$6),SUMIFS('Input Forecast Cap Projects'!K$4:K$106,'Input Forecast Cap Projects'!$A$4:$A$106,$C$3,'Input Forecast Cap Projects'!$B$4:$B$106,'Output sheet'!$B$3,'Input Forecast Cap Projects'!$D$4:$D$106,'Output sheet'!$B$6,'Input Forecast Cap Projects'!$C$4:$C$106,'Output sheet'!$B9))</f>
        <v>0.56511729917708309</v>
      </c>
      <c r="I9" s="6">
        <f>IF($B9=$B$3&amp;" Wide",SUMIFS('Input Forecast Cap Projects'!L$4:L$106,'Input Forecast Cap Projects'!$A$4:$A$106,$C$3,'Input Forecast Cap Projects'!$B$4:$B$106,'Output sheet'!$B$3,'Input Forecast Cap Projects'!$D$4:$D$106,'Output sheet'!$B$6),SUMIFS('Input Forecast Cap Projects'!L$4:L$106,'Input Forecast Cap Projects'!$A$4:$A$106,$C$3,'Input Forecast Cap Projects'!$B$4:$B$106,'Output sheet'!$B$3,'Input Forecast Cap Projects'!$D$4:$D$106,'Output sheet'!$B$6,'Input Forecast Cap Projects'!$C$4:$C$106,'Output sheet'!$B9))</f>
        <v>0</v>
      </c>
      <c r="J9" s="6">
        <f>IF($B9=$B$3&amp;" Wide",SUMIFS('Input Forecast Cap Projects'!M$4:M$106,'Input Forecast Cap Projects'!$A$4:$A$106,$C$3,'Input Forecast Cap Projects'!$B$4:$B$106,'Output sheet'!$B$3,'Input Forecast Cap Projects'!$D$4:$D$106,'Output sheet'!$B$6),SUMIFS('Input Forecast Cap Projects'!M$4:M$106,'Input Forecast Cap Projects'!$A$4:$A$106,$C$3,'Input Forecast Cap Projects'!$B$4:$B$106,'Output sheet'!$B$3,'Input Forecast Cap Projects'!$D$4:$D$106,'Output sheet'!$B$6,'Input Forecast Cap Projects'!$C$4:$C$106,'Output sheet'!$B9))</f>
        <v>0</v>
      </c>
      <c r="K9" s="6">
        <f>IF($B9=$B$3&amp;" Wide",SUMIFS('Input Forecast Cap Projects'!N$4:N$106,'Input Forecast Cap Projects'!$A$4:$A$106,$C$3,'Input Forecast Cap Projects'!$B$4:$B$106,'Output sheet'!$B$3,'Input Forecast Cap Projects'!$D$4:$D$106,'Output sheet'!$B$6),SUMIFS('Input Forecast Cap Projects'!N$4:N$106,'Input Forecast Cap Projects'!$A$4:$A$106,$C$3,'Input Forecast Cap Projects'!$B$4:$B$106,'Output sheet'!$B$3,'Input Forecast Cap Projects'!$D$4:$D$106,'Output sheet'!$B$6,'Input Forecast Cap Projects'!$C$4:$C$106,'Output sheet'!$B9))</f>
        <v>0</v>
      </c>
      <c r="L9" s="6">
        <f>IF($B9=$B$3&amp;" Wide",SUMIFS('Input Forecast Cap Projects'!O$4:O$106,'Input Forecast Cap Projects'!$A$4:$A$106,$C$3,'Input Forecast Cap Projects'!$B$4:$B$106,'Output sheet'!$B$3,'Input Forecast Cap Projects'!$D$4:$D$106,'Output sheet'!$B$6),SUMIFS('Input Forecast Cap Projects'!O$4:O$106,'Input Forecast Cap Projects'!$A$4:$A$106,$C$3,'Input Forecast Cap Projects'!$B$4:$B$106,'Output sheet'!$B$3,'Input Forecast Cap Projects'!$D$4:$D$106,'Output sheet'!$B$6,'Input Forecast Cap Projects'!$C$4:$C$106,'Output sheet'!$B9))</f>
        <v>0</v>
      </c>
      <c r="M9" s="6">
        <f>IF($B9=$B$3&amp;" Wide",SUMIFS('Input Forecast Cap Projects'!P$4:P$106,'Input Forecast Cap Projects'!$A$4:$A$106,$C$3,'Input Forecast Cap Projects'!$B$4:$B$106,'Output sheet'!$B$3,'Input Forecast Cap Projects'!$D$4:$D$106,'Output sheet'!$B$6),SUMIFS('Input Forecast Cap Projects'!P$4:P$106,'Input Forecast Cap Projects'!$A$4:$A$106,$C$3,'Input Forecast Cap Projects'!$B$4:$B$106,'Output sheet'!$B$3,'Input Forecast Cap Projects'!$D$4:$D$106,'Output sheet'!$B$6,'Input Forecast Cap Projects'!$C$4:$C$106,'Output sheet'!$B9))</f>
        <v>0</v>
      </c>
      <c r="N9" s="6">
        <f>IF($B9=$B$3&amp;" Wide",SUMIFS('Input Forecast Cap Projects'!Q$4:Q$106,'Input Forecast Cap Projects'!$A$4:$A$106,$C$3,'Input Forecast Cap Projects'!$B$4:$B$106,'Output sheet'!$B$3,'Input Forecast Cap Projects'!$D$4:$D$106,'Output sheet'!$B$6),SUMIFS('Input Forecast Cap Projects'!Q$4:Q$106,'Input Forecast Cap Projects'!$A$4:$A$106,$C$3,'Input Forecast Cap Projects'!$B$4:$B$106,'Output sheet'!$B$3,'Input Forecast Cap Projects'!$D$4:$D$106,'Output sheet'!$B$6,'Input Forecast Cap Projects'!$C$4:$C$106,'Output sheet'!$B9))</f>
        <v>0</v>
      </c>
      <c r="O9" s="6">
        <f>IF($B9=$B$3&amp;" Wide",SUMIFS('Input Forecast Cap Projects'!R$4:R$106,'Input Forecast Cap Projects'!$A$4:$A$106,$C$3,'Input Forecast Cap Projects'!$B$4:$B$106,'Output sheet'!$B$3,'Input Forecast Cap Projects'!$D$4:$D$106,'Output sheet'!$B$6),SUMIFS('Input Forecast Cap Projects'!R$4:R$106,'Input Forecast Cap Projects'!$A$4:$A$106,$C$3,'Input Forecast Cap Projects'!$B$4:$B$106,'Output sheet'!$B$3,'Input Forecast Cap Projects'!$D$4:$D$106,'Output sheet'!$B$6,'Input Forecast Cap Projects'!$C$4:$C$106,'Output sheet'!$B9))</f>
        <v>0</v>
      </c>
      <c r="P9" s="6">
        <f>IF($B9=$B$3&amp;" Wide",SUMIFS('Input Forecast Cap Projects'!S$4:S$106,'Input Forecast Cap Projects'!$A$4:$A$106,$C$3,'Input Forecast Cap Projects'!$B$4:$B$106,'Output sheet'!$B$3,'Input Forecast Cap Projects'!$D$4:$D$106,'Output sheet'!$B$6),SUMIFS('Input Forecast Cap Projects'!S$4:S$106,'Input Forecast Cap Projects'!$A$4:$A$106,$C$3,'Input Forecast Cap Projects'!$B$4:$B$106,'Output sheet'!$B$3,'Input Forecast Cap Projects'!$D$4:$D$106,'Output sheet'!$B$6,'Input Forecast Cap Projects'!$C$4:$C$106,'Output sheet'!$B9))</f>
        <v>0</v>
      </c>
      <c r="Q9" s="6">
        <f>IF($B9=$B$3&amp;" Wide",SUMIFS('Input Forecast Cap Projects'!T$4:T$106,'Input Forecast Cap Projects'!$A$4:$A$106,$C$3,'Input Forecast Cap Projects'!$B$4:$B$106,'Output sheet'!$B$3,'Input Forecast Cap Projects'!$D$4:$D$106,'Output sheet'!$B$6),SUMIFS('Input Forecast Cap Projects'!T$4:T$106,'Input Forecast Cap Projects'!$A$4:$A$106,$C$3,'Input Forecast Cap Projects'!$B$4:$B$106,'Output sheet'!$B$3,'Input Forecast Cap Projects'!$D$4:$D$106,'Output sheet'!$B$6,'Input Forecast Cap Projects'!$C$4:$C$106,'Output sheet'!$B9))</f>
        <v>0</v>
      </c>
      <c r="R9" s="6">
        <f>IF($B9=$B$3&amp;" Wide",SUMIFS('Input Forecast Cap Projects'!U$4:U$106,'Input Forecast Cap Projects'!$A$4:$A$106,$C$3,'Input Forecast Cap Projects'!$B$4:$B$106,'Output sheet'!$B$3,'Input Forecast Cap Projects'!$D$4:$D$106,'Output sheet'!$B$6),SUMIFS('Input Forecast Cap Projects'!U$4:U$106,'Input Forecast Cap Projects'!$A$4:$A$106,$C$3,'Input Forecast Cap Projects'!$B$4:$B$106,'Output sheet'!$B$3,'Input Forecast Cap Projects'!$D$4:$D$106,'Output sheet'!$B$6,'Input Forecast Cap Projects'!$C$4:$C$106,'Output sheet'!$B9))</f>
        <v>0</v>
      </c>
      <c r="S9" s="6">
        <f>IF($B9=$B$3&amp;" Wide",SUMIFS('Input Forecast Cap Projects'!V$4:V$106,'Input Forecast Cap Projects'!$A$4:$A$106,$C$3,'Input Forecast Cap Projects'!$B$4:$B$106,'Output sheet'!$B$3,'Input Forecast Cap Projects'!$D$4:$D$106,'Output sheet'!$B$6),SUMIFS('Input Forecast Cap Projects'!V$4:V$106,'Input Forecast Cap Projects'!$A$4:$A$106,$C$3,'Input Forecast Cap Projects'!$B$4:$B$106,'Output sheet'!$B$3,'Input Forecast Cap Projects'!$D$4:$D$106,'Output sheet'!$B$6,'Input Forecast Cap Projects'!$C$4:$C$106,'Output sheet'!$B9))</f>
        <v>0</v>
      </c>
      <c r="T9" s="6">
        <f>IF($B9=$B$3&amp;" Wide",SUMIFS('Input Forecast Cap Projects'!W$4:W$106,'Input Forecast Cap Projects'!$A$4:$A$106,$C$3,'Input Forecast Cap Projects'!$B$4:$B$106,'Output sheet'!$B$3,'Input Forecast Cap Projects'!$D$4:$D$106,'Output sheet'!$B$6),SUMIFS('Input Forecast Cap Projects'!W$4:W$106,'Input Forecast Cap Projects'!$A$4:$A$106,$C$3,'Input Forecast Cap Projects'!$B$4:$B$106,'Output sheet'!$B$3,'Input Forecast Cap Projects'!$D$4:$D$106,'Output sheet'!$B$6,'Input Forecast Cap Projects'!$C$4:$C$106,'Output sheet'!$B9))</f>
        <v>0</v>
      </c>
      <c r="U9" s="6">
        <f>IF($B9=$B$3&amp;" Wide",SUMIFS('Input Forecast Cap Projects'!X$4:X$106,'Input Forecast Cap Projects'!$A$4:$A$106,$C$3,'Input Forecast Cap Projects'!$B$4:$B$106,'Output sheet'!$B$3,'Input Forecast Cap Projects'!$D$4:$D$106,'Output sheet'!$B$6),SUMIFS('Input Forecast Cap Projects'!X$4:X$106,'Input Forecast Cap Projects'!$A$4:$A$106,$C$3,'Input Forecast Cap Projects'!$B$4:$B$106,'Output sheet'!$B$3,'Input Forecast Cap Projects'!$D$4:$D$106,'Output sheet'!$B$6,'Input Forecast Cap Projects'!$C$4:$C$106,'Output sheet'!$B9))</f>
        <v>0</v>
      </c>
      <c r="V9" s="6">
        <f>IF($B9=$B$3&amp;" Wide",SUMIFS('Input Forecast Cap Projects'!Y$4:Y$106,'Input Forecast Cap Projects'!$A$4:$A$106,$C$3,'Input Forecast Cap Projects'!$B$4:$B$106,'Output sheet'!$B$3,'Input Forecast Cap Projects'!$D$4:$D$106,'Output sheet'!$B$6),SUMIFS('Input Forecast Cap Projects'!Y$4:Y$106,'Input Forecast Cap Projects'!$A$4:$A$106,$C$3,'Input Forecast Cap Projects'!$B$4:$B$106,'Output sheet'!$B$3,'Input Forecast Cap Projects'!$D$4:$D$106,'Output sheet'!$B$6,'Input Forecast Cap Projects'!$C$4:$C$106,'Output sheet'!$B9))</f>
        <v>0</v>
      </c>
      <c r="W9" s="6">
        <f>IF($B9=$B$3&amp;" Wide",SUMIFS('Input Forecast Cap Projects'!Z$4:Z$106,'Input Forecast Cap Projects'!$A$4:$A$106,$C$3,'Input Forecast Cap Projects'!$B$4:$B$106,'Output sheet'!$B$3,'Input Forecast Cap Projects'!$D$4:$D$106,'Output sheet'!$B$6),SUMIFS('Input Forecast Cap Projects'!Z$4:Z$106,'Input Forecast Cap Projects'!$A$4:$A$106,$C$3,'Input Forecast Cap Projects'!$B$4:$B$106,'Output sheet'!$B$3,'Input Forecast Cap Projects'!$D$4:$D$106,'Output sheet'!$B$6,'Input Forecast Cap Projects'!$C$4:$C$106,'Output sheet'!$B9))</f>
        <v>0</v>
      </c>
      <c r="X9" s="6">
        <f>IF($B9=$B$3&amp;" Wide",SUMIFS('Input Forecast Cap Projects'!AA$4:AA$106,'Input Forecast Cap Projects'!$A$4:$A$106,$C$3,'Input Forecast Cap Projects'!$B$4:$B$106,'Output sheet'!$B$3,'Input Forecast Cap Projects'!$D$4:$D$106,'Output sheet'!$B$6),SUMIFS('Input Forecast Cap Projects'!AA$4:AA$106,'Input Forecast Cap Projects'!$A$4:$A$106,$C$3,'Input Forecast Cap Projects'!$B$4:$B$106,'Output sheet'!$B$3,'Input Forecast Cap Projects'!$D$4:$D$106,'Output sheet'!$B$6,'Input Forecast Cap Projects'!$C$4:$C$106,'Output sheet'!$B9))</f>
        <v>0</v>
      </c>
      <c r="Y9" s="6">
        <f>IF($B9=$B$3&amp;" Wide",SUMIFS('Input Forecast Cap Projects'!AB$4:AB$106,'Input Forecast Cap Projects'!$A$4:$A$106,$C$3,'Input Forecast Cap Projects'!$B$4:$B$106,'Output sheet'!$B$3,'Input Forecast Cap Projects'!$D$4:$D$106,'Output sheet'!$B$6),SUMIFS('Input Forecast Cap Projects'!AB$4:AB$106,'Input Forecast Cap Projects'!$A$4:$A$106,$C$3,'Input Forecast Cap Projects'!$B$4:$B$106,'Output sheet'!$B$3,'Input Forecast Cap Projects'!$D$4:$D$106,'Output sheet'!$B$6,'Input Forecast Cap Projects'!$C$4:$C$106,'Output sheet'!$B9))</f>
        <v>0</v>
      </c>
      <c r="Z9" s="6">
        <f>IF($B9=$B$3&amp;" Wide",SUMIFS('Input Forecast Cap Projects'!AC$4:AC$106,'Input Forecast Cap Projects'!$A$4:$A$106,$C$3,'Input Forecast Cap Projects'!$B$4:$B$106,'Output sheet'!$B$3,'Input Forecast Cap Projects'!$D$4:$D$106,'Output sheet'!$B$6),SUMIFS('Input Forecast Cap Projects'!AC$4:AC$106,'Input Forecast Cap Projects'!$A$4:$A$106,$C$3,'Input Forecast Cap Projects'!$B$4:$B$106,'Output sheet'!$B$3,'Input Forecast Cap Projects'!$D$4:$D$106,'Output sheet'!$B$6,'Input Forecast Cap Projects'!$C$4:$C$106,'Output sheet'!$B9))</f>
        <v>0</v>
      </c>
      <c r="AA9" s="6">
        <f>IF($B9=$B$3&amp;" Wide",SUMIFS('Input Forecast Cap Projects'!AD$4:AD$106,'Input Forecast Cap Projects'!$A$4:$A$106,$C$3,'Input Forecast Cap Projects'!$B$4:$B$106,'Output sheet'!$B$3,'Input Forecast Cap Projects'!$D$4:$D$106,'Output sheet'!$B$6),SUMIFS('Input Forecast Cap Projects'!AD$4:AD$106,'Input Forecast Cap Projects'!$A$4:$A$106,$C$3,'Input Forecast Cap Projects'!$B$4:$B$106,'Output sheet'!$B$3,'Input Forecast Cap Projects'!$D$4:$D$106,'Output sheet'!$B$6,'Input Forecast Cap Projects'!$C$4:$C$106,'Output sheet'!$B9))</f>
        <v>0</v>
      </c>
    </row>
    <row r="10" spans="2:27">
      <c r="B10" s="11" t="s">
        <v>93</v>
      </c>
      <c r="C10" s="6">
        <f>IF($B10=$B$3&amp;" Wide",SUMIFS('Input Forecast Cap Projects'!F$4:F$106,'Input Forecast Cap Projects'!$A$4:$A$106,$C$3,'Input Forecast Cap Projects'!$B$4:$B$106,'Output sheet'!$B$3,'Input Forecast Cap Projects'!$D$4:$D$106,'Output sheet'!$B$6),SUMIFS('Input Forecast Cap Projects'!F$4:F$106,'Input Forecast Cap Projects'!$A$4:$A$106,$C$3,'Input Forecast Cap Projects'!$B$4:$B$106,'Output sheet'!$B$3,'Input Forecast Cap Projects'!$D$4:$D$106,'Output sheet'!$B$6,'Input Forecast Cap Projects'!$C$4:$C$106,'Output sheet'!$B10))</f>
        <v>26.314316914197857</v>
      </c>
      <c r="D10" s="6">
        <f>IF($B10=$B$3&amp;" Wide",SUMIFS('Input Forecast Cap Projects'!G$4:G$106,'Input Forecast Cap Projects'!$A$4:$A$106,$C$3,'Input Forecast Cap Projects'!$B$4:$B$106,'Output sheet'!$B$3,'Input Forecast Cap Projects'!$D$4:$D$106,'Output sheet'!$B$6),SUMIFS('Input Forecast Cap Projects'!G$4:G$106,'Input Forecast Cap Projects'!$A$4:$A$106,$C$3,'Input Forecast Cap Projects'!$B$4:$B$106,'Output sheet'!$B$3,'Input Forecast Cap Projects'!$D$4:$D$106,'Output sheet'!$B$6,'Input Forecast Cap Projects'!$C$4:$C$106,'Output sheet'!$B10))</f>
        <v>54.407606415091017</v>
      </c>
      <c r="E10" s="6">
        <f>IF($B10=$B$3&amp;" Wide",SUMIFS('Input Forecast Cap Projects'!H$4:H$106,'Input Forecast Cap Projects'!$A$4:$A$106,$C$3,'Input Forecast Cap Projects'!$B$4:$B$106,'Output sheet'!$B$3,'Input Forecast Cap Projects'!$D$4:$D$106,'Output sheet'!$B$6),SUMIFS('Input Forecast Cap Projects'!H$4:H$106,'Input Forecast Cap Projects'!$A$4:$A$106,$C$3,'Input Forecast Cap Projects'!$B$4:$B$106,'Output sheet'!$B$3,'Input Forecast Cap Projects'!$D$4:$D$106,'Output sheet'!$B$6,'Input Forecast Cap Projects'!$C$4:$C$106,'Output sheet'!$B10))</f>
        <v>21.530672148226344</v>
      </c>
      <c r="F10" s="6">
        <f>IF($B10=$B$3&amp;" Wide",SUMIFS('Input Forecast Cap Projects'!I$4:I$106,'Input Forecast Cap Projects'!$A$4:$A$106,$C$3,'Input Forecast Cap Projects'!$B$4:$B$106,'Output sheet'!$B$3,'Input Forecast Cap Projects'!$D$4:$D$106,'Output sheet'!$B$6),SUMIFS('Input Forecast Cap Projects'!I$4:I$106,'Input Forecast Cap Projects'!$A$4:$A$106,$C$3,'Input Forecast Cap Projects'!$B$4:$B$106,'Output sheet'!$B$3,'Input Forecast Cap Projects'!$D$4:$D$106,'Output sheet'!$B$6,'Input Forecast Cap Projects'!$C$4:$C$106,'Output sheet'!$B10))</f>
        <v>18.317198169885927</v>
      </c>
      <c r="G10" s="6">
        <f>IF($B10=$B$3&amp;" Wide",SUMIFS('Input Forecast Cap Projects'!J$4:J$106,'Input Forecast Cap Projects'!$A$4:$A$106,$C$3,'Input Forecast Cap Projects'!$B$4:$B$106,'Output sheet'!$B$3,'Input Forecast Cap Projects'!$D$4:$D$106,'Output sheet'!$B$6),SUMIFS('Input Forecast Cap Projects'!J$4:J$106,'Input Forecast Cap Projects'!$A$4:$A$106,$C$3,'Input Forecast Cap Projects'!$B$4:$B$106,'Output sheet'!$B$3,'Input Forecast Cap Projects'!$D$4:$D$106,'Output sheet'!$B$6,'Input Forecast Cap Projects'!$C$4:$C$106,'Output sheet'!$B10))</f>
        <v>7.4327859165482728</v>
      </c>
      <c r="H10" s="6">
        <f>IF($B10=$B$3&amp;" Wide",SUMIFS('Input Forecast Cap Projects'!K$4:K$106,'Input Forecast Cap Projects'!$A$4:$A$106,$C$3,'Input Forecast Cap Projects'!$B$4:$B$106,'Output sheet'!$B$3,'Input Forecast Cap Projects'!$D$4:$D$106,'Output sheet'!$B$6),SUMIFS('Input Forecast Cap Projects'!K$4:K$106,'Input Forecast Cap Projects'!$A$4:$A$106,$C$3,'Input Forecast Cap Projects'!$B$4:$B$106,'Output sheet'!$B$3,'Input Forecast Cap Projects'!$D$4:$D$106,'Output sheet'!$B$6,'Input Forecast Cap Projects'!$C$4:$C$106,'Output sheet'!$B10))</f>
        <v>0.56511729917708309</v>
      </c>
      <c r="I10" s="6">
        <f>IF($B10=$B$3&amp;" Wide",SUMIFS('Input Forecast Cap Projects'!L$4:L$106,'Input Forecast Cap Projects'!$A$4:$A$106,$C$3,'Input Forecast Cap Projects'!$B$4:$B$106,'Output sheet'!$B$3,'Input Forecast Cap Projects'!$D$4:$D$106,'Output sheet'!$B$6),SUMIFS('Input Forecast Cap Projects'!L$4:L$106,'Input Forecast Cap Projects'!$A$4:$A$106,$C$3,'Input Forecast Cap Projects'!$B$4:$B$106,'Output sheet'!$B$3,'Input Forecast Cap Projects'!$D$4:$D$106,'Output sheet'!$B$6,'Input Forecast Cap Projects'!$C$4:$C$106,'Output sheet'!$B10))</f>
        <v>0</v>
      </c>
      <c r="J10" s="6">
        <f>IF($B10=$B$3&amp;" Wide",SUMIFS('Input Forecast Cap Projects'!M$4:M$106,'Input Forecast Cap Projects'!$A$4:$A$106,$C$3,'Input Forecast Cap Projects'!$B$4:$B$106,'Output sheet'!$B$3,'Input Forecast Cap Projects'!$D$4:$D$106,'Output sheet'!$B$6),SUMIFS('Input Forecast Cap Projects'!M$4:M$106,'Input Forecast Cap Projects'!$A$4:$A$106,$C$3,'Input Forecast Cap Projects'!$B$4:$B$106,'Output sheet'!$B$3,'Input Forecast Cap Projects'!$D$4:$D$106,'Output sheet'!$B$6,'Input Forecast Cap Projects'!$C$4:$C$106,'Output sheet'!$B10))</f>
        <v>0</v>
      </c>
      <c r="K10" s="6">
        <f>IF($B10=$B$3&amp;" Wide",SUMIFS('Input Forecast Cap Projects'!N$4:N$106,'Input Forecast Cap Projects'!$A$4:$A$106,$C$3,'Input Forecast Cap Projects'!$B$4:$B$106,'Output sheet'!$B$3,'Input Forecast Cap Projects'!$D$4:$D$106,'Output sheet'!$B$6),SUMIFS('Input Forecast Cap Projects'!N$4:N$106,'Input Forecast Cap Projects'!$A$4:$A$106,$C$3,'Input Forecast Cap Projects'!$B$4:$B$106,'Output sheet'!$B$3,'Input Forecast Cap Projects'!$D$4:$D$106,'Output sheet'!$B$6,'Input Forecast Cap Projects'!$C$4:$C$106,'Output sheet'!$B10))</f>
        <v>0</v>
      </c>
      <c r="L10" s="6">
        <f>IF($B10=$B$3&amp;" Wide",SUMIFS('Input Forecast Cap Projects'!O$4:O$106,'Input Forecast Cap Projects'!$A$4:$A$106,$C$3,'Input Forecast Cap Projects'!$B$4:$B$106,'Output sheet'!$B$3,'Input Forecast Cap Projects'!$D$4:$D$106,'Output sheet'!$B$6),SUMIFS('Input Forecast Cap Projects'!O$4:O$106,'Input Forecast Cap Projects'!$A$4:$A$106,$C$3,'Input Forecast Cap Projects'!$B$4:$B$106,'Output sheet'!$B$3,'Input Forecast Cap Projects'!$D$4:$D$106,'Output sheet'!$B$6,'Input Forecast Cap Projects'!$C$4:$C$106,'Output sheet'!$B10))</f>
        <v>0</v>
      </c>
      <c r="M10" s="6">
        <f>IF($B10=$B$3&amp;" Wide",SUMIFS('Input Forecast Cap Projects'!P$4:P$106,'Input Forecast Cap Projects'!$A$4:$A$106,$C$3,'Input Forecast Cap Projects'!$B$4:$B$106,'Output sheet'!$B$3,'Input Forecast Cap Projects'!$D$4:$D$106,'Output sheet'!$B$6),SUMIFS('Input Forecast Cap Projects'!P$4:P$106,'Input Forecast Cap Projects'!$A$4:$A$106,$C$3,'Input Forecast Cap Projects'!$B$4:$B$106,'Output sheet'!$B$3,'Input Forecast Cap Projects'!$D$4:$D$106,'Output sheet'!$B$6,'Input Forecast Cap Projects'!$C$4:$C$106,'Output sheet'!$B10))</f>
        <v>0</v>
      </c>
      <c r="N10" s="6">
        <f>IF($B10=$B$3&amp;" Wide",SUMIFS('Input Forecast Cap Projects'!Q$4:Q$106,'Input Forecast Cap Projects'!$A$4:$A$106,$C$3,'Input Forecast Cap Projects'!$B$4:$B$106,'Output sheet'!$B$3,'Input Forecast Cap Projects'!$D$4:$D$106,'Output sheet'!$B$6),SUMIFS('Input Forecast Cap Projects'!Q$4:Q$106,'Input Forecast Cap Projects'!$A$4:$A$106,$C$3,'Input Forecast Cap Projects'!$B$4:$B$106,'Output sheet'!$B$3,'Input Forecast Cap Projects'!$D$4:$D$106,'Output sheet'!$B$6,'Input Forecast Cap Projects'!$C$4:$C$106,'Output sheet'!$B10))</f>
        <v>0</v>
      </c>
      <c r="O10" s="6">
        <f>IF($B10=$B$3&amp;" Wide",SUMIFS('Input Forecast Cap Projects'!R$4:R$106,'Input Forecast Cap Projects'!$A$4:$A$106,$C$3,'Input Forecast Cap Projects'!$B$4:$B$106,'Output sheet'!$B$3,'Input Forecast Cap Projects'!$D$4:$D$106,'Output sheet'!$B$6),SUMIFS('Input Forecast Cap Projects'!R$4:R$106,'Input Forecast Cap Projects'!$A$4:$A$106,$C$3,'Input Forecast Cap Projects'!$B$4:$B$106,'Output sheet'!$B$3,'Input Forecast Cap Projects'!$D$4:$D$106,'Output sheet'!$B$6,'Input Forecast Cap Projects'!$C$4:$C$106,'Output sheet'!$B10))</f>
        <v>0</v>
      </c>
      <c r="P10" s="6">
        <f>IF($B10=$B$3&amp;" Wide",SUMIFS('Input Forecast Cap Projects'!S$4:S$106,'Input Forecast Cap Projects'!$A$4:$A$106,$C$3,'Input Forecast Cap Projects'!$B$4:$B$106,'Output sheet'!$B$3,'Input Forecast Cap Projects'!$D$4:$D$106,'Output sheet'!$B$6),SUMIFS('Input Forecast Cap Projects'!S$4:S$106,'Input Forecast Cap Projects'!$A$4:$A$106,$C$3,'Input Forecast Cap Projects'!$B$4:$B$106,'Output sheet'!$B$3,'Input Forecast Cap Projects'!$D$4:$D$106,'Output sheet'!$B$6,'Input Forecast Cap Projects'!$C$4:$C$106,'Output sheet'!$B10))</f>
        <v>0</v>
      </c>
      <c r="Q10" s="6">
        <f>IF($B10=$B$3&amp;" Wide",SUMIFS('Input Forecast Cap Projects'!T$4:T$106,'Input Forecast Cap Projects'!$A$4:$A$106,$C$3,'Input Forecast Cap Projects'!$B$4:$B$106,'Output sheet'!$B$3,'Input Forecast Cap Projects'!$D$4:$D$106,'Output sheet'!$B$6),SUMIFS('Input Forecast Cap Projects'!T$4:T$106,'Input Forecast Cap Projects'!$A$4:$A$106,$C$3,'Input Forecast Cap Projects'!$B$4:$B$106,'Output sheet'!$B$3,'Input Forecast Cap Projects'!$D$4:$D$106,'Output sheet'!$B$6,'Input Forecast Cap Projects'!$C$4:$C$106,'Output sheet'!$B10))</f>
        <v>0</v>
      </c>
      <c r="R10" s="6">
        <f>IF($B10=$B$3&amp;" Wide",SUMIFS('Input Forecast Cap Projects'!U$4:U$106,'Input Forecast Cap Projects'!$A$4:$A$106,$C$3,'Input Forecast Cap Projects'!$B$4:$B$106,'Output sheet'!$B$3,'Input Forecast Cap Projects'!$D$4:$D$106,'Output sheet'!$B$6),SUMIFS('Input Forecast Cap Projects'!U$4:U$106,'Input Forecast Cap Projects'!$A$4:$A$106,$C$3,'Input Forecast Cap Projects'!$B$4:$B$106,'Output sheet'!$B$3,'Input Forecast Cap Projects'!$D$4:$D$106,'Output sheet'!$B$6,'Input Forecast Cap Projects'!$C$4:$C$106,'Output sheet'!$B10))</f>
        <v>0</v>
      </c>
      <c r="S10" s="6">
        <f>IF($B10=$B$3&amp;" Wide",SUMIFS('Input Forecast Cap Projects'!V$4:V$106,'Input Forecast Cap Projects'!$A$4:$A$106,$C$3,'Input Forecast Cap Projects'!$B$4:$B$106,'Output sheet'!$B$3,'Input Forecast Cap Projects'!$D$4:$D$106,'Output sheet'!$B$6),SUMIFS('Input Forecast Cap Projects'!V$4:V$106,'Input Forecast Cap Projects'!$A$4:$A$106,$C$3,'Input Forecast Cap Projects'!$B$4:$B$106,'Output sheet'!$B$3,'Input Forecast Cap Projects'!$D$4:$D$106,'Output sheet'!$B$6,'Input Forecast Cap Projects'!$C$4:$C$106,'Output sheet'!$B10))</f>
        <v>0</v>
      </c>
      <c r="T10" s="6">
        <f>IF($B10=$B$3&amp;" Wide",SUMIFS('Input Forecast Cap Projects'!W$4:W$106,'Input Forecast Cap Projects'!$A$4:$A$106,$C$3,'Input Forecast Cap Projects'!$B$4:$B$106,'Output sheet'!$B$3,'Input Forecast Cap Projects'!$D$4:$D$106,'Output sheet'!$B$6),SUMIFS('Input Forecast Cap Projects'!W$4:W$106,'Input Forecast Cap Projects'!$A$4:$A$106,$C$3,'Input Forecast Cap Projects'!$B$4:$B$106,'Output sheet'!$B$3,'Input Forecast Cap Projects'!$D$4:$D$106,'Output sheet'!$B$6,'Input Forecast Cap Projects'!$C$4:$C$106,'Output sheet'!$B10))</f>
        <v>0</v>
      </c>
      <c r="U10" s="6">
        <f>IF($B10=$B$3&amp;" Wide",SUMIFS('Input Forecast Cap Projects'!X$4:X$106,'Input Forecast Cap Projects'!$A$4:$A$106,$C$3,'Input Forecast Cap Projects'!$B$4:$B$106,'Output sheet'!$B$3,'Input Forecast Cap Projects'!$D$4:$D$106,'Output sheet'!$B$6),SUMIFS('Input Forecast Cap Projects'!X$4:X$106,'Input Forecast Cap Projects'!$A$4:$A$106,$C$3,'Input Forecast Cap Projects'!$B$4:$B$106,'Output sheet'!$B$3,'Input Forecast Cap Projects'!$D$4:$D$106,'Output sheet'!$B$6,'Input Forecast Cap Projects'!$C$4:$C$106,'Output sheet'!$B10))</f>
        <v>0</v>
      </c>
      <c r="V10" s="6">
        <f>IF($B10=$B$3&amp;" Wide",SUMIFS('Input Forecast Cap Projects'!Y$4:Y$106,'Input Forecast Cap Projects'!$A$4:$A$106,$C$3,'Input Forecast Cap Projects'!$B$4:$B$106,'Output sheet'!$B$3,'Input Forecast Cap Projects'!$D$4:$D$106,'Output sheet'!$B$6),SUMIFS('Input Forecast Cap Projects'!Y$4:Y$106,'Input Forecast Cap Projects'!$A$4:$A$106,$C$3,'Input Forecast Cap Projects'!$B$4:$B$106,'Output sheet'!$B$3,'Input Forecast Cap Projects'!$D$4:$D$106,'Output sheet'!$B$6,'Input Forecast Cap Projects'!$C$4:$C$106,'Output sheet'!$B10))</f>
        <v>0</v>
      </c>
      <c r="W10" s="6">
        <f>IF($B10=$B$3&amp;" Wide",SUMIFS('Input Forecast Cap Projects'!Z$4:Z$106,'Input Forecast Cap Projects'!$A$4:$A$106,$C$3,'Input Forecast Cap Projects'!$B$4:$B$106,'Output sheet'!$B$3,'Input Forecast Cap Projects'!$D$4:$D$106,'Output sheet'!$B$6),SUMIFS('Input Forecast Cap Projects'!Z$4:Z$106,'Input Forecast Cap Projects'!$A$4:$A$106,$C$3,'Input Forecast Cap Projects'!$B$4:$B$106,'Output sheet'!$B$3,'Input Forecast Cap Projects'!$D$4:$D$106,'Output sheet'!$B$6,'Input Forecast Cap Projects'!$C$4:$C$106,'Output sheet'!$B10))</f>
        <v>0</v>
      </c>
      <c r="X10" s="6">
        <f>IF($B10=$B$3&amp;" Wide",SUMIFS('Input Forecast Cap Projects'!AA$4:AA$106,'Input Forecast Cap Projects'!$A$4:$A$106,$C$3,'Input Forecast Cap Projects'!$B$4:$B$106,'Output sheet'!$B$3,'Input Forecast Cap Projects'!$D$4:$D$106,'Output sheet'!$B$6),SUMIFS('Input Forecast Cap Projects'!AA$4:AA$106,'Input Forecast Cap Projects'!$A$4:$A$106,$C$3,'Input Forecast Cap Projects'!$B$4:$B$106,'Output sheet'!$B$3,'Input Forecast Cap Projects'!$D$4:$D$106,'Output sheet'!$B$6,'Input Forecast Cap Projects'!$C$4:$C$106,'Output sheet'!$B10))</f>
        <v>0</v>
      </c>
      <c r="Y10" s="6">
        <f>IF($B10=$B$3&amp;" Wide",SUMIFS('Input Forecast Cap Projects'!AB$4:AB$106,'Input Forecast Cap Projects'!$A$4:$A$106,$C$3,'Input Forecast Cap Projects'!$B$4:$B$106,'Output sheet'!$B$3,'Input Forecast Cap Projects'!$D$4:$D$106,'Output sheet'!$B$6),SUMIFS('Input Forecast Cap Projects'!AB$4:AB$106,'Input Forecast Cap Projects'!$A$4:$A$106,$C$3,'Input Forecast Cap Projects'!$B$4:$B$106,'Output sheet'!$B$3,'Input Forecast Cap Projects'!$D$4:$D$106,'Output sheet'!$B$6,'Input Forecast Cap Projects'!$C$4:$C$106,'Output sheet'!$B10))</f>
        <v>0</v>
      </c>
      <c r="Z10" s="6">
        <f>IF($B10=$B$3&amp;" Wide",SUMIFS('Input Forecast Cap Projects'!AC$4:AC$106,'Input Forecast Cap Projects'!$A$4:$A$106,$C$3,'Input Forecast Cap Projects'!$B$4:$B$106,'Output sheet'!$B$3,'Input Forecast Cap Projects'!$D$4:$D$106,'Output sheet'!$B$6),SUMIFS('Input Forecast Cap Projects'!AC$4:AC$106,'Input Forecast Cap Projects'!$A$4:$A$106,$C$3,'Input Forecast Cap Projects'!$B$4:$B$106,'Output sheet'!$B$3,'Input Forecast Cap Projects'!$D$4:$D$106,'Output sheet'!$B$6,'Input Forecast Cap Projects'!$C$4:$C$106,'Output sheet'!$B10))</f>
        <v>0</v>
      </c>
      <c r="AA10" s="6">
        <f>IF($B10=$B$3&amp;" Wide",SUMIFS('Input Forecast Cap Projects'!AD$4:AD$106,'Input Forecast Cap Projects'!$A$4:$A$106,$C$3,'Input Forecast Cap Projects'!$B$4:$B$106,'Output sheet'!$B$3,'Input Forecast Cap Projects'!$D$4:$D$106,'Output sheet'!$B$6),SUMIFS('Input Forecast Cap Projects'!AD$4:AD$106,'Input Forecast Cap Projects'!$A$4:$A$106,$C$3,'Input Forecast Cap Projects'!$B$4:$B$106,'Output sheet'!$B$3,'Input Forecast Cap Projects'!$D$4:$D$106,'Output sheet'!$B$6,'Input Forecast Cap Projects'!$C$4:$C$106,'Output sheet'!$B10))</f>
        <v>0</v>
      </c>
    </row>
    <row r="11" spans="2:27">
      <c r="B11" s="11" t="s">
        <v>174</v>
      </c>
      <c r="C11" s="6">
        <f>IF($B11=$B$3&amp;" Wide",SUMIFS('Input Forecast Cap Projects'!F$4:F$106,'Input Forecast Cap Projects'!$A$4:$A$106,$C$3,'Input Forecast Cap Projects'!$B$4:$B$106,'Output sheet'!$B$3,'Input Forecast Cap Projects'!$D$4:$D$106,'Output sheet'!$B$6),SUMIFS('Input Forecast Cap Projects'!F$4:F$106,'Input Forecast Cap Projects'!$A$4:$A$106,$C$3,'Input Forecast Cap Projects'!$B$4:$B$106,'Output sheet'!$B$3,'Input Forecast Cap Projects'!$D$4:$D$106,'Output sheet'!$B$6,'Input Forecast Cap Projects'!$C$4:$C$106,'Output sheet'!$B11))</f>
        <v>0</v>
      </c>
      <c r="D11" s="6">
        <f>IF($B11=$B$3&amp;" Wide",SUMIFS('Input Forecast Cap Projects'!G$4:G$106,'Input Forecast Cap Projects'!$A$4:$A$106,$C$3,'Input Forecast Cap Projects'!$B$4:$B$106,'Output sheet'!$B$3,'Input Forecast Cap Projects'!$D$4:$D$106,'Output sheet'!$B$6),SUMIFS('Input Forecast Cap Projects'!G$4:G$106,'Input Forecast Cap Projects'!$A$4:$A$106,$C$3,'Input Forecast Cap Projects'!$B$4:$B$106,'Output sheet'!$B$3,'Input Forecast Cap Projects'!$D$4:$D$106,'Output sheet'!$B$6,'Input Forecast Cap Projects'!$C$4:$C$106,'Output sheet'!$B11))</f>
        <v>0</v>
      </c>
      <c r="E11" s="6">
        <f>IF($B11=$B$3&amp;" Wide",SUMIFS('Input Forecast Cap Projects'!H$4:H$106,'Input Forecast Cap Projects'!$A$4:$A$106,$C$3,'Input Forecast Cap Projects'!$B$4:$B$106,'Output sheet'!$B$3,'Input Forecast Cap Projects'!$D$4:$D$106,'Output sheet'!$B$6),SUMIFS('Input Forecast Cap Projects'!H$4:H$106,'Input Forecast Cap Projects'!$A$4:$A$106,$C$3,'Input Forecast Cap Projects'!$B$4:$B$106,'Output sheet'!$B$3,'Input Forecast Cap Projects'!$D$4:$D$106,'Output sheet'!$B$6,'Input Forecast Cap Projects'!$C$4:$C$106,'Output sheet'!$B11))</f>
        <v>0</v>
      </c>
      <c r="F11" s="6">
        <f>IF($B11=$B$3&amp;" Wide",SUMIFS('Input Forecast Cap Projects'!I$4:I$106,'Input Forecast Cap Projects'!$A$4:$A$106,$C$3,'Input Forecast Cap Projects'!$B$4:$B$106,'Output sheet'!$B$3,'Input Forecast Cap Projects'!$D$4:$D$106,'Output sheet'!$B$6),SUMIFS('Input Forecast Cap Projects'!I$4:I$106,'Input Forecast Cap Projects'!$A$4:$A$106,$C$3,'Input Forecast Cap Projects'!$B$4:$B$106,'Output sheet'!$B$3,'Input Forecast Cap Projects'!$D$4:$D$106,'Output sheet'!$B$6,'Input Forecast Cap Projects'!$C$4:$C$106,'Output sheet'!$B11))</f>
        <v>0</v>
      </c>
      <c r="G11" s="6">
        <f>IF($B11=$B$3&amp;" Wide",SUMIFS('Input Forecast Cap Projects'!J$4:J$106,'Input Forecast Cap Projects'!$A$4:$A$106,$C$3,'Input Forecast Cap Projects'!$B$4:$B$106,'Output sheet'!$B$3,'Input Forecast Cap Projects'!$D$4:$D$106,'Output sheet'!$B$6),SUMIFS('Input Forecast Cap Projects'!J$4:J$106,'Input Forecast Cap Projects'!$A$4:$A$106,$C$3,'Input Forecast Cap Projects'!$B$4:$B$106,'Output sheet'!$B$3,'Input Forecast Cap Projects'!$D$4:$D$106,'Output sheet'!$B$6,'Input Forecast Cap Projects'!$C$4:$C$106,'Output sheet'!$B11))</f>
        <v>0</v>
      </c>
      <c r="H11" s="6">
        <f>IF($B11=$B$3&amp;" Wide",SUMIFS('Input Forecast Cap Projects'!K$4:K$106,'Input Forecast Cap Projects'!$A$4:$A$106,$C$3,'Input Forecast Cap Projects'!$B$4:$B$106,'Output sheet'!$B$3,'Input Forecast Cap Projects'!$D$4:$D$106,'Output sheet'!$B$6),SUMIFS('Input Forecast Cap Projects'!K$4:K$106,'Input Forecast Cap Projects'!$A$4:$A$106,$C$3,'Input Forecast Cap Projects'!$B$4:$B$106,'Output sheet'!$B$3,'Input Forecast Cap Projects'!$D$4:$D$106,'Output sheet'!$B$6,'Input Forecast Cap Projects'!$C$4:$C$106,'Output sheet'!$B11))</f>
        <v>0</v>
      </c>
      <c r="I11" s="6">
        <f>IF($B11=$B$3&amp;" Wide",SUMIFS('Input Forecast Cap Projects'!L$4:L$106,'Input Forecast Cap Projects'!$A$4:$A$106,$C$3,'Input Forecast Cap Projects'!$B$4:$B$106,'Output sheet'!$B$3,'Input Forecast Cap Projects'!$D$4:$D$106,'Output sheet'!$B$6),SUMIFS('Input Forecast Cap Projects'!L$4:L$106,'Input Forecast Cap Projects'!$A$4:$A$106,$C$3,'Input Forecast Cap Projects'!$B$4:$B$106,'Output sheet'!$B$3,'Input Forecast Cap Projects'!$D$4:$D$106,'Output sheet'!$B$6,'Input Forecast Cap Projects'!$C$4:$C$106,'Output sheet'!$B11))</f>
        <v>0</v>
      </c>
      <c r="J11" s="6">
        <f>IF($B11=$B$3&amp;" Wide",SUMIFS('Input Forecast Cap Projects'!M$4:M$106,'Input Forecast Cap Projects'!$A$4:$A$106,$C$3,'Input Forecast Cap Projects'!$B$4:$B$106,'Output sheet'!$B$3,'Input Forecast Cap Projects'!$D$4:$D$106,'Output sheet'!$B$6),SUMIFS('Input Forecast Cap Projects'!M$4:M$106,'Input Forecast Cap Projects'!$A$4:$A$106,$C$3,'Input Forecast Cap Projects'!$B$4:$B$106,'Output sheet'!$B$3,'Input Forecast Cap Projects'!$D$4:$D$106,'Output sheet'!$B$6,'Input Forecast Cap Projects'!$C$4:$C$106,'Output sheet'!$B11))</f>
        <v>0</v>
      </c>
      <c r="K11" s="6">
        <f>IF($B11=$B$3&amp;" Wide",SUMIFS('Input Forecast Cap Projects'!N$4:N$106,'Input Forecast Cap Projects'!$A$4:$A$106,$C$3,'Input Forecast Cap Projects'!$B$4:$B$106,'Output sheet'!$B$3,'Input Forecast Cap Projects'!$D$4:$D$106,'Output sheet'!$B$6),SUMIFS('Input Forecast Cap Projects'!N$4:N$106,'Input Forecast Cap Projects'!$A$4:$A$106,$C$3,'Input Forecast Cap Projects'!$B$4:$B$106,'Output sheet'!$B$3,'Input Forecast Cap Projects'!$D$4:$D$106,'Output sheet'!$B$6,'Input Forecast Cap Projects'!$C$4:$C$106,'Output sheet'!$B11))</f>
        <v>0</v>
      </c>
      <c r="L11" s="6">
        <f>IF($B11=$B$3&amp;" Wide",SUMIFS('Input Forecast Cap Projects'!O$4:O$106,'Input Forecast Cap Projects'!$A$4:$A$106,$C$3,'Input Forecast Cap Projects'!$B$4:$B$106,'Output sheet'!$B$3,'Input Forecast Cap Projects'!$D$4:$D$106,'Output sheet'!$B$6),SUMIFS('Input Forecast Cap Projects'!O$4:O$106,'Input Forecast Cap Projects'!$A$4:$A$106,$C$3,'Input Forecast Cap Projects'!$B$4:$B$106,'Output sheet'!$B$3,'Input Forecast Cap Projects'!$D$4:$D$106,'Output sheet'!$B$6,'Input Forecast Cap Projects'!$C$4:$C$106,'Output sheet'!$B11))</f>
        <v>0</v>
      </c>
      <c r="M11" s="6">
        <f>IF($B11=$B$3&amp;" Wide",SUMIFS('Input Forecast Cap Projects'!P$4:P$106,'Input Forecast Cap Projects'!$A$4:$A$106,$C$3,'Input Forecast Cap Projects'!$B$4:$B$106,'Output sheet'!$B$3,'Input Forecast Cap Projects'!$D$4:$D$106,'Output sheet'!$B$6),SUMIFS('Input Forecast Cap Projects'!P$4:P$106,'Input Forecast Cap Projects'!$A$4:$A$106,$C$3,'Input Forecast Cap Projects'!$B$4:$B$106,'Output sheet'!$B$3,'Input Forecast Cap Projects'!$D$4:$D$106,'Output sheet'!$B$6,'Input Forecast Cap Projects'!$C$4:$C$106,'Output sheet'!$B11))</f>
        <v>0</v>
      </c>
      <c r="N11" s="6">
        <f>IF($B11=$B$3&amp;" Wide",SUMIFS('Input Forecast Cap Projects'!Q$4:Q$106,'Input Forecast Cap Projects'!$A$4:$A$106,$C$3,'Input Forecast Cap Projects'!$B$4:$B$106,'Output sheet'!$B$3,'Input Forecast Cap Projects'!$D$4:$D$106,'Output sheet'!$B$6),SUMIFS('Input Forecast Cap Projects'!Q$4:Q$106,'Input Forecast Cap Projects'!$A$4:$A$106,$C$3,'Input Forecast Cap Projects'!$B$4:$B$106,'Output sheet'!$B$3,'Input Forecast Cap Projects'!$D$4:$D$106,'Output sheet'!$B$6,'Input Forecast Cap Projects'!$C$4:$C$106,'Output sheet'!$B11))</f>
        <v>0</v>
      </c>
      <c r="O11" s="6">
        <f>IF($B11=$B$3&amp;" Wide",SUMIFS('Input Forecast Cap Projects'!R$4:R$106,'Input Forecast Cap Projects'!$A$4:$A$106,$C$3,'Input Forecast Cap Projects'!$B$4:$B$106,'Output sheet'!$B$3,'Input Forecast Cap Projects'!$D$4:$D$106,'Output sheet'!$B$6),SUMIFS('Input Forecast Cap Projects'!R$4:R$106,'Input Forecast Cap Projects'!$A$4:$A$106,$C$3,'Input Forecast Cap Projects'!$B$4:$B$106,'Output sheet'!$B$3,'Input Forecast Cap Projects'!$D$4:$D$106,'Output sheet'!$B$6,'Input Forecast Cap Projects'!$C$4:$C$106,'Output sheet'!$B11))</f>
        <v>0</v>
      </c>
      <c r="P11" s="6">
        <f>IF($B11=$B$3&amp;" Wide",SUMIFS('Input Forecast Cap Projects'!S$4:S$106,'Input Forecast Cap Projects'!$A$4:$A$106,$C$3,'Input Forecast Cap Projects'!$B$4:$B$106,'Output sheet'!$B$3,'Input Forecast Cap Projects'!$D$4:$D$106,'Output sheet'!$B$6),SUMIFS('Input Forecast Cap Projects'!S$4:S$106,'Input Forecast Cap Projects'!$A$4:$A$106,$C$3,'Input Forecast Cap Projects'!$B$4:$B$106,'Output sheet'!$B$3,'Input Forecast Cap Projects'!$D$4:$D$106,'Output sheet'!$B$6,'Input Forecast Cap Projects'!$C$4:$C$106,'Output sheet'!$B11))</f>
        <v>0</v>
      </c>
      <c r="Q11" s="6">
        <f>IF($B11=$B$3&amp;" Wide",SUMIFS('Input Forecast Cap Projects'!T$4:T$106,'Input Forecast Cap Projects'!$A$4:$A$106,$C$3,'Input Forecast Cap Projects'!$B$4:$B$106,'Output sheet'!$B$3,'Input Forecast Cap Projects'!$D$4:$D$106,'Output sheet'!$B$6),SUMIFS('Input Forecast Cap Projects'!T$4:T$106,'Input Forecast Cap Projects'!$A$4:$A$106,$C$3,'Input Forecast Cap Projects'!$B$4:$B$106,'Output sheet'!$B$3,'Input Forecast Cap Projects'!$D$4:$D$106,'Output sheet'!$B$6,'Input Forecast Cap Projects'!$C$4:$C$106,'Output sheet'!$B11))</f>
        <v>0</v>
      </c>
      <c r="R11" s="6">
        <f>IF($B11=$B$3&amp;" Wide",SUMIFS('Input Forecast Cap Projects'!U$4:U$106,'Input Forecast Cap Projects'!$A$4:$A$106,$C$3,'Input Forecast Cap Projects'!$B$4:$B$106,'Output sheet'!$B$3,'Input Forecast Cap Projects'!$D$4:$D$106,'Output sheet'!$B$6),SUMIFS('Input Forecast Cap Projects'!U$4:U$106,'Input Forecast Cap Projects'!$A$4:$A$106,$C$3,'Input Forecast Cap Projects'!$B$4:$B$106,'Output sheet'!$B$3,'Input Forecast Cap Projects'!$D$4:$D$106,'Output sheet'!$B$6,'Input Forecast Cap Projects'!$C$4:$C$106,'Output sheet'!$B11))</f>
        <v>0</v>
      </c>
      <c r="S11" s="6">
        <f>IF($B11=$B$3&amp;" Wide",SUMIFS('Input Forecast Cap Projects'!V$4:V$106,'Input Forecast Cap Projects'!$A$4:$A$106,$C$3,'Input Forecast Cap Projects'!$B$4:$B$106,'Output sheet'!$B$3,'Input Forecast Cap Projects'!$D$4:$D$106,'Output sheet'!$B$6),SUMIFS('Input Forecast Cap Projects'!V$4:V$106,'Input Forecast Cap Projects'!$A$4:$A$106,$C$3,'Input Forecast Cap Projects'!$B$4:$B$106,'Output sheet'!$B$3,'Input Forecast Cap Projects'!$D$4:$D$106,'Output sheet'!$B$6,'Input Forecast Cap Projects'!$C$4:$C$106,'Output sheet'!$B11))</f>
        <v>0</v>
      </c>
      <c r="T11" s="6">
        <f>IF($B11=$B$3&amp;" Wide",SUMIFS('Input Forecast Cap Projects'!W$4:W$106,'Input Forecast Cap Projects'!$A$4:$A$106,$C$3,'Input Forecast Cap Projects'!$B$4:$B$106,'Output sheet'!$B$3,'Input Forecast Cap Projects'!$D$4:$D$106,'Output sheet'!$B$6),SUMIFS('Input Forecast Cap Projects'!W$4:W$106,'Input Forecast Cap Projects'!$A$4:$A$106,$C$3,'Input Forecast Cap Projects'!$B$4:$B$106,'Output sheet'!$B$3,'Input Forecast Cap Projects'!$D$4:$D$106,'Output sheet'!$B$6,'Input Forecast Cap Projects'!$C$4:$C$106,'Output sheet'!$B11))</f>
        <v>0</v>
      </c>
      <c r="U11" s="6">
        <f>IF($B11=$B$3&amp;" Wide",SUMIFS('Input Forecast Cap Projects'!X$4:X$106,'Input Forecast Cap Projects'!$A$4:$A$106,$C$3,'Input Forecast Cap Projects'!$B$4:$B$106,'Output sheet'!$B$3,'Input Forecast Cap Projects'!$D$4:$D$106,'Output sheet'!$B$6),SUMIFS('Input Forecast Cap Projects'!X$4:X$106,'Input Forecast Cap Projects'!$A$4:$A$106,$C$3,'Input Forecast Cap Projects'!$B$4:$B$106,'Output sheet'!$B$3,'Input Forecast Cap Projects'!$D$4:$D$106,'Output sheet'!$B$6,'Input Forecast Cap Projects'!$C$4:$C$106,'Output sheet'!$B11))</f>
        <v>0</v>
      </c>
      <c r="V11" s="6">
        <f>IF($B11=$B$3&amp;" Wide",SUMIFS('Input Forecast Cap Projects'!Y$4:Y$106,'Input Forecast Cap Projects'!$A$4:$A$106,$C$3,'Input Forecast Cap Projects'!$B$4:$B$106,'Output sheet'!$B$3,'Input Forecast Cap Projects'!$D$4:$D$106,'Output sheet'!$B$6),SUMIFS('Input Forecast Cap Projects'!Y$4:Y$106,'Input Forecast Cap Projects'!$A$4:$A$106,$C$3,'Input Forecast Cap Projects'!$B$4:$B$106,'Output sheet'!$B$3,'Input Forecast Cap Projects'!$D$4:$D$106,'Output sheet'!$B$6,'Input Forecast Cap Projects'!$C$4:$C$106,'Output sheet'!$B11))</f>
        <v>0</v>
      </c>
      <c r="W11" s="6">
        <f>IF($B11=$B$3&amp;" Wide",SUMIFS('Input Forecast Cap Projects'!Z$4:Z$106,'Input Forecast Cap Projects'!$A$4:$A$106,$C$3,'Input Forecast Cap Projects'!$B$4:$B$106,'Output sheet'!$B$3,'Input Forecast Cap Projects'!$D$4:$D$106,'Output sheet'!$B$6),SUMIFS('Input Forecast Cap Projects'!Z$4:Z$106,'Input Forecast Cap Projects'!$A$4:$A$106,$C$3,'Input Forecast Cap Projects'!$B$4:$B$106,'Output sheet'!$B$3,'Input Forecast Cap Projects'!$D$4:$D$106,'Output sheet'!$B$6,'Input Forecast Cap Projects'!$C$4:$C$106,'Output sheet'!$B11))</f>
        <v>0</v>
      </c>
      <c r="X11" s="6">
        <f>IF($B11=$B$3&amp;" Wide",SUMIFS('Input Forecast Cap Projects'!AA$4:AA$106,'Input Forecast Cap Projects'!$A$4:$A$106,$C$3,'Input Forecast Cap Projects'!$B$4:$B$106,'Output sheet'!$B$3,'Input Forecast Cap Projects'!$D$4:$D$106,'Output sheet'!$B$6),SUMIFS('Input Forecast Cap Projects'!AA$4:AA$106,'Input Forecast Cap Projects'!$A$4:$A$106,$C$3,'Input Forecast Cap Projects'!$B$4:$B$106,'Output sheet'!$B$3,'Input Forecast Cap Projects'!$D$4:$D$106,'Output sheet'!$B$6,'Input Forecast Cap Projects'!$C$4:$C$106,'Output sheet'!$B11))</f>
        <v>0</v>
      </c>
      <c r="Y11" s="6">
        <f>IF($B11=$B$3&amp;" Wide",SUMIFS('Input Forecast Cap Projects'!AB$4:AB$106,'Input Forecast Cap Projects'!$A$4:$A$106,$C$3,'Input Forecast Cap Projects'!$B$4:$B$106,'Output sheet'!$B$3,'Input Forecast Cap Projects'!$D$4:$D$106,'Output sheet'!$B$6),SUMIFS('Input Forecast Cap Projects'!AB$4:AB$106,'Input Forecast Cap Projects'!$A$4:$A$106,$C$3,'Input Forecast Cap Projects'!$B$4:$B$106,'Output sheet'!$B$3,'Input Forecast Cap Projects'!$D$4:$D$106,'Output sheet'!$B$6,'Input Forecast Cap Projects'!$C$4:$C$106,'Output sheet'!$B11))</f>
        <v>0</v>
      </c>
      <c r="Z11" s="6">
        <f>IF($B11=$B$3&amp;" Wide",SUMIFS('Input Forecast Cap Projects'!AC$4:AC$106,'Input Forecast Cap Projects'!$A$4:$A$106,$C$3,'Input Forecast Cap Projects'!$B$4:$B$106,'Output sheet'!$B$3,'Input Forecast Cap Projects'!$D$4:$D$106,'Output sheet'!$B$6),SUMIFS('Input Forecast Cap Projects'!AC$4:AC$106,'Input Forecast Cap Projects'!$A$4:$A$106,$C$3,'Input Forecast Cap Projects'!$B$4:$B$106,'Output sheet'!$B$3,'Input Forecast Cap Projects'!$D$4:$D$106,'Output sheet'!$B$6,'Input Forecast Cap Projects'!$C$4:$C$106,'Output sheet'!$B11))</f>
        <v>0</v>
      </c>
      <c r="AA11" s="6">
        <f>IF($B11=$B$3&amp;" Wide",SUMIFS('Input Forecast Cap Projects'!AD$4:AD$106,'Input Forecast Cap Projects'!$A$4:$A$106,$C$3,'Input Forecast Cap Projects'!$B$4:$B$106,'Output sheet'!$B$3,'Input Forecast Cap Projects'!$D$4:$D$106,'Output sheet'!$B$6),SUMIFS('Input Forecast Cap Projects'!AD$4:AD$106,'Input Forecast Cap Projects'!$A$4:$A$106,$C$3,'Input Forecast Cap Projects'!$B$4:$B$106,'Output sheet'!$B$3,'Input Forecast Cap Projects'!$D$4:$D$106,'Output sheet'!$B$6,'Input Forecast Cap Projects'!$C$4:$C$106,'Output sheet'!$B11))</f>
        <v>0</v>
      </c>
    </row>
    <row r="12" spans="2:27">
      <c r="B12" s="11" t="s">
        <v>174</v>
      </c>
      <c r="C12" s="6">
        <f>IF($B12=$B$3&amp;" Wide",SUMIFS('Input Forecast Cap Projects'!F$4:F$106,'Input Forecast Cap Projects'!$A$4:$A$106,$C$3,'Input Forecast Cap Projects'!$B$4:$B$106,'Output sheet'!$B$3,'Input Forecast Cap Projects'!$D$4:$D$106,'Output sheet'!$B$6),SUMIFS('Input Forecast Cap Projects'!F$4:F$106,'Input Forecast Cap Projects'!$A$4:$A$106,$C$3,'Input Forecast Cap Projects'!$B$4:$B$106,'Output sheet'!$B$3,'Input Forecast Cap Projects'!$D$4:$D$106,'Output sheet'!$B$6,'Input Forecast Cap Projects'!$C$4:$C$106,'Output sheet'!$B12))</f>
        <v>0</v>
      </c>
      <c r="D12" s="6">
        <f>IF($B12=$B$3&amp;" Wide",SUMIFS('Input Forecast Cap Projects'!G$4:G$106,'Input Forecast Cap Projects'!$A$4:$A$106,$C$3,'Input Forecast Cap Projects'!$B$4:$B$106,'Output sheet'!$B$3,'Input Forecast Cap Projects'!$D$4:$D$106,'Output sheet'!$B$6),SUMIFS('Input Forecast Cap Projects'!G$4:G$106,'Input Forecast Cap Projects'!$A$4:$A$106,$C$3,'Input Forecast Cap Projects'!$B$4:$B$106,'Output sheet'!$B$3,'Input Forecast Cap Projects'!$D$4:$D$106,'Output sheet'!$B$6,'Input Forecast Cap Projects'!$C$4:$C$106,'Output sheet'!$B12))</f>
        <v>0</v>
      </c>
      <c r="E12" s="6">
        <f>IF($B12=$B$3&amp;" Wide",SUMIFS('Input Forecast Cap Projects'!H$4:H$106,'Input Forecast Cap Projects'!$A$4:$A$106,$C$3,'Input Forecast Cap Projects'!$B$4:$B$106,'Output sheet'!$B$3,'Input Forecast Cap Projects'!$D$4:$D$106,'Output sheet'!$B$6),SUMIFS('Input Forecast Cap Projects'!H$4:H$106,'Input Forecast Cap Projects'!$A$4:$A$106,$C$3,'Input Forecast Cap Projects'!$B$4:$B$106,'Output sheet'!$B$3,'Input Forecast Cap Projects'!$D$4:$D$106,'Output sheet'!$B$6,'Input Forecast Cap Projects'!$C$4:$C$106,'Output sheet'!$B12))</f>
        <v>0</v>
      </c>
      <c r="F12" s="6">
        <f>IF($B12=$B$3&amp;" Wide",SUMIFS('Input Forecast Cap Projects'!I$4:I$106,'Input Forecast Cap Projects'!$A$4:$A$106,$C$3,'Input Forecast Cap Projects'!$B$4:$B$106,'Output sheet'!$B$3,'Input Forecast Cap Projects'!$D$4:$D$106,'Output sheet'!$B$6),SUMIFS('Input Forecast Cap Projects'!I$4:I$106,'Input Forecast Cap Projects'!$A$4:$A$106,$C$3,'Input Forecast Cap Projects'!$B$4:$B$106,'Output sheet'!$B$3,'Input Forecast Cap Projects'!$D$4:$D$106,'Output sheet'!$B$6,'Input Forecast Cap Projects'!$C$4:$C$106,'Output sheet'!$B12))</f>
        <v>0</v>
      </c>
      <c r="G12" s="6">
        <f>IF($B12=$B$3&amp;" Wide",SUMIFS('Input Forecast Cap Projects'!J$4:J$106,'Input Forecast Cap Projects'!$A$4:$A$106,$C$3,'Input Forecast Cap Projects'!$B$4:$B$106,'Output sheet'!$B$3,'Input Forecast Cap Projects'!$D$4:$D$106,'Output sheet'!$B$6),SUMIFS('Input Forecast Cap Projects'!J$4:J$106,'Input Forecast Cap Projects'!$A$4:$A$106,$C$3,'Input Forecast Cap Projects'!$B$4:$B$106,'Output sheet'!$B$3,'Input Forecast Cap Projects'!$D$4:$D$106,'Output sheet'!$B$6,'Input Forecast Cap Projects'!$C$4:$C$106,'Output sheet'!$B12))</f>
        <v>0</v>
      </c>
      <c r="H12" s="6">
        <f>IF($B12=$B$3&amp;" Wide",SUMIFS('Input Forecast Cap Projects'!K$4:K$106,'Input Forecast Cap Projects'!$A$4:$A$106,$C$3,'Input Forecast Cap Projects'!$B$4:$B$106,'Output sheet'!$B$3,'Input Forecast Cap Projects'!$D$4:$D$106,'Output sheet'!$B$6),SUMIFS('Input Forecast Cap Projects'!K$4:K$106,'Input Forecast Cap Projects'!$A$4:$A$106,$C$3,'Input Forecast Cap Projects'!$B$4:$B$106,'Output sheet'!$B$3,'Input Forecast Cap Projects'!$D$4:$D$106,'Output sheet'!$B$6,'Input Forecast Cap Projects'!$C$4:$C$106,'Output sheet'!$B12))</f>
        <v>0</v>
      </c>
      <c r="I12" s="6">
        <f>IF($B12=$B$3&amp;" Wide",SUMIFS('Input Forecast Cap Projects'!L$4:L$106,'Input Forecast Cap Projects'!$A$4:$A$106,$C$3,'Input Forecast Cap Projects'!$B$4:$B$106,'Output sheet'!$B$3,'Input Forecast Cap Projects'!$D$4:$D$106,'Output sheet'!$B$6),SUMIFS('Input Forecast Cap Projects'!L$4:L$106,'Input Forecast Cap Projects'!$A$4:$A$106,$C$3,'Input Forecast Cap Projects'!$B$4:$B$106,'Output sheet'!$B$3,'Input Forecast Cap Projects'!$D$4:$D$106,'Output sheet'!$B$6,'Input Forecast Cap Projects'!$C$4:$C$106,'Output sheet'!$B12))</f>
        <v>0</v>
      </c>
      <c r="J12" s="6">
        <f>IF($B12=$B$3&amp;" Wide",SUMIFS('Input Forecast Cap Projects'!M$4:M$106,'Input Forecast Cap Projects'!$A$4:$A$106,$C$3,'Input Forecast Cap Projects'!$B$4:$B$106,'Output sheet'!$B$3,'Input Forecast Cap Projects'!$D$4:$D$106,'Output sheet'!$B$6),SUMIFS('Input Forecast Cap Projects'!M$4:M$106,'Input Forecast Cap Projects'!$A$4:$A$106,$C$3,'Input Forecast Cap Projects'!$B$4:$B$106,'Output sheet'!$B$3,'Input Forecast Cap Projects'!$D$4:$D$106,'Output sheet'!$B$6,'Input Forecast Cap Projects'!$C$4:$C$106,'Output sheet'!$B12))</f>
        <v>0</v>
      </c>
      <c r="K12" s="6">
        <f>IF($B12=$B$3&amp;" Wide",SUMIFS('Input Forecast Cap Projects'!N$4:N$106,'Input Forecast Cap Projects'!$A$4:$A$106,$C$3,'Input Forecast Cap Projects'!$B$4:$B$106,'Output sheet'!$B$3,'Input Forecast Cap Projects'!$D$4:$D$106,'Output sheet'!$B$6),SUMIFS('Input Forecast Cap Projects'!N$4:N$106,'Input Forecast Cap Projects'!$A$4:$A$106,$C$3,'Input Forecast Cap Projects'!$B$4:$B$106,'Output sheet'!$B$3,'Input Forecast Cap Projects'!$D$4:$D$106,'Output sheet'!$B$6,'Input Forecast Cap Projects'!$C$4:$C$106,'Output sheet'!$B12))</f>
        <v>0</v>
      </c>
      <c r="L12" s="6">
        <f>IF($B12=$B$3&amp;" Wide",SUMIFS('Input Forecast Cap Projects'!O$4:O$106,'Input Forecast Cap Projects'!$A$4:$A$106,$C$3,'Input Forecast Cap Projects'!$B$4:$B$106,'Output sheet'!$B$3,'Input Forecast Cap Projects'!$D$4:$D$106,'Output sheet'!$B$6),SUMIFS('Input Forecast Cap Projects'!O$4:O$106,'Input Forecast Cap Projects'!$A$4:$A$106,$C$3,'Input Forecast Cap Projects'!$B$4:$B$106,'Output sheet'!$B$3,'Input Forecast Cap Projects'!$D$4:$D$106,'Output sheet'!$B$6,'Input Forecast Cap Projects'!$C$4:$C$106,'Output sheet'!$B12))</f>
        <v>0</v>
      </c>
      <c r="M12" s="6">
        <f>IF($B12=$B$3&amp;" Wide",SUMIFS('Input Forecast Cap Projects'!P$4:P$106,'Input Forecast Cap Projects'!$A$4:$A$106,$C$3,'Input Forecast Cap Projects'!$B$4:$B$106,'Output sheet'!$B$3,'Input Forecast Cap Projects'!$D$4:$D$106,'Output sheet'!$B$6),SUMIFS('Input Forecast Cap Projects'!P$4:P$106,'Input Forecast Cap Projects'!$A$4:$A$106,$C$3,'Input Forecast Cap Projects'!$B$4:$B$106,'Output sheet'!$B$3,'Input Forecast Cap Projects'!$D$4:$D$106,'Output sheet'!$B$6,'Input Forecast Cap Projects'!$C$4:$C$106,'Output sheet'!$B12))</f>
        <v>0</v>
      </c>
      <c r="N12" s="6">
        <f>IF($B12=$B$3&amp;" Wide",SUMIFS('Input Forecast Cap Projects'!Q$4:Q$106,'Input Forecast Cap Projects'!$A$4:$A$106,$C$3,'Input Forecast Cap Projects'!$B$4:$B$106,'Output sheet'!$B$3,'Input Forecast Cap Projects'!$D$4:$D$106,'Output sheet'!$B$6),SUMIFS('Input Forecast Cap Projects'!Q$4:Q$106,'Input Forecast Cap Projects'!$A$4:$A$106,$C$3,'Input Forecast Cap Projects'!$B$4:$B$106,'Output sheet'!$B$3,'Input Forecast Cap Projects'!$D$4:$D$106,'Output sheet'!$B$6,'Input Forecast Cap Projects'!$C$4:$C$106,'Output sheet'!$B12))</f>
        <v>0</v>
      </c>
      <c r="O12" s="6">
        <f>IF($B12=$B$3&amp;" Wide",SUMIFS('Input Forecast Cap Projects'!R$4:R$106,'Input Forecast Cap Projects'!$A$4:$A$106,$C$3,'Input Forecast Cap Projects'!$B$4:$B$106,'Output sheet'!$B$3,'Input Forecast Cap Projects'!$D$4:$D$106,'Output sheet'!$B$6),SUMIFS('Input Forecast Cap Projects'!R$4:R$106,'Input Forecast Cap Projects'!$A$4:$A$106,$C$3,'Input Forecast Cap Projects'!$B$4:$B$106,'Output sheet'!$B$3,'Input Forecast Cap Projects'!$D$4:$D$106,'Output sheet'!$B$6,'Input Forecast Cap Projects'!$C$4:$C$106,'Output sheet'!$B12))</f>
        <v>0</v>
      </c>
      <c r="P12" s="6">
        <f>IF($B12=$B$3&amp;" Wide",SUMIFS('Input Forecast Cap Projects'!S$4:S$106,'Input Forecast Cap Projects'!$A$4:$A$106,$C$3,'Input Forecast Cap Projects'!$B$4:$B$106,'Output sheet'!$B$3,'Input Forecast Cap Projects'!$D$4:$D$106,'Output sheet'!$B$6),SUMIFS('Input Forecast Cap Projects'!S$4:S$106,'Input Forecast Cap Projects'!$A$4:$A$106,$C$3,'Input Forecast Cap Projects'!$B$4:$B$106,'Output sheet'!$B$3,'Input Forecast Cap Projects'!$D$4:$D$106,'Output sheet'!$B$6,'Input Forecast Cap Projects'!$C$4:$C$106,'Output sheet'!$B12))</f>
        <v>0</v>
      </c>
      <c r="Q12" s="6">
        <f>IF($B12=$B$3&amp;" Wide",SUMIFS('Input Forecast Cap Projects'!T$4:T$106,'Input Forecast Cap Projects'!$A$4:$A$106,$C$3,'Input Forecast Cap Projects'!$B$4:$B$106,'Output sheet'!$B$3,'Input Forecast Cap Projects'!$D$4:$D$106,'Output sheet'!$B$6),SUMIFS('Input Forecast Cap Projects'!T$4:T$106,'Input Forecast Cap Projects'!$A$4:$A$106,$C$3,'Input Forecast Cap Projects'!$B$4:$B$106,'Output sheet'!$B$3,'Input Forecast Cap Projects'!$D$4:$D$106,'Output sheet'!$B$6,'Input Forecast Cap Projects'!$C$4:$C$106,'Output sheet'!$B12))</f>
        <v>0</v>
      </c>
      <c r="R12" s="6">
        <f>IF($B12=$B$3&amp;" Wide",SUMIFS('Input Forecast Cap Projects'!U$4:U$106,'Input Forecast Cap Projects'!$A$4:$A$106,$C$3,'Input Forecast Cap Projects'!$B$4:$B$106,'Output sheet'!$B$3,'Input Forecast Cap Projects'!$D$4:$D$106,'Output sheet'!$B$6),SUMIFS('Input Forecast Cap Projects'!U$4:U$106,'Input Forecast Cap Projects'!$A$4:$A$106,$C$3,'Input Forecast Cap Projects'!$B$4:$B$106,'Output sheet'!$B$3,'Input Forecast Cap Projects'!$D$4:$D$106,'Output sheet'!$B$6,'Input Forecast Cap Projects'!$C$4:$C$106,'Output sheet'!$B12))</f>
        <v>0</v>
      </c>
      <c r="S12" s="6">
        <f>IF($B12=$B$3&amp;" Wide",SUMIFS('Input Forecast Cap Projects'!V$4:V$106,'Input Forecast Cap Projects'!$A$4:$A$106,$C$3,'Input Forecast Cap Projects'!$B$4:$B$106,'Output sheet'!$B$3,'Input Forecast Cap Projects'!$D$4:$D$106,'Output sheet'!$B$6),SUMIFS('Input Forecast Cap Projects'!V$4:V$106,'Input Forecast Cap Projects'!$A$4:$A$106,$C$3,'Input Forecast Cap Projects'!$B$4:$B$106,'Output sheet'!$B$3,'Input Forecast Cap Projects'!$D$4:$D$106,'Output sheet'!$B$6,'Input Forecast Cap Projects'!$C$4:$C$106,'Output sheet'!$B12))</f>
        <v>0</v>
      </c>
      <c r="T12" s="6">
        <f>IF($B12=$B$3&amp;" Wide",SUMIFS('Input Forecast Cap Projects'!W$4:W$106,'Input Forecast Cap Projects'!$A$4:$A$106,$C$3,'Input Forecast Cap Projects'!$B$4:$B$106,'Output sheet'!$B$3,'Input Forecast Cap Projects'!$D$4:$D$106,'Output sheet'!$B$6),SUMIFS('Input Forecast Cap Projects'!W$4:W$106,'Input Forecast Cap Projects'!$A$4:$A$106,$C$3,'Input Forecast Cap Projects'!$B$4:$B$106,'Output sheet'!$B$3,'Input Forecast Cap Projects'!$D$4:$D$106,'Output sheet'!$B$6,'Input Forecast Cap Projects'!$C$4:$C$106,'Output sheet'!$B12))</f>
        <v>0</v>
      </c>
      <c r="U12" s="6">
        <f>IF($B12=$B$3&amp;" Wide",SUMIFS('Input Forecast Cap Projects'!X$4:X$106,'Input Forecast Cap Projects'!$A$4:$A$106,$C$3,'Input Forecast Cap Projects'!$B$4:$B$106,'Output sheet'!$B$3,'Input Forecast Cap Projects'!$D$4:$D$106,'Output sheet'!$B$6),SUMIFS('Input Forecast Cap Projects'!X$4:X$106,'Input Forecast Cap Projects'!$A$4:$A$106,$C$3,'Input Forecast Cap Projects'!$B$4:$B$106,'Output sheet'!$B$3,'Input Forecast Cap Projects'!$D$4:$D$106,'Output sheet'!$B$6,'Input Forecast Cap Projects'!$C$4:$C$106,'Output sheet'!$B12))</f>
        <v>0</v>
      </c>
      <c r="V12" s="6">
        <f>IF($B12=$B$3&amp;" Wide",SUMIFS('Input Forecast Cap Projects'!Y$4:Y$106,'Input Forecast Cap Projects'!$A$4:$A$106,$C$3,'Input Forecast Cap Projects'!$B$4:$B$106,'Output sheet'!$B$3,'Input Forecast Cap Projects'!$D$4:$D$106,'Output sheet'!$B$6),SUMIFS('Input Forecast Cap Projects'!Y$4:Y$106,'Input Forecast Cap Projects'!$A$4:$A$106,$C$3,'Input Forecast Cap Projects'!$B$4:$B$106,'Output sheet'!$B$3,'Input Forecast Cap Projects'!$D$4:$D$106,'Output sheet'!$B$6,'Input Forecast Cap Projects'!$C$4:$C$106,'Output sheet'!$B12))</f>
        <v>0</v>
      </c>
      <c r="W12" s="6">
        <f>IF($B12=$B$3&amp;" Wide",SUMIFS('Input Forecast Cap Projects'!Z$4:Z$106,'Input Forecast Cap Projects'!$A$4:$A$106,$C$3,'Input Forecast Cap Projects'!$B$4:$B$106,'Output sheet'!$B$3,'Input Forecast Cap Projects'!$D$4:$D$106,'Output sheet'!$B$6),SUMIFS('Input Forecast Cap Projects'!Z$4:Z$106,'Input Forecast Cap Projects'!$A$4:$A$106,$C$3,'Input Forecast Cap Projects'!$B$4:$B$106,'Output sheet'!$B$3,'Input Forecast Cap Projects'!$D$4:$D$106,'Output sheet'!$B$6,'Input Forecast Cap Projects'!$C$4:$C$106,'Output sheet'!$B12))</f>
        <v>0</v>
      </c>
      <c r="X12" s="6">
        <f>IF($B12=$B$3&amp;" Wide",SUMIFS('Input Forecast Cap Projects'!AA$4:AA$106,'Input Forecast Cap Projects'!$A$4:$A$106,$C$3,'Input Forecast Cap Projects'!$B$4:$B$106,'Output sheet'!$B$3,'Input Forecast Cap Projects'!$D$4:$D$106,'Output sheet'!$B$6),SUMIFS('Input Forecast Cap Projects'!AA$4:AA$106,'Input Forecast Cap Projects'!$A$4:$A$106,$C$3,'Input Forecast Cap Projects'!$B$4:$B$106,'Output sheet'!$B$3,'Input Forecast Cap Projects'!$D$4:$D$106,'Output sheet'!$B$6,'Input Forecast Cap Projects'!$C$4:$C$106,'Output sheet'!$B12))</f>
        <v>0</v>
      </c>
      <c r="Y12" s="6">
        <f>IF($B12=$B$3&amp;" Wide",SUMIFS('Input Forecast Cap Projects'!AB$4:AB$106,'Input Forecast Cap Projects'!$A$4:$A$106,$C$3,'Input Forecast Cap Projects'!$B$4:$B$106,'Output sheet'!$B$3,'Input Forecast Cap Projects'!$D$4:$D$106,'Output sheet'!$B$6),SUMIFS('Input Forecast Cap Projects'!AB$4:AB$106,'Input Forecast Cap Projects'!$A$4:$A$106,$C$3,'Input Forecast Cap Projects'!$B$4:$B$106,'Output sheet'!$B$3,'Input Forecast Cap Projects'!$D$4:$D$106,'Output sheet'!$B$6,'Input Forecast Cap Projects'!$C$4:$C$106,'Output sheet'!$B12))</f>
        <v>0</v>
      </c>
      <c r="Z12" s="6">
        <f>IF($B12=$B$3&amp;" Wide",SUMIFS('Input Forecast Cap Projects'!AC$4:AC$106,'Input Forecast Cap Projects'!$A$4:$A$106,$C$3,'Input Forecast Cap Projects'!$B$4:$B$106,'Output sheet'!$B$3,'Input Forecast Cap Projects'!$D$4:$D$106,'Output sheet'!$B$6),SUMIFS('Input Forecast Cap Projects'!AC$4:AC$106,'Input Forecast Cap Projects'!$A$4:$A$106,$C$3,'Input Forecast Cap Projects'!$B$4:$B$106,'Output sheet'!$B$3,'Input Forecast Cap Projects'!$D$4:$D$106,'Output sheet'!$B$6,'Input Forecast Cap Projects'!$C$4:$C$106,'Output sheet'!$B12))</f>
        <v>0</v>
      </c>
      <c r="AA12" s="6">
        <f>IF($B12=$B$3&amp;" Wide",SUMIFS('Input Forecast Cap Projects'!AD$4:AD$106,'Input Forecast Cap Projects'!$A$4:$A$106,$C$3,'Input Forecast Cap Projects'!$B$4:$B$106,'Output sheet'!$B$3,'Input Forecast Cap Projects'!$D$4:$D$106,'Output sheet'!$B$6),SUMIFS('Input Forecast Cap Projects'!AD$4:AD$106,'Input Forecast Cap Projects'!$A$4:$A$106,$C$3,'Input Forecast Cap Projects'!$B$4:$B$106,'Output sheet'!$B$3,'Input Forecast Cap Projects'!$D$4:$D$106,'Output sheet'!$B$6,'Input Forecast Cap Projects'!$C$4:$C$106,'Output sheet'!$B12))</f>
        <v>0</v>
      </c>
    </row>
    <row r="13" spans="2:27">
      <c r="B13" s="11" t="s">
        <v>174</v>
      </c>
      <c r="C13" s="6">
        <f>IF($B13=$B$3&amp;" Wide",SUMIFS('Input Forecast Cap Projects'!F$4:F$106,'Input Forecast Cap Projects'!$A$4:$A$106,$C$3,'Input Forecast Cap Projects'!$B$4:$B$106,'Output sheet'!$B$3,'Input Forecast Cap Projects'!$D$4:$D$106,'Output sheet'!$B$6),SUMIFS('Input Forecast Cap Projects'!F$4:F$106,'Input Forecast Cap Projects'!$A$4:$A$106,$C$3,'Input Forecast Cap Projects'!$B$4:$B$106,'Output sheet'!$B$3,'Input Forecast Cap Projects'!$D$4:$D$106,'Output sheet'!$B$6,'Input Forecast Cap Projects'!$C$4:$C$106,'Output sheet'!$B13))</f>
        <v>0</v>
      </c>
      <c r="D13" s="6">
        <f>IF($B13=$B$3&amp;" Wide",SUMIFS('Input Forecast Cap Projects'!G$4:G$106,'Input Forecast Cap Projects'!$A$4:$A$106,$C$3,'Input Forecast Cap Projects'!$B$4:$B$106,'Output sheet'!$B$3,'Input Forecast Cap Projects'!$D$4:$D$106,'Output sheet'!$B$6),SUMIFS('Input Forecast Cap Projects'!G$4:G$106,'Input Forecast Cap Projects'!$A$4:$A$106,$C$3,'Input Forecast Cap Projects'!$B$4:$B$106,'Output sheet'!$B$3,'Input Forecast Cap Projects'!$D$4:$D$106,'Output sheet'!$B$6,'Input Forecast Cap Projects'!$C$4:$C$106,'Output sheet'!$B13))</f>
        <v>0</v>
      </c>
      <c r="E13" s="6">
        <f>IF($B13=$B$3&amp;" Wide",SUMIFS('Input Forecast Cap Projects'!H$4:H$106,'Input Forecast Cap Projects'!$A$4:$A$106,$C$3,'Input Forecast Cap Projects'!$B$4:$B$106,'Output sheet'!$B$3,'Input Forecast Cap Projects'!$D$4:$D$106,'Output sheet'!$B$6),SUMIFS('Input Forecast Cap Projects'!H$4:H$106,'Input Forecast Cap Projects'!$A$4:$A$106,$C$3,'Input Forecast Cap Projects'!$B$4:$B$106,'Output sheet'!$B$3,'Input Forecast Cap Projects'!$D$4:$D$106,'Output sheet'!$B$6,'Input Forecast Cap Projects'!$C$4:$C$106,'Output sheet'!$B13))</f>
        <v>0</v>
      </c>
      <c r="F13" s="6">
        <f>IF($B13=$B$3&amp;" Wide",SUMIFS('Input Forecast Cap Projects'!I$4:I$106,'Input Forecast Cap Projects'!$A$4:$A$106,$C$3,'Input Forecast Cap Projects'!$B$4:$B$106,'Output sheet'!$B$3,'Input Forecast Cap Projects'!$D$4:$D$106,'Output sheet'!$B$6),SUMIFS('Input Forecast Cap Projects'!I$4:I$106,'Input Forecast Cap Projects'!$A$4:$A$106,$C$3,'Input Forecast Cap Projects'!$B$4:$B$106,'Output sheet'!$B$3,'Input Forecast Cap Projects'!$D$4:$D$106,'Output sheet'!$B$6,'Input Forecast Cap Projects'!$C$4:$C$106,'Output sheet'!$B13))</f>
        <v>0</v>
      </c>
      <c r="G13" s="6">
        <f>IF($B13=$B$3&amp;" Wide",SUMIFS('Input Forecast Cap Projects'!J$4:J$106,'Input Forecast Cap Projects'!$A$4:$A$106,$C$3,'Input Forecast Cap Projects'!$B$4:$B$106,'Output sheet'!$B$3,'Input Forecast Cap Projects'!$D$4:$D$106,'Output sheet'!$B$6),SUMIFS('Input Forecast Cap Projects'!J$4:J$106,'Input Forecast Cap Projects'!$A$4:$A$106,$C$3,'Input Forecast Cap Projects'!$B$4:$B$106,'Output sheet'!$B$3,'Input Forecast Cap Projects'!$D$4:$D$106,'Output sheet'!$B$6,'Input Forecast Cap Projects'!$C$4:$C$106,'Output sheet'!$B13))</f>
        <v>0</v>
      </c>
      <c r="H13" s="6">
        <f>IF($B13=$B$3&amp;" Wide",SUMIFS('Input Forecast Cap Projects'!K$4:K$106,'Input Forecast Cap Projects'!$A$4:$A$106,$C$3,'Input Forecast Cap Projects'!$B$4:$B$106,'Output sheet'!$B$3,'Input Forecast Cap Projects'!$D$4:$D$106,'Output sheet'!$B$6),SUMIFS('Input Forecast Cap Projects'!K$4:K$106,'Input Forecast Cap Projects'!$A$4:$A$106,$C$3,'Input Forecast Cap Projects'!$B$4:$B$106,'Output sheet'!$B$3,'Input Forecast Cap Projects'!$D$4:$D$106,'Output sheet'!$B$6,'Input Forecast Cap Projects'!$C$4:$C$106,'Output sheet'!$B13))</f>
        <v>0</v>
      </c>
      <c r="I13" s="6">
        <f>IF($B13=$B$3&amp;" Wide",SUMIFS('Input Forecast Cap Projects'!L$4:L$106,'Input Forecast Cap Projects'!$A$4:$A$106,$C$3,'Input Forecast Cap Projects'!$B$4:$B$106,'Output sheet'!$B$3,'Input Forecast Cap Projects'!$D$4:$D$106,'Output sheet'!$B$6),SUMIFS('Input Forecast Cap Projects'!L$4:L$106,'Input Forecast Cap Projects'!$A$4:$A$106,$C$3,'Input Forecast Cap Projects'!$B$4:$B$106,'Output sheet'!$B$3,'Input Forecast Cap Projects'!$D$4:$D$106,'Output sheet'!$B$6,'Input Forecast Cap Projects'!$C$4:$C$106,'Output sheet'!$B13))</f>
        <v>0</v>
      </c>
      <c r="J13" s="6">
        <f>IF($B13=$B$3&amp;" Wide",SUMIFS('Input Forecast Cap Projects'!M$4:M$106,'Input Forecast Cap Projects'!$A$4:$A$106,$C$3,'Input Forecast Cap Projects'!$B$4:$B$106,'Output sheet'!$B$3,'Input Forecast Cap Projects'!$D$4:$D$106,'Output sheet'!$B$6),SUMIFS('Input Forecast Cap Projects'!M$4:M$106,'Input Forecast Cap Projects'!$A$4:$A$106,$C$3,'Input Forecast Cap Projects'!$B$4:$B$106,'Output sheet'!$B$3,'Input Forecast Cap Projects'!$D$4:$D$106,'Output sheet'!$B$6,'Input Forecast Cap Projects'!$C$4:$C$106,'Output sheet'!$B13))</f>
        <v>0</v>
      </c>
      <c r="K13" s="6">
        <f>IF($B13=$B$3&amp;" Wide",SUMIFS('Input Forecast Cap Projects'!N$4:N$106,'Input Forecast Cap Projects'!$A$4:$A$106,$C$3,'Input Forecast Cap Projects'!$B$4:$B$106,'Output sheet'!$B$3,'Input Forecast Cap Projects'!$D$4:$D$106,'Output sheet'!$B$6),SUMIFS('Input Forecast Cap Projects'!N$4:N$106,'Input Forecast Cap Projects'!$A$4:$A$106,$C$3,'Input Forecast Cap Projects'!$B$4:$B$106,'Output sheet'!$B$3,'Input Forecast Cap Projects'!$D$4:$D$106,'Output sheet'!$B$6,'Input Forecast Cap Projects'!$C$4:$C$106,'Output sheet'!$B13))</f>
        <v>0</v>
      </c>
      <c r="L13" s="6">
        <f>IF($B13=$B$3&amp;" Wide",SUMIFS('Input Forecast Cap Projects'!O$4:O$106,'Input Forecast Cap Projects'!$A$4:$A$106,$C$3,'Input Forecast Cap Projects'!$B$4:$B$106,'Output sheet'!$B$3,'Input Forecast Cap Projects'!$D$4:$D$106,'Output sheet'!$B$6),SUMIFS('Input Forecast Cap Projects'!O$4:O$106,'Input Forecast Cap Projects'!$A$4:$A$106,$C$3,'Input Forecast Cap Projects'!$B$4:$B$106,'Output sheet'!$B$3,'Input Forecast Cap Projects'!$D$4:$D$106,'Output sheet'!$B$6,'Input Forecast Cap Projects'!$C$4:$C$106,'Output sheet'!$B13))</f>
        <v>0</v>
      </c>
      <c r="M13" s="6">
        <f>IF($B13=$B$3&amp;" Wide",SUMIFS('Input Forecast Cap Projects'!P$4:P$106,'Input Forecast Cap Projects'!$A$4:$A$106,$C$3,'Input Forecast Cap Projects'!$B$4:$B$106,'Output sheet'!$B$3,'Input Forecast Cap Projects'!$D$4:$D$106,'Output sheet'!$B$6),SUMIFS('Input Forecast Cap Projects'!P$4:P$106,'Input Forecast Cap Projects'!$A$4:$A$106,$C$3,'Input Forecast Cap Projects'!$B$4:$B$106,'Output sheet'!$B$3,'Input Forecast Cap Projects'!$D$4:$D$106,'Output sheet'!$B$6,'Input Forecast Cap Projects'!$C$4:$C$106,'Output sheet'!$B13))</f>
        <v>0</v>
      </c>
      <c r="N13" s="6">
        <f>IF($B13=$B$3&amp;" Wide",SUMIFS('Input Forecast Cap Projects'!Q$4:Q$106,'Input Forecast Cap Projects'!$A$4:$A$106,$C$3,'Input Forecast Cap Projects'!$B$4:$B$106,'Output sheet'!$B$3,'Input Forecast Cap Projects'!$D$4:$D$106,'Output sheet'!$B$6),SUMIFS('Input Forecast Cap Projects'!Q$4:Q$106,'Input Forecast Cap Projects'!$A$4:$A$106,$C$3,'Input Forecast Cap Projects'!$B$4:$B$106,'Output sheet'!$B$3,'Input Forecast Cap Projects'!$D$4:$D$106,'Output sheet'!$B$6,'Input Forecast Cap Projects'!$C$4:$C$106,'Output sheet'!$B13))</f>
        <v>0</v>
      </c>
      <c r="O13" s="6">
        <f>IF($B13=$B$3&amp;" Wide",SUMIFS('Input Forecast Cap Projects'!R$4:R$106,'Input Forecast Cap Projects'!$A$4:$A$106,$C$3,'Input Forecast Cap Projects'!$B$4:$B$106,'Output sheet'!$B$3,'Input Forecast Cap Projects'!$D$4:$D$106,'Output sheet'!$B$6),SUMIFS('Input Forecast Cap Projects'!R$4:R$106,'Input Forecast Cap Projects'!$A$4:$A$106,$C$3,'Input Forecast Cap Projects'!$B$4:$B$106,'Output sheet'!$B$3,'Input Forecast Cap Projects'!$D$4:$D$106,'Output sheet'!$B$6,'Input Forecast Cap Projects'!$C$4:$C$106,'Output sheet'!$B13))</f>
        <v>0</v>
      </c>
      <c r="P13" s="6">
        <f>IF($B13=$B$3&amp;" Wide",SUMIFS('Input Forecast Cap Projects'!S$4:S$106,'Input Forecast Cap Projects'!$A$4:$A$106,$C$3,'Input Forecast Cap Projects'!$B$4:$B$106,'Output sheet'!$B$3,'Input Forecast Cap Projects'!$D$4:$D$106,'Output sheet'!$B$6),SUMIFS('Input Forecast Cap Projects'!S$4:S$106,'Input Forecast Cap Projects'!$A$4:$A$106,$C$3,'Input Forecast Cap Projects'!$B$4:$B$106,'Output sheet'!$B$3,'Input Forecast Cap Projects'!$D$4:$D$106,'Output sheet'!$B$6,'Input Forecast Cap Projects'!$C$4:$C$106,'Output sheet'!$B13))</f>
        <v>0</v>
      </c>
      <c r="Q13" s="6">
        <f>IF($B13=$B$3&amp;" Wide",SUMIFS('Input Forecast Cap Projects'!T$4:T$106,'Input Forecast Cap Projects'!$A$4:$A$106,$C$3,'Input Forecast Cap Projects'!$B$4:$B$106,'Output sheet'!$B$3,'Input Forecast Cap Projects'!$D$4:$D$106,'Output sheet'!$B$6),SUMIFS('Input Forecast Cap Projects'!T$4:T$106,'Input Forecast Cap Projects'!$A$4:$A$106,$C$3,'Input Forecast Cap Projects'!$B$4:$B$106,'Output sheet'!$B$3,'Input Forecast Cap Projects'!$D$4:$D$106,'Output sheet'!$B$6,'Input Forecast Cap Projects'!$C$4:$C$106,'Output sheet'!$B13))</f>
        <v>0</v>
      </c>
      <c r="R13" s="6">
        <f>IF($B13=$B$3&amp;" Wide",SUMIFS('Input Forecast Cap Projects'!U$4:U$106,'Input Forecast Cap Projects'!$A$4:$A$106,$C$3,'Input Forecast Cap Projects'!$B$4:$B$106,'Output sheet'!$B$3,'Input Forecast Cap Projects'!$D$4:$D$106,'Output sheet'!$B$6),SUMIFS('Input Forecast Cap Projects'!U$4:U$106,'Input Forecast Cap Projects'!$A$4:$A$106,$C$3,'Input Forecast Cap Projects'!$B$4:$B$106,'Output sheet'!$B$3,'Input Forecast Cap Projects'!$D$4:$D$106,'Output sheet'!$B$6,'Input Forecast Cap Projects'!$C$4:$C$106,'Output sheet'!$B13))</f>
        <v>0</v>
      </c>
      <c r="S13" s="6">
        <f>IF($B13=$B$3&amp;" Wide",SUMIFS('Input Forecast Cap Projects'!V$4:V$106,'Input Forecast Cap Projects'!$A$4:$A$106,$C$3,'Input Forecast Cap Projects'!$B$4:$B$106,'Output sheet'!$B$3,'Input Forecast Cap Projects'!$D$4:$D$106,'Output sheet'!$B$6),SUMIFS('Input Forecast Cap Projects'!V$4:V$106,'Input Forecast Cap Projects'!$A$4:$A$106,$C$3,'Input Forecast Cap Projects'!$B$4:$B$106,'Output sheet'!$B$3,'Input Forecast Cap Projects'!$D$4:$D$106,'Output sheet'!$B$6,'Input Forecast Cap Projects'!$C$4:$C$106,'Output sheet'!$B13))</f>
        <v>0</v>
      </c>
      <c r="T13" s="6">
        <f>IF($B13=$B$3&amp;" Wide",SUMIFS('Input Forecast Cap Projects'!W$4:W$106,'Input Forecast Cap Projects'!$A$4:$A$106,$C$3,'Input Forecast Cap Projects'!$B$4:$B$106,'Output sheet'!$B$3,'Input Forecast Cap Projects'!$D$4:$D$106,'Output sheet'!$B$6),SUMIFS('Input Forecast Cap Projects'!W$4:W$106,'Input Forecast Cap Projects'!$A$4:$A$106,$C$3,'Input Forecast Cap Projects'!$B$4:$B$106,'Output sheet'!$B$3,'Input Forecast Cap Projects'!$D$4:$D$106,'Output sheet'!$B$6,'Input Forecast Cap Projects'!$C$4:$C$106,'Output sheet'!$B13))</f>
        <v>0</v>
      </c>
      <c r="U13" s="6">
        <f>IF($B13=$B$3&amp;" Wide",SUMIFS('Input Forecast Cap Projects'!X$4:X$106,'Input Forecast Cap Projects'!$A$4:$A$106,$C$3,'Input Forecast Cap Projects'!$B$4:$B$106,'Output sheet'!$B$3,'Input Forecast Cap Projects'!$D$4:$D$106,'Output sheet'!$B$6),SUMIFS('Input Forecast Cap Projects'!X$4:X$106,'Input Forecast Cap Projects'!$A$4:$A$106,$C$3,'Input Forecast Cap Projects'!$B$4:$B$106,'Output sheet'!$B$3,'Input Forecast Cap Projects'!$D$4:$D$106,'Output sheet'!$B$6,'Input Forecast Cap Projects'!$C$4:$C$106,'Output sheet'!$B13))</f>
        <v>0</v>
      </c>
      <c r="V13" s="6">
        <f>IF($B13=$B$3&amp;" Wide",SUMIFS('Input Forecast Cap Projects'!Y$4:Y$106,'Input Forecast Cap Projects'!$A$4:$A$106,$C$3,'Input Forecast Cap Projects'!$B$4:$B$106,'Output sheet'!$B$3,'Input Forecast Cap Projects'!$D$4:$D$106,'Output sheet'!$B$6),SUMIFS('Input Forecast Cap Projects'!Y$4:Y$106,'Input Forecast Cap Projects'!$A$4:$A$106,$C$3,'Input Forecast Cap Projects'!$B$4:$B$106,'Output sheet'!$B$3,'Input Forecast Cap Projects'!$D$4:$D$106,'Output sheet'!$B$6,'Input Forecast Cap Projects'!$C$4:$C$106,'Output sheet'!$B13))</f>
        <v>0</v>
      </c>
      <c r="W13" s="6">
        <f>IF($B13=$B$3&amp;" Wide",SUMIFS('Input Forecast Cap Projects'!Z$4:Z$106,'Input Forecast Cap Projects'!$A$4:$A$106,$C$3,'Input Forecast Cap Projects'!$B$4:$B$106,'Output sheet'!$B$3,'Input Forecast Cap Projects'!$D$4:$D$106,'Output sheet'!$B$6),SUMIFS('Input Forecast Cap Projects'!Z$4:Z$106,'Input Forecast Cap Projects'!$A$4:$A$106,$C$3,'Input Forecast Cap Projects'!$B$4:$B$106,'Output sheet'!$B$3,'Input Forecast Cap Projects'!$D$4:$D$106,'Output sheet'!$B$6,'Input Forecast Cap Projects'!$C$4:$C$106,'Output sheet'!$B13))</f>
        <v>0</v>
      </c>
      <c r="X13" s="6">
        <f>IF($B13=$B$3&amp;" Wide",SUMIFS('Input Forecast Cap Projects'!AA$4:AA$106,'Input Forecast Cap Projects'!$A$4:$A$106,$C$3,'Input Forecast Cap Projects'!$B$4:$B$106,'Output sheet'!$B$3,'Input Forecast Cap Projects'!$D$4:$D$106,'Output sheet'!$B$6),SUMIFS('Input Forecast Cap Projects'!AA$4:AA$106,'Input Forecast Cap Projects'!$A$4:$A$106,$C$3,'Input Forecast Cap Projects'!$B$4:$B$106,'Output sheet'!$B$3,'Input Forecast Cap Projects'!$D$4:$D$106,'Output sheet'!$B$6,'Input Forecast Cap Projects'!$C$4:$C$106,'Output sheet'!$B13))</f>
        <v>0</v>
      </c>
      <c r="Y13" s="6">
        <f>IF($B13=$B$3&amp;" Wide",SUMIFS('Input Forecast Cap Projects'!AB$4:AB$106,'Input Forecast Cap Projects'!$A$4:$A$106,$C$3,'Input Forecast Cap Projects'!$B$4:$B$106,'Output sheet'!$B$3,'Input Forecast Cap Projects'!$D$4:$D$106,'Output sheet'!$B$6),SUMIFS('Input Forecast Cap Projects'!AB$4:AB$106,'Input Forecast Cap Projects'!$A$4:$A$106,$C$3,'Input Forecast Cap Projects'!$B$4:$B$106,'Output sheet'!$B$3,'Input Forecast Cap Projects'!$D$4:$D$106,'Output sheet'!$B$6,'Input Forecast Cap Projects'!$C$4:$C$106,'Output sheet'!$B13))</f>
        <v>0</v>
      </c>
      <c r="Z13" s="6">
        <f>IF($B13=$B$3&amp;" Wide",SUMIFS('Input Forecast Cap Projects'!AC$4:AC$106,'Input Forecast Cap Projects'!$A$4:$A$106,$C$3,'Input Forecast Cap Projects'!$B$4:$B$106,'Output sheet'!$B$3,'Input Forecast Cap Projects'!$D$4:$D$106,'Output sheet'!$B$6),SUMIFS('Input Forecast Cap Projects'!AC$4:AC$106,'Input Forecast Cap Projects'!$A$4:$A$106,$C$3,'Input Forecast Cap Projects'!$B$4:$B$106,'Output sheet'!$B$3,'Input Forecast Cap Projects'!$D$4:$D$106,'Output sheet'!$B$6,'Input Forecast Cap Projects'!$C$4:$C$106,'Output sheet'!$B13))</f>
        <v>0</v>
      </c>
      <c r="AA13" s="6">
        <f>IF($B13=$B$3&amp;" Wide",SUMIFS('Input Forecast Cap Projects'!AD$4:AD$106,'Input Forecast Cap Projects'!$A$4:$A$106,$C$3,'Input Forecast Cap Projects'!$B$4:$B$106,'Output sheet'!$B$3,'Input Forecast Cap Projects'!$D$4:$D$106,'Output sheet'!$B$6),SUMIFS('Input Forecast Cap Projects'!AD$4:AD$106,'Input Forecast Cap Projects'!$A$4:$A$106,$C$3,'Input Forecast Cap Projects'!$B$4:$B$106,'Output sheet'!$B$3,'Input Forecast Cap Projects'!$D$4:$D$106,'Output sheet'!$B$6,'Input Forecast Cap Projects'!$C$4:$C$106,'Output sheet'!$B13))</f>
        <v>0</v>
      </c>
    </row>
    <row r="14" spans="2:27">
      <c r="B14" s="11" t="s">
        <v>174</v>
      </c>
      <c r="C14" s="6">
        <f>IF($B14=$B$3&amp;" Wide",SUMIFS('Input Forecast Cap Projects'!F$4:F$106,'Input Forecast Cap Projects'!$A$4:$A$106,$C$3,'Input Forecast Cap Projects'!$B$4:$B$106,'Output sheet'!$B$3,'Input Forecast Cap Projects'!$D$4:$D$106,'Output sheet'!$B$6),SUMIFS('Input Forecast Cap Projects'!F$4:F$106,'Input Forecast Cap Projects'!$A$4:$A$106,$C$3,'Input Forecast Cap Projects'!$B$4:$B$106,'Output sheet'!$B$3,'Input Forecast Cap Projects'!$D$4:$D$106,'Output sheet'!$B$6,'Input Forecast Cap Projects'!$C$4:$C$106,'Output sheet'!$B14))</f>
        <v>0</v>
      </c>
      <c r="D14" s="6">
        <f>IF($B14=$B$3&amp;" Wide",SUMIFS('Input Forecast Cap Projects'!G$4:G$106,'Input Forecast Cap Projects'!$A$4:$A$106,$C$3,'Input Forecast Cap Projects'!$B$4:$B$106,'Output sheet'!$B$3,'Input Forecast Cap Projects'!$D$4:$D$106,'Output sheet'!$B$6),SUMIFS('Input Forecast Cap Projects'!G$4:G$106,'Input Forecast Cap Projects'!$A$4:$A$106,$C$3,'Input Forecast Cap Projects'!$B$4:$B$106,'Output sheet'!$B$3,'Input Forecast Cap Projects'!$D$4:$D$106,'Output sheet'!$B$6,'Input Forecast Cap Projects'!$C$4:$C$106,'Output sheet'!$B14))</f>
        <v>0</v>
      </c>
      <c r="E14" s="6">
        <f>IF($B14=$B$3&amp;" Wide",SUMIFS('Input Forecast Cap Projects'!H$4:H$106,'Input Forecast Cap Projects'!$A$4:$A$106,$C$3,'Input Forecast Cap Projects'!$B$4:$B$106,'Output sheet'!$B$3,'Input Forecast Cap Projects'!$D$4:$D$106,'Output sheet'!$B$6),SUMIFS('Input Forecast Cap Projects'!H$4:H$106,'Input Forecast Cap Projects'!$A$4:$A$106,$C$3,'Input Forecast Cap Projects'!$B$4:$B$106,'Output sheet'!$B$3,'Input Forecast Cap Projects'!$D$4:$D$106,'Output sheet'!$B$6,'Input Forecast Cap Projects'!$C$4:$C$106,'Output sheet'!$B14))</f>
        <v>0</v>
      </c>
      <c r="F14" s="6">
        <f>IF($B14=$B$3&amp;" Wide",SUMIFS('Input Forecast Cap Projects'!I$4:I$106,'Input Forecast Cap Projects'!$A$4:$A$106,$C$3,'Input Forecast Cap Projects'!$B$4:$B$106,'Output sheet'!$B$3,'Input Forecast Cap Projects'!$D$4:$D$106,'Output sheet'!$B$6),SUMIFS('Input Forecast Cap Projects'!I$4:I$106,'Input Forecast Cap Projects'!$A$4:$A$106,$C$3,'Input Forecast Cap Projects'!$B$4:$B$106,'Output sheet'!$B$3,'Input Forecast Cap Projects'!$D$4:$D$106,'Output sheet'!$B$6,'Input Forecast Cap Projects'!$C$4:$C$106,'Output sheet'!$B14))</f>
        <v>0</v>
      </c>
      <c r="G14" s="6">
        <f>IF($B14=$B$3&amp;" Wide",SUMIFS('Input Forecast Cap Projects'!J$4:J$106,'Input Forecast Cap Projects'!$A$4:$A$106,$C$3,'Input Forecast Cap Projects'!$B$4:$B$106,'Output sheet'!$B$3,'Input Forecast Cap Projects'!$D$4:$D$106,'Output sheet'!$B$6),SUMIFS('Input Forecast Cap Projects'!J$4:J$106,'Input Forecast Cap Projects'!$A$4:$A$106,$C$3,'Input Forecast Cap Projects'!$B$4:$B$106,'Output sheet'!$B$3,'Input Forecast Cap Projects'!$D$4:$D$106,'Output sheet'!$B$6,'Input Forecast Cap Projects'!$C$4:$C$106,'Output sheet'!$B14))</f>
        <v>0</v>
      </c>
      <c r="H14" s="6">
        <f>IF($B14=$B$3&amp;" Wide",SUMIFS('Input Forecast Cap Projects'!K$4:K$106,'Input Forecast Cap Projects'!$A$4:$A$106,$C$3,'Input Forecast Cap Projects'!$B$4:$B$106,'Output sheet'!$B$3,'Input Forecast Cap Projects'!$D$4:$D$106,'Output sheet'!$B$6),SUMIFS('Input Forecast Cap Projects'!K$4:K$106,'Input Forecast Cap Projects'!$A$4:$A$106,$C$3,'Input Forecast Cap Projects'!$B$4:$B$106,'Output sheet'!$B$3,'Input Forecast Cap Projects'!$D$4:$D$106,'Output sheet'!$B$6,'Input Forecast Cap Projects'!$C$4:$C$106,'Output sheet'!$B14))</f>
        <v>0</v>
      </c>
      <c r="I14" s="6">
        <f>IF($B14=$B$3&amp;" Wide",SUMIFS('Input Forecast Cap Projects'!L$4:L$106,'Input Forecast Cap Projects'!$A$4:$A$106,$C$3,'Input Forecast Cap Projects'!$B$4:$B$106,'Output sheet'!$B$3,'Input Forecast Cap Projects'!$D$4:$D$106,'Output sheet'!$B$6),SUMIFS('Input Forecast Cap Projects'!L$4:L$106,'Input Forecast Cap Projects'!$A$4:$A$106,$C$3,'Input Forecast Cap Projects'!$B$4:$B$106,'Output sheet'!$B$3,'Input Forecast Cap Projects'!$D$4:$D$106,'Output sheet'!$B$6,'Input Forecast Cap Projects'!$C$4:$C$106,'Output sheet'!$B14))</f>
        <v>0</v>
      </c>
      <c r="J14" s="6">
        <f>IF($B14=$B$3&amp;" Wide",SUMIFS('Input Forecast Cap Projects'!M$4:M$106,'Input Forecast Cap Projects'!$A$4:$A$106,$C$3,'Input Forecast Cap Projects'!$B$4:$B$106,'Output sheet'!$B$3,'Input Forecast Cap Projects'!$D$4:$D$106,'Output sheet'!$B$6),SUMIFS('Input Forecast Cap Projects'!M$4:M$106,'Input Forecast Cap Projects'!$A$4:$A$106,$C$3,'Input Forecast Cap Projects'!$B$4:$B$106,'Output sheet'!$B$3,'Input Forecast Cap Projects'!$D$4:$D$106,'Output sheet'!$B$6,'Input Forecast Cap Projects'!$C$4:$C$106,'Output sheet'!$B14))</f>
        <v>0</v>
      </c>
      <c r="K14" s="6">
        <f>IF($B14=$B$3&amp;" Wide",SUMIFS('Input Forecast Cap Projects'!N$4:N$106,'Input Forecast Cap Projects'!$A$4:$A$106,$C$3,'Input Forecast Cap Projects'!$B$4:$B$106,'Output sheet'!$B$3,'Input Forecast Cap Projects'!$D$4:$D$106,'Output sheet'!$B$6),SUMIFS('Input Forecast Cap Projects'!N$4:N$106,'Input Forecast Cap Projects'!$A$4:$A$106,$C$3,'Input Forecast Cap Projects'!$B$4:$B$106,'Output sheet'!$B$3,'Input Forecast Cap Projects'!$D$4:$D$106,'Output sheet'!$B$6,'Input Forecast Cap Projects'!$C$4:$C$106,'Output sheet'!$B14))</f>
        <v>0</v>
      </c>
      <c r="L14" s="6">
        <f>IF($B14=$B$3&amp;" Wide",SUMIFS('Input Forecast Cap Projects'!O$4:O$106,'Input Forecast Cap Projects'!$A$4:$A$106,$C$3,'Input Forecast Cap Projects'!$B$4:$B$106,'Output sheet'!$B$3,'Input Forecast Cap Projects'!$D$4:$D$106,'Output sheet'!$B$6),SUMIFS('Input Forecast Cap Projects'!O$4:O$106,'Input Forecast Cap Projects'!$A$4:$A$106,$C$3,'Input Forecast Cap Projects'!$B$4:$B$106,'Output sheet'!$B$3,'Input Forecast Cap Projects'!$D$4:$D$106,'Output sheet'!$B$6,'Input Forecast Cap Projects'!$C$4:$C$106,'Output sheet'!$B14))</f>
        <v>0</v>
      </c>
      <c r="M14" s="6">
        <f>IF($B14=$B$3&amp;" Wide",SUMIFS('Input Forecast Cap Projects'!P$4:P$106,'Input Forecast Cap Projects'!$A$4:$A$106,$C$3,'Input Forecast Cap Projects'!$B$4:$B$106,'Output sheet'!$B$3,'Input Forecast Cap Projects'!$D$4:$D$106,'Output sheet'!$B$6),SUMIFS('Input Forecast Cap Projects'!P$4:P$106,'Input Forecast Cap Projects'!$A$4:$A$106,$C$3,'Input Forecast Cap Projects'!$B$4:$B$106,'Output sheet'!$B$3,'Input Forecast Cap Projects'!$D$4:$D$106,'Output sheet'!$B$6,'Input Forecast Cap Projects'!$C$4:$C$106,'Output sheet'!$B14))</f>
        <v>0</v>
      </c>
      <c r="N14" s="6">
        <f>IF($B14=$B$3&amp;" Wide",SUMIFS('Input Forecast Cap Projects'!Q$4:Q$106,'Input Forecast Cap Projects'!$A$4:$A$106,$C$3,'Input Forecast Cap Projects'!$B$4:$B$106,'Output sheet'!$B$3,'Input Forecast Cap Projects'!$D$4:$D$106,'Output sheet'!$B$6),SUMIFS('Input Forecast Cap Projects'!Q$4:Q$106,'Input Forecast Cap Projects'!$A$4:$A$106,$C$3,'Input Forecast Cap Projects'!$B$4:$B$106,'Output sheet'!$B$3,'Input Forecast Cap Projects'!$D$4:$D$106,'Output sheet'!$B$6,'Input Forecast Cap Projects'!$C$4:$C$106,'Output sheet'!$B14))</f>
        <v>0</v>
      </c>
      <c r="O14" s="6">
        <f>IF($B14=$B$3&amp;" Wide",SUMIFS('Input Forecast Cap Projects'!R$4:R$106,'Input Forecast Cap Projects'!$A$4:$A$106,$C$3,'Input Forecast Cap Projects'!$B$4:$B$106,'Output sheet'!$B$3,'Input Forecast Cap Projects'!$D$4:$D$106,'Output sheet'!$B$6),SUMIFS('Input Forecast Cap Projects'!R$4:R$106,'Input Forecast Cap Projects'!$A$4:$A$106,$C$3,'Input Forecast Cap Projects'!$B$4:$B$106,'Output sheet'!$B$3,'Input Forecast Cap Projects'!$D$4:$D$106,'Output sheet'!$B$6,'Input Forecast Cap Projects'!$C$4:$C$106,'Output sheet'!$B14))</f>
        <v>0</v>
      </c>
      <c r="P14" s="6">
        <f>IF($B14=$B$3&amp;" Wide",SUMIFS('Input Forecast Cap Projects'!S$4:S$106,'Input Forecast Cap Projects'!$A$4:$A$106,$C$3,'Input Forecast Cap Projects'!$B$4:$B$106,'Output sheet'!$B$3,'Input Forecast Cap Projects'!$D$4:$D$106,'Output sheet'!$B$6),SUMIFS('Input Forecast Cap Projects'!S$4:S$106,'Input Forecast Cap Projects'!$A$4:$A$106,$C$3,'Input Forecast Cap Projects'!$B$4:$B$106,'Output sheet'!$B$3,'Input Forecast Cap Projects'!$D$4:$D$106,'Output sheet'!$B$6,'Input Forecast Cap Projects'!$C$4:$C$106,'Output sheet'!$B14))</f>
        <v>0</v>
      </c>
      <c r="Q14" s="6">
        <f>IF($B14=$B$3&amp;" Wide",SUMIFS('Input Forecast Cap Projects'!T$4:T$106,'Input Forecast Cap Projects'!$A$4:$A$106,$C$3,'Input Forecast Cap Projects'!$B$4:$B$106,'Output sheet'!$B$3,'Input Forecast Cap Projects'!$D$4:$D$106,'Output sheet'!$B$6),SUMIFS('Input Forecast Cap Projects'!T$4:T$106,'Input Forecast Cap Projects'!$A$4:$A$106,$C$3,'Input Forecast Cap Projects'!$B$4:$B$106,'Output sheet'!$B$3,'Input Forecast Cap Projects'!$D$4:$D$106,'Output sheet'!$B$6,'Input Forecast Cap Projects'!$C$4:$C$106,'Output sheet'!$B14))</f>
        <v>0</v>
      </c>
      <c r="R14" s="6">
        <f>IF($B14=$B$3&amp;" Wide",SUMIFS('Input Forecast Cap Projects'!U$4:U$106,'Input Forecast Cap Projects'!$A$4:$A$106,$C$3,'Input Forecast Cap Projects'!$B$4:$B$106,'Output sheet'!$B$3,'Input Forecast Cap Projects'!$D$4:$D$106,'Output sheet'!$B$6),SUMIFS('Input Forecast Cap Projects'!U$4:U$106,'Input Forecast Cap Projects'!$A$4:$A$106,$C$3,'Input Forecast Cap Projects'!$B$4:$B$106,'Output sheet'!$B$3,'Input Forecast Cap Projects'!$D$4:$D$106,'Output sheet'!$B$6,'Input Forecast Cap Projects'!$C$4:$C$106,'Output sheet'!$B14))</f>
        <v>0</v>
      </c>
      <c r="S14" s="6">
        <f>IF($B14=$B$3&amp;" Wide",SUMIFS('Input Forecast Cap Projects'!V$4:V$106,'Input Forecast Cap Projects'!$A$4:$A$106,$C$3,'Input Forecast Cap Projects'!$B$4:$B$106,'Output sheet'!$B$3,'Input Forecast Cap Projects'!$D$4:$D$106,'Output sheet'!$B$6),SUMIFS('Input Forecast Cap Projects'!V$4:V$106,'Input Forecast Cap Projects'!$A$4:$A$106,$C$3,'Input Forecast Cap Projects'!$B$4:$B$106,'Output sheet'!$B$3,'Input Forecast Cap Projects'!$D$4:$D$106,'Output sheet'!$B$6,'Input Forecast Cap Projects'!$C$4:$C$106,'Output sheet'!$B14))</f>
        <v>0</v>
      </c>
      <c r="T14" s="6">
        <f>IF($B14=$B$3&amp;" Wide",SUMIFS('Input Forecast Cap Projects'!W$4:W$106,'Input Forecast Cap Projects'!$A$4:$A$106,$C$3,'Input Forecast Cap Projects'!$B$4:$B$106,'Output sheet'!$B$3,'Input Forecast Cap Projects'!$D$4:$D$106,'Output sheet'!$B$6),SUMIFS('Input Forecast Cap Projects'!W$4:W$106,'Input Forecast Cap Projects'!$A$4:$A$106,$C$3,'Input Forecast Cap Projects'!$B$4:$B$106,'Output sheet'!$B$3,'Input Forecast Cap Projects'!$D$4:$D$106,'Output sheet'!$B$6,'Input Forecast Cap Projects'!$C$4:$C$106,'Output sheet'!$B14))</f>
        <v>0</v>
      </c>
      <c r="U14" s="6">
        <f>IF($B14=$B$3&amp;" Wide",SUMIFS('Input Forecast Cap Projects'!X$4:X$106,'Input Forecast Cap Projects'!$A$4:$A$106,$C$3,'Input Forecast Cap Projects'!$B$4:$B$106,'Output sheet'!$B$3,'Input Forecast Cap Projects'!$D$4:$D$106,'Output sheet'!$B$6),SUMIFS('Input Forecast Cap Projects'!X$4:X$106,'Input Forecast Cap Projects'!$A$4:$A$106,$C$3,'Input Forecast Cap Projects'!$B$4:$B$106,'Output sheet'!$B$3,'Input Forecast Cap Projects'!$D$4:$D$106,'Output sheet'!$B$6,'Input Forecast Cap Projects'!$C$4:$C$106,'Output sheet'!$B14))</f>
        <v>0</v>
      </c>
      <c r="V14" s="6">
        <f>IF($B14=$B$3&amp;" Wide",SUMIFS('Input Forecast Cap Projects'!Y$4:Y$106,'Input Forecast Cap Projects'!$A$4:$A$106,$C$3,'Input Forecast Cap Projects'!$B$4:$B$106,'Output sheet'!$B$3,'Input Forecast Cap Projects'!$D$4:$D$106,'Output sheet'!$B$6),SUMIFS('Input Forecast Cap Projects'!Y$4:Y$106,'Input Forecast Cap Projects'!$A$4:$A$106,$C$3,'Input Forecast Cap Projects'!$B$4:$B$106,'Output sheet'!$B$3,'Input Forecast Cap Projects'!$D$4:$D$106,'Output sheet'!$B$6,'Input Forecast Cap Projects'!$C$4:$C$106,'Output sheet'!$B14))</f>
        <v>0</v>
      </c>
      <c r="W14" s="6">
        <f>IF($B14=$B$3&amp;" Wide",SUMIFS('Input Forecast Cap Projects'!Z$4:Z$106,'Input Forecast Cap Projects'!$A$4:$A$106,$C$3,'Input Forecast Cap Projects'!$B$4:$B$106,'Output sheet'!$B$3,'Input Forecast Cap Projects'!$D$4:$D$106,'Output sheet'!$B$6),SUMIFS('Input Forecast Cap Projects'!Z$4:Z$106,'Input Forecast Cap Projects'!$A$4:$A$106,$C$3,'Input Forecast Cap Projects'!$B$4:$B$106,'Output sheet'!$B$3,'Input Forecast Cap Projects'!$D$4:$D$106,'Output sheet'!$B$6,'Input Forecast Cap Projects'!$C$4:$C$106,'Output sheet'!$B14))</f>
        <v>0</v>
      </c>
      <c r="X14" s="6">
        <f>IF($B14=$B$3&amp;" Wide",SUMIFS('Input Forecast Cap Projects'!AA$4:AA$106,'Input Forecast Cap Projects'!$A$4:$A$106,$C$3,'Input Forecast Cap Projects'!$B$4:$B$106,'Output sheet'!$B$3,'Input Forecast Cap Projects'!$D$4:$D$106,'Output sheet'!$B$6),SUMIFS('Input Forecast Cap Projects'!AA$4:AA$106,'Input Forecast Cap Projects'!$A$4:$A$106,$C$3,'Input Forecast Cap Projects'!$B$4:$B$106,'Output sheet'!$B$3,'Input Forecast Cap Projects'!$D$4:$D$106,'Output sheet'!$B$6,'Input Forecast Cap Projects'!$C$4:$C$106,'Output sheet'!$B14))</f>
        <v>0</v>
      </c>
      <c r="Y14" s="6">
        <f>IF($B14=$B$3&amp;" Wide",SUMIFS('Input Forecast Cap Projects'!AB$4:AB$106,'Input Forecast Cap Projects'!$A$4:$A$106,$C$3,'Input Forecast Cap Projects'!$B$4:$B$106,'Output sheet'!$B$3,'Input Forecast Cap Projects'!$D$4:$D$106,'Output sheet'!$B$6),SUMIFS('Input Forecast Cap Projects'!AB$4:AB$106,'Input Forecast Cap Projects'!$A$4:$A$106,$C$3,'Input Forecast Cap Projects'!$B$4:$B$106,'Output sheet'!$B$3,'Input Forecast Cap Projects'!$D$4:$D$106,'Output sheet'!$B$6,'Input Forecast Cap Projects'!$C$4:$C$106,'Output sheet'!$B14))</f>
        <v>0</v>
      </c>
      <c r="Z14" s="6">
        <f>IF($B14=$B$3&amp;" Wide",SUMIFS('Input Forecast Cap Projects'!AC$4:AC$106,'Input Forecast Cap Projects'!$A$4:$A$106,$C$3,'Input Forecast Cap Projects'!$B$4:$B$106,'Output sheet'!$B$3,'Input Forecast Cap Projects'!$D$4:$D$106,'Output sheet'!$B$6),SUMIFS('Input Forecast Cap Projects'!AC$4:AC$106,'Input Forecast Cap Projects'!$A$4:$A$106,$C$3,'Input Forecast Cap Projects'!$B$4:$B$106,'Output sheet'!$B$3,'Input Forecast Cap Projects'!$D$4:$D$106,'Output sheet'!$B$6,'Input Forecast Cap Projects'!$C$4:$C$106,'Output sheet'!$B14))</f>
        <v>0</v>
      </c>
      <c r="AA14" s="6">
        <f>IF($B14=$B$3&amp;" Wide",SUMIFS('Input Forecast Cap Projects'!AD$4:AD$106,'Input Forecast Cap Projects'!$A$4:$A$106,$C$3,'Input Forecast Cap Projects'!$B$4:$B$106,'Output sheet'!$B$3,'Input Forecast Cap Projects'!$D$4:$D$106,'Output sheet'!$B$6),SUMIFS('Input Forecast Cap Projects'!AD$4:AD$106,'Input Forecast Cap Projects'!$A$4:$A$106,$C$3,'Input Forecast Cap Projects'!$B$4:$B$106,'Output sheet'!$B$3,'Input Forecast Cap Projects'!$D$4:$D$106,'Output sheet'!$B$6,'Input Forecast Cap Projects'!$C$4:$C$106,'Output sheet'!$B14))</f>
        <v>0</v>
      </c>
    </row>
    <row r="15" spans="2:27">
      <c r="B15" s="11" t="s">
        <v>174</v>
      </c>
      <c r="C15" s="6">
        <f>IF($B15=$B$3&amp;" Wide",SUMIFS('Input Forecast Cap Projects'!F$4:F$106,'Input Forecast Cap Projects'!$A$4:$A$106,$C$3,'Input Forecast Cap Projects'!$B$4:$B$106,'Output sheet'!$B$3,'Input Forecast Cap Projects'!$D$4:$D$106,'Output sheet'!$B$6),SUMIFS('Input Forecast Cap Projects'!F$4:F$106,'Input Forecast Cap Projects'!$A$4:$A$106,$C$3,'Input Forecast Cap Projects'!$B$4:$B$106,'Output sheet'!$B$3,'Input Forecast Cap Projects'!$D$4:$D$106,'Output sheet'!$B$6,'Input Forecast Cap Projects'!$C$4:$C$106,'Output sheet'!$B15))</f>
        <v>0</v>
      </c>
      <c r="D15" s="6">
        <f>IF($B15=$B$3&amp;" Wide",SUMIFS('Input Forecast Cap Projects'!G$4:G$106,'Input Forecast Cap Projects'!$A$4:$A$106,$C$3,'Input Forecast Cap Projects'!$B$4:$B$106,'Output sheet'!$B$3,'Input Forecast Cap Projects'!$D$4:$D$106,'Output sheet'!$B$6),SUMIFS('Input Forecast Cap Projects'!G$4:G$106,'Input Forecast Cap Projects'!$A$4:$A$106,$C$3,'Input Forecast Cap Projects'!$B$4:$B$106,'Output sheet'!$B$3,'Input Forecast Cap Projects'!$D$4:$D$106,'Output sheet'!$B$6,'Input Forecast Cap Projects'!$C$4:$C$106,'Output sheet'!$B15))</f>
        <v>0</v>
      </c>
      <c r="E15" s="6">
        <f>IF($B15=$B$3&amp;" Wide",SUMIFS('Input Forecast Cap Projects'!H$4:H$106,'Input Forecast Cap Projects'!$A$4:$A$106,$C$3,'Input Forecast Cap Projects'!$B$4:$B$106,'Output sheet'!$B$3,'Input Forecast Cap Projects'!$D$4:$D$106,'Output sheet'!$B$6),SUMIFS('Input Forecast Cap Projects'!H$4:H$106,'Input Forecast Cap Projects'!$A$4:$A$106,$C$3,'Input Forecast Cap Projects'!$B$4:$B$106,'Output sheet'!$B$3,'Input Forecast Cap Projects'!$D$4:$D$106,'Output sheet'!$B$6,'Input Forecast Cap Projects'!$C$4:$C$106,'Output sheet'!$B15))</f>
        <v>0</v>
      </c>
      <c r="F15" s="6">
        <f>IF($B15=$B$3&amp;" Wide",SUMIFS('Input Forecast Cap Projects'!I$4:I$106,'Input Forecast Cap Projects'!$A$4:$A$106,$C$3,'Input Forecast Cap Projects'!$B$4:$B$106,'Output sheet'!$B$3,'Input Forecast Cap Projects'!$D$4:$D$106,'Output sheet'!$B$6),SUMIFS('Input Forecast Cap Projects'!I$4:I$106,'Input Forecast Cap Projects'!$A$4:$A$106,$C$3,'Input Forecast Cap Projects'!$B$4:$B$106,'Output sheet'!$B$3,'Input Forecast Cap Projects'!$D$4:$D$106,'Output sheet'!$B$6,'Input Forecast Cap Projects'!$C$4:$C$106,'Output sheet'!$B15))</f>
        <v>0</v>
      </c>
      <c r="G15" s="6">
        <f>IF($B15=$B$3&amp;" Wide",SUMIFS('Input Forecast Cap Projects'!J$4:J$106,'Input Forecast Cap Projects'!$A$4:$A$106,$C$3,'Input Forecast Cap Projects'!$B$4:$B$106,'Output sheet'!$B$3,'Input Forecast Cap Projects'!$D$4:$D$106,'Output sheet'!$B$6),SUMIFS('Input Forecast Cap Projects'!J$4:J$106,'Input Forecast Cap Projects'!$A$4:$A$106,$C$3,'Input Forecast Cap Projects'!$B$4:$B$106,'Output sheet'!$B$3,'Input Forecast Cap Projects'!$D$4:$D$106,'Output sheet'!$B$6,'Input Forecast Cap Projects'!$C$4:$C$106,'Output sheet'!$B15))</f>
        <v>0</v>
      </c>
      <c r="H15" s="6">
        <f>IF($B15=$B$3&amp;" Wide",SUMIFS('Input Forecast Cap Projects'!K$4:K$106,'Input Forecast Cap Projects'!$A$4:$A$106,$C$3,'Input Forecast Cap Projects'!$B$4:$B$106,'Output sheet'!$B$3,'Input Forecast Cap Projects'!$D$4:$D$106,'Output sheet'!$B$6),SUMIFS('Input Forecast Cap Projects'!K$4:K$106,'Input Forecast Cap Projects'!$A$4:$A$106,$C$3,'Input Forecast Cap Projects'!$B$4:$B$106,'Output sheet'!$B$3,'Input Forecast Cap Projects'!$D$4:$D$106,'Output sheet'!$B$6,'Input Forecast Cap Projects'!$C$4:$C$106,'Output sheet'!$B15))</f>
        <v>0</v>
      </c>
      <c r="I15" s="6">
        <f>IF($B15=$B$3&amp;" Wide",SUMIFS('Input Forecast Cap Projects'!L$4:L$106,'Input Forecast Cap Projects'!$A$4:$A$106,$C$3,'Input Forecast Cap Projects'!$B$4:$B$106,'Output sheet'!$B$3,'Input Forecast Cap Projects'!$D$4:$D$106,'Output sheet'!$B$6),SUMIFS('Input Forecast Cap Projects'!L$4:L$106,'Input Forecast Cap Projects'!$A$4:$A$106,$C$3,'Input Forecast Cap Projects'!$B$4:$B$106,'Output sheet'!$B$3,'Input Forecast Cap Projects'!$D$4:$D$106,'Output sheet'!$B$6,'Input Forecast Cap Projects'!$C$4:$C$106,'Output sheet'!$B15))</f>
        <v>0</v>
      </c>
      <c r="J15" s="6">
        <f>IF($B15=$B$3&amp;" Wide",SUMIFS('Input Forecast Cap Projects'!M$4:M$106,'Input Forecast Cap Projects'!$A$4:$A$106,$C$3,'Input Forecast Cap Projects'!$B$4:$B$106,'Output sheet'!$B$3,'Input Forecast Cap Projects'!$D$4:$D$106,'Output sheet'!$B$6),SUMIFS('Input Forecast Cap Projects'!M$4:M$106,'Input Forecast Cap Projects'!$A$4:$A$106,$C$3,'Input Forecast Cap Projects'!$B$4:$B$106,'Output sheet'!$B$3,'Input Forecast Cap Projects'!$D$4:$D$106,'Output sheet'!$B$6,'Input Forecast Cap Projects'!$C$4:$C$106,'Output sheet'!$B15))</f>
        <v>0</v>
      </c>
      <c r="K15" s="6">
        <f>IF($B15=$B$3&amp;" Wide",SUMIFS('Input Forecast Cap Projects'!N$4:N$106,'Input Forecast Cap Projects'!$A$4:$A$106,$C$3,'Input Forecast Cap Projects'!$B$4:$B$106,'Output sheet'!$B$3,'Input Forecast Cap Projects'!$D$4:$D$106,'Output sheet'!$B$6),SUMIFS('Input Forecast Cap Projects'!N$4:N$106,'Input Forecast Cap Projects'!$A$4:$A$106,$C$3,'Input Forecast Cap Projects'!$B$4:$B$106,'Output sheet'!$B$3,'Input Forecast Cap Projects'!$D$4:$D$106,'Output sheet'!$B$6,'Input Forecast Cap Projects'!$C$4:$C$106,'Output sheet'!$B15))</f>
        <v>0</v>
      </c>
      <c r="L15" s="6">
        <f>IF($B15=$B$3&amp;" Wide",SUMIFS('Input Forecast Cap Projects'!O$4:O$106,'Input Forecast Cap Projects'!$A$4:$A$106,$C$3,'Input Forecast Cap Projects'!$B$4:$B$106,'Output sheet'!$B$3,'Input Forecast Cap Projects'!$D$4:$D$106,'Output sheet'!$B$6),SUMIFS('Input Forecast Cap Projects'!O$4:O$106,'Input Forecast Cap Projects'!$A$4:$A$106,$C$3,'Input Forecast Cap Projects'!$B$4:$B$106,'Output sheet'!$B$3,'Input Forecast Cap Projects'!$D$4:$D$106,'Output sheet'!$B$6,'Input Forecast Cap Projects'!$C$4:$C$106,'Output sheet'!$B15))</f>
        <v>0</v>
      </c>
      <c r="M15" s="6">
        <f>IF($B15=$B$3&amp;" Wide",SUMIFS('Input Forecast Cap Projects'!P$4:P$106,'Input Forecast Cap Projects'!$A$4:$A$106,$C$3,'Input Forecast Cap Projects'!$B$4:$B$106,'Output sheet'!$B$3,'Input Forecast Cap Projects'!$D$4:$D$106,'Output sheet'!$B$6),SUMIFS('Input Forecast Cap Projects'!P$4:P$106,'Input Forecast Cap Projects'!$A$4:$A$106,$C$3,'Input Forecast Cap Projects'!$B$4:$B$106,'Output sheet'!$B$3,'Input Forecast Cap Projects'!$D$4:$D$106,'Output sheet'!$B$6,'Input Forecast Cap Projects'!$C$4:$C$106,'Output sheet'!$B15))</f>
        <v>0</v>
      </c>
      <c r="N15" s="6">
        <f>IF($B15=$B$3&amp;" Wide",SUMIFS('Input Forecast Cap Projects'!Q$4:Q$106,'Input Forecast Cap Projects'!$A$4:$A$106,$C$3,'Input Forecast Cap Projects'!$B$4:$B$106,'Output sheet'!$B$3,'Input Forecast Cap Projects'!$D$4:$D$106,'Output sheet'!$B$6),SUMIFS('Input Forecast Cap Projects'!Q$4:Q$106,'Input Forecast Cap Projects'!$A$4:$A$106,$C$3,'Input Forecast Cap Projects'!$B$4:$B$106,'Output sheet'!$B$3,'Input Forecast Cap Projects'!$D$4:$D$106,'Output sheet'!$B$6,'Input Forecast Cap Projects'!$C$4:$C$106,'Output sheet'!$B15))</f>
        <v>0</v>
      </c>
      <c r="O15" s="6">
        <f>IF($B15=$B$3&amp;" Wide",SUMIFS('Input Forecast Cap Projects'!R$4:R$106,'Input Forecast Cap Projects'!$A$4:$A$106,$C$3,'Input Forecast Cap Projects'!$B$4:$B$106,'Output sheet'!$B$3,'Input Forecast Cap Projects'!$D$4:$D$106,'Output sheet'!$B$6),SUMIFS('Input Forecast Cap Projects'!R$4:R$106,'Input Forecast Cap Projects'!$A$4:$A$106,$C$3,'Input Forecast Cap Projects'!$B$4:$B$106,'Output sheet'!$B$3,'Input Forecast Cap Projects'!$D$4:$D$106,'Output sheet'!$B$6,'Input Forecast Cap Projects'!$C$4:$C$106,'Output sheet'!$B15))</f>
        <v>0</v>
      </c>
      <c r="P15" s="6">
        <f>IF($B15=$B$3&amp;" Wide",SUMIFS('Input Forecast Cap Projects'!S$4:S$106,'Input Forecast Cap Projects'!$A$4:$A$106,$C$3,'Input Forecast Cap Projects'!$B$4:$B$106,'Output sheet'!$B$3,'Input Forecast Cap Projects'!$D$4:$D$106,'Output sheet'!$B$6),SUMIFS('Input Forecast Cap Projects'!S$4:S$106,'Input Forecast Cap Projects'!$A$4:$A$106,$C$3,'Input Forecast Cap Projects'!$B$4:$B$106,'Output sheet'!$B$3,'Input Forecast Cap Projects'!$D$4:$D$106,'Output sheet'!$B$6,'Input Forecast Cap Projects'!$C$4:$C$106,'Output sheet'!$B15))</f>
        <v>0</v>
      </c>
      <c r="Q15" s="6">
        <f>IF($B15=$B$3&amp;" Wide",SUMIFS('Input Forecast Cap Projects'!T$4:T$106,'Input Forecast Cap Projects'!$A$4:$A$106,$C$3,'Input Forecast Cap Projects'!$B$4:$B$106,'Output sheet'!$B$3,'Input Forecast Cap Projects'!$D$4:$D$106,'Output sheet'!$B$6),SUMIFS('Input Forecast Cap Projects'!T$4:T$106,'Input Forecast Cap Projects'!$A$4:$A$106,$C$3,'Input Forecast Cap Projects'!$B$4:$B$106,'Output sheet'!$B$3,'Input Forecast Cap Projects'!$D$4:$D$106,'Output sheet'!$B$6,'Input Forecast Cap Projects'!$C$4:$C$106,'Output sheet'!$B15))</f>
        <v>0</v>
      </c>
      <c r="R15" s="6">
        <f>IF($B15=$B$3&amp;" Wide",SUMIFS('Input Forecast Cap Projects'!U$4:U$106,'Input Forecast Cap Projects'!$A$4:$A$106,$C$3,'Input Forecast Cap Projects'!$B$4:$B$106,'Output sheet'!$B$3,'Input Forecast Cap Projects'!$D$4:$D$106,'Output sheet'!$B$6),SUMIFS('Input Forecast Cap Projects'!U$4:U$106,'Input Forecast Cap Projects'!$A$4:$A$106,$C$3,'Input Forecast Cap Projects'!$B$4:$B$106,'Output sheet'!$B$3,'Input Forecast Cap Projects'!$D$4:$D$106,'Output sheet'!$B$6,'Input Forecast Cap Projects'!$C$4:$C$106,'Output sheet'!$B15))</f>
        <v>0</v>
      </c>
      <c r="S15" s="6">
        <f>IF($B15=$B$3&amp;" Wide",SUMIFS('Input Forecast Cap Projects'!V$4:V$106,'Input Forecast Cap Projects'!$A$4:$A$106,$C$3,'Input Forecast Cap Projects'!$B$4:$B$106,'Output sheet'!$B$3,'Input Forecast Cap Projects'!$D$4:$D$106,'Output sheet'!$B$6),SUMIFS('Input Forecast Cap Projects'!V$4:V$106,'Input Forecast Cap Projects'!$A$4:$A$106,$C$3,'Input Forecast Cap Projects'!$B$4:$B$106,'Output sheet'!$B$3,'Input Forecast Cap Projects'!$D$4:$D$106,'Output sheet'!$B$6,'Input Forecast Cap Projects'!$C$4:$C$106,'Output sheet'!$B15))</f>
        <v>0</v>
      </c>
      <c r="T15" s="6">
        <f>IF($B15=$B$3&amp;" Wide",SUMIFS('Input Forecast Cap Projects'!W$4:W$106,'Input Forecast Cap Projects'!$A$4:$A$106,$C$3,'Input Forecast Cap Projects'!$B$4:$B$106,'Output sheet'!$B$3,'Input Forecast Cap Projects'!$D$4:$D$106,'Output sheet'!$B$6),SUMIFS('Input Forecast Cap Projects'!W$4:W$106,'Input Forecast Cap Projects'!$A$4:$A$106,$C$3,'Input Forecast Cap Projects'!$B$4:$B$106,'Output sheet'!$B$3,'Input Forecast Cap Projects'!$D$4:$D$106,'Output sheet'!$B$6,'Input Forecast Cap Projects'!$C$4:$C$106,'Output sheet'!$B15))</f>
        <v>0</v>
      </c>
      <c r="U15" s="6">
        <f>IF($B15=$B$3&amp;" Wide",SUMIFS('Input Forecast Cap Projects'!X$4:X$106,'Input Forecast Cap Projects'!$A$4:$A$106,$C$3,'Input Forecast Cap Projects'!$B$4:$B$106,'Output sheet'!$B$3,'Input Forecast Cap Projects'!$D$4:$D$106,'Output sheet'!$B$6),SUMIFS('Input Forecast Cap Projects'!X$4:X$106,'Input Forecast Cap Projects'!$A$4:$A$106,$C$3,'Input Forecast Cap Projects'!$B$4:$B$106,'Output sheet'!$B$3,'Input Forecast Cap Projects'!$D$4:$D$106,'Output sheet'!$B$6,'Input Forecast Cap Projects'!$C$4:$C$106,'Output sheet'!$B15))</f>
        <v>0</v>
      </c>
      <c r="V15" s="6">
        <f>IF($B15=$B$3&amp;" Wide",SUMIFS('Input Forecast Cap Projects'!Y$4:Y$106,'Input Forecast Cap Projects'!$A$4:$A$106,$C$3,'Input Forecast Cap Projects'!$B$4:$B$106,'Output sheet'!$B$3,'Input Forecast Cap Projects'!$D$4:$D$106,'Output sheet'!$B$6),SUMIFS('Input Forecast Cap Projects'!Y$4:Y$106,'Input Forecast Cap Projects'!$A$4:$A$106,$C$3,'Input Forecast Cap Projects'!$B$4:$B$106,'Output sheet'!$B$3,'Input Forecast Cap Projects'!$D$4:$D$106,'Output sheet'!$B$6,'Input Forecast Cap Projects'!$C$4:$C$106,'Output sheet'!$B15))</f>
        <v>0</v>
      </c>
      <c r="W15" s="6">
        <f>IF($B15=$B$3&amp;" Wide",SUMIFS('Input Forecast Cap Projects'!Z$4:Z$106,'Input Forecast Cap Projects'!$A$4:$A$106,$C$3,'Input Forecast Cap Projects'!$B$4:$B$106,'Output sheet'!$B$3,'Input Forecast Cap Projects'!$D$4:$D$106,'Output sheet'!$B$6),SUMIFS('Input Forecast Cap Projects'!Z$4:Z$106,'Input Forecast Cap Projects'!$A$4:$A$106,$C$3,'Input Forecast Cap Projects'!$B$4:$B$106,'Output sheet'!$B$3,'Input Forecast Cap Projects'!$D$4:$D$106,'Output sheet'!$B$6,'Input Forecast Cap Projects'!$C$4:$C$106,'Output sheet'!$B15))</f>
        <v>0</v>
      </c>
      <c r="X15" s="6">
        <f>IF($B15=$B$3&amp;" Wide",SUMIFS('Input Forecast Cap Projects'!AA$4:AA$106,'Input Forecast Cap Projects'!$A$4:$A$106,$C$3,'Input Forecast Cap Projects'!$B$4:$B$106,'Output sheet'!$B$3,'Input Forecast Cap Projects'!$D$4:$D$106,'Output sheet'!$B$6),SUMIFS('Input Forecast Cap Projects'!AA$4:AA$106,'Input Forecast Cap Projects'!$A$4:$A$106,$C$3,'Input Forecast Cap Projects'!$B$4:$B$106,'Output sheet'!$B$3,'Input Forecast Cap Projects'!$D$4:$D$106,'Output sheet'!$B$6,'Input Forecast Cap Projects'!$C$4:$C$106,'Output sheet'!$B15))</f>
        <v>0</v>
      </c>
      <c r="Y15" s="6">
        <f>IF($B15=$B$3&amp;" Wide",SUMIFS('Input Forecast Cap Projects'!AB$4:AB$106,'Input Forecast Cap Projects'!$A$4:$A$106,$C$3,'Input Forecast Cap Projects'!$B$4:$B$106,'Output sheet'!$B$3,'Input Forecast Cap Projects'!$D$4:$D$106,'Output sheet'!$B$6),SUMIFS('Input Forecast Cap Projects'!AB$4:AB$106,'Input Forecast Cap Projects'!$A$4:$A$106,$C$3,'Input Forecast Cap Projects'!$B$4:$B$106,'Output sheet'!$B$3,'Input Forecast Cap Projects'!$D$4:$D$106,'Output sheet'!$B$6,'Input Forecast Cap Projects'!$C$4:$C$106,'Output sheet'!$B15))</f>
        <v>0</v>
      </c>
      <c r="Z15" s="6">
        <f>IF($B15=$B$3&amp;" Wide",SUMIFS('Input Forecast Cap Projects'!AC$4:AC$106,'Input Forecast Cap Projects'!$A$4:$A$106,$C$3,'Input Forecast Cap Projects'!$B$4:$B$106,'Output sheet'!$B$3,'Input Forecast Cap Projects'!$D$4:$D$106,'Output sheet'!$B$6),SUMIFS('Input Forecast Cap Projects'!AC$4:AC$106,'Input Forecast Cap Projects'!$A$4:$A$106,$C$3,'Input Forecast Cap Projects'!$B$4:$B$106,'Output sheet'!$B$3,'Input Forecast Cap Projects'!$D$4:$D$106,'Output sheet'!$B$6,'Input Forecast Cap Projects'!$C$4:$C$106,'Output sheet'!$B15))</f>
        <v>0</v>
      </c>
      <c r="AA15" s="6">
        <f>IF($B15=$B$3&amp;" Wide",SUMIFS('Input Forecast Cap Projects'!AD$4:AD$106,'Input Forecast Cap Projects'!$A$4:$A$106,$C$3,'Input Forecast Cap Projects'!$B$4:$B$106,'Output sheet'!$B$3,'Input Forecast Cap Projects'!$D$4:$D$106,'Output sheet'!$B$6),SUMIFS('Input Forecast Cap Projects'!AD$4:AD$106,'Input Forecast Cap Projects'!$A$4:$A$106,$C$3,'Input Forecast Cap Projects'!$B$4:$B$106,'Output sheet'!$B$3,'Input Forecast Cap Projects'!$D$4:$D$106,'Output sheet'!$B$6,'Input Forecast Cap Projects'!$C$4:$C$106,'Output sheet'!$B15))</f>
        <v>0</v>
      </c>
    </row>
    <row r="16" spans="2:27">
      <c r="B16" s="11" t="s">
        <v>174</v>
      </c>
      <c r="C16" s="6">
        <f>IF($B16=$B$3&amp;" Wide",SUMIFS('Input Forecast Cap Projects'!F$4:F$106,'Input Forecast Cap Projects'!$A$4:$A$106,$C$3,'Input Forecast Cap Projects'!$B$4:$B$106,'Output sheet'!$B$3,'Input Forecast Cap Projects'!$D$4:$D$106,'Output sheet'!$B$6),SUMIFS('Input Forecast Cap Projects'!F$4:F$106,'Input Forecast Cap Projects'!$A$4:$A$106,$C$3,'Input Forecast Cap Projects'!$B$4:$B$106,'Output sheet'!$B$3,'Input Forecast Cap Projects'!$D$4:$D$106,'Output sheet'!$B$6,'Input Forecast Cap Projects'!$C$4:$C$106,'Output sheet'!$B16))</f>
        <v>0</v>
      </c>
      <c r="D16" s="6">
        <f>IF($B16=$B$3&amp;" Wide",SUMIFS('Input Forecast Cap Projects'!G$4:G$106,'Input Forecast Cap Projects'!$A$4:$A$106,$C$3,'Input Forecast Cap Projects'!$B$4:$B$106,'Output sheet'!$B$3,'Input Forecast Cap Projects'!$D$4:$D$106,'Output sheet'!$B$6),SUMIFS('Input Forecast Cap Projects'!G$4:G$106,'Input Forecast Cap Projects'!$A$4:$A$106,$C$3,'Input Forecast Cap Projects'!$B$4:$B$106,'Output sheet'!$B$3,'Input Forecast Cap Projects'!$D$4:$D$106,'Output sheet'!$B$6,'Input Forecast Cap Projects'!$C$4:$C$106,'Output sheet'!$B16))</f>
        <v>0</v>
      </c>
      <c r="E16" s="6">
        <f>IF($B16=$B$3&amp;" Wide",SUMIFS('Input Forecast Cap Projects'!H$4:H$106,'Input Forecast Cap Projects'!$A$4:$A$106,$C$3,'Input Forecast Cap Projects'!$B$4:$B$106,'Output sheet'!$B$3,'Input Forecast Cap Projects'!$D$4:$D$106,'Output sheet'!$B$6),SUMIFS('Input Forecast Cap Projects'!H$4:H$106,'Input Forecast Cap Projects'!$A$4:$A$106,$C$3,'Input Forecast Cap Projects'!$B$4:$B$106,'Output sheet'!$B$3,'Input Forecast Cap Projects'!$D$4:$D$106,'Output sheet'!$B$6,'Input Forecast Cap Projects'!$C$4:$C$106,'Output sheet'!$B16))</f>
        <v>0</v>
      </c>
      <c r="F16" s="6">
        <f>IF($B16=$B$3&amp;" Wide",SUMIFS('Input Forecast Cap Projects'!I$4:I$106,'Input Forecast Cap Projects'!$A$4:$A$106,$C$3,'Input Forecast Cap Projects'!$B$4:$B$106,'Output sheet'!$B$3,'Input Forecast Cap Projects'!$D$4:$D$106,'Output sheet'!$B$6),SUMIFS('Input Forecast Cap Projects'!I$4:I$106,'Input Forecast Cap Projects'!$A$4:$A$106,$C$3,'Input Forecast Cap Projects'!$B$4:$B$106,'Output sheet'!$B$3,'Input Forecast Cap Projects'!$D$4:$D$106,'Output sheet'!$B$6,'Input Forecast Cap Projects'!$C$4:$C$106,'Output sheet'!$B16))</f>
        <v>0</v>
      </c>
      <c r="G16" s="6">
        <f>IF($B16=$B$3&amp;" Wide",SUMIFS('Input Forecast Cap Projects'!J$4:J$106,'Input Forecast Cap Projects'!$A$4:$A$106,$C$3,'Input Forecast Cap Projects'!$B$4:$B$106,'Output sheet'!$B$3,'Input Forecast Cap Projects'!$D$4:$D$106,'Output sheet'!$B$6),SUMIFS('Input Forecast Cap Projects'!J$4:J$106,'Input Forecast Cap Projects'!$A$4:$A$106,$C$3,'Input Forecast Cap Projects'!$B$4:$B$106,'Output sheet'!$B$3,'Input Forecast Cap Projects'!$D$4:$D$106,'Output sheet'!$B$6,'Input Forecast Cap Projects'!$C$4:$C$106,'Output sheet'!$B16))</f>
        <v>0</v>
      </c>
      <c r="H16" s="6">
        <f>IF($B16=$B$3&amp;" Wide",SUMIFS('Input Forecast Cap Projects'!K$4:K$106,'Input Forecast Cap Projects'!$A$4:$A$106,$C$3,'Input Forecast Cap Projects'!$B$4:$B$106,'Output sheet'!$B$3,'Input Forecast Cap Projects'!$D$4:$D$106,'Output sheet'!$B$6),SUMIFS('Input Forecast Cap Projects'!K$4:K$106,'Input Forecast Cap Projects'!$A$4:$A$106,$C$3,'Input Forecast Cap Projects'!$B$4:$B$106,'Output sheet'!$B$3,'Input Forecast Cap Projects'!$D$4:$D$106,'Output sheet'!$B$6,'Input Forecast Cap Projects'!$C$4:$C$106,'Output sheet'!$B16))</f>
        <v>0</v>
      </c>
      <c r="I16" s="6">
        <f>IF($B16=$B$3&amp;" Wide",SUMIFS('Input Forecast Cap Projects'!L$4:L$106,'Input Forecast Cap Projects'!$A$4:$A$106,$C$3,'Input Forecast Cap Projects'!$B$4:$B$106,'Output sheet'!$B$3,'Input Forecast Cap Projects'!$D$4:$D$106,'Output sheet'!$B$6),SUMIFS('Input Forecast Cap Projects'!L$4:L$106,'Input Forecast Cap Projects'!$A$4:$A$106,$C$3,'Input Forecast Cap Projects'!$B$4:$B$106,'Output sheet'!$B$3,'Input Forecast Cap Projects'!$D$4:$D$106,'Output sheet'!$B$6,'Input Forecast Cap Projects'!$C$4:$C$106,'Output sheet'!$B16))</f>
        <v>0</v>
      </c>
      <c r="J16" s="6">
        <f>IF($B16=$B$3&amp;" Wide",SUMIFS('Input Forecast Cap Projects'!M$4:M$106,'Input Forecast Cap Projects'!$A$4:$A$106,$C$3,'Input Forecast Cap Projects'!$B$4:$B$106,'Output sheet'!$B$3,'Input Forecast Cap Projects'!$D$4:$D$106,'Output sheet'!$B$6),SUMIFS('Input Forecast Cap Projects'!M$4:M$106,'Input Forecast Cap Projects'!$A$4:$A$106,$C$3,'Input Forecast Cap Projects'!$B$4:$B$106,'Output sheet'!$B$3,'Input Forecast Cap Projects'!$D$4:$D$106,'Output sheet'!$B$6,'Input Forecast Cap Projects'!$C$4:$C$106,'Output sheet'!$B16))</f>
        <v>0</v>
      </c>
      <c r="K16" s="6">
        <f>IF($B16=$B$3&amp;" Wide",SUMIFS('Input Forecast Cap Projects'!N$4:N$106,'Input Forecast Cap Projects'!$A$4:$A$106,$C$3,'Input Forecast Cap Projects'!$B$4:$B$106,'Output sheet'!$B$3,'Input Forecast Cap Projects'!$D$4:$D$106,'Output sheet'!$B$6),SUMIFS('Input Forecast Cap Projects'!N$4:N$106,'Input Forecast Cap Projects'!$A$4:$A$106,$C$3,'Input Forecast Cap Projects'!$B$4:$B$106,'Output sheet'!$B$3,'Input Forecast Cap Projects'!$D$4:$D$106,'Output sheet'!$B$6,'Input Forecast Cap Projects'!$C$4:$C$106,'Output sheet'!$B16))</f>
        <v>0</v>
      </c>
      <c r="L16" s="6">
        <f>IF($B16=$B$3&amp;" Wide",SUMIFS('Input Forecast Cap Projects'!O$4:O$106,'Input Forecast Cap Projects'!$A$4:$A$106,$C$3,'Input Forecast Cap Projects'!$B$4:$B$106,'Output sheet'!$B$3,'Input Forecast Cap Projects'!$D$4:$D$106,'Output sheet'!$B$6),SUMIFS('Input Forecast Cap Projects'!O$4:O$106,'Input Forecast Cap Projects'!$A$4:$A$106,$C$3,'Input Forecast Cap Projects'!$B$4:$B$106,'Output sheet'!$B$3,'Input Forecast Cap Projects'!$D$4:$D$106,'Output sheet'!$B$6,'Input Forecast Cap Projects'!$C$4:$C$106,'Output sheet'!$B16))</f>
        <v>0</v>
      </c>
      <c r="M16" s="6">
        <f>IF($B16=$B$3&amp;" Wide",SUMIFS('Input Forecast Cap Projects'!P$4:P$106,'Input Forecast Cap Projects'!$A$4:$A$106,$C$3,'Input Forecast Cap Projects'!$B$4:$B$106,'Output sheet'!$B$3,'Input Forecast Cap Projects'!$D$4:$D$106,'Output sheet'!$B$6),SUMIFS('Input Forecast Cap Projects'!P$4:P$106,'Input Forecast Cap Projects'!$A$4:$A$106,$C$3,'Input Forecast Cap Projects'!$B$4:$B$106,'Output sheet'!$B$3,'Input Forecast Cap Projects'!$D$4:$D$106,'Output sheet'!$B$6,'Input Forecast Cap Projects'!$C$4:$C$106,'Output sheet'!$B16))</f>
        <v>0</v>
      </c>
      <c r="N16" s="6">
        <f>IF($B16=$B$3&amp;" Wide",SUMIFS('Input Forecast Cap Projects'!Q$4:Q$106,'Input Forecast Cap Projects'!$A$4:$A$106,$C$3,'Input Forecast Cap Projects'!$B$4:$B$106,'Output sheet'!$B$3,'Input Forecast Cap Projects'!$D$4:$D$106,'Output sheet'!$B$6),SUMIFS('Input Forecast Cap Projects'!Q$4:Q$106,'Input Forecast Cap Projects'!$A$4:$A$106,$C$3,'Input Forecast Cap Projects'!$B$4:$B$106,'Output sheet'!$B$3,'Input Forecast Cap Projects'!$D$4:$D$106,'Output sheet'!$B$6,'Input Forecast Cap Projects'!$C$4:$C$106,'Output sheet'!$B16))</f>
        <v>0</v>
      </c>
      <c r="O16" s="6">
        <f>IF($B16=$B$3&amp;" Wide",SUMIFS('Input Forecast Cap Projects'!R$4:R$106,'Input Forecast Cap Projects'!$A$4:$A$106,$C$3,'Input Forecast Cap Projects'!$B$4:$B$106,'Output sheet'!$B$3,'Input Forecast Cap Projects'!$D$4:$D$106,'Output sheet'!$B$6),SUMIFS('Input Forecast Cap Projects'!R$4:R$106,'Input Forecast Cap Projects'!$A$4:$A$106,$C$3,'Input Forecast Cap Projects'!$B$4:$B$106,'Output sheet'!$B$3,'Input Forecast Cap Projects'!$D$4:$D$106,'Output sheet'!$B$6,'Input Forecast Cap Projects'!$C$4:$C$106,'Output sheet'!$B16))</f>
        <v>0</v>
      </c>
      <c r="P16" s="6">
        <f>IF($B16=$B$3&amp;" Wide",SUMIFS('Input Forecast Cap Projects'!S$4:S$106,'Input Forecast Cap Projects'!$A$4:$A$106,$C$3,'Input Forecast Cap Projects'!$B$4:$B$106,'Output sheet'!$B$3,'Input Forecast Cap Projects'!$D$4:$D$106,'Output sheet'!$B$6),SUMIFS('Input Forecast Cap Projects'!S$4:S$106,'Input Forecast Cap Projects'!$A$4:$A$106,$C$3,'Input Forecast Cap Projects'!$B$4:$B$106,'Output sheet'!$B$3,'Input Forecast Cap Projects'!$D$4:$D$106,'Output sheet'!$B$6,'Input Forecast Cap Projects'!$C$4:$C$106,'Output sheet'!$B16))</f>
        <v>0</v>
      </c>
      <c r="Q16" s="6">
        <f>IF($B16=$B$3&amp;" Wide",SUMIFS('Input Forecast Cap Projects'!T$4:T$106,'Input Forecast Cap Projects'!$A$4:$A$106,$C$3,'Input Forecast Cap Projects'!$B$4:$B$106,'Output sheet'!$B$3,'Input Forecast Cap Projects'!$D$4:$D$106,'Output sheet'!$B$6),SUMIFS('Input Forecast Cap Projects'!T$4:T$106,'Input Forecast Cap Projects'!$A$4:$A$106,$C$3,'Input Forecast Cap Projects'!$B$4:$B$106,'Output sheet'!$B$3,'Input Forecast Cap Projects'!$D$4:$D$106,'Output sheet'!$B$6,'Input Forecast Cap Projects'!$C$4:$C$106,'Output sheet'!$B16))</f>
        <v>0</v>
      </c>
      <c r="R16" s="6">
        <f>IF($B16=$B$3&amp;" Wide",SUMIFS('Input Forecast Cap Projects'!U$4:U$106,'Input Forecast Cap Projects'!$A$4:$A$106,$C$3,'Input Forecast Cap Projects'!$B$4:$B$106,'Output sheet'!$B$3,'Input Forecast Cap Projects'!$D$4:$D$106,'Output sheet'!$B$6),SUMIFS('Input Forecast Cap Projects'!U$4:U$106,'Input Forecast Cap Projects'!$A$4:$A$106,$C$3,'Input Forecast Cap Projects'!$B$4:$B$106,'Output sheet'!$B$3,'Input Forecast Cap Projects'!$D$4:$D$106,'Output sheet'!$B$6,'Input Forecast Cap Projects'!$C$4:$C$106,'Output sheet'!$B16))</f>
        <v>0</v>
      </c>
      <c r="S16" s="6">
        <f>IF($B16=$B$3&amp;" Wide",SUMIFS('Input Forecast Cap Projects'!V$4:V$106,'Input Forecast Cap Projects'!$A$4:$A$106,$C$3,'Input Forecast Cap Projects'!$B$4:$B$106,'Output sheet'!$B$3,'Input Forecast Cap Projects'!$D$4:$D$106,'Output sheet'!$B$6),SUMIFS('Input Forecast Cap Projects'!V$4:V$106,'Input Forecast Cap Projects'!$A$4:$A$106,$C$3,'Input Forecast Cap Projects'!$B$4:$B$106,'Output sheet'!$B$3,'Input Forecast Cap Projects'!$D$4:$D$106,'Output sheet'!$B$6,'Input Forecast Cap Projects'!$C$4:$C$106,'Output sheet'!$B16))</f>
        <v>0</v>
      </c>
      <c r="T16" s="6">
        <f>IF($B16=$B$3&amp;" Wide",SUMIFS('Input Forecast Cap Projects'!W$4:W$106,'Input Forecast Cap Projects'!$A$4:$A$106,$C$3,'Input Forecast Cap Projects'!$B$4:$B$106,'Output sheet'!$B$3,'Input Forecast Cap Projects'!$D$4:$D$106,'Output sheet'!$B$6),SUMIFS('Input Forecast Cap Projects'!W$4:W$106,'Input Forecast Cap Projects'!$A$4:$A$106,$C$3,'Input Forecast Cap Projects'!$B$4:$B$106,'Output sheet'!$B$3,'Input Forecast Cap Projects'!$D$4:$D$106,'Output sheet'!$B$6,'Input Forecast Cap Projects'!$C$4:$C$106,'Output sheet'!$B16))</f>
        <v>0</v>
      </c>
      <c r="U16" s="6">
        <f>IF($B16=$B$3&amp;" Wide",SUMIFS('Input Forecast Cap Projects'!X$4:X$106,'Input Forecast Cap Projects'!$A$4:$A$106,$C$3,'Input Forecast Cap Projects'!$B$4:$B$106,'Output sheet'!$B$3,'Input Forecast Cap Projects'!$D$4:$D$106,'Output sheet'!$B$6),SUMIFS('Input Forecast Cap Projects'!X$4:X$106,'Input Forecast Cap Projects'!$A$4:$A$106,$C$3,'Input Forecast Cap Projects'!$B$4:$B$106,'Output sheet'!$B$3,'Input Forecast Cap Projects'!$D$4:$D$106,'Output sheet'!$B$6,'Input Forecast Cap Projects'!$C$4:$C$106,'Output sheet'!$B16))</f>
        <v>0</v>
      </c>
      <c r="V16" s="6">
        <f>IF($B16=$B$3&amp;" Wide",SUMIFS('Input Forecast Cap Projects'!Y$4:Y$106,'Input Forecast Cap Projects'!$A$4:$A$106,$C$3,'Input Forecast Cap Projects'!$B$4:$B$106,'Output sheet'!$B$3,'Input Forecast Cap Projects'!$D$4:$D$106,'Output sheet'!$B$6),SUMIFS('Input Forecast Cap Projects'!Y$4:Y$106,'Input Forecast Cap Projects'!$A$4:$A$106,$C$3,'Input Forecast Cap Projects'!$B$4:$B$106,'Output sheet'!$B$3,'Input Forecast Cap Projects'!$D$4:$D$106,'Output sheet'!$B$6,'Input Forecast Cap Projects'!$C$4:$C$106,'Output sheet'!$B16))</f>
        <v>0</v>
      </c>
      <c r="W16" s="6">
        <f>IF($B16=$B$3&amp;" Wide",SUMIFS('Input Forecast Cap Projects'!Z$4:Z$106,'Input Forecast Cap Projects'!$A$4:$A$106,$C$3,'Input Forecast Cap Projects'!$B$4:$B$106,'Output sheet'!$B$3,'Input Forecast Cap Projects'!$D$4:$D$106,'Output sheet'!$B$6),SUMIFS('Input Forecast Cap Projects'!Z$4:Z$106,'Input Forecast Cap Projects'!$A$4:$A$106,$C$3,'Input Forecast Cap Projects'!$B$4:$B$106,'Output sheet'!$B$3,'Input Forecast Cap Projects'!$D$4:$D$106,'Output sheet'!$B$6,'Input Forecast Cap Projects'!$C$4:$C$106,'Output sheet'!$B16))</f>
        <v>0</v>
      </c>
      <c r="X16" s="6">
        <f>IF($B16=$B$3&amp;" Wide",SUMIFS('Input Forecast Cap Projects'!AA$4:AA$106,'Input Forecast Cap Projects'!$A$4:$A$106,$C$3,'Input Forecast Cap Projects'!$B$4:$B$106,'Output sheet'!$B$3,'Input Forecast Cap Projects'!$D$4:$D$106,'Output sheet'!$B$6),SUMIFS('Input Forecast Cap Projects'!AA$4:AA$106,'Input Forecast Cap Projects'!$A$4:$A$106,$C$3,'Input Forecast Cap Projects'!$B$4:$B$106,'Output sheet'!$B$3,'Input Forecast Cap Projects'!$D$4:$D$106,'Output sheet'!$B$6,'Input Forecast Cap Projects'!$C$4:$C$106,'Output sheet'!$B16))</f>
        <v>0</v>
      </c>
      <c r="Y16" s="6">
        <f>IF($B16=$B$3&amp;" Wide",SUMIFS('Input Forecast Cap Projects'!AB$4:AB$106,'Input Forecast Cap Projects'!$A$4:$A$106,$C$3,'Input Forecast Cap Projects'!$B$4:$B$106,'Output sheet'!$B$3,'Input Forecast Cap Projects'!$D$4:$D$106,'Output sheet'!$B$6),SUMIFS('Input Forecast Cap Projects'!AB$4:AB$106,'Input Forecast Cap Projects'!$A$4:$A$106,$C$3,'Input Forecast Cap Projects'!$B$4:$B$106,'Output sheet'!$B$3,'Input Forecast Cap Projects'!$D$4:$D$106,'Output sheet'!$B$6,'Input Forecast Cap Projects'!$C$4:$C$106,'Output sheet'!$B16))</f>
        <v>0</v>
      </c>
      <c r="Z16" s="6">
        <f>IF($B16=$B$3&amp;" Wide",SUMIFS('Input Forecast Cap Projects'!AC$4:AC$106,'Input Forecast Cap Projects'!$A$4:$A$106,$C$3,'Input Forecast Cap Projects'!$B$4:$B$106,'Output sheet'!$B$3,'Input Forecast Cap Projects'!$D$4:$D$106,'Output sheet'!$B$6),SUMIFS('Input Forecast Cap Projects'!AC$4:AC$106,'Input Forecast Cap Projects'!$A$4:$A$106,$C$3,'Input Forecast Cap Projects'!$B$4:$B$106,'Output sheet'!$B$3,'Input Forecast Cap Projects'!$D$4:$D$106,'Output sheet'!$B$6,'Input Forecast Cap Projects'!$C$4:$C$106,'Output sheet'!$B16))</f>
        <v>0</v>
      </c>
      <c r="AA16" s="6">
        <f>IF($B16=$B$3&amp;" Wide",SUMIFS('Input Forecast Cap Projects'!AD$4:AD$106,'Input Forecast Cap Projects'!$A$4:$A$106,$C$3,'Input Forecast Cap Projects'!$B$4:$B$106,'Output sheet'!$B$3,'Input Forecast Cap Projects'!$D$4:$D$106,'Output sheet'!$B$6),SUMIFS('Input Forecast Cap Projects'!AD$4:AD$106,'Input Forecast Cap Projects'!$A$4:$A$106,$C$3,'Input Forecast Cap Projects'!$B$4:$B$106,'Output sheet'!$B$3,'Input Forecast Cap Projects'!$D$4:$D$106,'Output sheet'!$B$6,'Input Forecast Cap Projects'!$C$4:$C$106,'Output sheet'!$B16))</f>
        <v>0</v>
      </c>
    </row>
    <row r="17" spans="2:27">
      <c r="B17" s="11" t="s">
        <v>174</v>
      </c>
      <c r="C17" s="6">
        <f>IF($B17=$B$3&amp;" Wide",SUMIFS('Input Forecast Cap Projects'!F$4:F$106,'Input Forecast Cap Projects'!$A$4:$A$106,$C$3,'Input Forecast Cap Projects'!$B$4:$B$106,'Output sheet'!$B$3,'Input Forecast Cap Projects'!$D$4:$D$106,'Output sheet'!$B$6),SUMIFS('Input Forecast Cap Projects'!F$4:F$106,'Input Forecast Cap Projects'!$A$4:$A$106,$C$3,'Input Forecast Cap Projects'!$B$4:$B$106,'Output sheet'!$B$3,'Input Forecast Cap Projects'!$D$4:$D$106,'Output sheet'!$B$6,'Input Forecast Cap Projects'!$C$4:$C$106,'Output sheet'!$B17))</f>
        <v>0</v>
      </c>
      <c r="D17" s="6">
        <f>IF($B17=$B$3&amp;" Wide",SUMIFS('Input Forecast Cap Projects'!G$4:G$106,'Input Forecast Cap Projects'!$A$4:$A$106,$C$3,'Input Forecast Cap Projects'!$B$4:$B$106,'Output sheet'!$B$3,'Input Forecast Cap Projects'!$D$4:$D$106,'Output sheet'!$B$6),SUMIFS('Input Forecast Cap Projects'!G$4:G$106,'Input Forecast Cap Projects'!$A$4:$A$106,$C$3,'Input Forecast Cap Projects'!$B$4:$B$106,'Output sheet'!$B$3,'Input Forecast Cap Projects'!$D$4:$D$106,'Output sheet'!$B$6,'Input Forecast Cap Projects'!$C$4:$C$106,'Output sheet'!$B17))</f>
        <v>0</v>
      </c>
      <c r="E17" s="6">
        <f>IF($B17=$B$3&amp;" Wide",SUMIFS('Input Forecast Cap Projects'!H$4:H$106,'Input Forecast Cap Projects'!$A$4:$A$106,$C$3,'Input Forecast Cap Projects'!$B$4:$B$106,'Output sheet'!$B$3,'Input Forecast Cap Projects'!$D$4:$D$106,'Output sheet'!$B$6),SUMIFS('Input Forecast Cap Projects'!H$4:H$106,'Input Forecast Cap Projects'!$A$4:$A$106,$C$3,'Input Forecast Cap Projects'!$B$4:$B$106,'Output sheet'!$B$3,'Input Forecast Cap Projects'!$D$4:$D$106,'Output sheet'!$B$6,'Input Forecast Cap Projects'!$C$4:$C$106,'Output sheet'!$B17))</f>
        <v>0</v>
      </c>
      <c r="F17" s="6">
        <f>IF($B17=$B$3&amp;" Wide",SUMIFS('Input Forecast Cap Projects'!I$4:I$106,'Input Forecast Cap Projects'!$A$4:$A$106,$C$3,'Input Forecast Cap Projects'!$B$4:$B$106,'Output sheet'!$B$3,'Input Forecast Cap Projects'!$D$4:$D$106,'Output sheet'!$B$6),SUMIFS('Input Forecast Cap Projects'!I$4:I$106,'Input Forecast Cap Projects'!$A$4:$A$106,$C$3,'Input Forecast Cap Projects'!$B$4:$B$106,'Output sheet'!$B$3,'Input Forecast Cap Projects'!$D$4:$D$106,'Output sheet'!$B$6,'Input Forecast Cap Projects'!$C$4:$C$106,'Output sheet'!$B17))</f>
        <v>0</v>
      </c>
      <c r="G17" s="6">
        <f>IF($B17=$B$3&amp;" Wide",SUMIFS('Input Forecast Cap Projects'!J$4:J$106,'Input Forecast Cap Projects'!$A$4:$A$106,$C$3,'Input Forecast Cap Projects'!$B$4:$B$106,'Output sheet'!$B$3,'Input Forecast Cap Projects'!$D$4:$D$106,'Output sheet'!$B$6),SUMIFS('Input Forecast Cap Projects'!J$4:J$106,'Input Forecast Cap Projects'!$A$4:$A$106,$C$3,'Input Forecast Cap Projects'!$B$4:$B$106,'Output sheet'!$B$3,'Input Forecast Cap Projects'!$D$4:$D$106,'Output sheet'!$B$6,'Input Forecast Cap Projects'!$C$4:$C$106,'Output sheet'!$B17))</f>
        <v>0</v>
      </c>
      <c r="H17" s="6">
        <f>IF($B17=$B$3&amp;" Wide",SUMIFS('Input Forecast Cap Projects'!K$4:K$106,'Input Forecast Cap Projects'!$A$4:$A$106,$C$3,'Input Forecast Cap Projects'!$B$4:$B$106,'Output sheet'!$B$3,'Input Forecast Cap Projects'!$D$4:$D$106,'Output sheet'!$B$6),SUMIFS('Input Forecast Cap Projects'!K$4:K$106,'Input Forecast Cap Projects'!$A$4:$A$106,$C$3,'Input Forecast Cap Projects'!$B$4:$B$106,'Output sheet'!$B$3,'Input Forecast Cap Projects'!$D$4:$D$106,'Output sheet'!$B$6,'Input Forecast Cap Projects'!$C$4:$C$106,'Output sheet'!$B17))</f>
        <v>0</v>
      </c>
      <c r="I17" s="6">
        <f>IF($B17=$B$3&amp;" Wide",SUMIFS('Input Forecast Cap Projects'!L$4:L$106,'Input Forecast Cap Projects'!$A$4:$A$106,$C$3,'Input Forecast Cap Projects'!$B$4:$B$106,'Output sheet'!$B$3,'Input Forecast Cap Projects'!$D$4:$D$106,'Output sheet'!$B$6),SUMIFS('Input Forecast Cap Projects'!L$4:L$106,'Input Forecast Cap Projects'!$A$4:$A$106,$C$3,'Input Forecast Cap Projects'!$B$4:$B$106,'Output sheet'!$B$3,'Input Forecast Cap Projects'!$D$4:$D$106,'Output sheet'!$B$6,'Input Forecast Cap Projects'!$C$4:$C$106,'Output sheet'!$B17))</f>
        <v>0</v>
      </c>
      <c r="J17" s="6">
        <f>IF($B17=$B$3&amp;" Wide",SUMIFS('Input Forecast Cap Projects'!M$4:M$106,'Input Forecast Cap Projects'!$A$4:$A$106,$C$3,'Input Forecast Cap Projects'!$B$4:$B$106,'Output sheet'!$B$3,'Input Forecast Cap Projects'!$D$4:$D$106,'Output sheet'!$B$6),SUMIFS('Input Forecast Cap Projects'!M$4:M$106,'Input Forecast Cap Projects'!$A$4:$A$106,$C$3,'Input Forecast Cap Projects'!$B$4:$B$106,'Output sheet'!$B$3,'Input Forecast Cap Projects'!$D$4:$D$106,'Output sheet'!$B$6,'Input Forecast Cap Projects'!$C$4:$C$106,'Output sheet'!$B17))</f>
        <v>0</v>
      </c>
      <c r="K17" s="6">
        <f>IF($B17=$B$3&amp;" Wide",SUMIFS('Input Forecast Cap Projects'!N$4:N$106,'Input Forecast Cap Projects'!$A$4:$A$106,$C$3,'Input Forecast Cap Projects'!$B$4:$B$106,'Output sheet'!$B$3,'Input Forecast Cap Projects'!$D$4:$D$106,'Output sheet'!$B$6),SUMIFS('Input Forecast Cap Projects'!N$4:N$106,'Input Forecast Cap Projects'!$A$4:$A$106,$C$3,'Input Forecast Cap Projects'!$B$4:$B$106,'Output sheet'!$B$3,'Input Forecast Cap Projects'!$D$4:$D$106,'Output sheet'!$B$6,'Input Forecast Cap Projects'!$C$4:$C$106,'Output sheet'!$B17))</f>
        <v>0</v>
      </c>
      <c r="L17" s="6">
        <f>IF($B17=$B$3&amp;" Wide",SUMIFS('Input Forecast Cap Projects'!O$4:O$106,'Input Forecast Cap Projects'!$A$4:$A$106,$C$3,'Input Forecast Cap Projects'!$B$4:$B$106,'Output sheet'!$B$3,'Input Forecast Cap Projects'!$D$4:$D$106,'Output sheet'!$B$6),SUMIFS('Input Forecast Cap Projects'!O$4:O$106,'Input Forecast Cap Projects'!$A$4:$A$106,$C$3,'Input Forecast Cap Projects'!$B$4:$B$106,'Output sheet'!$B$3,'Input Forecast Cap Projects'!$D$4:$D$106,'Output sheet'!$B$6,'Input Forecast Cap Projects'!$C$4:$C$106,'Output sheet'!$B17))</f>
        <v>0</v>
      </c>
      <c r="M17" s="6">
        <f>IF($B17=$B$3&amp;" Wide",SUMIFS('Input Forecast Cap Projects'!P$4:P$106,'Input Forecast Cap Projects'!$A$4:$A$106,$C$3,'Input Forecast Cap Projects'!$B$4:$B$106,'Output sheet'!$B$3,'Input Forecast Cap Projects'!$D$4:$D$106,'Output sheet'!$B$6),SUMIFS('Input Forecast Cap Projects'!P$4:P$106,'Input Forecast Cap Projects'!$A$4:$A$106,$C$3,'Input Forecast Cap Projects'!$B$4:$B$106,'Output sheet'!$B$3,'Input Forecast Cap Projects'!$D$4:$D$106,'Output sheet'!$B$6,'Input Forecast Cap Projects'!$C$4:$C$106,'Output sheet'!$B17))</f>
        <v>0</v>
      </c>
      <c r="N17" s="6">
        <f>IF($B17=$B$3&amp;" Wide",SUMIFS('Input Forecast Cap Projects'!Q$4:Q$106,'Input Forecast Cap Projects'!$A$4:$A$106,$C$3,'Input Forecast Cap Projects'!$B$4:$B$106,'Output sheet'!$B$3,'Input Forecast Cap Projects'!$D$4:$D$106,'Output sheet'!$B$6),SUMIFS('Input Forecast Cap Projects'!Q$4:Q$106,'Input Forecast Cap Projects'!$A$4:$A$106,$C$3,'Input Forecast Cap Projects'!$B$4:$B$106,'Output sheet'!$B$3,'Input Forecast Cap Projects'!$D$4:$D$106,'Output sheet'!$B$6,'Input Forecast Cap Projects'!$C$4:$C$106,'Output sheet'!$B17))</f>
        <v>0</v>
      </c>
      <c r="O17" s="6">
        <f>IF($B17=$B$3&amp;" Wide",SUMIFS('Input Forecast Cap Projects'!R$4:R$106,'Input Forecast Cap Projects'!$A$4:$A$106,$C$3,'Input Forecast Cap Projects'!$B$4:$B$106,'Output sheet'!$B$3,'Input Forecast Cap Projects'!$D$4:$D$106,'Output sheet'!$B$6),SUMIFS('Input Forecast Cap Projects'!R$4:R$106,'Input Forecast Cap Projects'!$A$4:$A$106,$C$3,'Input Forecast Cap Projects'!$B$4:$B$106,'Output sheet'!$B$3,'Input Forecast Cap Projects'!$D$4:$D$106,'Output sheet'!$B$6,'Input Forecast Cap Projects'!$C$4:$C$106,'Output sheet'!$B17))</f>
        <v>0</v>
      </c>
      <c r="P17" s="6">
        <f>IF($B17=$B$3&amp;" Wide",SUMIFS('Input Forecast Cap Projects'!S$4:S$106,'Input Forecast Cap Projects'!$A$4:$A$106,$C$3,'Input Forecast Cap Projects'!$B$4:$B$106,'Output sheet'!$B$3,'Input Forecast Cap Projects'!$D$4:$D$106,'Output sheet'!$B$6),SUMIFS('Input Forecast Cap Projects'!S$4:S$106,'Input Forecast Cap Projects'!$A$4:$A$106,$C$3,'Input Forecast Cap Projects'!$B$4:$B$106,'Output sheet'!$B$3,'Input Forecast Cap Projects'!$D$4:$D$106,'Output sheet'!$B$6,'Input Forecast Cap Projects'!$C$4:$C$106,'Output sheet'!$B17))</f>
        <v>0</v>
      </c>
      <c r="Q17" s="6">
        <f>IF($B17=$B$3&amp;" Wide",SUMIFS('Input Forecast Cap Projects'!T$4:T$106,'Input Forecast Cap Projects'!$A$4:$A$106,$C$3,'Input Forecast Cap Projects'!$B$4:$B$106,'Output sheet'!$B$3,'Input Forecast Cap Projects'!$D$4:$D$106,'Output sheet'!$B$6),SUMIFS('Input Forecast Cap Projects'!T$4:T$106,'Input Forecast Cap Projects'!$A$4:$A$106,$C$3,'Input Forecast Cap Projects'!$B$4:$B$106,'Output sheet'!$B$3,'Input Forecast Cap Projects'!$D$4:$D$106,'Output sheet'!$B$6,'Input Forecast Cap Projects'!$C$4:$C$106,'Output sheet'!$B17))</f>
        <v>0</v>
      </c>
      <c r="R17" s="6">
        <f>IF($B17=$B$3&amp;" Wide",SUMIFS('Input Forecast Cap Projects'!U$4:U$106,'Input Forecast Cap Projects'!$A$4:$A$106,$C$3,'Input Forecast Cap Projects'!$B$4:$B$106,'Output sheet'!$B$3,'Input Forecast Cap Projects'!$D$4:$D$106,'Output sheet'!$B$6),SUMIFS('Input Forecast Cap Projects'!U$4:U$106,'Input Forecast Cap Projects'!$A$4:$A$106,$C$3,'Input Forecast Cap Projects'!$B$4:$B$106,'Output sheet'!$B$3,'Input Forecast Cap Projects'!$D$4:$D$106,'Output sheet'!$B$6,'Input Forecast Cap Projects'!$C$4:$C$106,'Output sheet'!$B17))</f>
        <v>0</v>
      </c>
      <c r="S17" s="6">
        <f>IF($B17=$B$3&amp;" Wide",SUMIFS('Input Forecast Cap Projects'!V$4:V$106,'Input Forecast Cap Projects'!$A$4:$A$106,$C$3,'Input Forecast Cap Projects'!$B$4:$B$106,'Output sheet'!$B$3,'Input Forecast Cap Projects'!$D$4:$D$106,'Output sheet'!$B$6),SUMIFS('Input Forecast Cap Projects'!V$4:V$106,'Input Forecast Cap Projects'!$A$4:$A$106,$C$3,'Input Forecast Cap Projects'!$B$4:$B$106,'Output sheet'!$B$3,'Input Forecast Cap Projects'!$D$4:$D$106,'Output sheet'!$B$6,'Input Forecast Cap Projects'!$C$4:$C$106,'Output sheet'!$B17))</f>
        <v>0</v>
      </c>
      <c r="T17" s="6">
        <f>IF($B17=$B$3&amp;" Wide",SUMIFS('Input Forecast Cap Projects'!W$4:W$106,'Input Forecast Cap Projects'!$A$4:$A$106,$C$3,'Input Forecast Cap Projects'!$B$4:$B$106,'Output sheet'!$B$3,'Input Forecast Cap Projects'!$D$4:$D$106,'Output sheet'!$B$6),SUMIFS('Input Forecast Cap Projects'!W$4:W$106,'Input Forecast Cap Projects'!$A$4:$A$106,$C$3,'Input Forecast Cap Projects'!$B$4:$B$106,'Output sheet'!$B$3,'Input Forecast Cap Projects'!$D$4:$D$106,'Output sheet'!$B$6,'Input Forecast Cap Projects'!$C$4:$C$106,'Output sheet'!$B17))</f>
        <v>0</v>
      </c>
      <c r="U17" s="6">
        <f>IF($B17=$B$3&amp;" Wide",SUMIFS('Input Forecast Cap Projects'!X$4:X$106,'Input Forecast Cap Projects'!$A$4:$A$106,$C$3,'Input Forecast Cap Projects'!$B$4:$B$106,'Output sheet'!$B$3,'Input Forecast Cap Projects'!$D$4:$D$106,'Output sheet'!$B$6),SUMIFS('Input Forecast Cap Projects'!X$4:X$106,'Input Forecast Cap Projects'!$A$4:$A$106,$C$3,'Input Forecast Cap Projects'!$B$4:$B$106,'Output sheet'!$B$3,'Input Forecast Cap Projects'!$D$4:$D$106,'Output sheet'!$B$6,'Input Forecast Cap Projects'!$C$4:$C$106,'Output sheet'!$B17))</f>
        <v>0</v>
      </c>
      <c r="V17" s="6">
        <f>IF($B17=$B$3&amp;" Wide",SUMIFS('Input Forecast Cap Projects'!Y$4:Y$106,'Input Forecast Cap Projects'!$A$4:$A$106,$C$3,'Input Forecast Cap Projects'!$B$4:$B$106,'Output sheet'!$B$3,'Input Forecast Cap Projects'!$D$4:$D$106,'Output sheet'!$B$6),SUMIFS('Input Forecast Cap Projects'!Y$4:Y$106,'Input Forecast Cap Projects'!$A$4:$A$106,$C$3,'Input Forecast Cap Projects'!$B$4:$B$106,'Output sheet'!$B$3,'Input Forecast Cap Projects'!$D$4:$D$106,'Output sheet'!$B$6,'Input Forecast Cap Projects'!$C$4:$C$106,'Output sheet'!$B17))</f>
        <v>0</v>
      </c>
      <c r="W17" s="6">
        <f>IF($B17=$B$3&amp;" Wide",SUMIFS('Input Forecast Cap Projects'!Z$4:Z$106,'Input Forecast Cap Projects'!$A$4:$A$106,$C$3,'Input Forecast Cap Projects'!$B$4:$B$106,'Output sheet'!$B$3,'Input Forecast Cap Projects'!$D$4:$D$106,'Output sheet'!$B$6),SUMIFS('Input Forecast Cap Projects'!Z$4:Z$106,'Input Forecast Cap Projects'!$A$4:$A$106,$C$3,'Input Forecast Cap Projects'!$B$4:$B$106,'Output sheet'!$B$3,'Input Forecast Cap Projects'!$D$4:$D$106,'Output sheet'!$B$6,'Input Forecast Cap Projects'!$C$4:$C$106,'Output sheet'!$B17))</f>
        <v>0</v>
      </c>
      <c r="X17" s="6">
        <f>IF($B17=$B$3&amp;" Wide",SUMIFS('Input Forecast Cap Projects'!AA$4:AA$106,'Input Forecast Cap Projects'!$A$4:$A$106,$C$3,'Input Forecast Cap Projects'!$B$4:$B$106,'Output sheet'!$B$3,'Input Forecast Cap Projects'!$D$4:$D$106,'Output sheet'!$B$6),SUMIFS('Input Forecast Cap Projects'!AA$4:AA$106,'Input Forecast Cap Projects'!$A$4:$A$106,$C$3,'Input Forecast Cap Projects'!$B$4:$B$106,'Output sheet'!$B$3,'Input Forecast Cap Projects'!$D$4:$D$106,'Output sheet'!$B$6,'Input Forecast Cap Projects'!$C$4:$C$106,'Output sheet'!$B17))</f>
        <v>0</v>
      </c>
      <c r="Y17" s="6">
        <f>IF($B17=$B$3&amp;" Wide",SUMIFS('Input Forecast Cap Projects'!AB$4:AB$106,'Input Forecast Cap Projects'!$A$4:$A$106,$C$3,'Input Forecast Cap Projects'!$B$4:$B$106,'Output sheet'!$B$3,'Input Forecast Cap Projects'!$D$4:$D$106,'Output sheet'!$B$6),SUMIFS('Input Forecast Cap Projects'!AB$4:AB$106,'Input Forecast Cap Projects'!$A$4:$A$106,$C$3,'Input Forecast Cap Projects'!$B$4:$B$106,'Output sheet'!$B$3,'Input Forecast Cap Projects'!$D$4:$D$106,'Output sheet'!$B$6,'Input Forecast Cap Projects'!$C$4:$C$106,'Output sheet'!$B17))</f>
        <v>0</v>
      </c>
      <c r="Z17" s="6">
        <f>IF($B17=$B$3&amp;" Wide",SUMIFS('Input Forecast Cap Projects'!AC$4:AC$106,'Input Forecast Cap Projects'!$A$4:$A$106,$C$3,'Input Forecast Cap Projects'!$B$4:$B$106,'Output sheet'!$B$3,'Input Forecast Cap Projects'!$D$4:$D$106,'Output sheet'!$B$6),SUMIFS('Input Forecast Cap Projects'!AC$4:AC$106,'Input Forecast Cap Projects'!$A$4:$A$106,$C$3,'Input Forecast Cap Projects'!$B$4:$B$106,'Output sheet'!$B$3,'Input Forecast Cap Projects'!$D$4:$D$106,'Output sheet'!$B$6,'Input Forecast Cap Projects'!$C$4:$C$106,'Output sheet'!$B17))</f>
        <v>0</v>
      </c>
      <c r="AA17" s="6">
        <f>IF($B17=$B$3&amp;" Wide",SUMIFS('Input Forecast Cap Projects'!AD$4:AD$106,'Input Forecast Cap Projects'!$A$4:$A$106,$C$3,'Input Forecast Cap Projects'!$B$4:$B$106,'Output sheet'!$B$3,'Input Forecast Cap Projects'!$D$4:$D$106,'Output sheet'!$B$6),SUMIFS('Input Forecast Cap Projects'!AD$4:AD$106,'Input Forecast Cap Projects'!$A$4:$A$106,$C$3,'Input Forecast Cap Projects'!$B$4:$B$106,'Output sheet'!$B$3,'Input Forecast Cap Projects'!$D$4:$D$106,'Output sheet'!$B$6,'Input Forecast Cap Projects'!$C$4:$C$106,'Output sheet'!$B17))</f>
        <v>0</v>
      </c>
    </row>
    <row r="18" spans="2:27">
      <c r="B18" s="11" t="s">
        <v>174</v>
      </c>
      <c r="C18" s="6">
        <f>IF($B18=$B$3&amp;" Wide",SUMIFS('Input Forecast Cap Projects'!F$4:F$106,'Input Forecast Cap Projects'!$A$4:$A$106,$C$3,'Input Forecast Cap Projects'!$B$4:$B$106,'Output sheet'!$B$3,'Input Forecast Cap Projects'!$D$4:$D$106,'Output sheet'!$B$6),SUMIFS('Input Forecast Cap Projects'!F$4:F$106,'Input Forecast Cap Projects'!$A$4:$A$106,$C$3,'Input Forecast Cap Projects'!$B$4:$B$106,'Output sheet'!$B$3,'Input Forecast Cap Projects'!$D$4:$D$106,'Output sheet'!$B$6,'Input Forecast Cap Projects'!$C$4:$C$106,'Output sheet'!$B18))</f>
        <v>0</v>
      </c>
      <c r="D18" s="6">
        <f>IF($B18=$B$3&amp;" Wide",SUMIFS('Input Forecast Cap Projects'!G$4:G$106,'Input Forecast Cap Projects'!$A$4:$A$106,$C$3,'Input Forecast Cap Projects'!$B$4:$B$106,'Output sheet'!$B$3,'Input Forecast Cap Projects'!$D$4:$D$106,'Output sheet'!$B$6),SUMIFS('Input Forecast Cap Projects'!G$4:G$106,'Input Forecast Cap Projects'!$A$4:$A$106,$C$3,'Input Forecast Cap Projects'!$B$4:$B$106,'Output sheet'!$B$3,'Input Forecast Cap Projects'!$D$4:$D$106,'Output sheet'!$B$6,'Input Forecast Cap Projects'!$C$4:$C$106,'Output sheet'!$B18))</f>
        <v>0</v>
      </c>
      <c r="E18" s="6">
        <f>IF($B18=$B$3&amp;" Wide",SUMIFS('Input Forecast Cap Projects'!H$4:H$106,'Input Forecast Cap Projects'!$A$4:$A$106,$C$3,'Input Forecast Cap Projects'!$B$4:$B$106,'Output sheet'!$B$3,'Input Forecast Cap Projects'!$D$4:$D$106,'Output sheet'!$B$6),SUMIFS('Input Forecast Cap Projects'!H$4:H$106,'Input Forecast Cap Projects'!$A$4:$A$106,$C$3,'Input Forecast Cap Projects'!$B$4:$B$106,'Output sheet'!$B$3,'Input Forecast Cap Projects'!$D$4:$D$106,'Output sheet'!$B$6,'Input Forecast Cap Projects'!$C$4:$C$106,'Output sheet'!$B18))</f>
        <v>0</v>
      </c>
      <c r="F18" s="6">
        <f>IF($B18=$B$3&amp;" Wide",SUMIFS('Input Forecast Cap Projects'!I$4:I$106,'Input Forecast Cap Projects'!$A$4:$A$106,$C$3,'Input Forecast Cap Projects'!$B$4:$B$106,'Output sheet'!$B$3,'Input Forecast Cap Projects'!$D$4:$D$106,'Output sheet'!$B$6),SUMIFS('Input Forecast Cap Projects'!I$4:I$106,'Input Forecast Cap Projects'!$A$4:$A$106,$C$3,'Input Forecast Cap Projects'!$B$4:$B$106,'Output sheet'!$B$3,'Input Forecast Cap Projects'!$D$4:$D$106,'Output sheet'!$B$6,'Input Forecast Cap Projects'!$C$4:$C$106,'Output sheet'!$B18))</f>
        <v>0</v>
      </c>
      <c r="G18" s="6">
        <f>IF($B18=$B$3&amp;" Wide",SUMIFS('Input Forecast Cap Projects'!J$4:J$106,'Input Forecast Cap Projects'!$A$4:$A$106,$C$3,'Input Forecast Cap Projects'!$B$4:$B$106,'Output sheet'!$B$3,'Input Forecast Cap Projects'!$D$4:$D$106,'Output sheet'!$B$6),SUMIFS('Input Forecast Cap Projects'!J$4:J$106,'Input Forecast Cap Projects'!$A$4:$A$106,$C$3,'Input Forecast Cap Projects'!$B$4:$B$106,'Output sheet'!$B$3,'Input Forecast Cap Projects'!$D$4:$D$106,'Output sheet'!$B$6,'Input Forecast Cap Projects'!$C$4:$C$106,'Output sheet'!$B18))</f>
        <v>0</v>
      </c>
      <c r="H18" s="6">
        <f>IF($B18=$B$3&amp;" Wide",SUMIFS('Input Forecast Cap Projects'!K$4:K$106,'Input Forecast Cap Projects'!$A$4:$A$106,$C$3,'Input Forecast Cap Projects'!$B$4:$B$106,'Output sheet'!$B$3,'Input Forecast Cap Projects'!$D$4:$D$106,'Output sheet'!$B$6),SUMIFS('Input Forecast Cap Projects'!K$4:K$106,'Input Forecast Cap Projects'!$A$4:$A$106,$C$3,'Input Forecast Cap Projects'!$B$4:$B$106,'Output sheet'!$B$3,'Input Forecast Cap Projects'!$D$4:$D$106,'Output sheet'!$B$6,'Input Forecast Cap Projects'!$C$4:$C$106,'Output sheet'!$B18))</f>
        <v>0</v>
      </c>
      <c r="I18" s="6">
        <f>IF($B18=$B$3&amp;" Wide",SUMIFS('Input Forecast Cap Projects'!L$4:L$106,'Input Forecast Cap Projects'!$A$4:$A$106,$C$3,'Input Forecast Cap Projects'!$B$4:$B$106,'Output sheet'!$B$3,'Input Forecast Cap Projects'!$D$4:$D$106,'Output sheet'!$B$6),SUMIFS('Input Forecast Cap Projects'!L$4:L$106,'Input Forecast Cap Projects'!$A$4:$A$106,$C$3,'Input Forecast Cap Projects'!$B$4:$B$106,'Output sheet'!$B$3,'Input Forecast Cap Projects'!$D$4:$D$106,'Output sheet'!$B$6,'Input Forecast Cap Projects'!$C$4:$C$106,'Output sheet'!$B18))</f>
        <v>0</v>
      </c>
      <c r="J18" s="6">
        <f>IF($B18=$B$3&amp;" Wide",SUMIFS('Input Forecast Cap Projects'!M$4:M$106,'Input Forecast Cap Projects'!$A$4:$A$106,$C$3,'Input Forecast Cap Projects'!$B$4:$B$106,'Output sheet'!$B$3,'Input Forecast Cap Projects'!$D$4:$D$106,'Output sheet'!$B$6),SUMIFS('Input Forecast Cap Projects'!M$4:M$106,'Input Forecast Cap Projects'!$A$4:$A$106,$C$3,'Input Forecast Cap Projects'!$B$4:$B$106,'Output sheet'!$B$3,'Input Forecast Cap Projects'!$D$4:$D$106,'Output sheet'!$B$6,'Input Forecast Cap Projects'!$C$4:$C$106,'Output sheet'!$B18))</f>
        <v>0</v>
      </c>
      <c r="K18" s="6">
        <f>IF($B18=$B$3&amp;" Wide",SUMIFS('Input Forecast Cap Projects'!N$4:N$106,'Input Forecast Cap Projects'!$A$4:$A$106,$C$3,'Input Forecast Cap Projects'!$B$4:$B$106,'Output sheet'!$B$3,'Input Forecast Cap Projects'!$D$4:$D$106,'Output sheet'!$B$6),SUMIFS('Input Forecast Cap Projects'!N$4:N$106,'Input Forecast Cap Projects'!$A$4:$A$106,$C$3,'Input Forecast Cap Projects'!$B$4:$B$106,'Output sheet'!$B$3,'Input Forecast Cap Projects'!$D$4:$D$106,'Output sheet'!$B$6,'Input Forecast Cap Projects'!$C$4:$C$106,'Output sheet'!$B18))</f>
        <v>0</v>
      </c>
      <c r="L18" s="6">
        <f>IF($B18=$B$3&amp;" Wide",SUMIFS('Input Forecast Cap Projects'!O$4:O$106,'Input Forecast Cap Projects'!$A$4:$A$106,$C$3,'Input Forecast Cap Projects'!$B$4:$B$106,'Output sheet'!$B$3,'Input Forecast Cap Projects'!$D$4:$D$106,'Output sheet'!$B$6),SUMIFS('Input Forecast Cap Projects'!O$4:O$106,'Input Forecast Cap Projects'!$A$4:$A$106,$C$3,'Input Forecast Cap Projects'!$B$4:$B$106,'Output sheet'!$B$3,'Input Forecast Cap Projects'!$D$4:$D$106,'Output sheet'!$B$6,'Input Forecast Cap Projects'!$C$4:$C$106,'Output sheet'!$B18))</f>
        <v>0</v>
      </c>
      <c r="M18" s="6">
        <f>IF($B18=$B$3&amp;" Wide",SUMIFS('Input Forecast Cap Projects'!P$4:P$106,'Input Forecast Cap Projects'!$A$4:$A$106,$C$3,'Input Forecast Cap Projects'!$B$4:$B$106,'Output sheet'!$B$3,'Input Forecast Cap Projects'!$D$4:$D$106,'Output sheet'!$B$6),SUMIFS('Input Forecast Cap Projects'!P$4:P$106,'Input Forecast Cap Projects'!$A$4:$A$106,$C$3,'Input Forecast Cap Projects'!$B$4:$B$106,'Output sheet'!$B$3,'Input Forecast Cap Projects'!$D$4:$D$106,'Output sheet'!$B$6,'Input Forecast Cap Projects'!$C$4:$C$106,'Output sheet'!$B18))</f>
        <v>0</v>
      </c>
      <c r="N18" s="6">
        <f>IF($B18=$B$3&amp;" Wide",SUMIFS('Input Forecast Cap Projects'!Q$4:Q$106,'Input Forecast Cap Projects'!$A$4:$A$106,$C$3,'Input Forecast Cap Projects'!$B$4:$B$106,'Output sheet'!$B$3,'Input Forecast Cap Projects'!$D$4:$D$106,'Output sheet'!$B$6),SUMIFS('Input Forecast Cap Projects'!Q$4:Q$106,'Input Forecast Cap Projects'!$A$4:$A$106,$C$3,'Input Forecast Cap Projects'!$B$4:$B$106,'Output sheet'!$B$3,'Input Forecast Cap Projects'!$D$4:$D$106,'Output sheet'!$B$6,'Input Forecast Cap Projects'!$C$4:$C$106,'Output sheet'!$B18))</f>
        <v>0</v>
      </c>
      <c r="O18" s="6">
        <f>IF($B18=$B$3&amp;" Wide",SUMIFS('Input Forecast Cap Projects'!R$4:R$106,'Input Forecast Cap Projects'!$A$4:$A$106,$C$3,'Input Forecast Cap Projects'!$B$4:$B$106,'Output sheet'!$B$3,'Input Forecast Cap Projects'!$D$4:$D$106,'Output sheet'!$B$6),SUMIFS('Input Forecast Cap Projects'!R$4:R$106,'Input Forecast Cap Projects'!$A$4:$A$106,$C$3,'Input Forecast Cap Projects'!$B$4:$B$106,'Output sheet'!$B$3,'Input Forecast Cap Projects'!$D$4:$D$106,'Output sheet'!$B$6,'Input Forecast Cap Projects'!$C$4:$C$106,'Output sheet'!$B18))</f>
        <v>0</v>
      </c>
      <c r="P18" s="6">
        <f>IF($B18=$B$3&amp;" Wide",SUMIFS('Input Forecast Cap Projects'!S$4:S$106,'Input Forecast Cap Projects'!$A$4:$A$106,$C$3,'Input Forecast Cap Projects'!$B$4:$B$106,'Output sheet'!$B$3,'Input Forecast Cap Projects'!$D$4:$D$106,'Output sheet'!$B$6),SUMIFS('Input Forecast Cap Projects'!S$4:S$106,'Input Forecast Cap Projects'!$A$4:$A$106,$C$3,'Input Forecast Cap Projects'!$B$4:$B$106,'Output sheet'!$B$3,'Input Forecast Cap Projects'!$D$4:$D$106,'Output sheet'!$B$6,'Input Forecast Cap Projects'!$C$4:$C$106,'Output sheet'!$B18))</f>
        <v>0</v>
      </c>
      <c r="Q18" s="6">
        <f>IF($B18=$B$3&amp;" Wide",SUMIFS('Input Forecast Cap Projects'!T$4:T$106,'Input Forecast Cap Projects'!$A$4:$A$106,$C$3,'Input Forecast Cap Projects'!$B$4:$B$106,'Output sheet'!$B$3,'Input Forecast Cap Projects'!$D$4:$D$106,'Output sheet'!$B$6),SUMIFS('Input Forecast Cap Projects'!T$4:T$106,'Input Forecast Cap Projects'!$A$4:$A$106,$C$3,'Input Forecast Cap Projects'!$B$4:$B$106,'Output sheet'!$B$3,'Input Forecast Cap Projects'!$D$4:$D$106,'Output sheet'!$B$6,'Input Forecast Cap Projects'!$C$4:$C$106,'Output sheet'!$B18))</f>
        <v>0</v>
      </c>
      <c r="R18" s="6">
        <f>IF($B18=$B$3&amp;" Wide",SUMIFS('Input Forecast Cap Projects'!U$4:U$106,'Input Forecast Cap Projects'!$A$4:$A$106,$C$3,'Input Forecast Cap Projects'!$B$4:$B$106,'Output sheet'!$B$3,'Input Forecast Cap Projects'!$D$4:$D$106,'Output sheet'!$B$6),SUMIFS('Input Forecast Cap Projects'!U$4:U$106,'Input Forecast Cap Projects'!$A$4:$A$106,$C$3,'Input Forecast Cap Projects'!$B$4:$B$106,'Output sheet'!$B$3,'Input Forecast Cap Projects'!$D$4:$D$106,'Output sheet'!$B$6,'Input Forecast Cap Projects'!$C$4:$C$106,'Output sheet'!$B18))</f>
        <v>0</v>
      </c>
      <c r="S18" s="6">
        <f>IF($B18=$B$3&amp;" Wide",SUMIFS('Input Forecast Cap Projects'!V$4:V$106,'Input Forecast Cap Projects'!$A$4:$A$106,$C$3,'Input Forecast Cap Projects'!$B$4:$B$106,'Output sheet'!$B$3,'Input Forecast Cap Projects'!$D$4:$D$106,'Output sheet'!$B$6),SUMIFS('Input Forecast Cap Projects'!V$4:V$106,'Input Forecast Cap Projects'!$A$4:$A$106,$C$3,'Input Forecast Cap Projects'!$B$4:$B$106,'Output sheet'!$B$3,'Input Forecast Cap Projects'!$D$4:$D$106,'Output sheet'!$B$6,'Input Forecast Cap Projects'!$C$4:$C$106,'Output sheet'!$B18))</f>
        <v>0</v>
      </c>
      <c r="T18" s="6">
        <f>IF($B18=$B$3&amp;" Wide",SUMIFS('Input Forecast Cap Projects'!W$4:W$106,'Input Forecast Cap Projects'!$A$4:$A$106,$C$3,'Input Forecast Cap Projects'!$B$4:$B$106,'Output sheet'!$B$3,'Input Forecast Cap Projects'!$D$4:$D$106,'Output sheet'!$B$6),SUMIFS('Input Forecast Cap Projects'!W$4:W$106,'Input Forecast Cap Projects'!$A$4:$A$106,$C$3,'Input Forecast Cap Projects'!$B$4:$B$106,'Output sheet'!$B$3,'Input Forecast Cap Projects'!$D$4:$D$106,'Output sheet'!$B$6,'Input Forecast Cap Projects'!$C$4:$C$106,'Output sheet'!$B18))</f>
        <v>0</v>
      </c>
      <c r="U18" s="6">
        <f>IF($B18=$B$3&amp;" Wide",SUMIFS('Input Forecast Cap Projects'!X$4:X$106,'Input Forecast Cap Projects'!$A$4:$A$106,$C$3,'Input Forecast Cap Projects'!$B$4:$B$106,'Output sheet'!$B$3,'Input Forecast Cap Projects'!$D$4:$D$106,'Output sheet'!$B$6),SUMIFS('Input Forecast Cap Projects'!X$4:X$106,'Input Forecast Cap Projects'!$A$4:$A$106,$C$3,'Input Forecast Cap Projects'!$B$4:$B$106,'Output sheet'!$B$3,'Input Forecast Cap Projects'!$D$4:$D$106,'Output sheet'!$B$6,'Input Forecast Cap Projects'!$C$4:$C$106,'Output sheet'!$B18))</f>
        <v>0</v>
      </c>
      <c r="V18" s="6">
        <f>IF($B18=$B$3&amp;" Wide",SUMIFS('Input Forecast Cap Projects'!Y$4:Y$106,'Input Forecast Cap Projects'!$A$4:$A$106,$C$3,'Input Forecast Cap Projects'!$B$4:$B$106,'Output sheet'!$B$3,'Input Forecast Cap Projects'!$D$4:$D$106,'Output sheet'!$B$6),SUMIFS('Input Forecast Cap Projects'!Y$4:Y$106,'Input Forecast Cap Projects'!$A$4:$A$106,$C$3,'Input Forecast Cap Projects'!$B$4:$B$106,'Output sheet'!$B$3,'Input Forecast Cap Projects'!$D$4:$D$106,'Output sheet'!$B$6,'Input Forecast Cap Projects'!$C$4:$C$106,'Output sheet'!$B18))</f>
        <v>0</v>
      </c>
      <c r="W18" s="6">
        <f>IF($B18=$B$3&amp;" Wide",SUMIFS('Input Forecast Cap Projects'!Z$4:Z$106,'Input Forecast Cap Projects'!$A$4:$A$106,$C$3,'Input Forecast Cap Projects'!$B$4:$B$106,'Output sheet'!$B$3,'Input Forecast Cap Projects'!$D$4:$D$106,'Output sheet'!$B$6),SUMIFS('Input Forecast Cap Projects'!Z$4:Z$106,'Input Forecast Cap Projects'!$A$4:$A$106,$C$3,'Input Forecast Cap Projects'!$B$4:$B$106,'Output sheet'!$B$3,'Input Forecast Cap Projects'!$D$4:$D$106,'Output sheet'!$B$6,'Input Forecast Cap Projects'!$C$4:$C$106,'Output sheet'!$B18))</f>
        <v>0</v>
      </c>
      <c r="X18" s="6">
        <f>IF($B18=$B$3&amp;" Wide",SUMIFS('Input Forecast Cap Projects'!AA$4:AA$106,'Input Forecast Cap Projects'!$A$4:$A$106,$C$3,'Input Forecast Cap Projects'!$B$4:$B$106,'Output sheet'!$B$3,'Input Forecast Cap Projects'!$D$4:$D$106,'Output sheet'!$B$6),SUMIFS('Input Forecast Cap Projects'!AA$4:AA$106,'Input Forecast Cap Projects'!$A$4:$A$106,$C$3,'Input Forecast Cap Projects'!$B$4:$B$106,'Output sheet'!$B$3,'Input Forecast Cap Projects'!$D$4:$D$106,'Output sheet'!$B$6,'Input Forecast Cap Projects'!$C$4:$C$106,'Output sheet'!$B18))</f>
        <v>0</v>
      </c>
      <c r="Y18" s="6">
        <f>IF($B18=$B$3&amp;" Wide",SUMIFS('Input Forecast Cap Projects'!AB$4:AB$106,'Input Forecast Cap Projects'!$A$4:$A$106,$C$3,'Input Forecast Cap Projects'!$B$4:$B$106,'Output sheet'!$B$3,'Input Forecast Cap Projects'!$D$4:$D$106,'Output sheet'!$B$6),SUMIFS('Input Forecast Cap Projects'!AB$4:AB$106,'Input Forecast Cap Projects'!$A$4:$A$106,$C$3,'Input Forecast Cap Projects'!$B$4:$B$106,'Output sheet'!$B$3,'Input Forecast Cap Projects'!$D$4:$D$106,'Output sheet'!$B$6,'Input Forecast Cap Projects'!$C$4:$C$106,'Output sheet'!$B18))</f>
        <v>0</v>
      </c>
      <c r="Z18" s="6">
        <f>IF($B18=$B$3&amp;" Wide",SUMIFS('Input Forecast Cap Projects'!AC$4:AC$106,'Input Forecast Cap Projects'!$A$4:$A$106,$C$3,'Input Forecast Cap Projects'!$B$4:$B$106,'Output sheet'!$B$3,'Input Forecast Cap Projects'!$D$4:$D$106,'Output sheet'!$B$6),SUMIFS('Input Forecast Cap Projects'!AC$4:AC$106,'Input Forecast Cap Projects'!$A$4:$A$106,$C$3,'Input Forecast Cap Projects'!$B$4:$B$106,'Output sheet'!$B$3,'Input Forecast Cap Projects'!$D$4:$D$106,'Output sheet'!$B$6,'Input Forecast Cap Projects'!$C$4:$C$106,'Output sheet'!$B18))</f>
        <v>0</v>
      </c>
      <c r="AA18" s="6">
        <f>IF($B18=$B$3&amp;" Wide",SUMIFS('Input Forecast Cap Projects'!AD$4:AD$106,'Input Forecast Cap Projects'!$A$4:$A$106,$C$3,'Input Forecast Cap Projects'!$B$4:$B$106,'Output sheet'!$B$3,'Input Forecast Cap Projects'!$D$4:$D$106,'Output sheet'!$B$6),SUMIFS('Input Forecast Cap Projects'!AD$4:AD$106,'Input Forecast Cap Projects'!$A$4:$A$106,$C$3,'Input Forecast Cap Projects'!$B$4:$B$106,'Output sheet'!$B$3,'Input Forecast Cap Projects'!$D$4:$D$106,'Output sheet'!$B$6,'Input Forecast Cap Projects'!$C$4:$C$106,'Output sheet'!$B18))</f>
        <v>0</v>
      </c>
    </row>
    <row r="19" spans="2:27">
      <c r="B19" s="78" t="s">
        <v>62</v>
      </c>
      <c r="C19" s="74">
        <f>SUM(C9:C18)</f>
        <v>52.628633828395714</v>
      </c>
      <c r="D19" s="74">
        <f t="shared" ref="D19:AA19" si="1">SUM(D9:D18)</f>
        <v>108.81521283018203</v>
      </c>
      <c r="E19" s="74">
        <f t="shared" si="1"/>
        <v>43.061344296452688</v>
      </c>
      <c r="F19" s="74">
        <f t="shared" si="1"/>
        <v>36.634396339771854</v>
      </c>
      <c r="G19" s="74">
        <f t="shared" si="1"/>
        <v>14.865571833096546</v>
      </c>
      <c r="H19" s="74">
        <f t="shared" si="1"/>
        <v>1.1302345983541662</v>
      </c>
      <c r="I19" s="74">
        <f t="shared" si="1"/>
        <v>0</v>
      </c>
      <c r="J19" s="74">
        <f t="shared" si="1"/>
        <v>0</v>
      </c>
      <c r="K19" s="74">
        <f t="shared" si="1"/>
        <v>0</v>
      </c>
      <c r="L19" s="74">
        <f t="shared" si="1"/>
        <v>0</v>
      </c>
      <c r="M19" s="74">
        <f t="shared" si="1"/>
        <v>0</v>
      </c>
      <c r="N19" s="74">
        <f t="shared" si="1"/>
        <v>0</v>
      </c>
      <c r="O19" s="74">
        <f t="shared" si="1"/>
        <v>0</v>
      </c>
      <c r="P19" s="74">
        <f t="shared" si="1"/>
        <v>0</v>
      </c>
      <c r="Q19" s="74">
        <f t="shared" si="1"/>
        <v>0</v>
      </c>
      <c r="R19" s="74">
        <f t="shared" si="1"/>
        <v>0</v>
      </c>
      <c r="S19" s="74">
        <f t="shared" si="1"/>
        <v>0</v>
      </c>
      <c r="T19" s="74">
        <f t="shared" si="1"/>
        <v>0</v>
      </c>
      <c r="U19" s="74">
        <f t="shared" si="1"/>
        <v>0</v>
      </c>
      <c r="V19" s="74">
        <f t="shared" si="1"/>
        <v>0</v>
      </c>
      <c r="W19" s="74">
        <f t="shared" si="1"/>
        <v>0</v>
      </c>
      <c r="X19" s="74">
        <f t="shared" si="1"/>
        <v>0</v>
      </c>
      <c r="Y19" s="74">
        <f t="shared" si="1"/>
        <v>0</v>
      </c>
      <c r="Z19" s="74">
        <f t="shared" si="1"/>
        <v>0</v>
      </c>
      <c r="AA19" s="74">
        <f t="shared" si="1"/>
        <v>0</v>
      </c>
    </row>
    <row r="20" spans="2:27">
      <c r="C20" s="2"/>
    </row>
    <row r="21" spans="2:27">
      <c r="B21" s="75" t="str">
        <f>"Incremental Demand Growth Forecasts - "&amp;C3</f>
        <v>Incremental Demand Growth Forecasts - MVA</v>
      </c>
      <c r="C21" s="237">
        <f>C8</f>
        <v>2026</v>
      </c>
      <c r="D21" s="80">
        <f>C21+1</f>
        <v>2027</v>
      </c>
      <c r="E21" s="80">
        <f>D21+1</f>
        <v>2028</v>
      </c>
      <c r="F21" s="80">
        <f t="shared" ref="F21:AA21" si="2">E21+1</f>
        <v>2029</v>
      </c>
      <c r="G21" s="80">
        <f t="shared" si="2"/>
        <v>2030</v>
      </c>
      <c r="H21" s="80">
        <f t="shared" si="2"/>
        <v>2031</v>
      </c>
      <c r="I21" s="80">
        <f t="shared" si="2"/>
        <v>2032</v>
      </c>
      <c r="J21" s="80">
        <f t="shared" si="2"/>
        <v>2033</v>
      </c>
      <c r="K21" s="80">
        <f t="shared" si="2"/>
        <v>2034</v>
      </c>
      <c r="L21" s="80">
        <f t="shared" si="2"/>
        <v>2035</v>
      </c>
      <c r="M21" s="80">
        <f t="shared" si="2"/>
        <v>2036</v>
      </c>
      <c r="N21" s="80">
        <f t="shared" si="2"/>
        <v>2037</v>
      </c>
      <c r="O21" s="80">
        <f t="shared" si="2"/>
        <v>2038</v>
      </c>
      <c r="P21" s="80">
        <f t="shared" si="2"/>
        <v>2039</v>
      </c>
      <c r="Q21" s="80">
        <f t="shared" si="2"/>
        <v>2040</v>
      </c>
      <c r="R21" s="80">
        <f t="shared" si="2"/>
        <v>2041</v>
      </c>
      <c r="S21" s="80">
        <f t="shared" si="2"/>
        <v>2042</v>
      </c>
      <c r="T21" s="80">
        <f t="shared" si="2"/>
        <v>2043</v>
      </c>
      <c r="U21" s="80">
        <f t="shared" si="2"/>
        <v>2044</v>
      </c>
      <c r="V21" s="80">
        <f t="shared" si="2"/>
        <v>2045</v>
      </c>
      <c r="W21" s="80">
        <f t="shared" si="2"/>
        <v>2046</v>
      </c>
      <c r="X21" s="80">
        <f t="shared" si="2"/>
        <v>2047</v>
      </c>
      <c r="Y21" s="80">
        <f t="shared" si="2"/>
        <v>2048</v>
      </c>
      <c r="Z21" s="80">
        <f t="shared" si="2"/>
        <v>2049</v>
      </c>
      <c r="AA21" s="80">
        <f t="shared" si="2"/>
        <v>2050</v>
      </c>
    </row>
    <row r="22" spans="2:27">
      <c r="B22" s="11" t="str">
        <f>B9</f>
        <v>Jemena Wide</v>
      </c>
      <c r="C22" s="113">
        <f>IF($B22=$B$3&amp;" Wide",SUMIFS('Input forecast of cost driver'!G$4:G$106,'Input forecast of cost driver'!G$4:G$106,"&gt;0",'Input forecast of cost driver'!$B$4:$B$106,'Output sheet'!$B$3,'Input forecast of cost driver'!$D$4:$D$106,'Output sheet'!$B$6),SUMIFS('Input forecast of cost driver'!G$4:G$106,'Input forecast of cost driver'!G$4:G$106,"&gt;0",'Input forecast of cost driver'!$B$4:$B$106,'Output sheet'!$B$3,'Input forecast of cost driver'!$D$4:$D$106,'Output sheet'!$B$6,'Input forecast of cost driver'!$C$4:$C$106,'Output sheet'!$B22))</f>
        <v>478.01000969744257</v>
      </c>
      <c r="D22" s="113">
        <f>IF($B22=$B$3&amp;" Wide",SUMIFS('Input forecast of cost driver'!H$4:H$106,'Input forecast of cost driver'!H$4:H$106,"&gt;0",'Input forecast of cost driver'!$B$4:$B$106,'Output sheet'!$B$3,'Input forecast of cost driver'!$D$4:$D$106,'Output sheet'!$B$6),SUMIFS('Input forecast of cost driver'!H$4:H$106,'Input forecast of cost driver'!H$4:H$106,"&gt;0",'Input forecast of cost driver'!$B$4:$B$106,'Output sheet'!$B$3,'Input forecast of cost driver'!$D$4:$D$106,'Output sheet'!$B$6,'Input forecast of cost driver'!$C$4:$C$106,'Output sheet'!$B22))</f>
        <v>520.2460907972345</v>
      </c>
      <c r="E22" s="113">
        <f>IF($B22=$B$3&amp;" Wide",SUMIFS('Input forecast of cost driver'!I$4:I$106,'Input forecast of cost driver'!I$4:I$106,"&gt;0",'Input forecast of cost driver'!$B$4:$B$106,'Output sheet'!$B$3,'Input forecast of cost driver'!$D$4:$D$106,'Output sheet'!$B$6),SUMIFS('Input forecast of cost driver'!I$4:I$106,'Input forecast of cost driver'!I$4:I$106,"&gt;0",'Input forecast of cost driver'!$B$4:$B$106,'Output sheet'!$B$3,'Input forecast of cost driver'!$D$4:$D$106,'Output sheet'!$B$6,'Input forecast of cost driver'!$C$4:$C$106,'Output sheet'!$B22))</f>
        <v>565.32824119673728</v>
      </c>
      <c r="F22" s="113">
        <f>IF($B22=$B$3&amp;" Wide",SUMIFS('Input forecast of cost driver'!J$4:J$106,'Input forecast of cost driver'!J$4:J$106,"&gt;0",'Input forecast of cost driver'!$B$4:$B$106,'Output sheet'!$B$3,'Input forecast of cost driver'!$D$4:$D$106,'Output sheet'!$B$6),SUMIFS('Input forecast of cost driver'!J$4:J$106,'Input forecast of cost driver'!J$4:J$106,"&gt;0",'Input forecast of cost driver'!$B$4:$B$106,'Output sheet'!$B$3,'Input forecast of cost driver'!$D$4:$D$106,'Output sheet'!$B$6,'Input forecast of cost driver'!$C$4:$C$106,'Output sheet'!$B22))</f>
        <v>611.65040211330734</v>
      </c>
      <c r="G22" s="113">
        <f>IF($B22=$B$3&amp;" Wide",SUMIFS('Input forecast of cost driver'!K$4:K$106,'Input forecast of cost driver'!K$4:K$106,"&gt;0",'Input forecast of cost driver'!$B$4:$B$106,'Output sheet'!$B$3,'Input forecast of cost driver'!$D$4:$D$106,'Output sheet'!$B$6),SUMIFS('Input forecast of cost driver'!K$4:K$106,'Input forecast of cost driver'!K$4:K$106,"&gt;0",'Input forecast of cost driver'!$B$4:$B$106,'Output sheet'!$B$3,'Input forecast of cost driver'!$D$4:$D$106,'Output sheet'!$B$6,'Input forecast of cost driver'!$C$4:$C$106,'Output sheet'!$B22))</f>
        <v>664.44066829523877</v>
      </c>
      <c r="H22" s="113">
        <f>IF($B22=$B$3&amp;" Wide",SUMIFS('Input forecast of cost driver'!L$4:L$106,'Input forecast of cost driver'!L$4:L$106,"&gt;0",'Input forecast of cost driver'!$B$4:$B$106,'Output sheet'!$B$3,'Input forecast of cost driver'!$D$4:$D$106,'Output sheet'!$B$6),SUMIFS('Input forecast of cost driver'!L$4:L$106,'Input forecast of cost driver'!L$4:L$106,"&gt;0",'Input forecast of cost driver'!$B$4:$B$106,'Output sheet'!$B$3,'Input forecast of cost driver'!$D$4:$D$106,'Output sheet'!$B$6,'Input forecast of cost driver'!$C$4:$C$106,'Output sheet'!$B22))</f>
        <v>730.53776621666543</v>
      </c>
      <c r="I22" s="113">
        <f>IF($B22=$B$3&amp;" Wide",SUMIFS('Input forecast of cost driver'!M$4:M$106,'Input forecast of cost driver'!M$4:M$106,"&gt;0",'Input forecast of cost driver'!$B$4:$B$106,'Output sheet'!$B$3,'Input forecast of cost driver'!$D$4:$D$106,'Output sheet'!$B$6),SUMIFS('Input forecast of cost driver'!M$4:M$106,'Input forecast of cost driver'!M$4:M$106,"&gt;0",'Input forecast of cost driver'!$B$4:$B$106,'Output sheet'!$B$3,'Input forecast of cost driver'!$D$4:$D$106,'Output sheet'!$B$6,'Input forecast of cost driver'!$C$4:$C$106,'Output sheet'!$B22))</f>
        <v>777.67422407248637</v>
      </c>
      <c r="J22" s="113">
        <f>IF($B22=$B$3&amp;" Wide",SUMIFS('Input forecast of cost driver'!N$4:N$106,'Input forecast of cost driver'!N$4:N$106,"&gt;0",'Input forecast of cost driver'!$B$4:$B$106,'Output sheet'!$B$3,'Input forecast of cost driver'!$D$4:$D$106,'Output sheet'!$B$6),SUMIFS('Input forecast of cost driver'!N$4:N$106,'Input forecast of cost driver'!N$4:N$106,"&gt;0",'Input forecast of cost driver'!$B$4:$B$106,'Output sheet'!$B$3,'Input forecast of cost driver'!$D$4:$D$106,'Output sheet'!$B$6,'Input forecast of cost driver'!$C$4:$C$106,'Output sheet'!$B22))</f>
        <v>822.49281409216235</v>
      </c>
      <c r="K22" s="113">
        <f>IF($B22=$B$3&amp;" Wide",SUMIFS('Input forecast of cost driver'!O$4:O$106,'Input forecast of cost driver'!O$4:O$106,"&gt;0",'Input forecast of cost driver'!$B$4:$B$106,'Output sheet'!$B$3,'Input forecast of cost driver'!$D$4:$D$106,'Output sheet'!$B$6),SUMIFS('Input forecast of cost driver'!O$4:O$106,'Input forecast of cost driver'!O$4:O$106,"&gt;0",'Input forecast of cost driver'!$B$4:$B$106,'Output sheet'!$B$3,'Input forecast of cost driver'!$D$4:$D$106,'Output sheet'!$B$6,'Input forecast of cost driver'!$C$4:$C$106,'Output sheet'!$B22))</f>
        <v>864.7837589265589</v>
      </c>
      <c r="L22" s="113">
        <f>IF($B22=$B$3&amp;" Wide",SUMIFS('Input forecast of cost driver'!P$4:P$106,'Input forecast of cost driver'!P$4:P$106,"&gt;0",'Input forecast of cost driver'!$B$4:$B$106,'Output sheet'!$B$3,'Input forecast of cost driver'!$D$4:$D$106,'Output sheet'!$B$6),SUMIFS('Input forecast of cost driver'!P$4:P$106,'Input forecast of cost driver'!P$4:P$106,"&gt;0",'Input forecast of cost driver'!$B$4:$B$106,'Output sheet'!$B$3,'Input forecast of cost driver'!$D$4:$D$106,'Output sheet'!$B$6,'Input forecast of cost driver'!$C$4:$C$106,'Output sheet'!$B22))</f>
        <v>870.22482216155709</v>
      </c>
      <c r="M22" s="113">
        <f>IF($B22=$B$3&amp;" Wide",SUMIFS('Input forecast of cost driver'!Q$4:Q$106,'Input forecast of cost driver'!Q$4:Q$106,"&gt;0",'Input forecast of cost driver'!$B$4:$B$106,'Output sheet'!$B$3,'Input forecast of cost driver'!$D$4:$D$106,'Output sheet'!$B$6),SUMIFS('Input forecast of cost driver'!Q$4:Q$106,'Input forecast of cost driver'!Q$4:Q$106,"&gt;0",'Input forecast of cost driver'!$B$4:$B$106,'Output sheet'!$B$3,'Input forecast of cost driver'!$D$4:$D$106,'Output sheet'!$B$6,'Input forecast of cost driver'!$C$4:$C$106,'Output sheet'!$B22))</f>
        <v>0</v>
      </c>
      <c r="N22" s="113">
        <f>IF($B22=$B$3&amp;" Wide",SUMIFS('Input forecast of cost driver'!R$4:R$106,'Input forecast of cost driver'!R$4:R$106,"&gt;0",'Input forecast of cost driver'!$B$4:$B$106,'Output sheet'!$B$3,'Input forecast of cost driver'!$D$4:$D$106,'Output sheet'!$B$6),SUMIFS('Input forecast of cost driver'!R$4:R$106,'Input forecast of cost driver'!R$4:R$106,"&gt;0",'Input forecast of cost driver'!$B$4:$B$106,'Output sheet'!$B$3,'Input forecast of cost driver'!$D$4:$D$106,'Output sheet'!$B$6,'Input forecast of cost driver'!$C$4:$C$106,'Output sheet'!$B22))</f>
        <v>0</v>
      </c>
      <c r="O22" s="113">
        <f>IF($B22=$B$3&amp;" Wide",SUMIFS('Input forecast of cost driver'!S$4:S$106,'Input forecast of cost driver'!S$4:S$106,"&gt;0",'Input forecast of cost driver'!$B$4:$B$106,'Output sheet'!$B$3,'Input forecast of cost driver'!$D$4:$D$106,'Output sheet'!$B$6),SUMIFS('Input forecast of cost driver'!S$4:S$106,'Input forecast of cost driver'!S$4:S$106,"&gt;0",'Input forecast of cost driver'!$B$4:$B$106,'Output sheet'!$B$3,'Input forecast of cost driver'!$D$4:$D$106,'Output sheet'!$B$6,'Input forecast of cost driver'!$C$4:$C$106,'Output sheet'!$B22))</f>
        <v>0</v>
      </c>
      <c r="P22" s="113">
        <f>IF($B22=$B$3&amp;" Wide",SUMIFS('Input forecast of cost driver'!T$4:T$106,'Input forecast of cost driver'!T$4:T$106,"&gt;0",'Input forecast of cost driver'!$B$4:$B$106,'Output sheet'!$B$3,'Input forecast of cost driver'!$D$4:$D$106,'Output sheet'!$B$6),SUMIFS('Input forecast of cost driver'!T$4:T$106,'Input forecast of cost driver'!T$4:T$106,"&gt;0",'Input forecast of cost driver'!$B$4:$B$106,'Output sheet'!$B$3,'Input forecast of cost driver'!$D$4:$D$106,'Output sheet'!$B$6,'Input forecast of cost driver'!$C$4:$C$106,'Output sheet'!$B22))</f>
        <v>0</v>
      </c>
      <c r="Q22" s="113">
        <f>IF($B22=$B$3&amp;" Wide",SUMIFS('Input forecast of cost driver'!U$4:U$106,'Input forecast of cost driver'!U$4:U$106,"&gt;0",'Input forecast of cost driver'!$B$4:$B$106,'Output sheet'!$B$3,'Input forecast of cost driver'!$D$4:$D$106,'Output sheet'!$B$6),SUMIFS('Input forecast of cost driver'!U$4:U$106,'Input forecast of cost driver'!U$4:U$106,"&gt;0",'Input forecast of cost driver'!$B$4:$B$106,'Output sheet'!$B$3,'Input forecast of cost driver'!$D$4:$D$106,'Output sheet'!$B$6,'Input forecast of cost driver'!$C$4:$C$106,'Output sheet'!$B22))</f>
        <v>0</v>
      </c>
      <c r="R22" s="113">
        <f>IF($B22=$B$3&amp;" Wide",SUMIFS('Input forecast of cost driver'!V$4:V$106,'Input forecast of cost driver'!V$4:V$106,"&gt;0",'Input forecast of cost driver'!$B$4:$B$106,'Output sheet'!$B$3,'Input forecast of cost driver'!$D$4:$D$106,'Output sheet'!$B$6),SUMIFS('Input forecast of cost driver'!V$4:V$106,'Input forecast of cost driver'!V$4:V$106,"&gt;0",'Input forecast of cost driver'!$B$4:$B$106,'Output sheet'!$B$3,'Input forecast of cost driver'!$D$4:$D$106,'Output sheet'!$B$6,'Input forecast of cost driver'!$C$4:$C$106,'Output sheet'!$B22))</f>
        <v>0</v>
      </c>
      <c r="S22" s="113">
        <f>IF($B22=$B$3&amp;" Wide",SUMIFS('Input forecast of cost driver'!W$4:W$106,'Input forecast of cost driver'!W$4:W$106,"&gt;0",'Input forecast of cost driver'!$B$4:$B$106,'Output sheet'!$B$3,'Input forecast of cost driver'!$D$4:$D$106,'Output sheet'!$B$6),SUMIFS('Input forecast of cost driver'!W$4:W$106,'Input forecast of cost driver'!W$4:W$106,"&gt;0",'Input forecast of cost driver'!$B$4:$B$106,'Output sheet'!$B$3,'Input forecast of cost driver'!$D$4:$D$106,'Output sheet'!$B$6,'Input forecast of cost driver'!$C$4:$C$106,'Output sheet'!$B22))</f>
        <v>0</v>
      </c>
      <c r="T22" s="113">
        <f>IF($B22=$B$3&amp;" Wide",SUMIFS('Input forecast of cost driver'!X$4:X$106,'Input forecast of cost driver'!X$4:X$106,"&gt;0",'Input forecast of cost driver'!$B$4:$B$106,'Output sheet'!$B$3,'Input forecast of cost driver'!$D$4:$D$106,'Output sheet'!$B$6),SUMIFS('Input forecast of cost driver'!X$4:X$106,'Input forecast of cost driver'!X$4:X$106,"&gt;0",'Input forecast of cost driver'!$B$4:$B$106,'Output sheet'!$B$3,'Input forecast of cost driver'!$D$4:$D$106,'Output sheet'!$B$6,'Input forecast of cost driver'!$C$4:$C$106,'Output sheet'!$B22))</f>
        <v>0</v>
      </c>
      <c r="U22" s="113">
        <f>IF($B22=$B$3&amp;" Wide",SUMIFS('Input forecast of cost driver'!Y$4:Y$106,'Input forecast of cost driver'!Y$4:Y$106,"&gt;0",'Input forecast of cost driver'!$B$4:$B$106,'Output sheet'!$B$3,'Input forecast of cost driver'!$D$4:$D$106,'Output sheet'!$B$6),SUMIFS('Input forecast of cost driver'!Y$4:Y$106,'Input forecast of cost driver'!Y$4:Y$106,"&gt;0",'Input forecast of cost driver'!$B$4:$B$106,'Output sheet'!$B$3,'Input forecast of cost driver'!$D$4:$D$106,'Output sheet'!$B$6,'Input forecast of cost driver'!$C$4:$C$106,'Output sheet'!$B22))</f>
        <v>0</v>
      </c>
      <c r="V22" s="113">
        <f>IF($B22=$B$3&amp;" Wide",SUMIFS('Input forecast of cost driver'!Z$4:Z$106,'Input forecast of cost driver'!Z$4:Z$106,"&gt;0",'Input forecast of cost driver'!$B$4:$B$106,'Output sheet'!$B$3,'Input forecast of cost driver'!$D$4:$D$106,'Output sheet'!$B$6),SUMIFS('Input forecast of cost driver'!Z$4:Z$106,'Input forecast of cost driver'!Z$4:Z$106,"&gt;0",'Input forecast of cost driver'!$B$4:$B$106,'Output sheet'!$B$3,'Input forecast of cost driver'!$D$4:$D$106,'Output sheet'!$B$6,'Input forecast of cost driver'!$C$4:$C$106,'Output sheet'!$B22))</f>
        <v>0</v>
      </c>
      <c r="W22" s="113">
        <f>IF($B22=$B$3&amp;" Wide",SUMIFS('Input forecast of cost driver'!AA$4:AA$106,'Input forecast of cost driver'!AA$4:AA$106,"&gt;0",'Input forecast of cost driver'!$B$4:$B$106,'Output sheet'!$B$3,'Input forecast of cost driver'!$D$4:$D$106,'Output sheet'!$B$6),SUMIFS('Input forecast of cost driver'!AA$4:AA$106,'Input forecast of cost driver'!AA$4:AA$106,"&gt;0",'Input forecast of cost driver'!$B$4:$B$106,'Output sheet'!$B$3,'Input forecast of cost driver'!$D$4:$D$106,'Output sheet'!$B$6,'Input forecast of cost driver'!$C$4:$C$106,'Output sheet'!$B22))</f>
        <v>0</v>
      </c>
      <c r="X22" s="113">
        <f>IF($B22=$B$3&amp;" Wide",SUMIFS('Input forecast of cost driver'!AB$4:AB$106,'Input forecast of cost driver'!AB$4:AB$106,"&gt;0",'Input forecast of cost driver'!$B$4:$B$106,'Output sheet'!$B$3,'Input forecast of cost driver'!$D$4:$D$106,'Output sheet'!$B$6),SUMIFS('Input forecast of cost driver'!AB$4:AB$106,'Input forecast of cost driver'!AB$4:AB$106,"&gt;0",'Input forecast of cost driver'!$B$4:$B$106,'Output sheet'!$B$3,'Input forecast of cost driver'!$D$4:$D$106,'Output sheet'!$B$6,'Input forecast of cost driver'!$C$4:$C$106,'Output sheet'!$B22))</f>
        <v>0</v>
      </c>
      <c r="Y22" s="113">
        <f>IF($B22=$B$3&amp;" Wide",SUMIFS('Input forecast of cost driver'!AC$4:AC$106,'Input forecast of cost driver'!AC$4:AC$106,"&gt;0",'Input forecast of cost driver'!$B$4:$B$106,'Output sheet'!$B$3,'Input forecast of cost driver'!$D$4:$D$106,'Output sheet'!$B$6),SUMIFS('Input forecast of cost driver'!AC$4:AC$106,'Input forecast of cost driver'!AC$4:AC$106,"&gt;0",'Input forecast of cost driver'!$B$4:$B$106,'Output sheet'!$B$3,'Input forecast of cost driver'!$D$4:$D$106,'Output sheet'!$B$6,'Input forecast of cost driver'!$C$4:$C$106,'Output sheet'!$B22))</f>
        <v>0</v>
      </c>
      <c r="Z22" s="113">
        <f>IF($B22=$B$3&amp;" Wide",SUMIFS('Input forecast of cost driver'!AD$4:AD$106,'Input forecast of cost driver'!AD$4:AD$106,"&gt;0",'Input forecast of cost driver'!$B$4:$B$106,'Output sheet'!$B$3,'Input forecast of cost driver'!$D$4:$D$106,'Output sheet'!$B$6),SUMIFS('Input forecast of cost driver'!AD$4:AD$106,'Input forecast of cost driver'!AD$4:AD$106,"&gt;0",'Input forecast of cost driver'!$B$4:$B$106,'Output sheet'!$B$3,'Input forecast of cost driver'!$D$4:$D$106,'Output sheet'!$B$6,'Input forecast of cost driver'!$C$4:$C$106,'Output sheet'!$B22))</f>
        <v>0</v>
      </c>
      <c r="AA22" s="113">
        <f>IF($B22=$B$3&amp;" Wide",SUMIFS('Input forecast of cost driver'!AE$4:AE$106,'Input forecast of cost driver'!AE$4:AE$106,"&gt;0",'Input forecast of cost driver'!$B$4:$B$106,'Output sheet'!$B$3,'Input forecast of cost driver'!$D$4:$D$106,'Output sheet'!$B$6),SUMIFS('Input forecast of cost driver'!AE$4:AE$106,'Input forecast of cost driver'!AE$4:AE$106,"&gt;0",'Input forecast of cost driver'!$B$4:$B$106,'Output sheet'!$B$3,'Input forecast of cost driver'!$D$4:$D$106,'Output sheet'!$B$6,'Input forecast of cost driver'!$C$4:$C$106,'Output sheet'!$B22))</f>
        <v>0</v>
      </c>
    </row>
    <row r="23" spans="2:27">
      <c r="B23" s="11" t="str">
        <f>IF(B10="","",B10)</f>
        <v>Jemena Electricity Network</v>
      </c>
      <c r="C23" s="113">
        <f>IF($B23=$B$3&amp;" Wide",SUMIFS('Input forecast of cost driver'!G$4:G$106,'Input forecast of cost driver'!G$4:G$106,"&gt;0",'Input forecast of cost driver'!$B$4:$B$106,'Output sheet'!$B$3,'Input forecast of cost driver'!$D$4:$D$106,'Output sheet'!$B$6),SUMIFS('Input forecast of cost driver'!G$4:G$106,'Input forecast of cost driver'!G$4:G$106,"&gt;0",'Input forecast of cost driver'!$B$4:$B$106,'Output sheet'!$B$3,'Input forecast of cost driver'!$D$4:$D$106,'Output sheet'!$B$6,'Input forecast of cost driver'!$C$4:$C$106,'Output sheet'!$B23))</f>
        <v>478.01000969744257</v>
      </c>
      <c r="D23" s="113">
        <f>IF($B23=$B$3&amp;" Wide",SUMIFS('Input forecast of cost driver'!H$4:H$106,'Input forecast of cost driver'!H$4:H$106,"&gt;0",'Input forecast of cost driver'!$B$4:$B$106,'Output sheet'!$B$3,'Input forecast of cost driver'!$D$4:$D$106,'Output sheet'!$B$6),SUMIFS('Input forecast of cost driver'!H$4:H$106,'Input forecast of cost driver'!H$4:H$106,"&gt;0",'Input forecast of cost driver'!$B$4:$B$106,'Output sheet'!$B$3,'Input forecast of cost driver'!$D$4:$D$106,'Output sheet'!$B$6,'Input forecast of cost driver'!$C$4:$C$106,'Output sheet'!$B23))</f>
        <v>520.2460907972345</v>
      </c>
      <c r="E23" s="113">
        <f>IF($B23=$B$3&amp;" Wide",SUMIFS('Input forecast of cost driver'!I$4:I$106,'Input forecast of cost driver'!I$4:I$106,"&gt;0",'Input forecast of cost driver'!$B$4:$B$106,'Output sheet'!$B$3,'Input forecast of cost driver'!$D$4:$D$106,'Output sheet'!$B$6),SUMIFS('Input forecast of cost driver'!I$4:I$106,'Input forecast of cost driver'!I$4:I$106,"&gt;0",'Input forecast of cost driver'!$B$4:$B$106,'Output sheet'!$B$3,'Input forecast of cost driver'!$D$4:$D$106,'Output sheet'!$B$6,'Input forecast of cost driver'!$C$4:$C$106,'Output sheet'!$B23))</f>
        <v>565.32824119673728</v>
      </c>
      <c r="F23" s="113">
        <f>IF($B23=$B$3&amp;" Wide",SUMIFS('Input forecast of cost driver'!J$4:J$106,'Input forecast of cost driver'!J$4:J$106,"&gt;0",'Input forecast of cost driver'!$B$4:$B$106,'Output sheet'!$B$3,'Input forecast of cost driver'!$D$4:$D$106,'Output sheet'!$B$6),SUMIFS('Input forecast of cost driver'!J$4:J$106,'Input forecast of cost driver'!J$4:J$106,"&gt;0",'Input forecast of cost driver'!$B$4:$B$106,'Output sheet'!$B$3,'Input forecast of cost driver'!$D$4:$D$106,'Output sheet'!$B$6,'Input forecast of cost driver'!$C$4:$C$106,'Output sheet'!$B23))</f>
        <v>611.65040211330734</v>
      </c>
      <c r="G23" s="113">
        <f>IF($B23=$B$3&amp;" Wide",SUMIFS('Input forecast of cost driver'!K$4:K$106,'Input forecast of cost driver'!K$4:K$106,"&gt;0",'Input forecast of cost driver'!$B$4:$B$106,'Output sheet'!$B$3,'Input forecast of cost driver'!$D$4:$D$106,'Output sheet'!$B$6),SUMIFS('Input forecast of cost driver'!K$4:K$106,'Input forecast of cost driver'!K$4:K$106,"&gt;0",'Input forecast of cost driver'!$B$4:$B$106,'Output sheet'!$B$3,'Input forecast of cost driver'!$D$4:$D$106,'Output sheet'!$B$6,'Input forecast of cost driver'!$C$4:$C$106,'Output sheet'!$B23))</f>
        <v>664.44066829523877</v>
      </c>
      <c r="H23" s="113">
        <f>IF($B23=$B$3&amp;" Wide",SUMIFS('Input forecast of cost driver'!L$4:L$106,'Input forecast of cost driver'!L$4:L$106,"&gt;0",'Input forecast of cost driver'!$B$4:$B$106,'Output sheet'!$B$3,'Input forecast of cost driver'!$D$4:$D$106,'Output sheet'!$B$6),SUMIFS('Input forecast of cost driver'!L$4:L$106,'Input forecast of cost driver'!L$4:L$106,"&gt;0",'Input forecast of cost driver'!$B$4:$B$106,'Output sheet'!$B$3,'Input forecast of cost driver'!$D$4:$D$106,'Output sheet'!$B$6,'Input forecast of cost driver'!$C$4:$C$106,'Output sheet'!$B23))</f>
        <v>730.53776621666543</v>
      </c>
      <c r="I23" s="113">
        <f>IF($B23=$B$3&amp;" Wide",SUMIFS('Input forecast of cost driver'!M$4:M$106,'Input forecast of cost driver'!M$4:M$106,"&gt;0",'Input forecast of cost driver'!$B$4:$B$106,'Output sheet'!$B$3,'Input forecast of cost driver'!$D$4:$D$106,'Output sheet'!$B$6),SUMIFS('Input forecast of cost driver'!M$4:M$106,'Input forecast of cost driver'!M$4:M$106,"&gt;0",'Input forecast of cost driver'!$B$4:$B$106,'Output sheet'!$B$3,'Input forecast of cost driver'!$D$4:$D$106,'Output sheet'!$B$6,'Input forecast of cost driver'!$C$4:$C$106,'Output sheet'!$B23))</f>
        <v>777.67422407248637</v>
      </c>
      <c r="J23" s="113">
        <f>IF($B23=$B$3&amp;" Wide",SUMIFS('Input forecast of cost driver'!N$4:N$106,'Input forecast of cost driver'!N$4:N$106,"&gt;0",'Input forecast of cost driver'!$B$4:$B$106,'Output sheet'!$B$3,'Input forecast of cost driver'!$D$4:$D$106,'Output sheet'!$B$6),SUMIFS('Input forecast of cost driver'!N$4:N$106,'Input forecast of cost driver'!N$4:N$106,"&gt;0",'Input forecast of cost driver'!$B$4:$B$106,'Output sheet'!$B$3,'Input forecast of cost driver'!$D$4:$D$106,'Output sheet'!$B$6,'Input forecast of cost driver'!$C$4:$C$106,'Output sheet'!$B23))</f>
        <v>822.49281409216235</v>
      </c>
      <c r="K23" s="113">
        <f>IF($B23=$B$3&amp;" Wide",SUMIFS('Input forecast of cost driver'!O$4:O$106,'Input forecast of cost driver'!O$4:O$106,"&gt;0",'Input forecast of cost driver'!$B$4:$B$106,'Output sheet'!$B$3,'Input forecast of cost driver'!$D$4:$D$106,'Output sheet'!$B$6),SUMIFS('Input forecast of cost driver'!O$4:O$106,'Input forecast of cost driver'!O$4:O$106,"&gt;0",'Input forecast of cost driver'!$B$4:$B$106,'Output sheet'!$B$3,'Input forecast of cost driver'!$D$4:$D$106,'Output sheet'!$B$6,'Input forecast of cost driver'!$C$4:$C$106,'Output sheet'!$B23))</f>
        <v>864.7837589265589</v>
      </c>
      <c r="L23" s="113">
        <f>IF($B23=$B$3&amp;" Wide",SUMIFS('Input forecast of cost driver'!P$4:P$106,'Input forecast of cost driver'!P$4:P$106,"&gt;0",'Input forecast of cost driver'!$B$4:$B$106,'Output sheet'!$B$3,'Input forecast of cost driver'!$D$4:$D$106,'Output sheet'!$B$6),SUMIFS('Input forecast of cost driver'!P$4:P$106,'Input forecast of cost driver'!P$4:P$106,"&gt;0",'Input forecast of cost driver'!$B$4:$B$106,'Output sheet'!$B$3,'Input forecast of cost driver'!$D$4:$D$106,'Output sheet'!$B$6,'Input forecast of cost driver'!$C$4:$C$106,'Output sheet'!$B23))</f>
        <v>870.22482216155709</v>
      </c>
      <c r="M23" s="113">
        <f>IF($B23=$B$3&amp;" Wide",SUMIFS('Input forecast of cost driver'!Q$4:Q$106,'Input forecast of cost driver'!Q$4:Q$106,"&gt;0",'Input forecast of cost driver'!$B$4:$B$106,'Output sheet'!$B$3,'Input forecast of cost driver'!$D$4:$D$106,'Output sheet'!$B$6),SUMIFS('Input forecast of cost driver'!Q$4:Q$106,'Input forecast of cost driver'!Q$4:Q$106,"&gt;0",'Input forecast of cost driver'!$B$4:$B$106,'Output sheet'!$B$3,'Input forecast of cost driver'!$D$4:$D$106,'Output sheet'!$B$6,'Input forecast of cost driver'!$C$4:$C$106,'Output sheet'!$B23))</f>
        <v>0</v>
      </c>
      <c r="N23" s="113">
        <f>IF($B23=$B$3&amp;" Wide",SUMIFS('Input forecast of cost driver'!R$4:R$106,'Input forecast of cost driver'!R$4:R$106,"&gt;0",'Input forecast of cost driver'!$B$4:$B$106,'Output sheet'!$B$3,'Input forecast of cost driver'!$D$4:$D$106,'Output sheet'!$B$6),SUMIFS('Input forecast of cost driver'!R$4:R$106,'Input forecast of cost driver'!R$4:R$106,"&gt;0",'Input forecast of cost driver'!$B$4:$B$106,'Output sheet'!$B$3,'Input forecast of cost driver'!$D$4:$D$106,'Output sheet'!$B$6,'Input forecast of cost driver'!$C$4:$C$106,'Output sheet'!$B23))</f>
        <v>0</v>
      </c>
      <c r="O23" s="113">
        <f>IF($B23=$B$3&amp;" Wide",SUMIFS('Input forecast of cost driver'!S$4:S$106,'Input forecast of cost driver'!S$4:S$106,"&gt;0",'Input forecast of cost driver'!$B$4:$B$106,'Output sheet'!$B$3,'Input forecast of cost driver'!$D$4:$D$106,'Output sheet'!$B$6),SUMIFS('Input forecast of cost driver'!S$4:S$106,'Input forecast of cost driver'!S$4:S$106,"&gt;0",'Input forecast of cost driver'!$B$4:$B$106,'Output sheet'!$B$3,'Input forecast of cost driver'!$D$4:$D$106,'Output sheet'!$B$6,'Input forecast of cost driver'!$C$4:$C$106,'Output sheet'!$B23))</f>
        <v>0</v>
      </c>
      <c r="P23" s="113">
        <f>IF($B23=$B$3&amp;" Wide",SUMIFS('Input forecast of cost driver'!T$4:T$106,'Input forecast of cost driver'!T$4:T$106,"&gt;0",'Input forecast of cost driver'!$B$4:$B$106,'Output sheet'!$B$3,'Input forecast of cost driver'!$D$4:$D$106,'Output sheet'!$B$6),SUMIFS('Input forecast of cost driver'!T$4:T$106,'Input forecast of cost driver'!T$4:T$106,"&gt;0",'Input forecast of cost driver'!$B$4:$B$106,'Output sheet'!$B$3,'Input forecast of cost driver'!$D$4:$D$106,'Output sheet'!$B$6,'Input forecast of cost driver'!$C$4:$C$106,'Output sheet'!$B23))</f>
        <v>0</v>
      </c>
      <c r="Q23" s="113">
        <f>IF($B23=$B$3&amp;" Wide",SUMIFS('Input forecast of cost driver'!U$4:U$106,'Input forecast of cost driver'!U$4:U$106,"&gt;0",'Input forecast of cost driver'!$B$4:$B$106,'Output sheet'!$B$3,'Input forecast of cost driver'!$D$4:$D$106,'Output sheet'!$B$6),SUMIFS('Input forecast of cost driver'!U$4:U$106,'Input forecast of cost driver'!U$4:U$106,"&gt;0",'Input forecast of cost driver'!$B$4:$B$106,'Output sheet'!$B$3,'Input forecast of cost driver'!$D$4:$D$106,'Output sheet'!$B$6,'Input forecast of cost driver'!$C$4:$C$106,'Output sheet'!$B23))</f>
        <v>0</v>
      </c>
      <c r="R23" s="113">
        <f>IF($B23=$B$3&amp;" Wide",SUMIFS('Input forecast of cost driver'!V$4:V$106,'Input forecast of cost driver'!V$4:V$106,"&gt;0",'Input forecast of cost driver'!$B$4:$B$106,'Output sheet'!$B$3,'Input forecast of cost driver'!$D$4:$D$106,'Output sheet'!$B$6),SUMIFS('Input forecast of cost driver'!V$4:V$106,'Input forecast of cost driver'!V$4:V$106,"&gt;0",'Input forecast of cost driver'!$B$4:$B$106,'Output sheet'!$B$3,'Input forecast of cost driver'!$D$4:$D$106,'Output sheet'!$B$6,'Input forecast of cost driver'!$C$4:$C$106,'Output sheet'!$B23))</f>
        <v>0</v>
      </c>
      <c r="S23" s="113">
        <f>IF($B23=$B$3&amp;" Wide",SUMIFS('Input forecast of cost driver'!W$4:W$106,'Input forecast of cost driver'!W$4:W$106,"&gt;0",'Input forecast of cost driver'!$B$4:$B$106,'Output sheet'!$B$3,'Input forecast of cost driver'!$D$4:$D$106,'Output sheet'!$B$6),SUMIFS('Input forecast of cost driver'!W$4:W$106,'Input forecast of cost driver'!W$4:W$106,"&gt;0",'Input forecast of cost driver'!$B$4:$B$106,'Output sheet'!$B$3,'Input forecast of cost driver'!$D$4:$D$106,'Output sheet'!$B$6,'Input forecast of cost driver'!$C$4:$C$106,'Output sheet'!$B23))</f>
        <v>0</v>
      </c>
      <c r="T23" s="113">
        <f>IF($B23=$B$3&amp;" Wide",SUMIFS('Input forecast of cost driver'!X$4:X$106,'Input forecast of cost driver'!X$4:X$106,"&gt;0",'Input forecast of cost driver'!$B$4:$B$106,'Output sheet'!$B$3,'Input forecast of cost driver'!$D$4:$D$106,'Output sheet'!$B$6),SUMIFS('Input forecast of cost driver'!X$4:X$106,'Input forecast of cost driver'!X$4:X$106,"&gt;0",'Input forecast of cost driver'!$B$4:$B$106,'Output sheet'!$B$3,'Input forecast of cost driver'!$D$4:$D$106,'Output sheet'!$B$6,'Input forecast of cost driver'!$C$4:$C$106,'Output sheet'!$B23))</f>
        <v>0</v>
      </c>
      <c r="U23" s="113">
        <f>IF($B23=$B$3&amp;" Wide",SUMIFS('Input forecast of cost driver'!Y$4:Y$106,'Input forecast of cost driver'!Y$4:Y$106,"&gt;0",'Input forecast of cost driver'!$B$4:$B$106,'Output sheet'!$B$3,'Input forecast of cost driver'!$D$4:$D$106,'Output sheet'!$B$6),SUMIFS('Input forecast of cost driver'!Y$4:Y$106,'Input forecast of cost driver'!Y$4:Y$106,"&gt;0",'Input forecast of cost driver'!$B$4:$B$106,'Output sheet'!$B$3,'Input forecast of cost driver'!$D$4:$D$106,'Output sheet'!$B$6,'Input forecast of cost driver'!$C$4:$C$106,'Output sheet'!$B23))</f>
        <v>0</v>
      </c>
      <c r="V23" s="113">
        <f>IF($B23=$B$3&amp;" Wide",SUMIFS('Input forecast of cost driver'!Z$4:Z$106,'Input forecast of cost driver'!Z$4:Z$106,"&gt;0",'Input forecast of cost driver'!$B$4:$B$106,'Output sheet'!$B$3,'Input forecast of cost driver'!$D$4:$D$106,'Output sheet'!$B$6),SUMIFS('Input forecast of cost driver'!Z$4:Z$106,'Input forecast of cost driver'!Z$4:Z$106,"&gt;0",'Input forecast of cost driver'!$B$4:$B$106,'Output sheet'!$B$3,'Input forecast of cost driver'!$D$4:$D$106,'Output sheet'!$B$6,'Input forecast of cost driver'!$C$4:$C$106,'Output sheet'!$B23))</f>
        <v>0</v>
      </c>
      <c r="W23" s="113">
        <f>IF($B23=$B$3&amp;" Wide",SUMIFS('Input forecast of cost driver'!AA$4:AA$106,'Input forecast of cost driver'!AA$4:AA$106,"&gt;0",'Input forecast of cost driver'!$B$4:$B$106,'Output sheet'!$B$3,'Input forecast of cost driver'!$D$4:$D$106,'Output sheet'!$B$6),SUMIFS('Input forecast of cost driver'!AA$4:AA$106,'Input forecast of cost driver'!AA$4:AA$106,"&gt;0",'Input forecast of cost driver'!$B$4:$B$106,'Output sheet'!$B$3,'Input forecast of cost driver'!$D$4:$D$106,'Output sheet'!$B$6,'Input forecast of cost driver'!$C$4:$C$106,'Output sheet'!$B23))</f>
        <v>0</v>
      </c>
      <c r="X23" s="113">
        <f>IF($B23=$B$3&amp;" Wide",SUMIFS('Input forecast of cost driver'!AB$4:AB$106,'Input forecast of cost driver'!AB$4:AB$106,"&gt;0",'Input forecast of cost driver'!$B$4:$B$106,'Output sheet'!$B$3,'Input forecast of cost driver'!$D$4:$D$106,'Output sheet'!$B$6),SUMIFS('Input forecast of cost driver'!AB$4:AB$106,'Input forecast of cost driver'!AB$4:AB$106,"&gt;0",'Input forecast of cost driver'!$B$4:$B$106,'Output sheet'!$B$3,'Input forecast of cost driver'!$D$4:$D$106,'Output sheet'!$B$6,'Input forecast of cost driver'!$C$4:$C$106,'Output sheet'!$B23))</f>
        <v>0</v>
      </c>
      <c r="Y23" s="113">
        <f>IF($B23=$B$3&amp;" Wide",SUMIFS('Input forecast of cost driver'!AC$4:AC$106,'Input forecast of cost driver'!AC$4:AC$106,"&gt;0",'Input forecast of cost driver'!$B$4:$B$106,'Output sheet'!$B$3,'Input forecast of cost driver'!$D$4:$D$106,'Output sheet'!$B$6),SUMIFS('Input forecast of cost driver'!AC$4:AC$106,'Input forecast of cost driver'!AC$4:AC$106,"&gt;0",'Input forecast of cost driver'!$B$4:$B$106,'Output sheet'!$B$3,'Input forecast of cost driver'!$D$4:$D$106,'Output sheet'!$B$6,'Input forecast of cost driver'!$C$4:$C$106,'Output sheet'!$B23))</f>
        <v>0</v>
      </c>
      <c r="Z23" s="113">
        <f>IF($B23=$B$3&amp;" Wide",SUMIFS('Input forecast of cost driver'!AD$4:AD$106,'Input forecast of cost driver'!AD$4:AD$106,"&gt;0",'Input forecast of cost driver'!$B$4:$B$106,'Output sheet'!$B$3,'Input forecast of cost driver'!$D$4:$D$106,'Output sheet'!$B$6),SUMIFS('Input forecast of cost driver'!AD$4:AD$106,'Input forecast of cost driver'!AD$4:AD$106,"&gt;0",'Input forecast of cost driver'!$B$4:$B$106,'Output sheet'!$B$3,'Input forecast of cost driver'!$D$4:$D$106,'Output sheet'!$B$6,'Input forecast of cost driver'!$C$4:$C$106,'Output sheet'!$B23))</f>
        <v>0</v>
      </c>
      <c r="AA23" s="113">
        <f>IF($B23=$B$3&amp;" Wide",SUMIFS('Input forecast of cost driver'!AE$4:AE$106,'Input forecast of cost driver'!AE$4:AE$106,"&gt;0",'Input forecast of cost driver'!$B$4:$B$106,'Output sheet'!$B$3,'Input forecast of cost driver'!$D$4:$D$106,'Output sheet'!$B$6),SUMIFS('Input forecast of cost driver'!AE$4:AE$106,'Input forecast of cost driver'!AE$4:AE$106,"&gt;0",'Input forecast of cost driver'!$B$4:$B$106,'Output sheet'!$B$3,'Input forecast of cost driver'!$D$4:$D$106,'Output sheet'!$B$6,'Input forecast of cost driver'!$C$4:$C$106,'Output sheet'!$B23))</f>
        <v>0</v>
      </c>
    </row>
    <row r="24" spans="2:27">
      <c r="B24" s="11" t="str">
        <f t="shared" ref="B24:B31" si="3">IF(B11="","",B11)</f>
        <v/>
      </c>
      <c r="C24" s="113">
        <f>IF($B24=$B$3&amp;" Wide",SUMIFS('Input forecast of cost driver'!G$4:G$106,'Input forecast of cost driver'!G$4:G$106,"&gt;0",'Input forecast of cost driver'!$B$4:$B$106,'Output sheet'!$B$3,'Input forecast of cost driver'!$D$4:$D$106,'Output sheet'!$B$6),SUMIFS('Input forecast of cost driver'!G$4:G$106,'Input forecast of cost driver'!G$4:G$106,"&gt;0",'Input forecast of cost driver'!$B$4:$B$106,'Output sheet'!$B$3,'Input forecast of cost driver'!$D$4:$D$106,'Output sheet'!$B$6,'Input forecast of cost driver'!$C$4:$C$106,'Output sheet'!$B24))</f>
        <v>0</v>
      </c>
      <c r="D24" s="113">
        <f>IF($B24=$B$3&amp;" Wide",SUMIFS('Input forecast of cost driver'!H$4:H$106,'Input forecast of cost driver'!H$4:H$106,"&gt;0",'Input forecast of cost driver'!$B$4:$B$106,'Output sheet'!$B$3,'Input forecast of cost driver'!$D$4:$D$106,'Output sheet'!$B$6),SUMIFS('Input forecast of cost driver'!H$4:H$106,'Input forecast of cost driver'!H$4:H$106,"&gt;0",'Input forecast of cost driver'!$B$4:$B$106,'Output sheet'!$B$3,'Input forecast of cost driver'!$D$4:$D$106,'Output sheet'!$B$6,'Input forecast of cost driver'!$C$4:$C$106,'Output sheet'!$B24))</f>
        <v>0</v>
      </c>
      <c r="E24" s="113">
        <f>IF($B24=$B$3&amp;" Wide",SUMIFS('Input forecast of cost driver'!I$4:I$106,'Input forecast of cost driver'!I$4:I$106,"&gt;0",'Input forecast of cost driver'!$B$4:$B$106,'Output sheet'!$B$3,'Input forecast of cost driver'!$D$4:$D$106,'Output sheet'!$B$6),SUMIFS('Input forecast of cost driver'!I$4:I$106,'Input forecast of cost driver'!I$4:I$106,"&gt;0",'Input forecast of cost driver'!$B$4:$B$106,'Output sheet'!$B$3,'Input forecast of cost driver'!$D$4:$D$106,'Output sheet'!$B$6,'Input forecast of cost driver'!$C$4:$C$106,'Output sheet'!$B24))</f>
        <v>0</v>
      </c>
      <c r="F24" s="113">
        <f>IF($B24=$B$3&amp;" Wide",SUMIFS('Input forecast of cost driver'!J$4:J$106,'Input forecast of cost driver'!J$4:J$106,"&gt;0",'Input forecast of cost driver'!$B$4:$B$106,'Output sheet'!$B$3,'Input forecast of cost driver'!$D$4:$D$106,'Output sheet'!$B$6),SUMIFS('Input forecast of cost driver'!J$4:J$106,'Input forecast of cost driver'!J$4:J$106,"&gt;0",'Input forecast of cost driver'!$B$4:$B$106,'Output sheet'!$B$3,'Input forecast of cost driver'!$D$4:$D$106,'Output sheet'!$B$6,'Input forecast of cost driver'!$C$4:$C$106,'Output sheet'!$B24))</f>
        <v>0</v>
      </c>
      <c r="G24" s="113">
        <f>IF($B24=$B$3&amp;" Wide",SUMIFS('Input forecast of cost driver'!K$4:K$106,'Input forecast of cost driver'!K$4:K$106,"&gt;0",'Input forecast of cost driver'!$B$4:$B$106,'Output sheet'!$B$3,'Input forecast of cost driver'!$D$4:$D$106,'Output sheet'!$B$6),SUMIFS('Input forecast of cost driver'!K$4:K$106,'Input forecast of cost driver'!K$4:K$106,"&gt;0",'Input forecast of cost driver'!$B$4:$B$106,'Output sheet'!$B$3,'Input forecast of cost driver'!$D$4:$D$106,'Output sheet'!$B$6,'Input forecast of cost driver'!$C$4:$C$106,'Output sheet'!$B24))</f>
        <v>0</v>
      </c>
      <c r="H24" s="113">
        <f>IF($B24=$B$3&amp;" Wide",SUMIFS('Input forecast of cost driver'!L$4:L$106,'Input forecast of cost driver'!L$4:L$106,"&gt;0",'Input forecast of cost driver'!$B$4:$B$106,'Output sheet'!$B$3,'Input forecast of cost driver'!$D$4:$D$106,'Output sheet'!$B$6),SUMIFS('Input forecast of cost driver'!L$4:L$106,'Input forecast of cost driver'!L$4:L$106,"&gt;0",'Input forecast of cost driver'!$B$4:$B$106,'Output sheet'!$B$3,'Input forecast of cost driver'!$D$4:$D$106,'Output sheet'!$B$6,'Input forecast of cost driver'!$C$4:$C$106,'Output sheet'!$B24))</f>
        <v>0</v>
      </c>
      <c r="I24" s="113">
        <f>IF($B24=$B$3&amp;" Wide",SUMIFS('Input forecast of cost driver'!M$4:M$106,'Input forecast of cost driver'!M$4:M$106,"&gt;0",'Input forecast of cost driver'!$B$4:$B$106,'Output sheet'!$B$3,'Input forecast of cost driver'!$D$4:$D$106,'Output sheet'!$B$6),SUMIFS('Input forecast of cost driver'!M$4:M$106,'Input forecast of cost driver'!M$4:M$106,"&gt;0",'Input forecast of cost driver'!$B$4:$B$106,'Output sheet'!$B$3,'Input forecast of cost driver'!$D$4:$D$106,'Output sheet'!$B$6,'Input forecast of cost driver'!$C$4:$C$106,'Output sheet'!$B24))</f>
        <v>0</v>
      </c>
      <c r="J24" s="113">
        <f>IF($B24=$B$3&amp;" Wide",SUMIFS('Input forecast of cost driver'!N$4:N$106,'Input forecast of cost driver'!N$4:N$106,"&gt;0",'Input forecast of cost driver'!$B$4:$B$106,'Output sheet'!$B$3,'Input forecast of cost driver'!$D$4:$D$106,'Output sheet'!$B$6),SUMIFS('Input forecast of cost driver'!N$4:N$106,'Input forecast of cost driver'!N$4:N$106,"&gt;0",'Input forecast of cost driver'!$B$4:$B$106,'Output sheet'!$B$3,'Input forecast of cost driver'!$D$4:$D$106,'Output sheet'!$B$6,'Input forecast of cost driver'!$C$4:$C$106,'Output sheet'!$B24))</f>
        <v>0</v>
      </c>
      <c r="K24" s="113">
        <f>IF($B24=$B$3&amp;" Wide",SUMIFS('Input forecast of cost driver'!O$4:O$106,'Input forecast of cost driver'!O$4:O$106,"&gt;0",'Input forecast of cost driver'!$B$4:$B$106,'Output sheet'!$B$3,'Input forecast of cost driver'!$D$4:$D$106,'Output sheet'!$B$6),SUMIFS('Input forecast of cost driver'!O$4:O$106,'Input forecast of cost driver'!O$4:O$106,"&gt;0",'Input forecast of cost driver'!$B$4:$B$106,'Output sheet'!$B$3,'Input forecast of cost driver'!$D$4:$D$106,'Output sheet'!$B$6,'Input forecast of cost driver'!$C$4:$C$106,'Output sheet'!$B24))</f>
        <v>0</v>
      </c>
      <c r="L24" s="113">
        <f>IF($B24=$B$3&amp;" Wide",SUMIFS('Input forecast of cost driver'!P$4:P$106,'Input forecast of cost driver'!P$4:P$106,"&gt;0",'Input forecast of cost driver'!$B$4:$B$106,'Output sheet'!$B$3,'Input forecast of cost driver'!$D$4:$D$106,'Output sheet'!$B$6),SUMIFS('Input forecast of cost driver'!P$4:P$106,'Input forecast of cost driver'!P$4:P$106,"&gt;0",'Input forecast of cost driver'!$B$4:$B$106,'Output sheet'!$B$3,'Input forecast of cost driver'!$D$4:$D$106,'Output sheet'!$B$6,'Input forecast of cost driver'!$C$4:$C$106,'Output sheet'!$B24))</f>
        <v>0</v>
      </c>
      <c r="M24" s="113">
        <f>IF($B24=$B$3&amp;" Wide",SUMIFS('Input forecast of cost driver'!Q$4:Q$106,'Input forecast of cost driver'!Q$4:Q$106,"&gt;0",'Input forecast of cost driver'!$B$4:$B$106,'Output sheet'!$B$3,'Input forecast of cost driver'!$D$4:$D$106,'Output sheet'!$B$6),SUMIFS('Input forecast of cost driver'!Q$4:Q$106,'Input forecast of cost driver'!Q$4:Q$106,"&gt;0",'Input forecast of cost driver'!$B$4:$B$106,'Output sheet'!$B$3,'Input forecast of cost driver'!$D$4:$D$106,'Output sheet'!$B$6,'Input forecast of cost driver'!$C$4:$C$106,'Output sheet'!$B24))</f>
        <v>0</v>
      </c>
      <c r="N24" s="113">
        <f>IF($B24=$B$3&amp;" Wide",SUMIFS('Input forecast of cost driver'!R$4:R$106,'Input forecast of cost driver'!R$4:R$106,"&gt;0",'Input forecast of cost driver'!$B$4:$B$106,'Output sheet'!$B$3,'Input forecast of cost driver'!$D$4:$D$106,'Output sheet'!$B$6),SUMIFS('Input forecast of cost driver'!R$4:R$106,'Input forecast of cost driver'!R$4:R$106,"&gt;0",'Input forecast of cost driver'!$B$4:$B$106,'Output sheet'!$B$3,'Input forecast of cost driver'!$D$4:$D$106,'Output sheet'!$B$6,'Input forecast of cost driver'!$C$4:$C$106,'Output sheet'!$B24))</f>
        <v>0</v>
      </c>
      <c r="O24" s="113">
        <f>IF($B24=$B$3&amp;" Wide",SUMIFS('Input forecast of cost driver'!S$4:S$106,'Input forecast of cost driver'!S$4:S$106,"&gt;0",'Input forecast of cost driver'!$B$4:$B$106,'Output sheet'!$B$3,'Input forecast of cost driver'!$D$4:$D$106,'Output sheet'!$B$6),SUMIFS('Input forecast of cost driver'!S$4:S$106,'Input forecast of cost driver'!S$4:S$106,"&gt;0",'Input forecast of cost driver'!$B$4:$B$106,'Output sheet'!$B$3,'Input forecast of cost driver'!$D$4:$D$106,'Output sheet'!$B$6,'Input forecast of cost driver'!$C$4:$C$106,'Output sheet'!$B24))</f>
        <v>0</v>
      </c>
      <c r="P24" s="113">
        <f>IF($B24=$B$3&amp;" Wide",SUMIFS('Input forecast of cost driver'!T$4:T$106,'Input forecast of cost driver'!T$4:T$106,"&gt;0",'Input forecast of cost driver'!$B$4:$B$106,'Output sheet'!$B$3,'Input forecast of cost driver'!$D$4:$D$106,'Output sheet'!$B$6),SUMIFS('Input forecast of cost driver'!T$4:T$106,'Input forecast of cost driver'!T$4:T$106,"&gt;0",'Input forecast of cost driver'!$B$4:$B$106,'Output sheet'!$B$3,'Input forecast of cost driver'!$D$4:$D$106,'Output sheet'!$B$6,'Input forecast of cost driver'!$C$4:$C$106,'Output sheet'!$B24))</f>
        <v>0</v>
      </c>
      <c r="Q24" s="113">
        <f>IF($B24=$B$3&amp;" Wide",SUMIFS('Input forecast of cost driver'!U$4:U$106,'Input forecast of cost driver'!U$4:U$106,"&gt;0",'Input forecast of cost driver'!$B$4:$B$106,'Output sheet'!$B$3,'Input forecast of cost driver'!$D$4:$D$106,'Output sheet'!$B$6),SUMIFS('Input forecast of cost driver'!U$4:U$106,'Input forecast of cost driver'!U$4:U$106,"&gt;0",'Input forecast of cost driver'!$B$4:$B$106,'Output sheet'!$B$3,'Input forecast of cost driver'!$D$4:$D$106,'Output sheet'!$B$6,'Input forecast of cost driver'!$C$4:$C$106,'Output sheet'!$B24))</f>
        <v>0</v>
      </c>
      <c r="R24" s="113">
        <f>IF($B24=$B$3&amp;" Wide",SUMIFS('Input forecast of cost driver'!V$4:V$106,'Input forecast of cost driver'!V$4:V$106,"&gt;0",'Input forecast of cost driver'!$B$4:$B$106,'Output sheet'!$B$3,'Input forecast of cost driver'!$D$4:$D$106,'Output sheet'!$B$6),SUMIFS('Input forecast of cost driver'!V$4:V$106,'Input forecast of cost driver'!V$4:V$106,"&gt;0",'Input forecast of cost driver'!$B$4:$B$106,'Output sheet'!$B$3,'Input forecast of cost driver'!$D$4:$D$106,'Output sheet'!$B$6,'Input forecast of cost driver'!$C$4:$C$106,'Output sheet'!$B24))</f>
        <v>0</v>
      </c>
      <c r="S24" s="113">
        <f>IF($B24=$B$3&amp;" Wide",SUMIFS('Input forecast of cost driver'!W$4:W$106,'Input forecast of cost driver'!W$4:W$106,"&gt;0",'Input forecast of cost driver'!$B$4:$B$106,'Output sheet'!$B$3,'Input forecast of cost driver'!$D$4:$D$106,'Output sheet'!$B$6),SUMIFS('Input forecast of cost driver'!W$4:W$106,'Input forecast of cost driver'!W$4:W$106,"&gt;0",'Input forecast of cost driver'!$B$4:$B$106,'Output sheet'!$B$3,'Input forecast of cost driver'!$D$4:$D$106,'Output sheet'!$B$6,'Input forecast of cost driver'!$C$4:$C$106,'Output sheet'!$B24))</f>
        <v>0</v>
      </c>
      <c r="T24" s="113">
        <f>IF($B24=$B$3&amp;" Wide",SUMIFS('Input forecast of cost driver'!X$4:X$106,'Input forecast of cost driver'!X$4:X$106,"&gt;0",'Input forecast of cost driver'!$B$4:$B$106,'Output sheet'!$B$3,'Input forecast of cost driver'!$D$4:$D$106,'Output sheet'!$B$6),SUMIFS('Input forecast of cost driver'!X$4:X$106,'Input forecast of cost driver'!X$4:X$106,"&gt;0",'Input forecast of cost driver'!$B$4:$B$106,'Output sheet'!$B$3,'Input forecast of cost driver'!$D$4:$D$106,'Output sheet'!$B$6,'Input forecast of cost driver'!$C$4:$C$106,'Output sheet'!$B24))</f>
        <v>0</v>
      </c>
      <c r="U24" s="113">
        <f>IF($B24=$B$3&amp;" Wide",SUMIFS('Input forecast of cost driver'!Y$4:Y$106,'Input forecast of cost driver'!Y$4:Y$106,"&gt;0",'Input forecast of cost driver'!$B$4:$B$106,'Output sheet'!$B$3,'Input forecast of cost driver'!$D$4:$D$106,'Output sheet'!$B$6),SUMIFS('Input forecast of cost driver'!Y$4:Y$106,'Input forecast of cost driver'!Y$4:Y$106,"&gt;0",'Input forecast of cost driver'!$B$4:$B$106,'Output sheet'!$B$3,'Input forecast of cost driver'!$D$4:$D$106,'Output sheet'!$B$6,'Input forecast of cost driver'!$C$4:$C$106,'Output sheet'!$B24))</f>
        <v>0</v>
      </c>
      <c r="V24" s="113">
        <f>IF($B24=$B$3&amp;" Wide",SUMIFS('Input forecast of cost driver'!Z$4:Z$106,'Input forecast of cost driver'!Z$4:Z$106,"&gt;0",'Input forecast of cost driver'!$B$4:$B$106,'Output sheet'!$B$3,'Input forecast of cost driver'!$D$4:$D$106,'Output sheet'!$B$6),SUMIFS('Input forecast of cost driver'!Z$4:Z$106,'Input forecast of cost driver'!Z$4:Z$106,"&gt;0",'Input forecast of cost driver'!$B$4:$B$106,'Output sheet'!$B$3,'Input forecast of cost driver'!$D$4:$D$106,'Output sheet'!$B$6,'Input forecast of cost driver'!$C$4:$C$106,'Output sheet'!$B24))</f>
        <v>0</v>
      </c>
      <c r="W24" s="113">
        <f>IF($B24=$B$3&amp;" Wide",SUMIFS('Input forecast of cost driver'!AA$4:AA$106,'Input forecast of cost driver'!AA$4:AA$106,"&gt;0",'Input forecast of cost driver'!$B$4:$B$106,'Output sheet'!$B$3,'Input forecast of cost driver'!$D$4:$D$106,'Output sheet'!$B$6),SUMIFS('Input forecast of cost driver'!AA$4:AA$106,'Input forecast of cost driver'!AA$4:AA$106,"&gt;0",'Input forecast of cost driver'!$B$4:$B$106,'Output sheet'!$B$3,'Input forecast of cost driver'!$D$4:$D$106,'Output sheet'!$B$6,'Input forecast of cost driver'!$C$4:$C$106,'Output sheet'!$B24))</f>
        <v>0</v>
      </c>
      <c r="X24" s="113">
        <f>IF($B24=$B$3&amp;" Wide",SUMIFS('Input forecast of cost driver'!AB$4:AB$106,'Input forecast of cost driver'!AB$4:AB$106,"&gt;0",'Input forecast of cost driver'!$B$4:$B$106,'Output sheet'!$B$3,'Input forecast of cost driver'!$D$4:$D$106,'Output sheet'!$B$6),SUMIFS('Input forecast of cost driver'!AB$4:AB$106,'Input forecast of cost driver'!AB$4:AB$106,"&gt;0",'Input forecast of cost driver'!$B$4:$B$106,'Output sheet'!$B$3,'Input forecast of cost driver'!$D$4:$D$106,'Output sheet'!$B$6,'Input forecast of cost driver'!$C$4:$C$106,'Output sheet'!$B24))</f>
        <v>0</v>
      </c>
      <c r="Y24" s="113">
        <f>IF($B24=$B$3&amp;" Wide",SUMIFS('Input forecast of cost driver'!AC$4:AC$106,'Input forecast of cost driver'!AC$4:AC$106,"&gt;0",'Input forecast of cost driver'!$B$4:$B$106,'Output sheet'!$B$3,'Input forecast of cost driver'!$D$4:$D$106,'Output sheet'!$B$6),SUMIFS('Input forecast of cost driver'!AC$4:AC$106,'Input forecast of cost driver'!AC$4:AC$106,"&gt;0",'Input forecast of cost driver'!$B$4:$B$106,'Output sheet'!$B$3,'Input forecast of cost driver'!$D$4:$D$106,'Output sheet'!$B$6,'Input forecast of cost driver'!$C$4:$C$106,'Output sheet'!$B24))</f>
        <v>0</v>
      </c>
      <c r="Z24" s="113">
        <f>IF($B24=$B$3&amp;" Wide",SUMIFS('Input forecast of cost driver'!AD$4:AD$106,'Input forecast of cost driver'!AD$4:AD$106,"&gt;0",'Input forecast of cost driver'!$B$4:$B$106,'Output sheet'!$B$3,'Input forecast of cost driver'!$D$4:$D$106,'Output sheet'!$B$6),SUMIFS('Input forecast of cost driver'!AD$4:AD$106,'Input forecast of cost driver'!AD$4:AD$106,"&gt;0",'Input forecast of cost driver'!$B$4:$B$106,'Output sheet'!$B$3,'Input forecast of cost driver'!$D$4:$D$106,'Output sheet'!$B$6,'Input forecast of cost driver'!$C$4:$C$106,'Output sheet'!$B24))</f>
        <v>0</v>
      </c>
      <c r="AA24" s="113">
        <f>IF($B24=$B$3&amp;" Wide",SUMIFS('Input forecast of cost driver'!AE$4:AE$106,'Input forecast of cost driver'!AE$4:AE$106,"&gt;0",'Input forecast of cost driver'!$B$4:$B$106,'Output sheet'!$B$3,'Input forecast of cost driver'!$D$4:$D$106,'Output sheet'!$B$6),SUMIFS('Input forecast of cost driver'!AE$4:AE$106,'Input forecast of cost driver'!AE$4:AE$106,"&gt;0",'Input forecast of cost driver'!$B$4:$B$106,'Output sheet'!$B$3,'Input forecast of cost driver'!$D$4:$D$106,'Output sheet'!$B$6,'Input forecast of cost driver'!$C$4:$C$106,'Output sheet'!$B24))</f>
        <v>0</v>
      </c>
    </row>
    <row r="25" spans="2:27">
      <c r="B25" s="11" t="str">
        <f t="shared" si="3"/>
        <v/>
      </c>
      <c r="C25" s="113">
        <f>IF($B25=$B$3&amp;" Wide",SUMIFS('Input forecast of cost driver'!G$4:G$106,'Input forecast of cost driver'!G$4:G$106,"&gt;0",'Input forecast of cost driver'!$B$4:$B$106,'Output sheet'!$B$3,'Input forecast of cost driver'!$D$4:$D$106,'Output sheet'!$B$6),SUMIFS('Input forecast of cost driver'!G$4:G$106,'Input forecast of cost driver'!G$4:G$106,"&gt;0",'Input forecast of cost driver'!$B$4:$B$106,'Output sheet'!$B$3,'Input forecast of cost driver'!$D$4:$D$106,'Output sheet'!$B$6,'Input forecast of cost driver'!$C$4:$C$106,'Output sheet'!$B25))</f>
        <v>0</v>
      </c>
      <c r="D25" s="113">
        <f>IF($B25=$B$3&amp;" Wide",SUMIFS('Input forecast of cost driver'!H$4:H$106,'Input forecast of cost driver'!H$4:H$106,"&gt;0",'Input forecast of cost driver'!$B$4:$B$106,'Output sheet'!$B$3,'Input forecast of cost driver'!$D$4:$D$106,'Output sheet'!$B$6),SUMIFS('Input forecast of cost driver'!H$4:H$106,'Input forecast of cost driver'!H$4:H$106,"&gt;0",'Input forecast of cost driver'!$B$4:$B$106,'Output sheet'!$B$3,'Input forecast of cost driver'!$D$4:$D$106,'Output sheet'!$B$6,'Input forecast of cost driver'!$C$4:$C$106,'Output sheet'!$B25))</f>
        <v>0</v>
      </c>
      <c r="E25" s="113">
        <f>IF($B25=$B$3&amp;" Wide",SUMIFS('Input forecast of cost driver'!I$4:I$106,'Input forecast of cost driver'!I$4:I$106,"&gt;0",'Input forecast of cost driver'!$B$4:$B$106,'Output sheet'!$B$3,'Input forecast of cost driver'!$D$4:$D$106,'Output sheet'!$B$6),SUMIFS('Input forecast of cost driver'!I$4:I$106,'Input forecast of cost driver'!I$4:I$106,"&gt;0",'Input forecast of cost driver'!$B$4:$B$106,'Output sheet'!$B$3,'Input forecast of cost driver'!$D$4:$D$106,'Output sheet'!$B$6,'Input forecast of cost driver'!$C$4:$C$106,'Output sheet'!$B25))</f>
        <v>0</v>
      </c>
      <c r="F25" s="113">
        <f>IF($B25=$B$3&amp;" Wide",SUMIFS('Input forecast of cost driver'!J$4:J$106,'Input forecast of cost driver'!J$4:J$106,"&gt;0",'Input forecast of cost driver'!$B$4:$B$106,'Output sheet'!$B$3,'Input forecast of cost driver'!$D$4:$D$106,'Output sheet'!$B$6),SUMIFS('Input forecast of cost driver'!J$4:J$106,'Input forecast of cost driver'!J$4:J$106,"&gt;0",'Input forecast of cost driver'!$B$4:$B$106,'Output sheet'!$B$3,'Input forecast of cost driver'!$D$4:$D$106,'Output sheet'!$B$6,'Input forecast of cost driver'!$C$4:$C$106,'Output sheet'!$B25))</f>
        <v>0</v>
      </c>
      <c r="G25" s="113">
        <f>IF($B25=$B$3&amp;" Wide",SUMIFS('Input forecast of cost driver'!K$4:K$106,'Input forecast of cost driver'!K$4:K$106,"&gt;0",'Input forecast of cost driver'!$B$4:$B$106,'Output sheet'!$B$3,'Input forecast of cost driver'!$D$4:$D$106,'Output sheet'!$B$6),SUMIFS('Input forecast of cost driver'!K$4:K$106,'Input forecast of cost driver'!K$4:K$106,"&gt;0",'Input forecast of cost driver'!$B$4:$B$106,'Output sheet'!$B$3,'Input forecast of cost driver'!$D$4:$D$106,'Output sheet'!$B$6,'Input forecast of cost driver'!$C$4:$C$106,'Output sheet'!$B25))</f>
        <v>0</v>
      </c>
      <c r="H25" s="113">
        <f>IF($B25=$B$3&amp;" Wide",SUMIFS('Input forecast of cost driver'!L$4:L$106,'Input forecast of cost driver'!L$4:L$106,"&gt;0",'Input forecast of cost driver'!$B$4:$B$106,'Output sheet'!$B$3,'Input forecast of cost driver'!$D$4:$D$106,'Output sheet'!$B$6),SUMIFS('Input forecast of cost driver'!L$4:L$106,'Input forecast of cost driver'!L$4:L$106,"&gt;0",'Input forecast of cost driver'!$B$4:$B$106,'Output sheet'!$B$3,'Input forecast of cost driver'!$D$4:$D$106,'Output sheet'!$B$6,'Input forecast of cost driver'!$C$4:$C$106,'Output sheet'!$B25))</f>
        <v>0</v>
      </c>
      <c r="I25" s="113">
        <f>IF($B25=$B$3&amp;" Wide",SUMIFS('Input forecast of cost driver'!M$4:M$106,'Input forecast of cost driver'!M$4:M$106,"&gt;0",'Input forecast of cost driver'!$B$4:$B$106,'Output sheet'!$B$3,'Input forecast of cost driver'!$D$4:$D$106,'Output sheet'!$B$6),SUMIFS('Input forecast of cost driver'!M$4:M$106,'Input forecast of cost driver'!M$4:M$106,"&gt;0",'Input forecast of cost driver'!$B$4:$B$106,'Output sheet'!$B$3,'Input forecast of cost driver'!$D$4:$D$106,'Output sheet'!$B$6,'Input forecast of cost driver'!$C$4:$C$106,'Output sheet'!$B25))</f>
        <v>0</v>
      </c>
      <c r="J25" s="113">
        <f>IF($B25=$B$3&amp;" Wide",SUMIFS('Input forecast of cost driver'!N$4:N$106,'Input forecast of cost driver'!N$4:N$106,"&gt;0",'Input forecast of cost driver'!$B$4:$B$106,'Output sheet'!$B$3,'Input forecast of cost driver'!$D$4:$D$106,'Output sheet'!$B$6),SUMIFS('Input forecast of cost driver'!N$4:N$106,'Input forecast of cost driver'!N$4:N$106,"&gt;0",'Input forecast of cost driver'!$B$4:$B$106,'Output sheet'!$B$3,'Input forecast of cost driver'!$D$4:$D$106,'Output sheet'!$B$6,'Input forecast of cost driver'!$C$4:$C$106,'Output sheet'!$B25))</f>
        <v>0</v>
      </c>
      <c r="K25" s="113">
        <f>IF($B25=$B$3&amp;" Wide",SUMIFS('Input forecast of cost driver'!O$4:O$106,'Input forecast of cost driver'!O$4:O$106,"&gt;0",'Input forecast of cost driver'!$B$4:$B$106,'Output sheet'!$B$3,'Input forecast of cost driver'!$D$4:$D$106,'Output sheet'!$B$6),SUMIFS('Input forecast of cost driver'!O$4:O$106,'Input forecast of cost driver'!O$4:O$106,"&gt;0",'Input forecast of cost driver'!$B$4:$B$106,'Output sheet'!$B$3,'Input forecast of cost driver'!$D$4:$D$106,'Output sheet'!$B$6,'Input forecast of cost driver'!$C$4:$C$106,'Output sheet'!$B25))</f>
        <v>0</v>
      </c>
      <c r="L25" s="113">
        <f>IF($B25=$B$3&amp;" Wide",SUMIFS('Input forecast of cost driver'!P$4:P$106,'Input forecast of cost driver'!P$4:P$106,"&gt;0",'Input forecast of cost driver'!$B$4:$B$106,'Output sheet'!$B$3,'Input forecast of cost driver'!$D$4:$D$106,'Output sheet'!$B$6),SUMIFS('Input forecast of cost driver'!P$4:P$106,'Input forecast of cost driver'!P$4:P$106,"&gt;0",'Input forecast of cost driver'!$B$4:$B$106,'Output sheet'!$B$3,'Input forecast of cost driver'!$D$4:$D$106,'Output sheet'!$B$6,'Input forecast of cost driver'!$C$4:$C$106,'Output sheet'!$B25))</f>
        <v>0</v>
      </c>
      <c r="M25" s="113">
        <f>IF($B25=$B$3&amp;" Wide",SUMIFS('Input forecast of cost driver'!Q$4:Q$106,'Input forecast of cost driver'!Q$4:Q$106,"&gt;0",'Input forecast of cost driver'!$B$4:$B$106,'Output sheet'!$B$3,'Input forecast of cost driver'!$D$4:$D$106,'Output sheet'!$B$6),SUMIFS('Input forecast of cost driver'!Q$4:Q$106,'Input forecast of cost driver'!Q$4:Q$106,"&gt;0",'Input forecast of cost driver'!$B$4:$B$106,'Output sheet'!$B$3,'Input forecast of cost driver'!$D$4:$D$106,'Output sheet'!$B$6,'Input forecast of cost driver'!$C$4:$C$106,'Output sheet'!$B25))</f>
        <v>0</v>
      </c>
      <c r="N25" s="113">
        <f>IF($B25=$B$3&amp;" Wide",SUMIFS('Input forecast of cost driver'!R$4:R$106,'Input forecast of cost driver'!R$4:R$106,"&gt;0",'Input forecast of cost driver'!$B$4:$B$106,'Output sheet'!$B$3,'Input forecast of cost driver'!$D$4:$D$106,'Output sheet'!$B$6),SUMIFS('Input forecast of cost driver'!R$4:R$106,'Input forecast of cost driver'!R$4:R$106,"&gt;0",'Input forecast of cost driver'!$B$4:$B$106,'Output sheet'!$B$3,'Input forecast of cost driver'!$D$4:$D$106,'Output sheet'!$B$6,'Input forecast of cost driver'!$C$4:$C$106,'Output sheet'!$B25))</f>
        <v>0</v>
      </c>
      <c r="O25" s="113">
        <f>IF($B25=$B$3&amp;" Wide",SUMIFS('Input forecast of cost driver'!S$4:S$106,'Input forecast of cost driver'!S$4:S$106,"&gt;0",'Input forecast of cost driver'!$B$4:$B$106,'Output sheet'!$B$3,'Input forecast of cost driver'!$D$4:$D$106,'Output sheet'!$B$6),SUMIFS('Input forecast of cost driver'!S$4:S$106,'Input forecast of cost driver'!S$4:S$106,"&gt;0",'Input forecast of cost driver'!$B$4:$B$106,'Output sheet'!$B$3,'Input forecast of cost driver'!$D$4:$D$106,'Output sheet'!$B$6,'Input forecast of cost driver'!$C$4:$C$106,'Output sheet'!$B25))</f>
        <v>0</v>
      </c>
      <c r="P25" s="113">
        <f>IF($B25=$B$3&amp;" Wide",SUMIFS('Input forecast of cost driver'!T$4:T$106,'Input forecast of cost driver'!T$4:T$106,"&gt;0",'Input forecast of cost driver'!$B$4:$B$106,'Output sheet'!$B$3,'Input forecast of cost driver'!$D$4:$D$106,'Output sheet'!$B$6),SUMIFS('Input forecast of cost driver'!T$4:T$106,'Input forecast of cost driver'!T$4:T$106,"&gt;0",'Input forecast of cost driver'!$B$4:$B$106,'Output sheet'!$B$3,'Input forecast of cost driver'!$D$4:$D$106,'Output sheet'!$B$6,'Input forecast of cost driver'!$C$4:$C$106,'Output sheet'!$B25))</f>
        <v>0</v>
      </c>
      <c r="Q25" s="113">
        <f>IF($B25=$B$3&amp;" Wide",SUMIFS('Input forecast of cost driver'!U$4:U$106,'Input forecast of cost driver'!U$4:U$106,"&gt;0",'Input forecast of cost driver'!$B$4:$B$106,'Output sheet'!$B$3,'Input forecast of cost driver'!$D$4:$D$106,'Output sheet'!$B$6),SUMIFS('Input forecast of cost driver'!U$4:U$106,'Input forecast of cost driver'!U$4:U$106,"&gt;0",'Input forecast of cost driver'!$B$4:$B$106,'Output sheet'!$B$3,'Input forecast of cost driver'!$D$4:$D$106,'Output sheet'!$B$6,'Input forecast of cost driver'!$C$4:$C$106,'Output sheet'!$B25))</f>
        <v>0</v>
      </c>
      <c r="R25" s="113">
        <f>IF($B25=$B$3&amp;" Wide",SUMIFS('Input forecast of cost driver'!V$4:V$106,'Input forecast of cost driver'!V$4:V$106,"&gt;0",'Input forecast of cost driver'!$B$4:$B$106,'Output sheet'!$B$3,'Input forecast of cost driver'!$D$4:$D$106,'Output sheet'!$B$6),SUMIFS('Input forecast of cost driver'!V$4:V$106,'Input forecast of cost driver'!V$4:V$106,"&gt;0",'Input forecast of cost driver'!$B$4:$B$106,'Output sheet'!$B$3,'Input forecast of cost driver'!$D$4:$D$106,'Output sheet'!$B$6,'Input forecast of cost driver'!$C$4:$C$106,'Output sheet'!$B25))</f>
        <v>0</v>
      </c>
      <c r="S25" s="113">
        <f>IF($B25=$B$3&amp;" Wide",SUMIFS('Input forecast of cost driver'!W$4:W$106,'Input forecast of cost driver'!W$4:W$106,"&gt;0",'Input forecast of cost driver'!$B$4:$B$106,'Output sheet'!$B$3,'Input forecast of cost driver'!$D$4:$D$106,'Output sheet'!$B$6),SUMIFS('Input forecast of cost driver'!W$4:W$106,'Input forecast of cost driver'!W$4:W$106,"&gt;0",'Input forecast of cost driver'!$B$4:$B$106,'Output sheet'!$B$3,'Input forecast of cost driver'!$D$4:$D$106,'Output sheet'!$B$6,'Input forecast of cost driver'!$C$4:$C$106,'Output sheet'!$B25))</f>
        <v>0</v>
      </c>
      <c r="T25" s="113">
        <f>IF($B25=$B$3&amp;" Wide",SUMIFS('Input forecast of cost driver'!X$4:X$106,'Input forecast of cost driver'!X$4:X$106,"&gt;0",'Input forecast of cost driver'!$B$4:$B$106,'Output sheet'!$B$3,'Input forecast of cost driver'!$D$4:$D$106,'Output sheet'!$B$6),SUMIFS('Input forecast of cost driver'!X$4:X$106,'Input forecast of cost driver'!X$4:X$106,"&gt;0",'Input forecast of cost driver'!$B$4:$B$106,'Output sheet'!$B$3,'Input forecast of cost driver'!$D$4:$D$106,'Output sheet'!$B$6,'Input forecast of cost driver'!$C$4:$C$106,'Output sheet'!$B25))</f>
        <v>0</v>
      </c>
      <c r="U25" s="113">
        <f>IF($B25=$B$3&amp;" Wide",SUMIFS('Input forecast of cost driver'!Y$4:Y$106,'Input forecast of cost driver'!Y$4:Y$106,"&gt;0",'Input forecast of cost driver'!$B$4:$B$106,'Output sheet'!$B$3,'Input forecast of cost driver'!$D$4:$D$106,'Output sheet'!$B$6),SUMIFS('Input forecast of cost driver'!Y$4:Y$106,'Input forecast of cost driver'!Y$4:Y$106,"&gt;0",'Input forecast of cost driver'!$B$4:$B$106,'Output sheet'!$B$3,'Input forecast of cost driver'!$D$4:$D$106,'Output sheet'!$B$6,'Input forecast of cost driver'!$C$4:$C$106,'Output sheet'!$B25))</f>
        <v>0</v>
      </c>
      <c r="V25" s="113">
        <f>IF($B25=$B$3&amp;" Wide",SUMIFS('Input forecast of cost driver'!Z$4:Z$106,'Input forecast of cost driver'!Z$4:Z$106,"&gt;0",'Input forecast of cost driver'!$B$4:$B$106,'Output sheet'!$B$3,'Input forecast of cost driver'!$D$4:$D$106,'Output sheet'!$B$6),SUMIFS('Input forecast of cost driver'!Z$4:Z$106,'Input forecast of cost driver'!Z$4:Z$106,"&gt;0",'Input forecast of cost driver'!$B$4:$B$106,'Output sheet'!$B$3,'Input forecast of cost driver'!$D$4:$D$106,'Output sheet'!$B$6,'Input forecast of cost driver'!$C$4:$C$106,'Output sheet'!$B25))</f>
        <v>0</v>
      </c>
      <c r="W25" s="113">
        <f>IF($B25=$B$3&amp;" Wide",SUMIFS('Input forecast of cost driver'!AA$4:AA$106,'Input forecast of cost driver'!AA$4:AA$106,"&gt;0",'Input forecast of cost driver'!$B$4:$B$106,'Output sheet'!$B$3,'Input forecast of cost driver'!$D$4:$D$106,'Output sheet'!$B$6),SUMIFS('Input forecast of cost driver'!AA$4:AA$106,'Input forecast of cost driver'!AA$4:AA$106,"&gt;0",'Input forecast of cost driver'!$B$4:$B$106,'Output sheet'!$B$3,'Input forecast of cost driver'!$D$4:$D$106,'Output sheet'!$B$6,'Input forecast of cost driver'!$C$4:$C$106,'Output sheet'!$B25))</f>
        <v>0</v>
      </c>
      <c r="X25" s="113">
        <f>IF($B25=$B$3&amp;" Wide",SUMIFS('Input forecast of cost driver'!AB$4:AB$106,'Input forecast of cost driver'!AB$4:AB$106,"&gt;0",'Input forecast of cost driver'!$B$4:$B$106,'Output sheet'!$B$3,'Input forecast of cost driver'!$D$4:$D$106,'Output sheet'!$B$6),SUMIFS('Input forecast of cost driver'!AB$4:AB$106,'Input forecast of cost driver'!AB$4:AB$106,"&gt;0",'Input forecast of cost driver'!$B$4:$B$106,'Output sheet'!$B$3,'Input forecast of cost driver'!$D$4:$D$106,'Output sheet'!$B$6,'Input forecast of cost driver'!$C$4:$C$106,'Output sheet'!$B25))</f>
        <v>0</v>
      </c>
      <c r="Y25" s="113">
        <f>IF($B25=$B$3&amp;" Wide",SUMIFS('Input forecast of cost driver'!AC$4:AC$106,'Input forecast of cost driver'!AC$4:AC$106,"&gt;0",'Input forecast of cost driver'!$B$4:$B$106,'Output sheet'!$B$3,'Input forecast of cost driver'!$D$4:$D$106,'Output sheet'!$B$6),SUMIFS('Input forecast of cost driver'!AC$4:AC$106,'Input forecast of cost driver'!AC$4:AC$106,"&gt;0",'Input forecast of cost driver'!$B$4:$B$106,'Output sheet'!$B$3,'Input forecast of cost driver'!$D$4:$D$106,'Output sheet'!$B$6,'Input forecast of cost driver'!$C$4:$C$106,'Output sheet'!$B25))</f>
        <v>0</v>
      </c>
      <c r="Z25" s="113">
        <f>IF($B25=$B$3&amp;" Wide",SUMIFS('Input forecast of cost driver'!AD$4:AD$106,'Input forecast of cost driver'!AD$4:AD$106,"&gt;0",'Input forecast of cost driver'!$B$4:$B$106,'Output sheet'!$B$3,'Input forecast of cost driver'!$D$4:$D$106,'Output sheet'!$B$6),SUMIFS('Input forecast of cost driver'!AD$4:AD$106,'Input forecast of cost driver'!AD$4:AD$106,"&gt;0",'Input forecast of cost driver'!$B$4:$B$106,'Output sheet'!$B$3,'Input forecast of cost driver'!$D$4:$D$106,'Output sheet'!$B$6,'Input forecast of cost driver'!$C$4:$C$106,'Output sheet'!$B25))</f>
        <v>0</v>
      </c>
      <c r="AA25" s="113">
        <f>IF($B25=$B$3&amp;" Wide",SUMIFS('Input forecast of cost driver'!AE$4:AE$106,'Input forecast of cost driver'!AE$4:AE$106,"&gt;0",'Input forecast of cost driver'!$B$4:$B$106,'Output sheet'!$B$3,'Input forecast of cost driver'!$D$4:$D$106,'Output sheet'!$B$6),SUMIFS('Input forecast of cost driver'!AE$4:AE$106,'Input forecast of cost driver'!AE$4:AE$106,"&gt;0",'Input forecast of cost driver'!$B$4:$B$106,'Output sheet'!$B$3,'Input forecast of cost driver'!$D$4:$D$106,'Output sheet'!$B$6,'Input forecast of cost driver'!$C$4:$C$106,'Output sheet'!$B25))</f>
        <v>0</v>
      </c>
    </row>
    <row r="26" spans="2:27">
      <c r="B26" s="11" t="str">
        <f t="shared" si="3"/>
        <v/>
      </c>
      <c r="C26" s="113">
        <f>IF($B26=$B$3&amp;" Wide",SUMIFS('Input forecast of cost driver'!G$4:G$106,'Input forecast of cost driver'!G$4:G$106,"&gt;0",'Input forecast of cost driver'!$B$4:$B$106,'Output sheet'!$B$3,'Input forecast of cost driver'!$D$4:$D$106,'Output sheet'!$B$6),SUMIFS('Input forecast of cost driver'!G$4:G$106,'Input forecast of cost driver'!G$4:G$106,"&gt;0",'Input forecast of cost driver'!$B$4:$B$106,'Output sheet'!$B$3,'Input forecast of cost driver'!$D$4:$D$106,'Output sheet'!$B$6,'Input forecast of cost driver'!$C$4:$C$106,'Output sheet'!$B26))</f>
        <v>0</v>
      </c>
      <c r="D26" s="113">
        <f>IF($B26=$B$3&amp;" Wide",SUMIFS('Input forecast of cost driver'!H$4:H$106,'Input forecast of cost driver'!H$4:H$106,"&gt;0",'Input forecast of cost driver'!$B$4:$B$106,'Output sheet'!$B$3,'Input forecast of cost driver'!$D$4:$D$106,'Output sheet'!$B$6),SUMIFS('Input forecast of cost driver'!H$4:H$106,'Input forecast of cost driver'!H$4:H$106,"&gt;0",'Input forecast of cost driver'!$B$4:$B$106,'Output sheet'!$B$3,'Input forecast of cost driver'!$D$4:$D$106,'Output sheet'!$B$6,'Input forecast of cost driver'!$C$4:$C$106,'Output sheet'!$B26))</f>
        <v>0</v>
      </c>
      <c r="E26" s="113">
        <f>IF($B26=$B$3&amp;" Wide",SUMIFS('Input forecast of cost driver'!I$4:I$106,'Input forecast of cost driver'!I$4:I$106,"&gt;0",'Input forecast of cost driver'!$B$4:$B$106,'Output sheet'!$B$3,'Input forecast of cost driver'!$D$4:$D$106,'Output sheet'!$B$6),SUMIFS('Input forecast of cost driver'!I$4:I$106,'Input forecast of cost driver'!I$4:I$106,"&gt;0",'Input forecast of cost driver'!$B$4:$B$106,'Output sheet'!$B$3,'Input forecast of cost driver'!$D$4:$D$106,'Output sheet'!$B$6,'Input forecast of cost driver'!$C$4:$C$106,'Output sheet'!$B26))</f>
        <v>0</v>
      </c>
      <c r="F26" s="113">
        <f>IF($B26=$B$3&amp;" Wide",SUMIFS('Input forecast of cost driver'!J$4:J$106,'Input forecast of cost driver'!J$4:J$106,"&gt;0",'Input forecast of cost driver'!$B$4:$B$106,'Output sheet'!$B$3,'Input forecast of cost driver'!$D$4:$D$106,'Output sheet'!$B$6),SUMIFS('Input forecast of cost driver'!J$4:J$106,'Input forecast of cost driver'!J$4:J$106,"&gt;0",'Input forecast of cost driver'!$B$4:$B$106,'Output sheet'!$B$3,'Input forecast of cost driver'!$D$4:$D$106,'Output sheet'!$B$6,'Input forecast of cost driver'!$C$4:$C$106,'Output sheet'!$B26))</f>
        <v>0</v>
      </c>
      <c r="G26" s="113">
        <f>IF($B26=$B$3&amp;" Wide",SUMIFS('Input forecast of cost driver'!K$4:K$106,'Input forecast of cost driver'!K$4:K$106,"&gt;0",'Input forecast of cost driver'!$B$4:$B$106,'Output sheet'!$B$3,'Input forecast of cost driver'!$D$4:$D$106,'Output sheet'!$B$6),SUMIFS('Input forecast of cost driver'!K$4:K$106,'Input forecast of cost driver'!K$4:K$106,"&gt;0",'Input forecast of cost driver'!$B$4:$B$106,'Output sheet'!$B$3,'Input forecast of cost driver'!$D$4:$D$106,'Output sheet'!$B$6,'Input forecast of cost driver'!$C$4:$C$106,'Output sheet'!$B26))</f>
        <v>0</v>
      </c>
      <c r="H26" s="113">
        <f>IF($B26=$B$3&amp;" Wide",SUMIFS('Input forecast of cost driver'!L$4:L$106,'Input forecast of cost driver'!L$4:L$106,"&gt;0",'Input forecast of cost driver'!$B$4:$B$106,'Output sheet'!$B$3,'Input forecast of cost driver'!$D$4:$D$106,'Output sheet'!$B$6),SUMIFS('Input forecast of cost driver'!L$4:L$106,'Input forecast of cost driver'!L$4:L$106,"&gt;0",'Input forecast of cost driver'!$B$4:$B$106,'Output sheet'!$B$3,'Input forecast of cost driver'!$D$4:$D$106,'Output sheet'!$B$6,'Input forecast of cost driver'!$C$4:$C$106,'Output sheet'!$B26))</f>
        <v>0</v>
      </c>
      <c r="I26" s="113">
        <f>IF($B26=$B$3&amp;" Wide",SUMIFS('Input forecast of cost driver'!M$4:M$106,'Input forecast of cost driver'!M$4:M$106,"&gt;0",'Input forecast of cost driver'!$B$4:$B$106,'Output sheet'!$B$3,'Input forecast of cost driver'!$D$4:$D$106,'Output sheet'!$B$6),SUMIFS('Input forecast of cost driver'!M$4:M$106,'Input forecast of cost driver'!M$4:M$106,"&gt;0",'Input forecast of cost driver'!$B$4:$B$106,'Output sheet'!$B$3,'Input forecast of cost driver'!$D$4:$D$106,'Output sheet'!$B$6,'Input forecast of cost driver'!$C$4:$C$106,'Output sheet'!$B26))</f>
        <v>0</v>
      </c>
      <c r="J26" s="113">
        <f>IF($B26=$B$3&amp;" Wide",SUMIFS('Input forecast of cost driver'!N$4:N$106,'Input forecast of cost driver'!N$4:N$106,"&gt;0",'Input forecast of cost driver'!$B$4:$B$106,'Output sheet'!$B$3,'Input forecast of cost driver'!$D$4:$D$106,'Output sheet'!$B$6),SUMIFS('Input forecast of cost driver'!N$4:N$106,'Input forecast of cost driver'!N$4:N$106,"&gt;0",'Input forecast of cost driver'!$B$4:$B$106,'Output sheet'!$B$3,'Input forecast of cost driver'!$D$4:$D$106,'Output sheet'!$B$6,'Input forecast of cost driver'!$C$4:$C$106,'Output sheet'!$B26))</f>
        <v>0</v>
      </c>
      <c r="K26" s="113">
        <f>IF($B26=$B$3&amp;" Wide",SUMIFS('Input forecast of cost driver'!O$4:O$106,'Input forecast of cost driver'!O$4:O$106,"&gt;0",'Input forecast of cost driver'!$B$4:$B$106,'Output sheet'!$B$3,'Input forecast of cost driver'!$D$4:$D$106,'Output sheet'!$B$6),SUMIFS('Input forecast of cost driver'!O$4:O$106,'Input forecast of cost driver'!O$4:O$106,"&gt;0",'Input forecast of cost driver'!$B$4:$B$106,'Output sheet'!$B$3,'Input forecast of cost driver'!$D$4:$D$106,'Output sheet'!$B$6,'Input forecast of cost driver'!$C$4:$C$106,'Output sheet'!$B26))</f>
        <v>0</v>
      </c>
      <c r="L26" s="113">
        <f>IF($B26=$B$3&amp;" Wide",SUMIFS('Input forecast of cost driver'!P$4:P$106,'Input forecast of cost driver'!P$4:P$106,"&gt;0",'Input forecast of cost driver'!$B$4:$B$106,'Output sheet'!$B$3,'Input forecast of cost driver'!$D$4:$D$106,'Output sheet'!$B$6),SUMIFS('Input forecast of cost driver'!P$4:P$106,'Input forecast of cost driver'!P$4:P$106,"&gt;0",'Input forecast of cost driver'!$B$4:$B$106,'Output sheet'!$B$3,'Input forecast of cost driver'!$D$4:$D$106,'Output sheet'!$B$6,'Input forecast of cost driver'!$C$4:$C$106,'Output sheet'!$B26))</f>
        <v>0</v>
      </c>
      <c r="M26" s="113">
        <f>IF($B26=$B$3&amp;" Wide",SUMIFS('Input forecast of cost driver'!Q$4:Q$106,'Input forecast of cost driver'!Q$4:Q$106,"&gt;0",'Input forecast of cost driver'!$B$4:$B$106,'Output sheet'!$B$3,'Input forecast of cost driver'!$D$4:$D$106,'Output sheet'!$B$6),SUMIFS('Input forecast of cost driver'!Q$4:Q$106,'Input forecast of cost driver'!Q$4:Q$106,"&gt;0",'Input forecast of cost driver'!$B$4:$B$106,'Output sheet'!$B$3,'Input forecast of cost driver'!$D$4:$D$106,'Output sheet'!$B$6,'Input forecast of cost driver'!$C$4:$C$106,'Output sheet'!$B26))</f>
        <v>0</v>
      </c>
      <c r="N26" s="113">
        <f>IF($B26=$B$3&amp;" Wide",SUMIFS('Input forecast of cost driver'!R$4:R$106,'Input forecast of cost driver'!R$4:R$106,"&gt;0",'Input forecast of cost driver'!$B$4:$B$106,'Output sheet'!$B$3,'Input forecast of cost driver'!$D$4:$D$106,'Output sheet'!$B$6),SUMIFS('Input forecast of cost driver'!R$4:R$106,'Input forecast of cost driver'!R$4:R$106,"&gt;0",'Input forecast of cost driver'!$B$4:$B$106,'Output sheet'!$B$3,'Input forecast of cost driver'!$D$4:$D$106,'Output sheet'!$B$6,'Input forecast of cost driver'!$C$4:$C$106,'Output sheet'!$B26))</f>
        <v>0</v>
      </c>
      <c r="O26" s="113">
        <f>IF($B26=$B$3&amp;" Wide",SUMIFS('Input forecast of cost driver'!S$4:S$106,'Input forecast of cost driver'!S$4:S$106,"&gt;0",'Input forecast of cost driver'!$B$4:$B$106,'Output sheet'!$B$3,'Input forecast of cost driver'!$D$4:$D$106,'Output sheet'!$B$6),SUMIFS('Input forecast of cost driver'!S$4:S$106,'Input forecast of cost driver'!S$4:S$106,"&gt;0",'Input forecast of cost driver'!$B$4:$B$106,'Output sheet'!$B$3,'Input forecast of cost driver'!$D$4:$D$106,'Output sheet'!$B$6,'Input forecast of cost driver'!$C$4:$C$106,'Output sheet'!$B26))</f>
        <v>0</v>
      </c>
      <c r="P26" s="113">
        <f>IF($B26=$B$3&amp;" Wide",SUMIFS('Input forecast of cost driver'!T$4:T$106,'Input forecast of cost driver'!T$4:T$106,"&gt;0",'Input forecast of cost driver'!$B$4:$B$106,'Output sheet'!$B$3,'Input forecast of cost driver'!$D$4:$D$106,'Output sheet'!$B$6),SUMIFS('Input forecast of cost driver'!T$4:T$106,'Input forecast of cost driver'!T$4:T$106,"&gt;0",'Input forecast of cost driver'!$B$4:$B$106,'Output sheet'!$B$3,'Input forecast of cost driver'!$D$4:$D$106,'Output sheet'!$B$6,'Input forecast of cost driver'!$C$4:$C$106,'Output sheet'!$B26))</f>
        <v>0</v>
      </c>
      <c r="Q26" s="113">
        <f>IF($B26=$B$3&amp;" Wide",SUMIFS('Input forecast of cost driver'!U$4:U$106,'Input forecast of cost driver'!U$4:U$106,"&gt;0",'Input forecast of cost driver'!$B$4:$B$106,'Output sheet'!$B$3,'Input forecast of cost driver'!$D$4:$D$106,'Output sheet'!$B$6),SUMIFS('Input forecast of cost driver'!U$4:U$106,'Input forecast of cost driver'!U$4:U$106,"&gt;0",'Input forecast of cost driver'!$B$4:$B$106,'Output sheet'!$B$3,'Input forecast of cost driver'!$D$4:$D$106,'Output sheet'!$B$6,'Input forecast of cost driver'!$C$4:$C$106,'Output sheet'!$B26))</f>
        <v>0</v>
      </c>
      <c r="R26" s="113">
        <f>IF($B26=$B$3&amp;" Wide",SUMIFS('Input forecast of cost driver'!V$4:V$106,'Input forecast of cost driver'!V$4:V$106,"&gt;0",'Input forecast of cost driver'!$B$4:$B$106,'Output sheet'!$B$3,'Input forecast of cost driver'!$D$4:$D$106,'Output sheet'!$B$6),SUMIFS('Input forecast of cost driver'!V$4:V$106,'Input forecast of cost driver'!V$4:V$106,"&gt;0",'Input forecast of cost driver'!$B$4:$B$106,'Output sheet'!$B$3,'Input forecast of cost driver'!$D$4:$D$106,'Output sheet'!$B$6,'Input forecast of cost driver'!$C$4:$C$106,'Output sheet'!$B26))</f>
        <v>0</v>
      </c>
      <c r="S26" s="113">
        <f>IF($B26=$B$3&amp;" Wide",SUMIFS('Input forecast of cost driver'!W$4:W$106,'Input forecast of cost driver'!W$4:W$106,"&gt;0",'Input forecast of cost driver'!$B$4:$B$106,'Output sheet'!$B$3,'Input forecast of cost driver'!$D$4:$D$106,'Output sheet'!$B$6),SUMIFS('Input forecast of cost driver'!W$4:W$106,'Input forecast of cost driver'!W$4:W$106,"&gt;0",'Input forecast of cost driver'!$B$4:$B$106,'Output sheet'!$B$3,'Input forecast of cost driver'!$D$4:$D$106,'Output sheet'!$B$6,'Input forecast of cost driver'!$C$4:$C$106,'Output sheet'!$B26))</f>
        <v>0</v>
      </c>
      <c r="T26" s="113">
        <f>IF($B26=$B$3&amp;" Wide",SUMIFS('Input forecast of cost driver'!X$4:X$106,'Input forecast of cost driver'!X$4:X$106,"&gt;0",'Input forecast of cost driver'!$B$4:$B$106,'Output sheet'!$B$3,'Input forecast of cost driver'!$D$4:$D$106,'Output sheet'!$B$6),SUMIFS('Input forecast of cost driver'!X$4:X$106,'Input forecast of cost driver'!X$4:X$106,"&gt;0",'Input forecast of cost driver'!$B$4:$B$106,'Output sheet'!$B$3,'Input forecast of cost driver'!$D$4:$D$106,'Output sheet'!$B$6,'Input forecast of cost driver'!$C$4:$C$106,'Output sheet'!$B26))</f>
        <v>0</v>
      </c>
      <c r="U26" s="113">
        <f>IF($B26=$B$3&amp;" Wide",SUMIFS('Input forecast of cost driver'!Y$4:Y$106,'Input forecast of cost driver'!Y$4:Y$106,"&gt;0",'Input forecast of cost driver'!$B$4:$B$106,'Output sheet'!$B$3,'Input forecast of cost driver'!$D$4:$D$106,'Output sheet'!$B$6),SUMIFS('Input forecast of cost driver'!Y$4:Y$106,'Input forecast of cost driver'!Y$4:Y$106,"&gt;0",'Input forecast of cost driver'!$B$4:$B$106,'Output sheet'!$B$3,'Input forecast of cost driver'!$D$4:$D$106,'Output sheet'!$B$6,'Input forecast of cost driver'!$C$4:$C$106,'Output sheet'!$B26))</f>
        <v>0</v>
      </c>
      <c r="V26" s="113">
        <f>IF($B26=$B$3&amp;" Wide",SUMIFS('Input forecast of cost driver'!Z$4:Z$106,'Input forecast of cost driver'!Z$4:Z$106,"&gt;0",'Input forecast of cost driver'!$B$4:$B$106,'Output sheet'!$B$3,'Input forecast of cost driver'!$D$4:$D$106,'Output sheet'!$B$6),SUMIFS('Input forecast of cost driver'!Z$4:Z$106,'Input forecast of cost driver'!Z$4:Z$106,"&gt;0",'Input forecast of cost driver'!$B$4:$B$106,'Output sheet'!$B$3,'Input forecast of cost driver'!$D$4:$D$106,'Output sheet'!$B$6,'Input forecast of cost driver'!$C$4:$C$106,'Output sheet'!$B26))</f>
        <v>0</v>
      </c>
      <c r="W26" s="113">
        <f>IF($B26=$B$3&amp;" Wide",SUMIFS('Input forecast of cost driver'!AA$4:AA$106,'Input forecast of cost driver'!AA$4:AA$106,"&gt;0",'Input forecast of cost driver'!$B$4:$B$106,'Output sheet'!$B$3,'Input forecast of cost driver'!$D$4:$D$106,'Output sheet'!$B$6),SUMIFS('Input forecast of cost driver'!AA$4:AA$106,'Input forecast of cost driver'!AA$4:AA$106,"&gt;0",'Input forecast of cost driver'!$B$4:$B$106,'Output sheet'!$B$3,'Input forecast of cost driver'!$D$4:$D$106,'Output sheet'!$B$6,'Input forecast of cost driver'!$C$4:$C$106,'Output sheet'!$B26))</f>
        <v>0</v>
      </c>
      <c r="X26" s="113">
        <f>IF($B26=$B$3&amp;" Wide",SUMIFS('Input forecast of cost driver'!AB$4:AB$106,'Input forecast of cost driver'!AB$4:AB$106,"&gt;0",'Input forecast of cost driver'!$B$4:$B$106,'Output sheet'!$B$3,'Input forecast of cost driver'!$D$4:$D$106,'Output sheet'!$B$6),SUMIFS('Input forecast of cost driver'!AB$4:AB$106,'Input forecast of cost driver'!AB$4:AB$106,"&gt;0",'Input forecast of cost driver'!$B$4:$B$106,'Output sheet'!$B$3,'Input forecast of cost driver'!$D$4:$D$106,'Output sheet'!$B$6,'Input forecast of cost driver'!$C$4:$C$106,'Output sheet'!$B26))</f>
        <v>0</v>
      </c>
      <c r="Y26" s="113">
        <f>IF($B26=$B$3&amp;" Wide",SUMIFS('Input forecast of cost driver'!AC$4:AC$106,'Input forecast of cost driver'!AC$4:AC$106,"&gt;0",'Input forecast of cost driver'!$B$4:$B$106,'Output sheet'!$B$3,'Input forecast of cost driver'!$D$4:$D$106,'Output sheet'!$B$6),SUMIFS('Input forecast of cost driver'!AC$4:AC$106,'Input forecast of cost driver'!AC$4:AC$106,"&gt;0",'Input forecast of cost driver'!$B$4:$B$106,'Output sheet'!$B$3,'Input forecast of cost driver'!$D$4:$D$106,'Output sheet'!$B$6,'Input forecast of cost driver'!$C$4:$C$106,'Output sheet'!$B26))</f>
        <v>0</v>
      </c>
      <c r="Z26" s="113">
        <f>IF($B26=$B$3&amp;" Wide",SUMIFS('Input forecast of cost driver'!AD$4:AD$106,'Input forecast of cost driver'!AD$4:AD$106,"&gt;0",'Input forecast of cost driver'!$B$4:$B$106,'Output sheet'!$B$3,'Input forecast of cost driver'!$D$4:$D$106,'Output sheet'!$B$6),SUMIFS('Input forecast of cost driver'!AD$4:AD$106,'Input forecast of cost driver'!AD$4:AD$106,"&gt;0",'Input forecast of cost driver'!$B$4:$B$106,'Output sheet'!$B$3,'Input forecast of cost driver'!$D$4:$D$106,'Output sheet'!$B$6,'Input forecast of cost driver'!$C$4:$C$106,'Output sheet'!$B26))</f>
        <v>0</v>
      </c>
      <c r="AA26" s="113">
        <f>IF($B26=$B$3&amp;" Wide",SUMIFS('Input forecast of cost driver'!AE$4:AE$106,'Input forecast of cost driver'!AE$4:AE$106,"&gt;0",'Input forecast of cost driver'!$B$4:$B$106,'Output sheet'!$B$3,'Input forecast of cost driver'!$D$4:$D$106,'Output sheet'!$B$6),SUMIFS('Input forecast of cost driver'!AE$4:AE$106,'Input forecast of cost driver'!AE$4:AE$106,"&gt;0",'Input forecast of cost driver'!$B$4:$B$106,'Output sheet'!$B$3,'Input forecast of cost driver'!$D$4:$D$106,'Output sheet'!$B$6,'Input forecast of cost driver'!$C$4:$C$106,'Output sheet'!$B26))</f>
        <v>0</v>
      </c>
    </row>
    <row r="27" spans="2:27">
      <c r="B27" s="11" t="str">
        <f t="shared" si="3"/>
        <v/>
      </c>
      <c r="C27" s="113">
        <f>IF($B27=$B$3&amp;" Wide",SUMIFS('Input forecast of cost driver'!G$4:G$106,'Input forecast of cost driver'!G$4:G$106,"&gt;0",'Input forecast of cost driver'!$B$4:$B$106,'Output sheet'!$B$3,'Input forecast of cost driver'!$D$4:$D$106,'Output sheet'!$B$6),SUMIFS('Input forecast of cost driver'!G$4:G$106,'Input forecast of cost driver'!G$4:G$106,"&gt;0",'Input forecast of cost driver'!$B$4:$B$106,'Output sheet'!$B$3,'Input forecast of cost driver'!$D$4:$D$106,'Output sheet'!$B$6,'Input forecast of cost driver'!$C$4:$C$106,'Output sheet'!$B27))</f>
        <v>0</v>
      </c>
      <c r="D27" s="113">
        <f>IF($B27=$B$3&amp;" Wide",SUMIFS('Input forecast of cost driver'!H$4:H$106,'Input forecast of cost driver'!H$4:H$106,"&gt;0",'Input forecast of cost driver'!$B$4:$B$106,'Output sheet'!$B$3,'Input forecast of cost driver'!$D$4:$D$106,'Output sheet'!$B$6),SUMIFS('Input forecast of cost driver'!H$4:H$106,'Input forecast of cost driver'!H$4:H$106,"&gt;0",'Input forecast of cost driver'!$B$4:$B$106,'Output sheet'!$B$3,'Input forecast of cost driver'!$D$4:$D$106,'Output sheet'!$B$6,'Input forecast of cost driver'!$C$4:$C$106,'Output sheet'!$B27))</f>
        <v>0</v>
      </c>
      <c r="E27" s="113">
        <f>IF($B27=$B$3&amp;" Wide",SUMIFS('Input forecast of cost driver'!I$4:I$106,'Input forecast of cost driver'!I$4:I$106,"&gt;0",'Input forecast of cost driver'!$B$4:$B$106,'Output sheet'!$B$3,'Input forecast of cost driver'!$D$4:$D$106,'Output sheet'!$B$6),SUMIFS('Input forecast of cost driver'!I$4:I$106,'Input forecast of cost driver'!I$4:I$106,"&gt;0",'Input forecast of cost driver'!$B$4:$B$106,'Output sheet'!$B$3,'Input forecast of cost driver'!$D$4:$D$106,'Output sheet'!$B$6,'Input forecast of cost driver'!$C$4:$C$106,'Output sheet'!$B27))</f>
        <v>0</v>
      </c>
      <c r="F27" s="113">
        <f>IF($B27=$B$3&amp;" Wide",SUMIFS('Input forecast of cost driver'!J$4:J$106,'Input forecast of cost driver'!J$4:J$106,"&gt;0",'Input forecast of cost driver'!$B$4:$B$106,'Output sheet'!$B$3,'Input forecast of cost driver'!$D$4:$D$106,'Output sheet'!$B$6),SUMIFS('Input forecast of cost driver'!J$4:J$106,'Input forecast of cost driver'!J$4:J$106,"&gt;0",'Input forecast of cost driver'!$B$4:$B$106,'Output sheet'!$B$3,'Input forecast of cost driver'!$D$4:$D$106,'Output sheet'!$B$6,'Input forecast of cost driver'!$C$4:$C$106,'Output sheet'!$B27))</f>
        <v>0</v>
      </c>
      <c r="G27" s="113">
        <f>IF($B27=$B$3&amp;" Wide",SUMIFS('Input forecast of cost driver'!K$4:K$106,'Input forecast of cost driver'!K$4:K$106,"&gt;0",'Input forecast of cost driver'!$B$4:$B$106,'Output sheet'!$B$3,'Input forecast of cost driver'!$D$4:$D$106,'Output sheet'!$B$6),SUMIFS('Input forecast of cost driver'!K$4:K$106,'Input forecast of cost driver'!K$4:K$106,"&gt;0",'Input forecast of cost driver'!$B$4:$B$106,'Output sheet'!$B$3,'Input forecast of cost driver'!$D$4:$D$106,'Output sheet'!$B$6,'Input forecast of cost driver'!$C$4:$C$106,'Output sheet'!$B27))</f>
        <v>0</v>
      </c>
      <c r="H27" s="113">
        <f>IF($B27=$B$3&amp;" Wide",SUMIFS('Input forecast of cost driver'!L$4:L$106,'Input forecast of cost driver'!L$4:L$106,"&gt;0",'Input forecast of cost driver'!$B$4:$B$106,'Output sheet'!$B$3,'Input forecast of cost driver'!$D$4:$D$106,'Output sheet'!$B$6),SUMIFS('Input forecast of cost driver'!L$4:L$106,'Input forecast of cost driver'!L$4:L$106,"&gt;0",'Input forecast of cost driver'!$B$4:$B$106,'Output sheet'!$B$3,'Input forecast of cost driver'!$D$4:$D$106,'Output sheet'!$B$6,'Input forecast of cost driver'!$C$4:$C$106,'Output sheet'!$B27))</f>
        <v>0</v>
      </c>
      <c r="I27" s="113">
        <f>IF($B27=$B$3&amp;" Wide",SUMIFS('Input forecast of cost driver'!M$4:M$106,'Input forecast of cost driver'!M$4:M$106,"&gt;0",'Input forecast of cost driver'!$B$4:$B$106,'Output sheet'!$B$3,'Input forecast of cost driver'!$D$4:$D$106,'Output sheet'!$B$6),SUMIFS('Input forecast of cost driver'!M$4:M$106,'Input forecast of cost driver'!M$4:M$106,"&gt;0",'Input forecast of cost driver'!$B$4:$B$106,'Output sheet'!$B$3,'Input forecast of cost driver'!$D$4:$D$106,'Output sheet'!$B$6,'Input forecast of cost driver'!$C$4:$C$106,'Output sheet'!$B27))</f>
        <v>0</v>
      </c>
      <c r="J27" s="113">
        <f>IF($B27=$B$3&amp;" Wide",SUMIFS('Input forecast of cost driver'!N$4:N$106,'Input forecast of cost driver'!N$4:N$106,"&gt;0",'Input forecast of cost driver'!$B$4:$B$106,'Output sheet'!$B$3,'Input forecast of cost driver'!$D$4:$D$106,'Output sheet'!$B$6),SUMIFS('Input forecast of cost driver'!N$4:N$106,'Input forecast of cost driver'!N$4:N$106,"&gt;0",'Input forecast of cost driver'!$B$4:$B$106,'Output sheet'!$B$3,'Input forecast of cost driver'!$D$4:$D$106,'Output sheet'!$B$6,'Input forecast of cost driver'!$C$4:$C$106,'Output sheet'!$B27))</f>
        <v>0</v>
      </c>
      <c r="K27" s="113">
        <f>IF($B27=$B$3&amp;" Wide",SUMIFS('Input forecast of cost driver'!O$4:O$106,'Input forecast of cost driver'!O$4:O$106,"&gt;0",'Input forecast of cost driver'!$B$4:$B$106,'Output sheet'!$B$3,'Input forecast of cost driver'!$D$4:$D$106,'Output sheet'!$B$6),SUMIFS('Input forecast of cost driver'!O$4:O$106,'Input forecast of cost driver'!O$4:O$106,"&gt;0",'Input forecast of cost driver'!$B$4:$B$106,'Output sheet'!$B$3,'Input forecast of cost driver'!$D$4:$D$106,'Output sheet'!$B$6,'Input forecast of cost driver'!$C$4:$C$106,'Output sheet'!$B27))</f>
        <v>0</v>
      </c>
      <c r="L27" s="113">
        <f>IF($B27=$B$3&amp;" Wide",SUMIFS('Input forecast of cost driver'!P$4:P$106,'Input forecast of cost driver'!P$4:P$106,"&gt;0",'Input forecast of cost driver'!$B$4:$B$106,'Output sheet'!$B$3,'Input forecast of cost driver'!$D$4:$D$106,'Output sheet'!$B$6),SUMIFS('Input forecast of cost driver'!P$4:P$106,'Input forecast of cost driver'!P$4:P$106,"&gt;0",'Input forecast of cost driver'!$B$4:$B$106,'Output sheet'!$B$3,'Input forecast of cost driver'!$D$4:$D$106,'Output sheet'!$B$6,'Input forecast of cost driver'!$C$4:$C$106,'Output sheet'!$B27))</f>
        <v>0</v>
      </c>
      <c r="M27" s="113">
        <f>IF($B27=$B$3&amp;" Wide",SUMIFS('Input forecast of cost driver'!Q$4:Q$106,'Input forecast of cost driver'!Q$4:Q$106,"&gt;0",'Input forecast of cost driver'!$B$4:$B$106,'Output sheet'!$B$3,'Input forecast of cost driver'!$D$4:$D$106,'Output sheet'!$B$6),SUMIFS('Input forecast of cost driver'!Q$4:Q$106,'Input forecast of cost driver'!Q$4:Q$106,"&gt;0",'Input forecast of cost driver'!$B$4:$B$106,'Output sheet'!$B$3,'Input forecast of cost driver'!$D$4:$D$106,'Output sheet'!$B$6,'Input forecast of cost driver'!$C$4:$C$106,'Output sheet'!$B27))</f>
        <v>0</v>
      </c>
      <c r="N27" s="113">
        <f>IF($B27=$B$3&amp;" Wide",SUMIFS('Input forecast of cost driver'!R$4:R$106,'Input forecast of cost driver'!R$4:R$106,"&gt;0",'Input forecast of cost driver'!$B$4:$B$106,'Output sheet'!$B$3,'Input forecast of cost driver'!$D$4:$D$106,'Output sheet'!$B$6),SUMIFS('Input forecast of cost driver'!R$4:R$106,'Input forecast of cost driver'!R$4:R$106,"&gt;0",'Input forecast of cost driver'!$B$4:$B$106,'Output sheet'!$B$3,'Input forecast of cost driver'!$D$4:$D$106,'Output sheet'!$B$6,'Input forecast of cost driver'!$C$4:$C$106,'Output sheet'!$B27))</f>
        <v>0</v>
      </c>
      <c r="O27" s="113">
        <f>IF($B27=$B$3&amp;" Wide",SUMIFS('Input forecast of cost driver'!S$4:S$106,'Input forecast of cost driver'!S$4:S$106,"&gt;0",'Input forecast of cost driver'!$B$4:$B$106,'Output sheet'!$B$3,'Input forecast of cost driver'!$D$4:$D$106,'Output sheet'!$B$6),SUMIFS('Input forecast of cost driver'!S$4:S$106,'Input forecast of cost driver'!S$4:S$106,"&gt;0",'Input forecast of cost driver'!$B$4:$B$106,'Output sheet'!$B$3,'Input forecast of cost driver'!$D$4:$D$106,'Output sheet'!$B$6,'Input forecast of cost driver'!$C$4:$C$106,'Output sheet'!$B27))</f>
        <v>0</v>
      </c>
      <c r="P27" s="113">
        <f>IF($B27=$B$3&amp;" Wide",SUMIFS('Input forecast of cost driver'!T$4:T$106,'Input forecast of cost driver'!T$4:T$106,"&gt;0",'Input forecast of cost driver'!$B$4:$B$106,'Output sheet'!$B$3,'Input forecast of cost driver'!$D$4:$D$106,'Output sheet'!$B$6),SUMIFS('Input forecast of cost driver'!T$4:T$106,'Input forecast of cost driver'!T$4:T$106,"&gt;0",'Input forecast of cost driver'!$B$4:$B$106,'Output sheet'!$B$3,'Input forecast of cost driver'!$D$4:$D$106,'Output sheet'!$B$6,'Input forecast of cost driver'!$C$4:$C$106,'Output sheet'!$B27))</f>
        <v>0</v>
      </c>
      <c r="Q27" s="113">
        <f>IF($B27=$B$3&amp;" Wide",SUMIFS('Input forecast of cost driver'!U$4:U$106,'Input forecast of cost driver'!U$4:U$106,"&gt;0",'Input forecast of cost driver'!$B$4:$B$106,'Output sheet'!$B$3,'Input forecast of cost driver'!$D$4:$D$106,'Output sheet'!$B$6),SUMIFS('Input forecast of cost driver'!U$4:U$106,'Input forecast of cost driver'!U$4:U$106,"&gt;0",'Input forecast of cost driver'!$B$4:$B$106,'Output sheet'!$B$3,'Input forecast of cost driver'!$D$4:$D$106,'Output sheet'!$B$6,'Input forecast of cost driver'!$C$4:$C$106,'Output sheet'!$B27))</f>
        <v>0</v>
      </c>
      <c r="R27" s="113">
        <f>IF($B27=$B$3&amp;" Wide",SUMIFS('Input forecast of cost driver'!V$4:V$106,'Input forecast of cost driver'!V$4:V$106,"&gt;0",'Input forecast of cost driver'!$B$4:$B$106,'Output sheet'!$B$3,'Input forecast of cost driver'!$D$4:$D$106,'Output sheet'!$B$6),SUMIFS('Input forecast of cost driver'!V$4:V$106,'Input forecast of cost driver'!V$4:V$106,"&gt;0",'Input forecast of cost driver'!$B$4:$B$106,'Output sheet'!$B$3,'Input forecast of cost driver'!$D$4:$D$106,'Output sheet'!$B$6,'Input forecast of cost driver'!$C$4:$C$106,'Output sheet'!$B27))</f>
        <v>0</v>
      </c>
      <c r="S27" s="113">
        <f>IF($B27=$B$3&amp;" Wide",SUMIFS('Input forecast of cost driver'!W$4:W$106,'Input forecast of cost driver'!W$4:W$106,"&gt;0",'Input forecast of cost driver'!$B$4:$B$106,'Output sheet'!$B$3,'Input forecast of cost driver'!$D$4:$D$106,'Output sheet'!$B$6),SUMIFS('Input forecast of cost driver'!W$4:W$106,'Input forecast of cost driver'!W$4:W$106,"&gt;0",'Input forecast of cost driver'!$B$4:$B$106,'Output sheet'!$B$3,'Input forecast of cost driver'!$D$4:$D$106,'Output sheet'!$B$6,'Input forecast of cost driver'!$C$4:$C$106,'Output sheet'!$B27))</f>
        <v>0</v>
      </c>
      <c r="T27" s="113">
        <f>IF($B27=$B$3&amp;" Wide",SUMIFS('Input forecast of cost driver'!X$4:X$106,'Input forecast of cost driver'!X$4:X$106,"&gt;0",'Input forecast of cost driver'!$B$4:$B$106,'Output sheet'!$B$3,'Input forecast of cost driver'!$D$4:$D$106,'Output sheet'!$B$6),SUMIFS('Input forecast of cost driver'!X$4:X$106,'Input forecast of cost driver'!X$4:X$106,"&gt;0",'Input forecast of cost driver'!$B$4:$B$106,'Output sheet'!$B$3,'Input forecast of cost driver'!$D$4:$D$106,'Output sheet'!$B$6,'Input forecast of cost driver'!$C$4:$C$106,'Output sheet'!$B27))</f>
        <v>0</v>
      </c>
      <c r="U27" s="113">
        <f>IF($B27=$B$3&amp;" Wide",SUMIFS('Input forecast of cost driver'!Y$4:Y$106,'Input forecast of cost driver'!Y$4:Y$106,"&gt;0",'Input forecast of cost driver'!$B$4:$B$106,'Output sheet'!$B$3,'Input forecast of cost driver'!$D$4:$D$106,'Output sheet'!$B$6),SUMIFS('Input forecast of cost driver'!Y$4:Y$106,'Input forecast of cost driver'!Y$4:Y$106,"&gt;0",'Input forecast of cost driver'!$B$4:$B$106,'Output sheet'!$B$3,'Input forecast of cost driver'!$D$4:$D$106,'Output sheet'!$B$6,'Input forecast of cost driver'!$C$4:$C$106,'Output sheet'!$B27))</f>
        <v>0</v>
      </c>
      <c r="V27" s="113">
        <f>IF($B27=$B$3&amp;" Wide",SUMIFS('Input forecast of cost driver'!Z$4:Z$106,'Input forecast of cost driver'!Z$4:Z$106,"&gt;0",'Input forecast of cost driver'!$B$4:$B$106,'Output sheet'!$B$3,'Input forecast of cost driver'!$D$4:$D$106,'Output sheet'!$B$6),SUMIFS('Input forecast of cost driver'!Z$4:Z$106,'Input forecast of cost driver'!Z$4:Z$106,"&gt;0",'Input forecast of cost driver'!$B$4:$B$106,'Output sheet'!$B$3,'Input forecast of cost driver'!$D$4:$D$106,'Output sheet'!$B$6,'Input forecast of cost driver'!$C$4:$C$106,'Output sheet'!$B27))</f>
        <v>0</v>
      </c>
      <c r="W27" s="113">
        <f>IF($B27=$B$3&amp;" Wide",SUMIFS('Input forecast of cost driver'!AA$4:AA$106,'Input forecast of cost driver'!AA$4:AA$106,"&gt;0",'Input forecast of cost driver'!$B$4:$B$106,'Output sheet'!$B$3,'Input forecast of cost driver'!$D$4:$D$106,'Output sheet'!$B$6),SUMIFS('Input forecast of cost driver'!AA$4:AA$106,'Input forecast of cost driver'!AA$4:AA$106,"&gt;0",'Input forecast of cost driver'!$B$4:$B$106,'Output sheet'!$B$3,'Input forecast of cost driver'!$D$4:$D$106,'Output sheet'!$B$6,'Input forecast of cost driver'!$C$4:$C$106,'Output sheet'!$B27))</f>
        <v>0</v>
      </c>
      <c r="X27" s="113">
        <f>IF($B27=$B$3&amp;" Wide",SUMIFS('Input forecast of cost driver'!AB$4:AB$106,'Input forecast of cost driver'!AB$4:AB$106,"&gt;0",'Input forecast of cost driver'!$B$4:$B$106,'Output sheet'!$B$3,'Input forecast of cost driver'!$D$4:$D$106,'Output sheet'!$B$6),SUMIFS('Input forecast of cost driver'!AB$4:AB$106,'Input forecast of cost driver'!AB$4:AB$106,"&gt;0",'Input forecast of cost driver'!$B$4:$B$106,'Output sheet'!$B$3,'Input forecast of cost driver'!$D$4:$D$106,'Output sheet'!$B$6,'Input forecast of cost driver'!$C$4:$C$106,'Output sheet'!$B27))</f>
        <v>0</v>
      </c>
      <c r="Y27" s="113">
        <f>IF($B27=$B$3&amp;" Wide",SUMIFS('Input forecast of cost driver'!AC$4:AC$106,'Input forecast of cost driver'!AC$4:AC$106,"&gt;0",'Input forecast of cost driver'!$B$4:$B$106,'Output sheet'!$B$3,'Input forecast of cost driver'!$D$4:$D$106,'Output sheet'!$B$6),SUMIFS('Input forecast of cost driver'!AC$4:AC$106,'Input forecast of cost driver'!AC$4:AC$106,"&gt;0",'Input forecast of cost driver'!$B$4:$B$106,'Output sheet'!$B$3,'Input forecast of cost driver'!$D$4:$D$106,'Output sheet'!$B$6,'Input forecast of cost driver'!$C$4:$C$106,'Output sheet'!$B27))</f>
        <v>0</v>
      </c>
      <c r="Z27" s="113">
        <f>IF($B27=$B$3&amp;" Wide",SUMIFS('Input forecast of cost driver'!AD$4:AD$106,'Input forecast of cost driver'!AD$4:AD$106,"&gt;0",'Input forecast of cost driver'!$B$4:$B$106,'Output sheet'!$B$3,'Input forecast of cost driver'!$D$4:$D$106,'Output sheet'!$B$6),SUMIFS('Input forecast of cost driver'!AD$4:AD$106,'Input forecast of cost driver'!AD$4:AD$106,"&gt;0",'Input forecast of cost driver'!$B$4:$B$106,'Output sheet'!$B$3,'Input forecast of cost driver'!$D$4:$D$106,'Output sheet'!$B$6,'Input forecast of cost driver'!$C$4:$C$106,'Output sheet'!$B27))</f>
        <v>0</v>
      </c>
      <c r="AA27" s="113">
        <f>IF($B27=$B$3&amp;" Wide",SUMIFS('Input forecast of cost driver'!AE$4:AE$106,'Input forecast of cost driver'!AE$4:AE$106,"&gt;0",'Input forecast of cost driver'!$B$4:$B$106,'Output sheet'!$B$3,'Input forecast of cost driver'!$D$4:$D$106,'Output sheet'!$B$6),SUMIFS('Input forecast of cost driver'!AE$4:AE$106,'Input forecast of cost driver'!AE$4:AE$106,"&gt;0",'Input forecast of cost driver'!$B$4:$B$106,'Output sheet'!$B$3,'Input forecast of cost driver'!$D$4:$D$106,'Output sheet'!$B$6,'Input forecast of cost driver'!$C$4:$C$106,'Output sheet'!$B27))</f>
        <v>0</v>
      </c>
    </row>
    <row r="28" spans="2:27">
      <c r="B28" s="11" t="str">
        <f t="shared" si="3"/>
        <v/>
      </c>
      <c r="C28" s="113">
        <f>IF($B28=$B$3&amp;" Wide",SUMIFS('Input forecast of cost driver'!G$4:G$106,'Input forecast of cost driver'!G$4:G$106,"&gt;0",'Input forecast of cost driver'!$B$4:$B$106,'Output sheet'!$B$3,'Input forecast of cost driver'!$D$4:$D$106,'Output sheet'!$B$6),SUMIFS('Input forecast of cost driver'!G$4:G$106,'Input forecast of cost driver'!G$4:G$106,"&gt;0",'Input forecast of cost driver'!$B$4:$B$106,'Output sheet'!$B$3,'Input forecast of cost driver'!$D$4:$D$106,'Output sheet'!$B$6,'Input forecast of cost driver'!$C$4:$C$106,'Output sheet'!$B28))</f>
        <v>0</v>
      </c>
      <c r="D28" s="113">
        <f>IF($B28=$B$3&amp;" Wide",SUMIFS('Input forecast of cost driver'!H$4:H$106,'Input forecast of cost driver'!H$4:H$106,"&gt;0",'Input forecast of cost driver'!$B$4:$B$106,'Output sheet'!$B$3,'Input forecast of cost driver'!$D$4:$D$106,'Output sheet'!$B$6),SUMIFS('Input forecast of cost driver'!H$4:H$106,'Input forecast of cost driver'!H$4:H$106,"&gt;0",'Input forecast of cost driver'!$B$4:$B$106,'Output sheet'!$B$3,'Input forecast of cost driver'!$D$4:$D$106,'Output sheet'!$B$6,'Input forecast of cost driver'!$C$4:$C$106,'Output sheet'!$B28))</f>
        <v>0</v>
      </c>
      <c r="E28" s="113">
        <f>IF($B28=$B$3&amp;" Wide",SUMIFS('Input forecast of cost driver'!I$4:I$106,'Input forecast of cost driver'!I$4:I$106,"&gt;0",'Input forecast of cost driver'!$B$4:$B$106,'Output sheet'!$B$3,'Input forecast of cost driver'!$D$4:$D$106,'Output sheet'!$B$6),SUMIFS('Input forecast of cost driver'!I$4:I$106,'Input forecast of cost driver'!I$4:I$106,"&gt;0",'Input forecast of cost driver'!$B$4:$B$106,'Output sheet'!$B$3,'Input forecast of cost driver'!$D$4:$D$106,'Output sheet'!$B$6,'Input forecast of cost driver'!$C$4:$C$106,'Output sheet'!$B28))</f>
        <v>0</v>
      </c>
      <c r="F28" s="113">
        <f>IF($B28=$B$3&amp;" Wide",SUMIFS('Input forecast of cost driver'!J$4:J$106,'Input forecast of cost driver'!J$4:J$106,"&gt;0",'Input forecast of cost driver'!$B$4:$B$106,'Output sheet'!$B$3,'Input forecast of cost driver'!$D$4:$D$106,'Output sheet'!$B$6),SUMIFS('Input forecast of cost driver'!J$4:J$106,'Input forecast of cost driver'!J$4:J$106,"&gt;0",'Input forecast of cost driver'!$B$4:$B$106,'Output sheet'!$B$3,'Input forecast of cost driver'!$D$4:$D$106,'Output sheet'!$B$6,'Input forecast of cost driver'!$C$4:$C$106,'Output sheet'!$B28))</f>
        <v>0</v>
      </c>
      <c r="G28" s="113">
        <f>IF($B28=$B$3&amp;" Wide",SUMIFS('Input forecast of cost driver'!K$4:K$106,'Input forecast of cost driver'!K$4:K$106,"&gt;0",'Input forecast of cost driver'!$B$4:$B$106,'Output sheet'!$B$3,'Input forecast of cost driver'!$D$4:$D$106,'Output sheet'!$B$6),SUMIFS('Input forecast of cost driver'!K$4:K$106,'Input forecast of cost driver'!K$4:K$106,"&gt;0",'Input forecast of cost driver'!$B$4:$B$106,'Output sheet'!$B$3,'Input forecast of cost driver'!$D$4:$D$106,'Output sheet'!$B$6,'Input forecast of cost driver'!$C$4:$C$106,'Output sheet'!$B28))</f>
        <v>0</v>
      </c>
      <c r="H28" s="113">
        <f>IF($B28=$B$3&amp;" Wide",SUMIFS('Input forecast of cost driver'!L$4:L$106,'Input forecast of cost driver'!L$4:L$106,"&gt;0",'Input forecast of cost driver'!$B$4:$B$106,'Output sheet'!$B$3,'Input forecast of cost driver'!$D$4:$D$106,'Output sheet'!$B$6),SUMIFS('Input forecast of cost driver'!L$4:L$106,'Input forecast of cost driver'!L$4:L$106,"&gt;0",'Input forecast of cost driver'!$B$4:$B$106,'Output sheet'!$B$3,'Input forecast of cost driver'!$D$4:$D$106,'Output sheet'!$B$6,'Input forecast of cost driver'!$C$4:$C$106,'Output sheet'!$B28))</f>
        <v>0</v>
      </c>
      <c r="I28" s="113">
        <f>IF($B28=$B$3&amp;" Wide",SUMIFS('Input forecast of cost driver'!M$4:M$106,'Input forecast of cost driver'!M$4:M$106,"&gt;0",'Input forecast of cost driver'!$B$4:$B$106,'Output sheet'!$B$3,'Input forecast of cost driver'!$D$4:$D$106,'Output sheet'!$B$6),SUMIFS('Input forecast of cost driver'!M$4:M$106,'Input forecast of cost driver'!M$4:M$106,"&gt;0",'Input forecast of cost driver'!$B$4:$B$106,'Output sheet'!$B$3,'Input forecast of cost driver'!$D$4:$D$106,'Output sheet'!$B$6,'Input forecast of cost driver'!$C$4:$C$106,'Output sheet'!$B28))</f>
        <v>0</v>
      </c>
      <c r="J28" s="113">
        <f>IF($B28=$B$3&amp;" Wide",SUMIFS('Input forecast of cost driver'!N$4:N$106,'Input forecast of cost driver'!N$4:N$106,"&gt;0",'Input forecast of cost driver'!$B$4:$B$106,'Output sheet'!$B$3,'Input forecast of cost driver'!$D$4:$D$106,'Output sheet'!$B$6),SUMIFS('Input forecast of cost driver'!N$4:N$106,'Input forecast of cost driver'!N$4:N$106,"&gt;0",'Input forecast of cost driver'!$B$4:$B$106,'Output sheet'!$B$3,'Input forecast of cost driver'!$D$4:$D$106,'Output sheet'!$B$6,'Input forecast of cost driver'!$C$4:$C$106,'Output sheet'!$B28))</f>
        <v>0</v>
      </c>
      <c r="K28" s="113">
        <f>IF($B28=$B$3&amp;" Wide",SUMIFS('Input forecast of cost driver'!O$4:O$106,'Input forecast of cost driver'!O$4:O$106,"&gt;0",'Input forecast of cost driver'!$B$4:$B$106,'Output sheet'!$B$3,'Input forecast of cost driver'!$D$4:$D$106,'Output sheet'!$B$6),SUMIFS('Input forecast of cost driver'!O$4:O$106,'Input forecast of cost driver'!O$4:O$106,"&gt;0",'Input forecast of cost driver'!$B$4:$B$106,'Output sheet'!$B$3,'Input forecast of cost driver'!$D$4:$D$106,'Output sheet'!$B$6,'Input forecast of cost driver'!$C$4:$C$106,'Output sheet'!$B28))</f>
        <v>0</v>
      </c>
      <c r="L28" s="113">
        <f>IF($B28=$B$3&amp;" Wide",SUMIFS('Input forecast of cost driver'!P$4:P$106,'Input forecast of cost driver'!P$4:P$106,"&gt;0",'Input forecast of cost driver'!$B$4:$B$106,'Output sheet'!$B$3,'Input forecast of cost driver'!$D$4:$D$106,'Output sheet'!$B$6),SUMIFS('Input forecast of cost driver'!P$4:P$106,'Input forecast of cost driver'!P$4:P$106,"&gt;0",'Input forecast of cost driver'!$B$4:$B$106,'Output sheet'!$B$3,'Input forecast of cost driver'!$D$4:$D$106,'Output sheet'!$B$6,'Input forecast of cost driver'!$C$4:$C$106,'Output sheet'!$B28))</f>
        <v>0</v>
      </c>
      <c r="M28" s="113">
        <f>IF($B28=$B$3&amp;" Wide",SUMIFS('Input forecast of cost driver'!Q$4:Q$106,'Input forecast of cost driver'!Q$4:Q$106,"&gt;0",'Input forecast of cost driver'!$B$4:$B$106,'Output sheet'!$B$3,'Input forecast of cost driver'!$D$4:$D$106,'Output sheet'!$B$6),SUMIFS('Input forecast of cost driver'!Q$4:Q$106,'Input forecast of cost driver'!Q$4:Q$106,"&gt;0",'Input forecast of cost driver'!$B$4:$B$106,'Output sheet'!$B$3,'Input forecast of cost driver'!$D$4:$D$106,'Output sheet'!$B$6,'Input forecast of cost driver'!$C$4:$C$106,'Output sheet'!$B28))</f>
        <v>0</v>
      </c>
      <c r="N28" s="113">
        <f>IF($B28=$B$3&amp;" Wide",SUMIFS('Input forecast of cost driver'!R$4:R$106,'Input forecast of cost driver'!R$4:R$106,"&gt;0",'Input forecast of cost driver'!$B$4:$B$106,'Output sheet'!$B$3,'Input forecast of cost driver'!$D$4:$D$106,'Output sheet'!$B$6),SUMIFS('Input forecast of cost driver'!R$4:R$106,'Input forecast of cost driver'!R$4:R$106,"&gt;0",'Input forecast of cost driver'!$B$4:$B$106,'Output sheet'!$B$3,'Input forecast of cost driver'!$D$4:$D$106,'Output sheet'!$B$6,'Input forecast of cost driver'!$C$4:$C$106,'Output sheet'!$B28))</f>
        <v>0</v>
      </c>
      <c r="O28" s="113">
        <f>IF($B28=$B$3&amp;" Wide",SUMIFS('Input forecast of cost driver'!S$4:S$106,'Input forecast of cost driver'!S$4:S$106,"&gt;0",'Input forecast of cost driver'!$B$4:$B$106,'Output sheet'!$B$3,'Input forecast of cost driver'!$D$4:$D$106,'Output sheet'!$B$6),SUMIFS('Input forecast of cost driver'!S$4:S$106,'Input forecast of cost driver'!S$4:S$106,"&gt;0",'Input forecast of cost driver'!$B$4:$B$106,'Output sheet'!$B$3,'Input forecast of cost driver'!$D$4:$D$106,'Output sheet'!$B$6,'Input forecast of cost driver'!$C$4:$C$106,'Output sheet'!$B28))</f>
        <v>0</v>
      </c>
      <c r="P28" s="113">
        <f>IF($B28=$B$3&amp;" Wide",SUMIFS('Input forecast of cost driver'!T$4:T$106,'Input forecast of cost driver'!T$4:T$106,"&gt;0",'Input forecast of cost driver'!$B$4:$B$106,'Output sheet'!$B$3,'Input forecast of cost driver'!$D$4:$D$106,'Output sheet'!$B$6),SUMIFS('Input forecast of cost driver'!T$4:T$106,'Input forecast of cost driver'!T$4:T$106,"&gt;0",'Input forecast of cost driver'!$B$4:$B$106,'Output sheet'!$B$3,'Input forecast of cost driver'!$D$4:$D$106,'Output sheet'!$B$6,'Input forecast of cost driver'!$C$4:$C$106,'Output sheet'!$B28))</f>
        <v>0</v>
      </c>
      <c r="Q28" s="113">
        <f>IF($B28=$B$3&amp;" Wide",SUMIFS('Input forecast of cost driver'!U$4:U$106,'Input forecast of cost driver'!U$4:U$106,"&gt;0",'Input forecast of cost driver'!$B$4:$B$106,'Output sheet'!$B$3,'Input forecast of cost driver'!$D$4:$D$106,'Output sheet'!$B$6),SUMIFS('Input forecast of cost driver'!U$4:U$106,'Input forecast of cost driver'!U$4:U$106,"&gt;0",'Input forecast of cost driver'!$B$4:$B$106,'Output sheet'!$B$3,'Input forecast of cost driver'!$D$4:$D$106,'Output sheet'!$B$6,'Input forecast of cost driver'!$C$4:$C$106,'Output sheet'!$B28))</f>
        <v>0</v>
      </c>
      <c r="R28" s="113">
        <f>IF($B28=$B$3&amp;" Wide",SUMIFS('Input forecast of cost driver'!V$4:V$106,'Input forecast of cost driver'!V$4:V$106,"&gt;0",'Input forecast of cost driver'!$B$4:$B$106,'Output sheet'!$B$3,'Input forecast of cost driver'!$D$4:$D$106,'Output sheet'!$B$6),SUMIFS('Input forecast of cost driver'!V$4:V$106,'Input forecast of cost driver'!V$4:V$106,"&gt;0",'Input forecast of cost driver'!$B$4:$B$106,'Output sheet'!$B$3,'Input forecast of cost driver'!$D$4:$D$106,'Output sheet'!$B$6,'Input forecast of cost driver'!$C$4:$C$106,'Output sheet'!$B28))</f>
        <v>0</v>
      </c>
      <c r="S28" s="113">
        <f>IF($B28=$B$3&amp;" Wide",SUMIFS('Input forecast of cost driver'!W$4:W$106,'Input forecast of cost driver'!W$4:W$106,"&gt;0",'Input forecast of cost driver'!$B$4:$B$106,'Output sheet'!$B$3,'Input forecast of cost driver'!$D$4:$D$106,'Output sheet'!$B$6),SUMIFS('Input forecast of cost driver'!W$4:W$106,'Input forecast of cost driver'!W$4:W$106,"&gt;0",'Input forecast of cost driver'!$B$4:$B$106,'Output sheet'!$B$3,'Input forecast of cost driver'!$D$4:$D$106,'Output sheet'!$B$6,'Input forecast of cost driver'!$C$4:$C$106,'Output sheet'!$B28))</f>
        <v>0</v>
      </c>
      <c r="T28" s="113">
        <f>IF($B28=$B$3&amp;" Wide",SUMIFS('Input forecast of cost driver'!X$4:X$106,'Input forecast of cost driver'!X$4:X$106,"&gt;0",'Input forecast of cost driver'!$B$4:$B$106,'Output sheet'!$B$3,'Input forecast of cost driver'!$D$4:$D$106,'Output sheet'!$B$6),SUMIFS('Input forecast of cost driver'!X$4:X$106,'Input forecast of cost driver'!X$4:X$106,"&gt;0",'Input forecast of cost driver'!$B$4:$B$106,'Output sheet'!$B$3,'Input forecast of cost driver'!$D$4:$D$106,'Output sheet'!$B$6,'Input forecast of cost driver'!$C$4:$C$106,'Output sheet'!$B28))</f>
        <v>0</v>
      </c>
      <c r="U28" s="113">
        <f>IF($B28=$B$3&amp;" Wide",SUMIFS('Input forecast of cost driver'!Y$4:Y$106,'Input forecast of cost driver'!Y$4:Y$106,"&gt;0",'Input forecast of cost driver'!$B$4:$B$106,'Output sheet'!$B$3,'Input forecast of cost driver'!$D$4:$D$106,'Output sheet'!$B$6),SUMIFS('Input forecast of cost driver'!Y$4:Y$106,'Input forecast of cost driver'!Y$4:Y$106,"&gt;0",'Input forecast of cost driver'!$B$4:$B$106,'Output sheet'!$B$3,'Input forecast of cost driver'!$D$4:$D$106,'Output sheet'!$B$6,'Input forecast of cost driver'!$C$4:$C$106,'Output sheet'!$B28))</f>
        <v>0</v>
      </c>
      <c r="V28" s="113">
        <f>IF($B28=$B$3&amp;" Wide",SUMIFS('Input forecast of cost driver'!Z$4:Z$106,'Input forecast of cost driver'!Z$4:Z$106,"&gt;0",'Input forecast of cost driver'!$B$4:$B$106,'Output sheet'!$B$3,'Input forecast of cost driver'!$D$4:$D$106,'Output sheet'!$B$6),SUMIFS('Input forecast of cost driver'!Z$4:Z$106,'Input forecast of cost driver'!Z$4:Z$106,"&gt;0",'Input forecast of cost driver'!$B$4:$B$106,'Output sheet'!$B$3,'Input forecast of cost driver'!$D$4:$D$106,'Output sheet'!$B$6,'Input forecast of cost driver'!$C$4:$C$106,'Output sheet'!$B28))</f>
        <v>0</v>
      </c>
      <c r="W28" s="113">
        <f>IF($B28=$B$3&amp;" Wide",SUMIFS('Input forecast of cost driver'!AA$4:AA$106,'Input forecast of cost driver'!AA$4:AA$106,"&gt;0",'Input forecast of cost driver'!$B$4:$B$106,'Output sheet'!$B$3,'Input forecast of cost driver'!$D$4:$D$106,'Output sheet'!$B$6),SUMIFS('Input forecast of cost driver'!AA$4:AA$106,'Input forecast of cost driver'!AA$4:AA$106,"&gt;0",'Input forecast of cost driver'!$B$4:$B$106,'Output sheet'!$B$3,'Input forecast of cost driver'!$D$4:$D$106,'Output sheet'!$B$6,'Input forecast of cost driver'!$C$4:$C$106,'Output sheet'!$B28))</f>
        <v>0</v>
      </c>
      <c r="X28" s="113">
        <f>IF($B28=$B$3&amp;" Wide",SUMIFS('Input forecast of cost driver'!AB$4:AB$106,'Input forecast of cost driver'!AB$4:AB$106,"&gt;0",'Input forecast of cost driver'!$B$4:$B$106,'Output sheet'!$B$3,'Input forecast of cost driver'!$D$4:$D$106,'Output sheet'!$B$6),SUMIFS('Input forecast of cost driver'!AB$4:AB$106,'Input forecast of cost driver'!AB$4:AB$106,"&gt;0",'Input forecast of cost driver'!$B$4:$B$106,'Output sheet'!$B$3,'Input forecast of cost driver'!$D$4:$D$106,'Output sheet'!$B$6,'Input forecast of cost driver'!$C$4:$C$106,'Output sheet'!$B28))</f>
        <v>0</v>
      </c>
      <c r="Y28" s="113">
        <f>IF($B28=$B$3&amp;" Wide",SUMIFS('Input forecast of cost driver'!AC$4:AC$106,'Input forecast of cost driver'!AC$4:AC$106,"&gt;0",'Input forecast of cost driver'!$B$4:$B$106,'Output sheet'!$B$3,'Input forecast of cost driver'!$D$4:$D$106,'Output sheet'!$B$6),SUMIFS('Input forecast of cost driver'!AC$4:AC$106,'Input forecast of cost driver'!AC$4:AC$106,"&gt;0",'Input forecast of cost driver'!$B$4:$B$106,'Output sheet'!$B$3,'Input forecast of cost driver'!$D$4:$D$106,'Output sheet'!$B$6,'Input forecast of cost driver'!$C$4:$C$106,'Output sheet'!$B28))</f>
        <v>0</v>
      </c>
      <c r="Z28" s="113">
        <f>IF($B28=$B$3&amp;" Wide",SUMIFS('Input forecast of cost driver'!AD$4:AD$106,'Input forecast of cost driver'!AD$4:AD$106,"&gt;0",'Input forecast of cost driver'!$B$4:$B$106,'Output sheet'!$B$3,'Input forecast of cost driver'!$D$4:$D$106,'Output sheet'!$B$6),SUMIFS('Input forecast of cost driver'!AD$4:AD$106,'Input forecast of cost driver'!AD$4:AD$106,"&gt;0",'Input forecast of cost driver'!$B$4:$B$106,'Output sheet'!$B$3,'Input forecast of cost driver'!$D$4:$D$106,'Output sheet'!$B$6,'Input forecast of cost driver'!$C$4:$C$106,'Output sheet'!$B28))</f>
        <v>0</v>
      </c>
      <c r="AA28" s="113">
        <f>IF($B28=$B$3&amp;" Wide",SUMIFS('Input forecast of cost driver'!AE$4:AE$106,'Input forecast of cost driver'!AE$4:AE$106,"&gt;0",'Input forecast of cost driver'!$B$4:$B$106,'Output sheet'!$B$3,'Input forecast of cost driver'!$D$4:$D$106,'Output sheet'!$B$6),SUMIFS('Input forecast of cost driver'!AE$4:AE$106,'Input forecast of cost driver'!AE$4:AE$106,"&gt;0",'Input forecast of cost driver'!$B$4:$B$106,'Output sheet'!$B$3,'Input forecast of cost driver'!$D$4:$D$106,'Output sheet'!$B$6,'Input forecast of cost driver'!$C$4:$C$106,'Output sheet'!$B28))</f>
        <v>0</v>
      </c>
    </row>
    <row r="29" spans="2:27">
      <c r="B29" s="11" t="str">
        <f t="shared" si="3"/>
        <v/>
      </c>
      <c r="C29" s="113">
        <f>IF($B29=$B$3&amp;" Wide",SUMIFS('Input forecast of cost driver'!G$4:G$106,'Input forecast of cost driver'!G$4:G$106,"&gt;0",'Input forecast of cost driver'!$B$4:$B$106,'Output sheet'!$B$3,'Input forecast of cost driver'!$D$4:$D$106,'Output sheet'!$B$6),SUMIFS('Input forecast of cost driver'!G$4:G$106,'Input forecast of cost driver'!G$4:G$106,"&gt;0",'Input forecast of cost driver'!$B$4:$B$106,'Output sheet'!$B$3,'Input forecast of cost driver'!$D$4:$D$106,'Output sheet'!$B$6,'Input forecast of cost driver'!$C$4:$C$106,'Output sheet'!$B29))</f>
        <v>0</v>
      </c>
      <c r="D29" s="113">
        <f>IF($B29=$B$3&amp;" Wide",SUMIFS('Input forecast of cost driver'!H$4:H$106,'Input forecast of cost driver'!H$4:H$106,"&gt;0",'Input forecast of cost driver'!$B$4:$B$106,'Output sheet'!$B$3,'Input forecast of cost driver'!$D$4:$D$106,'Output sheet'!$B$6),SUMIFS('Input forecast of cost driver'!H$4:H$106,'Input forecast of cost driver'!H$4:H$106,"&gt;0",'Input forecast of cost driver'!$B$4:$B$106,'Output sheet'!$B$3,'Input forecast of cost driver'!$D$4:$D$106,'Output sheet'!$B$6,'Input forecast of cost driver'!$C$4:$C$106,'Output sheet'!$B29))</f>
        <v>0</v>
      </c>
      <c r="E29" s="113">
        <f>IF($B29=$B$3&amp;" Wide",SUMIFS('Input forecast of cost driver'!I$4:I$106,'Input forecast of cost driver'!I$4:I$106,"&gt;0",'Input forecast of cost driver'!$B$4:$B$106,'Output sheet'!$B$3,'Input forecast of cost driver'!$D$4:$D$106,'Output sheet'!$B$6),SUMIFS('Input forecast of cost driver'!I$4:I$106,'Input forecast of cost driver'!I$4:I$106,"&gt;0",'Input forecast of cost driver'!$B$4:$B$106,'Output sheet'!$B$3,'Input forecast of cost driver'!$D$4:$D$106,'Output sheet'!$B$6,'Input forecast of cost driver'!$C$4:$C$106,'Output sheet'!$B29))</f>
        <v>0</v>
      </c>
      <c r="F29" s="113">
        <f>IF($B29=$B$3&amp;" Wide",SUMIFS('Input forecast of cost driver'!J$4:J$106,'Input forecast of cost driver'!J$4:J$106,"&gt;0",'Input forecast of cost driver'!$B$4:$B$106,'Output sheet'!$B$3,'Input forecast of cost driver'!$D$4:$D$106,'Output sheet'!$B$6),SUMIFS('Input forecast of cost driver'!J$4:J$106,'Input forecast of cost driver'!J$4:J$106,"&gt;0",'Input forecast of cost driver'!$B$4:$B$106,'Output sheet'!$B$3,'Input forecast of cost driver'!$D$4:$D$106,'Output sheet'!$B$6,'Input forecast of cost driver'!$C$4:$C$106,'Output sheet'!$B29))</f>
        <v>0</v>
      </c>
      <c r="G29" s="113">
        <f>IF($B29=$B$3&amp;" Wide",SUMIFS('Input forecast of cost driver'!K$4:K$106,'Input forecast of cost driver'!K$4:K$106,"&gt;0",'Input forecast of cost driver'!$B$4:$B$106,'Output sheet'!$B$3,'Input forecast of cost driver'!$D$4:$D$106,'Output sheet'!$B$6),SUMIFS('Input forecast of cost driver'!K$4:K$106,'Input forecast of cost driver'!K$4:K$106,"&gt;0",'Input forecast of cost driver'!$B$4:$B$106,'Output sheet'!$B$3,'Input forecast of cost driver'!$D$4:$D$106,'Output sheet'!$B$6,'Input forecast of cost driver'!$C$4:$C$106,'Output sheet'!$B29))</f>
        <v>0</v>
      </c>
      <c r="H29" s="113">
        <f>IF($B29=$B$3&amp;" Wide",SUMIFS('Input forecast of cost driver'!L$4:L$106,'Input forecast of cost driver'!L$4:L$106,"&gt;0",'Input forecast of cost driver'!$B$4:$B$106,'Output sheet'!$B$3,'Input forecast of cost driver'!$D$4:$D$106,'Output sheet'!$B$6),SUMIFS('Input forecast of cost driver'!L$4:L$106,'Input forecast of cost driver'!L$4:L$106,"&gt;0",'Input forecast of cost driver'!$B$4:$B$106,'Output sheet'!$B$3,'Input forecast of cost driver'!$D$4:$D$106,'Output sheet'!$B$6,'Input forecast of cost driver'!$C$4:$C$106,'Output sheet'!$B29))</f>
        <v>0</v>
      </c>
      <c r="I29" s="113">
        <f>IF($B29=$B$3&amp;" Wide",SUMIFS('Input forecast of cost driver'!M$4:M$106,'Input forecast of cost driver'!M$4:M$106,"&gt;0",'Input forecast of cost driver'!$B$4:$B$106,'Output sheet'!$B$3,'Input forecast of cost driver'!$D$4:$D$106,'Output sheet'!$B$6),SUMIFS('Input forecast of cost driver'!M$4:M$106,'Input forecast of cost driver'!M$4:M$106,"&gt;0",'Input forecast of cost driver'!$B$4:$B$106,'Output sheet'!$B$3,'Input forecast of cost driver'!$D$4:$D$106,'Output sheet'!$B$6,'Input forecast of cost driver'!$C$4:$C$106,'Output sheet'!$B29))</f>
        <v>0</v>
      </c>
      <c r="J29" s="113">
        <f>IF($B29=$B$3&amp;" Wide",SUMIFS('Input forecast of cost driver'!N$4:N$106,'Input forecast of cost driver'!N$4:N$106,"&gt;0",'Input forecast of cost driver'!$B$4:$B$106,'Output sheet'!$B$3,'Input forecast of cost driver'!$D$4:$D$106,'Output sheet'!$B$6),SUMIFS('Input forecast of cost driver'!N$4:N$106,'Input forecast of cost driver'!N$4:N$106,"&gt;0",'Input forecast of cost driver'!$B$4:$B$106,'Output sheet'!$B$3,'Input forecast of cost driver'!$D$4:$D$106,'Output sheet'!$B$6,'Input forecast of cost driver'!$C$4:$C$106,'Output sheet'!$B29))</f>
        <v>0</v>
      </c>
      <c r="K29" s="113">
        <f>IF($B29=$B$3&amp;" Wide",SUMIFS('Input forecast of cost driver'!O$4:O$106,'Input forecast of cost driver'!O$4:O$106,"&gt;0",'Input forecast of cost driver'!$B$4:$B$106,'Output sheet'!$B$3,'Input forecast of cost driver'!$D$4:$D$106,'Output sheet'!$B$6),SUMIFS('Input forecast of cost driver'!O$4:O$106,'Input forecast of cost driver'!O$4:O$106,"&gt;0",'Input forecast of cost driver'!$B$4:$B$106,'Output sheet'!$B$3,'Input forecast of cost driver'!$D$4:$D$106,'Output sheet'!$B$6,'Input forecast of cost driver'!$C$4:$C$106,'Output sheet'!$B29))</f>
        <v>0</v>
      </c>
      <c r="L29" s="113">
        <f>IF($B29=$B$3&amp;" Wide",SUMIFS('Input forecast of cost driver'!P$4:P$106,'Input forecast of cost driver'!P$4:P$106,"&gt;0",'Input forecast of cost driver'!$B$4:$B$106,'Output sheet'!$B$3,'Input forecast of cost driver'!$D$4:$D$106,'Output sheet'!$B$6),SUMIFS('Input forecast of cost driver'!P$4:P$106,'Input forecast of cost driver'!P$4:P$106,"&gt;0",'Input forecast of cost driver'!$B$4:$B$106,'Output sheet'!$B$3,'Input forecast of cost driver'!$D$4:$D$106,'Output sheet'!$B$6,'Input forecast of cost driver'!$C$4:$C$106,'Output sheet'!$B29))</f>
        <v>0</v>
      </c>
      <c r="M29" s="113">
        <f>IF($B29=$B$3&amp;" Wide",SUMIFS('Input forecast of cost driver'!Q$4:Q$106,'Input forecast of cost driver'!Q$4:Q$106,"&gt;0",'Input forecast of cost driver'!$B$4:$B$106,'Output sheet'!$B$3,'Input forecast of cost driver'!$D$4:$D$106,'Output sheet'!$B$6),SUMIFS('Input forecast of cost driver'!Q$4:Q$106,'Input forecast of cost driver'!Q$4:Q$106,"&gt;0",'Input forecast of cost driver'!$B$4:$B$106,'Output sheet'!$B$3,'Input forecast of cost driver'!$D$4:$D$106,'Output sheet'!$B$6,'Input forecast of cost driver'!$C$4:$C$106,'Output sheet'!$B29))</f>
        <v>0</v>
      </c>
      <c r="N29" s="113">
        <f>IF($B29=$B$3&amp;" Wide",SUMIFS('Input forecast of cost driver'!R$4:R$106,'Input forecast of cost driver'!R$4:R$106,"&gt;0",'Input forecast of cost driver'!$B$4:$B$106,'Output sheet'!$B$3,'Input forecast of cost driver'!$D$4:$D$106,'Output sheet'!$B$6),SUMIFS('Input forecast of cost driver'!R$4:R$106,'Input forecast of cost driver'!R$4:R$106,"&gt;0",'Input forecast of cost driver'!$B$4:$B$106,'Output sheet'!$B$3,'Input forecast of cost driver'!$D$4:$D$106,'Output sheet'!$B$6,'Input forecast of cost driver'!$C$4:$C$106,'Output sheet'!$B29))</f>
        <v>0</v>
      </c>
      <c r="O29" s="113">
        <f>IF($B29=$B$3&amp;" Wide",SUMIFS('Input forecast of cost driver'!S$4:S$106,'Input forecast of cost driver'!S$4:S$106,"&gt;0",'Input forecast of cost driver'!$B$4:$B$106,'Output sheet'!$B$3,'Input forecast of cost driver'!$D$4:$D$106,'Output sheet'!$B$6),SUMIFS('Input forecast of cost driver'!S$4:S$106,'Input forecast of cost driver'!S$4:S$106,"&gt;0",'Input forecast of cost driver'!$B$4:$B$106,'Output sheet'!$B$3,'Input forecast of cost driver'!$D$4:$D$106,'Output sheet'!$B$6,'Input forecast of cost driver'!$C$4:$C$106,'Output sheet'!$B29))</f>
        <v>0</v>
      </c>
      <c r="P29" s="113">
        <f>IF($B29=$B$3&amp;" Wide",SUMIFS('Input forecast of cost driver'!T$4:T$106,'Input forecast of cost driver'!T$4:T$106,"&gt;0",'Input forecast of cost driver'!$B$4:$B$106,'Output sheet'!$B$3,'Input forecast of cost driver'!$D$4:$D$106,'Output sheet'!$B$6),SUMIFS('Input forecast of cost driver'!T$4:T$106,'Input forecast of cost driver'!T$4:T$106,"&gt;0",'Input forecast of cost driver'!$B$4:$B$106,'Output sheet'!$B$3,'Input forecast of cost driver'!$D$4:$D$106,'Output sheet'!$B$6,'Input forecast of cost driver'!$C$4:$C$106,'Output sheet'!$B29))</f>
        <v>0</v>
      </c>
      <c r="Q29" s="113">
        <f>IF($B29=$B$3&amp;" Wide",SUMIFS('Input forecast of cost driver'!U$4:U$106,'Input forecast of cost driver'!U$4:U$106,"&gt;0",'Input forecast of cost driver'!$B$4:$B$106,'Output sheet'!$B$3,'Input forecast of cost driver'!$D$4:$D$106,'Output sheet'!$B$6),SUMIFS('Input forecast of cost driver'!U$4:U$106,'Input forecast of cost driver'!U$4:U$106,"&gt;0",'Input forecast of cost driver'!$B$4:$B$106,'Output sheet'!$B$3,'Input forecast of cost driver'!$D$4:$D$106,'Output sheet'!$B$6,'Input forecast of cost driver'!$C$4:$C$106,'Output sheet'!$B29))</f>
        <v>0</v>
      </c>
      <c r="R29" s="113">
        <f>IF($B29=$B$3&amp;" Wide",SUMIFS('Input forecast of cost driver'!V$4:V$106,'Input forecast of cost driver'!V$4:V$106,"&gt;0",'Input forecast of cost driver'!$B$4:$B$106,'Output sheet'!$B$3,'Input forecast of cost driver'!$D$4:$D$106,'Output sheet'!$B$6),SUMIFS('Input forecast of cost driver'!V$4:V$106,'Input forecast of cost driver'!V$4:V$106,"&gt;0",'Input forecast of cost driver'!$B$4:$B$106,'Output sheet'!$B$3,'Input forecast of cost driver'!$D$4:$D$106,'Output sheet'!$B$6,'Input forecast of cost driver'!$C$4:$C$106,'Output sheet'!$B29))</f>
        <v>0</v>
      </c>
      <c r="S29" s="113">
        <f>IF($B29=$B$3&amp;" Wide",SUMIFS('Input forecast of cost driver'!W$4:W$106,'Input forecast of cost driver'!W$4:W$106,"&gt;0",'Input forecast of cost driver'!$B$4:$B$106,'Output sheet'!$B$3,'Input forecast of cost driver'!$D$4:$D$106,'Output sheet'!$B$6),SUMIFS('Input forecast of cost driver'!W$4:W$106,'Input forecast of cost driver'!W$4:W$106,"&gt;0",'Input forecast of cost driver'!$B$4:$B$106,'Output sheet'!$B$3,'Input forecast of cost driver'!$D$4:$D$106,'Output sheet'!$B$6,'Input forecast of cost driver'!$C$4:$C$106,'Output sheet'!$B29))</f>
        <v>0</v>
      </c>
      <c r="T29" s="113">
        <f>IF($B29=$B$3&amp;" Wide",SUMIFS('Input forecast of cost driver'!X$4:X$106,'Input forecast of cost driver'!X$4:X$106,"&gt;0",'Input forecast of cost driver'!$B$4:$B$106,'Output sheet'!$B$3,'Input forecast of cost driver'!$D$4:$D$106,'Output sheet'!$B$6),SUMIFS('Input forecast of cost driver'!X$4:X$106,'Input forecast of cost driver'!X$4:X$106,"&gt;0",'Input forecast of cost driver'!$B$4:$B$106,'Output sheet'!$B$3,'Input forecast of cost driver'!$D$4:$D$106,'Output sheet'!$B$6,'Input forecast of cost driver'!$C$4:$C$106,'Output sheet'!$B29))</f>
        <v>0</v>
      </c>
      <c r="U29" s="113">
        <f>IF($B29=$B$3&amp;" Wide",SUMIFS('Input forecast of cost driver'!Y$4:Y$106,'Input forecast of cost driver'!Y$4:Y$106,"&gt;0",'Input forecast of cost driver'!$B$4:$B$106,'Output sheet'!$B$3,'Input forecast of cost driver'!$D$4:$D$106,'Output sheet'!$B$6),SUMIFS('Input forecast of cost driver'!Y$4:Y$106,'Input forecast of cost driver'!Y$4:Y$106,"&gt;0",'Input forecast of cost driver'!$B$4:$B$106,'Output sheet'!$B$3,'Input forecast of cost driver'!$D$4:$D$106,'Output sheet'!$B$6,'Input forecast of cost driver'!$C$4:$C$106,'Output sheet'!$B29))</f>
        <v>0</v>
      </c>
      <c r="V29" s="113">
        <f>IF($B29=$B$3&amp;" Wide",SUMIFS('Input forecast of cost driver'!Z$4:Z$106,'Input forecast of cost driver'!Z$4:Z$106,"&gt;0",'Input forecast of cost driver'!$B$4:$B$106,'Output sheet'!$B$3,'Input forecast of cost driver'!$D$4:$D$106,'Output sheet'!$B$6),SUMIFS('Input forecast of cost driver'!Z$4:Z$106,'Input forecast of cost driver'!Z$4:Z$106,"&gt;0",'Input forecast of cost driver'!$B$4:$B$106,'Output sheet'!$B$3,'Input forecast of cost driver'!$D$4:$D$106,'Output sheet'!$B$6,'Input forecast of cost driver'!$C$4:$C$106,'Output sheet'!$B29))</f>
        <v>0</v>
      </c>
      <c r="W29" s="113">
        <f>IF($B29=$B$3&amp;" Wide",SUMIFS('Input forecast of cost driver'!AA$4:AA$106,'Input forecast of cost driver'!AA$4:AA$106,"&gt;0",'Input forecast of cost driver'!$B$4:$B$106,'Output sheet'!$B$3,'Input forecast of cost driver'!$D$4:$D$106,'Output sheet'!$B$6),SUMIFS('Input forecast of cost driver'!AA$4:AA$106,'Input forecast of cost driver'!AA$4:AA$106,"&gt;0",'Input forecast of cost driver'!$B$4:$B$106,'Output sheet'!$B$3,'Input forecast of cost driver'!$D$4:$D$106,'Output sheet'!$B$6,'Input forecast of cost driver'!$C$4:$C$106,'Output sheet'!$B29))</f>
        <v>0</v>
      </c>
      <c r="X29" s="113">
        <f>IF($B29=$B$3&amp;" Wide",SUMIFS('Input forecast of cost driver'!AB$4:AB$106,'Input forecast of cost driver'!AB$4:AB$106,"&gt;0",'Input forecast of cost driver'!$B$4:$B$106,'Output sheet'!$B$3,'Input forecast of cost driver'!$D$4:$D$106,'Output sheet'!$B$6),SUMIFS('Input forecast of cost driver'!AB$4:AB$106,'Input forecast of cost driver'!AB$4:AB$106,"&gt;0",'Input forecast of cost driver'!$B$4:$B$106,'Output sheet'!$B$3,'Input forecast of cost driver'!$D$4:$D$106,'Output sheet'!$B$6,'Input forecast of cost driver'!$C$4:$C$106,'Output sheet'!$B29))</f>
        <v>0</v>
      </c>
      <c r="Y29" s="113">
        <f>IF($B29=$B$3&amp;" Wide",SUMIFS('Input forecast of cost driver'!AC$4:AC$106,'Input forecast of cost driver'!AC$4:AC$106,"&gt;0",'Input forecast of cost driver'!$B$4:$B$106,'Output sheet'!$B$3,'Input forecast of cost driver'!$D$4:$D$106,'Output sheet'!$B$6),SUMIFS('Input forecast of cost driver'!AC$4:AC$106,'Input forecast of cost driver'!AC$4:AC$106,"&gt;0",'Input forecast of cost driver'!$B$4:$B$106,'Output sheet'!$B$3,'Input forecast of cost driver'!$D$4:$D$106,'Output sheet'!$B$6,'Input forecast of cost driver'!$C$4:$C$106,'Output sheet'!$B29))</f>
        <v>0</v>
      </c>
      <c r="Z29" s="113">
        <f>IF($B29=$B$3&amp;" Wide",SUMIFS('Input forecast of cost driver'!AD$4:AD$106,'Input forecast of cost driver'!AD$4:AD$106,"&gt;0",'Input forecast of cost driver'!$B$4:$B$106,'Output sheet'!$B$3,'Input forecast of cost driver'!$D$4:$D$106,'Output sheet'!$B$6),SUMIFS('Input forecast of cost driver'!AD$4:AD$106,'Input forecast of cost driver'!AD$4:AD$106,"&gt;0",'Input forecast of cost driver'!$B$4:$B$106,'Output sheet'!$B$3,'Input forecast of cost driver'!$D$4:$D$106,'Output sheet'!$B$6,'Input forecast of cost driver'!$C$4:$C$106,'Output sheet'!$B29))</f>
        <v>0</v>
      </c>
      <c r="AA29" s="113">
        <f>IF($B29=$B$3&amp;" Wide",SUMIFS('Input forecast of cost driver'!AE$4:AE$106,'Input forecast of cost driver'!AE$4:AE$106,"&gt;0",'Input forecast of cost driver'!$B$4:$B$106,'Output sheet'!$B$3,'Input forecast of cost driver'!$D$4:$D$106,'Output sheet'!$B$6),SUMIFS('Input forecast of cost driver'!AE$4:AE$106,'Input forecast of cost driver'!AE$4:AE$106,"&gt;0",'Input forecast of cost driver'!$B$4:$B$106,'Output sheet'!$B$3,'Input forecast of cost driver'!$D$4:$D$106,'Output sheet'!$B$6,'Input forecast of cost driver'!$C$4:$C$106,'Output sheet'!$B29))</f>
        <v>0</v>
      </c>
    </row>
    <row r="30" spans="2:27">
      <c r="B30" s="11" t="str">
        <f t="shared" si="3"/>
        <v/>
      </c>
      <c r="C30" s="113">
        <f>IF($B30=$B$3&amp;" Wide",SUMIFS('Input forecast of cost driver'!G$4:G$106,'Input forecast of cost driver'!G$4:G$106,"&gt;0",'Input forecast of cost driver'!$B$4:$B$106,'Output sheet'!$B$3,'Input forecast of cost driver'!$D$4:$D$106,'Output sheet'!$B$6),SUMIFS('Input forecast of cost driver'!G$4:G$106,'Input forecast of cost driver'!G$4:G$106,"&gt;0",'Input forecast of cost driver'!$B$4:$B$106,'Output sheet'!$B$3,'Input forecast of cost driver'!$D$4:$D$106,'Output sheet'!$B$6,'Input forecast of cost driver'!$C$4:$C$106,'Output sheet'!$B30))</f>
        <v>0</v>
      </c>
      <c r="D30" s="113">
        <f>IF($B30=$B$3&amp;" Wide",SUMIFS('Input forecast of cost driver'!H$4:H$106,'Input forecast of cost driver'!H$4:H$106,"&gt;0",'Input forecast of cost driver'!$B$4:$B$106,'Output sheet'!$B$3,'Input forecast of cost driver'!$D$4:$D$106,'Output sheet'!$B$6),SUMIFS('Input forecast of cost driver'!H$4:H$106,'Input forecast of cost driver'!H$4:H$106,"&gt;0",'Input forecast of cost driver'!$B$4:$B$106,'Output sheet'!$B$3,'Input forecast of cost driver'!$D$4:$D$106,'Output sheet'!$B$6,'Input forecast of cost driver'!$C$4:$C$106,'Output sheet'!$B30))</f>
        <v>0</v>
      </c>
      <c r="E30" s="113">
        <f>IF($B30=$B$3&amp;" Wide",SUMIFS('Input forecast of cost driver'!I$4:I$106,'Input forecast of cost driver'!I$4:I$106,"&gt;0",'Input forecast of cost driver'!$B$4:$B$106,'Output sheet'!$B$3,'Input forecast of cost driver'!$D$4:$D$106,'Output sheet'!$B$6),SUMIFS('Input forecast of cost driver'!I$4:I$106,'Input forecast of cost driver'!I$4:I$106,"&gt;0",'Input forecast of cost driver'!$B$4:$B$106,'Output sheet'!$B$3,'Input forecast of cost driver'!$D$4:$D$106,'Output sheet'!$B$6,'Input forecast of cost driver'!$C$4:$C$106,'Output sheet'!$B30))</f>
        <v>0</v>
      </c>
      <c r="F30" s="113">
        <f>IF($B30=$B$3&amp;" Wide",SUMIFS('Input forecast of cost driver'!J$4:J$106,'Input forecast of cost driver'!J$4:J$106,"&gt;0",'Input forecast of cost driver'!$B$4:$B$106,'Output sheet'!$B$3,'Input forecast of cost driver'!$D$4:$D$106,'Output sheet'!$B$6),SUMIFS('Input forecast of cost driver'!J$4:J$106,'Input forecast of cost driver'!J$4:J$106,"&gt;0",'Input forecast of cost driver'!$B$4:$B$106,'Output sheet'!$B$3,'Input forecast of cost driver'!$D$4:$D$106,'Output sheet'!$B$6,'Input forecast of cost driver'!$C$4:$C$106,'Output sheet'!$B30))</f>
        <v>0</v>
      </c>
      <c r="G30" s="113">
        <f>IF($B30=$B$3&amp;" Wide",SUMIFS('Input forecast of cost driver'!K$4:K$106,'Input forecast of cost driver'!K$4:K$106,"&gt;0",'Input forecast of cost driver'!$B$4:$B$106,'Output sheet'!$B$3,'Input forecast of cost driver'!$D$4:$D$106,'Output sheet'!$B$6),SUMIFS('Input forecast of cost driver'!K$4:K$106,'Input forecast of cost driver'!K$4:K$106,"&gt;0",'Input forecast of cost driver'!$B$4:$B$106,'Output sheet'!$B$3,'Input forecast of cost driver'!$D$4:$D$106,'Output sheet'!$B$6,'Input forecast of cost driver'!$C$4:$C$106,'Output sheet'!$B30))</f>
        <v>0</v>
      </c>
      <c r="H30" s="113">
        <f>IF($B30=$B$3&amp;" Wide",SUMIFS('Input forecast of cost driver'!L$4:L$106,'Input forecast of cost driver'!L$4:L$106,"&gt;0",'Input forecast of cost driver'!$B$4:$B$106,'Output sheet'!$B$3,'Input forecast of cost driver'!$D$4:$D$106,'Output sheet'!$B$6),SUMIFS('Input forecast of cost driver'!L$4:L$106,'Input forecast of cost driver'!L$4:L$106,"&gt;0",'Input forecast of cost driver'!$B$4:$B$106,'Output sheet'!$B$3,'Input forecast of cost driver'!$D$4:$D$106,'Output sheet'!$B$6,'Input forecast of cost driver'!$C$4:$C$106,'Output sheet'!$B30))</f>
        <v>0</v>
      </c>
      <c r="I30" s="113">
        <f>IF($B30=$B$3&amp;" Wide",SUMIFS('Input forecast of cost driver'!M$4:M$106,'Input forecast of cost driver'!M$4:M$106,"&gt;0",'Input forecast of cost driver'!$B$4:$B$106,'Output sheet'!$B$3,'Input forecast of cost driver'!$D$4:$D$106,'Output sheet'!$B$6),SUMIFS('Input forecast of cost driver'!M$4:M$106,'Input forecast of cost driver'!M$4:M$106,"&gt;0",'Input forecast of cost driver'!$B$4:$B$106,'Output sheet'!$B$3,'Input forecast of cost driver'!$D$4:$D$106,'Output sheet'!$B$6,'Input forecast of cost driver'!$C$4:$C$106,'Output sheet'!$B30))</f>
        <v>0</v>
      </c>
      <c r="J30" s="113">
        <f>IF($B30=$B$3&amp;" Wide",SUMIFS('Input forecast of cost driver'!N$4:N$106,'Input forecast of cost driver'!N$4:N$106,"&gt;0",'Input forecast of cost driver'!$B$4:$B$106,'Output sheet'!$B$3,'Input forecast of cost driver'!$D$4:$D$106,'Output sheet'!$B$6),SUMIFS('Input forecast of cost driver'!N$4:N$106,'Input forecast of cost driver'!N$4:N$106,"&gt;0",'Input forecast of cost driver'!$B$4:$B$106,'Output sheet'!$B$3,'Input forecast of cost driver'!$D$4:$D$106,'Output sheet'!$B$6,'Input forecast of cost driver'!$C$4:$C$106,'Output sheet'!$B30))</f>
        <v>0</v>
      </c>
      <c r="K30" s="113">
        <f>IF($B30=$B$3&amp;" Wide",SUMIFS('Input forecast of cost driver'!O$4:O$106,'Input forecast of cost driver'!O$4:O$106,"&gt;0",'Input forecast of cost driver'!$B$4:$B$106,'Output sheet'!$B$3,'Input forecast of cost driver'!$D$4:$D$106,'Output sheet'!$B$6),SUMIFS('Input forecast of cost driver'!O$4:O$106,'Input forecast of cost driver'!O$4:O$106,"&gt;0",'Input forecast of cost driver'!$B$4:$B$106,'Output sheet'!$B$3,'Input forecast of cost driver'!$D$4:$D$106,'Output sheet'!$B$6,'Input forecast of cost driver'!$C$4:$C$106,'Output sheet'!$B30))</f>
        <v>0</v>
      </c>
      <c r="L30" s="113">
        <f>IF($B30=$B$3&amp;" Wide",SUMIFS('Input forecast of cost driver'!P$4:P$106,'Input forecast of cost driver'!P$4:P$106,"&gt;0",'Input forecast of cost driver'!$B$4:$B$106,'Output sheet'!$B$3,'Input forecast of cost driver'!$D$4:$D$106,'Output sheet'!$B$6),SUMIFS('Input forecast of cost driver'!P$4:P$106,'Input forecast of cost driver'!P$4:P$106,"&gt;0",'Input forecast of cost driver'!$B$4:$B$106,'Output sheet'!$B$3,'Input forecast of cost driver'!$D$4:$D$106,'Output sheet'!$B$6,'Input forecast of cost driver'!$C$4:$C$106,'Output sheet'!$B30))</f>
        <v>0</v>
      </c>
      <c r="M30" s="113">
        <f>IF($B30=$B$3&amp;" Wide",SUMIFS('Input forecast of cost driver'!Q$4:Q$106,'Input forecast of cost driver'!Q$4:Q$106,"&gt;0",'Input forecast of cost driver'!$B$4:$B$106,'Output sheet'!$B$3,'Input forecast of cost driver'!$D$4:$D$106,'Output sheet'!$B$6),SUMIFS('Input forecast of cost driver'!Q$4:Q$106,'Input forecast of cost driver'!Q$4:Q$106,"&gt;0",'Input forecast of cost driver'!$B$4:$B$106,'Output sheet'!$B$3,'Input forecast of cost driver'!$D$4:$D$106,'Output sheet'!$B$6,'Input forecast of cost driver'!$C$4:$C$106,'Output sheet'!$B30))</f>
        <v>0</v>
      </c>
      <c r="N30" s="113">
        <f>IF($B30=$B$3&amp;" Wide",SUMIFS('Input forecast of cost driver'!R$4:R$106,'Input forecast of cost driver'!R$4:R$106,"&gt;0",'Input forecast of cost driver'!$B$4:$B$106,'Output sheet'!$B$3,'Input forecast of cost driver'!$D$4:$D$106,'Output sheet'!$B$6),SUMIFS('Input forecast of cost driver'!R$4:R$106,'Input forecast of cost driver'!R$4:R$106,"&gt;0",'Input forecast of cost driver'!$B$4:$B$106,'Output sheet'!$B$3,'Input forecast of cost driver'!$D$4:$D$106,'Output sheet'!$B$6,'Input forecast of cost driver'!$C$4:$C$106,'Output sheet'!$B30))</f>
        <v>0</v>
      </c>
      <c r="O30" s="113">
        <f>IF($B30=$B$3&amp;" Wide",SUMIFS('Input forecast of cost driver'!S$4:S$106,'Input forecast of cost driver'!S$4:S$106,"&gt;0",'Input forecast of cost driver'!$B$4:$B$106,'Output sheet'!$B$3,'Input forecast of cost driver'!$D$4:$D$106,'Output sheet'!$B$6),SUMIFS('Input forecast of cost driver'!S$4:S$106,'Input forecast of cost driver'!S$4:S$106,"&gt;0",'Input forecast of cost driver'!$B$4:$B$106,'Output sheet'!$B$3,'Input forecast of cost driver'!$D$4:$D$106,'Output sheet'!$B$6,'Input forecast of cost driver'!$C$4:$C$106,'Output sheet'!$B30))</f>
        <v>0</v>
      </c>
      <c r="P30" s="113">
        <f>IF($B30=$B$3&amp;" Wide",SUMIFS('Input forecast of cost driver'!T$4:T$106,'Input forecast of cost driver'!T$4:T$106,"&gt;0",'Input forecast of cost driver'!$B$4:$B$106,'Output sheet'!$B$3,'Input forecast of cost driver'!$D$4:$D$106,'Output sheet'!$B$6),SUMIFS('Input forecast of cost driver'!T$4:T$106,'Input forecast of cost driver'!T$4:T$106,"&gt;0",'Input forecast of cost driver'!$B$4:$B$106,'Output sheet'!$B$3,'Input forecast of cost driver'!$D$4:$D$106,'Output sheet'!$B$6,'Input forecast of cost driver'!$C$4:$C$106,'Output sheet'!$B30))</f>
        <v>0</v>
      </c>
      <c r="Q30" s="113">
        <f>IF($B30=$B$3&amp;" Wide",SUMIFS('Input forecast of cost driver'!U$4:U$106,'Input forecast of cost driver'!U$4:U$106,"&gt;0",'Input forecast of cost driver'!$B$4:$B$106,'Output sheet'!$B$3,'Input forecast of cost driver'!$D$4:$D$106,'Output sheet'!$B$6),SUMIFS('Input forecast of cost driver'!U$4:U$106,'Input forecast of cost driver'!U$4:U$106,"&gt;0",'Input forecast of cost driver'!$B$4:$B$106,'Output sheet'!$B$3,'Input forecast of cost driver'!$D$4:$D$106,'Output sheet'!$B$6,'Input forecast of cost driver'!$C$4:$C$106,'Output sheet'!$B30))</f>
        <v>0</v>
      </c>
      <c r="R30" s="113">
        <f>IF($B30=$B$3&amp;" Wide",SUMIFS('Input forecast of cost driver'!V$4:V$106,'Input forecast of cost driver'!V$4:V$106,"&gt;0",'Input forecast of cost driver'!$B$4:$B$106,'Output sheet'!$B$3,'Input forecast of cost driver'!$D$4:$D$106,'Output sheet'!$B$6),SUMIFS('Input forecast of cost driver'!V$4:V$106,'Input forecast of cost driver'!V$4:V$106,"&gt;0",'Input forecast of cost driver'!$B$4:$B$106,'Output sheet'!$B$3,'Input forecast of cost driver'!$D$4:$D$106,'Output sheet'!$B$6,'Input forecast of cost driver'!$C$4:$C$106,'Output sheet'!$B30))</f>
        <v>0</v>
      </c>
      <c r="S30" s="113">
        <f>IF($B30=$B$3&amp;" Wide",SUMIFS('Input forecast of cost driver'!W$4:W$106,'Input forecast of cost driver'!W$4:W$106,"&gt;0",'Input forecast of cost driver'!$B$4:$B$106,'Output sheet'!$B$3,'Input forecast of cost driver'!$D$4:$D$106,'Output sheet'!$B$6),SUMIFS('Input forecast of cost driver'!W$4:W$106,'Input forecast of cost driver'!W$4:W$106,"&gt;0",'Input forecast of cost driver'!$B$4:$B$106,'Output sheet'!$B$3,'Input forecast of cost driver'!$D$4:$D$106,'Output sheet'!$B$6,'Input forecast of cost driver'!$C$4:$C$106,'Output sheet'!$B30))</f>
        <v>0</v>
      </c>
      <c r="T30" s="113">
        <f>IF($B30=$B$3&amp;" Wide",SUMIFS('Input forecast of cost driver'!X$4:X$106,'Input forecast of cost driver'!X$4:X$106,"&gt;0",'Input forecast of cost driver'!$B$4:$B$106,'Output sheet'!$B$3,'Input forecast of cost driver'!$D$4:$D$106,'Output sheet'!$B$6),SUMIFS('Input forecast of cost driver'!X$4:X$106,'Input forecast of cost driver'!X$4:X$106,"&gt;0",'Input forecast of cost driver'!$B$4:$B$106,'Output sheet'!$B$3,'Input forecast of cost driver'!$D$4:$D$106,'Output sheet'!$B$6,'Input forecast of cost driver'!$C$4:$C$106,'Output sheet'!$B30))</f>
        <v>0</v>
      </c>
      <c r="U30" s="113">
        <f>IF($B30=$B$3&amp;" Wide",SUMIFS('Input forecast of cost driver'!Y$4:Y$106,'Input forecast of cost driver'!Y$4:Y$106,"&gt;0",'Input forecast of cost driver'!$B$4:$B$106,'Output sheet'!$B$3,'Input forecast of cost driver'!$D$4:$D$106,'Output sheet'!$B$6),SUMIFS('Input forecast of cost driver'!Y$4:Y$106,'Input forecast of cost driver'!Y$4:Y$106,"&gt;0",'Input forecast of cost driver'!$B$4:$B$106,'Output sheet'!$B$3,'Input forecast of cost driver'!$D$4:$D$106,'Output sheet'!$B$6,'Input forecast of cost driver'!$C$4:$C$106,'Output sheet'!$B30))</f>
        <v>0</v>
      </c>
      <c r="V30" s="113">
        <f>IF($B30=$B$3&amp;" Wide",SUMIFS('Input forecast of cost driver'!Z$4:Z$106,'Input forecast of cost driver'!Z$4:Z$106,"&gt;0",'Input forecast of cost driver'!$B$4:$B$106,'Output sheet'!$B$3,'Input forecast of cost driver'!$D$4:$D$106,'Output sheet'!$B$6),SUMIFS('Input forecast of cost driver'!Z$4:Z$106,'Input forecast of cost driver'!Z$4:Z$106,"&gt;0",'Input forecast of cost driver'!$B$4:$B$106,'Output sheet'!$B$3,'Input forecast of cost driver'!$D$4:$D$106,'Output sheet'!$B$6,'Input forecast of cost driver'!$C$4:$C$106,'Output sheet'!$B30))</f>
        <v>0</v>
      </c>
      <c r="W30" s="113">
        <f>IF($B30=$B$3&amp;" Wide",SUMIFS('Input forecast of cost driver'!AA$4:AA$106,'Input forecast of cost driver'!AA$4:AA$106,"&gt;0",'Input forecast of cost driver'!$B$4:$B$106,'Output sheet'!$B$3,'Input forecast of cost driver'!$D$4:$D$106,'Output sheet'!$B$6),SUMIFS('Input forecast of cost driver'!AA$4:AA$106,'Input forecast of cost driver'!AA$4:AA$106,"&gt;0",'Input forecast of cost driver'!$B$4:$B$106,'Output sheet'!$B$3,'Input forecast of cost driver'!$D$4:$D$106,'Output sheet'!$B$6,'Input forecast of cost driver'!$C$4:$C$106,'Output sheet'!$B30))</f>
        <v>0</v>
      </c>
      <c r="X30" s="113">
        <f>IF($B30=$B$3&amp;" Wide",SUMIFS('Input forecast of cost driver'!AB$4:AB$106,'Input forecast of cost driver'!AB$4:AB$106,"&gt;0",'Input forecast of cost driver'!$B$4:$B$106,'Output sheet'!$B$3,'Input forecast of cost driver'!$D$4:$D$106,'Output sheet'!$B$6),SUMIFS('Input forecast of cost driver'!AB$4:AB$106,'Input forecast of cost driver'!AB$4:AB$106,"&gt;0",'Input forecast of cost driver'!$B$4:$B$106,'Output sheet'!$B$3,'Input forecast of cost driver'!$D$4:$D$106,'Output sheet'!$B$6,'Input forecast of cost driver'!$C$4:$C$106,'Output sheet'!$B30))</f>
        <v>0</v>
      </c>
      <c r="Y30" s="113">
        <f>IF($B30=$B$3&amp;" Wide",SUMIFS('Input forecast of cost driver'!AC$4:AC$106,'Input forecast of cost driver'!AC$4:AC$106,"&gt;0",'Input forecast of cost driver'!$B$4:$B$106,'Output sheet'!$B$3,'Input forecast of cost driver'!$D$4:$D$106,'Output sheet'!$B$6),SUMIFS('Input forecast of cost driver'!AC$4:AC$106,'Input forecast of cost driver'!AC$4:AC$106,"&gt;0",'Input forecast of cost driver'!$B$4:$B$106,'Output sheet'!$B$3,'Input forecast of cost driver'!$D$4:$D$106,'Output sheet'!$B$6,'Input forecast of cost driver'!$C$4:$C$106,'Output sheet'!$B30))</f>
        <v>0</v>
      </c>
      <c r="Z30" s="113">
        <f>IF($B30=$B$3&amp;" Wide",SUMIFS('Input forecast of cost driver'!AD$4:AD$106,'Input forecast of cost driver'!AD$4:AD$106,"&gt;0",'Input forecast of cost driver'!$B$4:$B$106,'Output sheet'!$B$3,'Input forecast of cost driver'!$D$4:$D$106,'Output sheet'!$B$6),SUMIFS('Input forecast of cost driver'!AD$4:AD$106,'Input forecast of cost driver'!AD$4:AD$106,"&gt;0",'Input forecast of cost driver'!$B$4:$B$106,'Output sheet'!$B$3,'Input forecast of cost driver'!$D$4:$D$106,'Output sheet'!$B$6,'Input forecast of cost driver'!$C$4:$C$106,'Output sheet'!$B30))</f>
        <v>0</v>
      </c>
      <c r="AA30" s="113">
        <f>IF($B30=$B$3&amp;" Wide",SUMIFS('Input forecast of cost driver'!AE$4:AE$106,'Input forecast of cost driver'!AE$4:AE$106,"&gt;0",'Input forecast of cost driver'!$B$4:$B$106,'Output sheet'!$B$3,'Input forecast of cost driver'!$D$4:$D$106,'Output sheet'!$B$6),SUMIFS('Input forecast of cost driver'!AE$4:AE$106,'Input forecast of cost driver'!AE$4:AE$106,"&gt;0",'Input forecast of cost driver'!$B$4:$B$106,'Output sheet'!$B$3,'Input forecast of cost driver'!$D$4:$D$106,'Output sheet'!$B$6,'Input forecast of cost driver'!$C$4:$C$106,'Output sheet'!$B30))</f>
        <v>0</v>
      </c>
    </row>
    <row r="31" spans="2:27">
      <c r="B31" s="11" t="str">
        <f t="shared" si="3"/>
        <v/>
      </c>
      <c r="C31" s="113">
        <f>IF($B31=$B$3&amp;" Wide",SUMIFS('Input forecast of cost driver'!G$4:G$106,'Input forecast of cost driver'!G$4:G$106,"&gt;0",'Input forecast of cost driver'!$B$4:$B$106,'Output sheet'!$B$3,'Input forecast of cost driver'!$D$4:$D$106,'Output sheet'!$B$6),SUMIFS('Input forecast of cost driver'!G$4:G$106,'Input forecast of cost driver'!G$4:G$106,"&gt;0",'Input forecast of cost driver'!$B$4:$B$106,'Output sheet'!$B$3,'Input forecast of cost driver'!$D$4:$D$106,'Output sheet'!$B$6,'Input forecast of cost driver'!$C$4:$C$106,'Output sheet'!$B31))</f>
        <v>0</v>
      </c>
      <c r="D31" s="113">
        <f>IF($B31=$B$3&amp;" Wide",SUMIFS('Input forecast of cost driver'!H$4:H$106,'Input forecast of cost driver'!H$4:H$106,"&gt;0",'Input forecast of cost driver'!$B$4:$B$106,'Output sheet'!$B$3,'Input forecast of cost driver'!$D$4:$D$106,'Output sheet'!$B$6),SUMIFS('Input forecast of cost driver'!H$4:H$106,'Input forecast of cost driver'!H$4:H$106,"&gt;0",'Input forecast of cost driver'!$B$4:$B$106,'Output sheet'!$B$3,'Input forecast of cost driver'!$D$4:$D$106,'Output sheet'!$B$6,'Input forecast of cost driver'!$C$4:$C$106,'Output sheet'!$B31))</f>
        <v>0</v>
      </c>
      <c r="E31" s="113">
        <f>IF($B31=$B$3&amp;" Wide",SUMIFS('Input forecast of cost driver'!I$4:I$106,'Input forecast of cost driver'!I$4:I$106,"&gt;0",'Input forecast of cost driver'!$B$4:$B$106,'Output sheet'!$B$3,'Input forecast of cost driver'!$D$4:$D$106,'Output sheet'!$B$6),SUMIFS('Input forecast of cost driver'!I$4:I$106,'Input forecast of cost driver'!I$4:I$106,"&gt;0",'Input forecast of cost driver'!$B$4:$B$106,'Output sheet'!$B$3,'Input forecast of cost driver'!$D$4:$D$106,'Output sheet'!$B$6,'Input forecast of cost driver'!$C$4:$C$106,'Output sheet'!$B31))</f>
        <v>0</v>
      </c>
      <c r="F31" s="113">
        <f>IF($B31=$B$3&amp;" Wide",SUMIFS('Input forecast of cost driver'!J$4:J$106,'Input forecast of cost driver'!J$4:J$106,"&gt;0",'Input forecast of cost driver'!$B$4:$B$106,'Output sheet'!$B$3,'Input forecast of cost driver'!$D$4:$D$106,'Output sheet'!$B$6),SUMIFS('Input forecast of cost driver'!J$4:J$106,'Input forecast of cost driver'!J$4:J$106,"&gt;0",'Input forecast of cost driver'!$B$4:$B$106,'Output sheet'!$B$3,'Input forecast of cost driver'!$D$4:$D$106,'Output sheet'!$B$6,'Input forecast of cost driver'!$C$4:$C$106,'Output sheet'!$B31))</f>
        <v>0</v>
      </c>
      <c r="G31" s="113">
        <f>IF($B31=$B$3&amp;" Wide",SUMIFS('Input forecast of cost driver'!K$4:K$106,'Input forecast of cost driver'!K$4:K$106,"&gt;0",'Input forecast of cost driver'!$B$4:$B$106,'Output sheet'!$B$3,'Input forecast of cost driver'!$D$4:$D$106,'Output sheet'!$B$6),SUMIFS('Input forecast of cost driver'!K$4:K$106,'Input forecast of cost driver'!K$4:K$106,"&gt;0",'Input forecast of cost driver'!$B$4:$B$106,'Output sheet'!$B$3,'Input forecast of cost driver'!$D$4:$D$106,'Output sheet'!$B$6,'Input forecast of cost driver'!$C$4:$C$106,'Output sheet'!$B31))</f>
        <v>0</v>
      </c>
      <c r="H31" s="113">
        <f>IF($B31=$B$3&amp;" Wide",SUMIFS('Input forecast of cost driver'!L$4:L$106,'Input forecast of cost driver'!L$4:L$106,"&gt;0",'Input forecast of cost driver'!$B$4:$B$106,'Output sheet'!$B$3,'Input forecast of cost driver'!$D$4:$D$106,'Output sheet'!$B$6),SUMIFS('Input forecast of cost driver'!L$4:L$106,'Input forecast of cost driver'!L$4:L$106,"&gt;0",'Input forecast of cost driver'!$B$4:$B$106,'Output sheet'!$B$3,'Input forecast of cost driver'!$D$4:$D$106,'Output sheet'!$B$6,'Input forecast of cost driver'!$C$4:$C$106,'Output sheet'!$B31))</f>
        <v>0</v>
      </c>
      <c r="I31" s="113">
        <f>IF($B31=$B$3&amp;" Wide",SUMIFS('Input forecast of cost driver'!M$4:M$106,'Input forecast of cost driver'!M$4:M$106,"&gt;0",'Input forecast of cost driver'!$B$4:$B$106,'Output sheet'!$B$3,'Input forecast of cost driver'!$D$4:$D$106,'Output sheet'!$B$6),SUMIFS('Input forecast of cost driver'!M$4:M$106,'Input forecast of cost driver'!M$4:M$106,"&gt;0",'Input forecast of cost driver'!$B$4:$B$106,'Output sheet'!$B$3,'Input forecast of cost driver'!$D$4:$D$106,'Output sheet'!$B$6,'Input forecast of cost driver'!$C$4:$C$106,'Output sheet'!$B31))</f>
        <v>0</v>
      </c>
      <c r="J31" s="113">
        <f>IF($B31=$B$3&amp;" Wide",SUMIFS('Input forecast of cost driver'!N$4:N$106,'Input forecast of cost driver'!N$4:N$106,"&gt;0",'Input forecast of cost driver'!$B$4:$B$106,'Output sheet'!$B$3,'Input forecast of cost driver'!$D$4:$D$106,'Output sheet'!$B$6),SUMIFS('Input forecast of cost driver'!N$4:N$106,'Input forecast of cost driver'!N$4:N$106,"&gt;0",'Input forecast of cost driver'!$B$4:$B$106,'Output sheet'!$B$3,'Input forecast of cost driver'!$D$4:$D$106,'Output sheet'!$B$6,'Input forecast of cost driver'!$C$4:$C$106,'Output sheet'!$B31))</f>
        <v>0</v>
      </c>
      <c r="K31" s="113">
        <f>IF($B31=$B$3&amp;" Wide",SUMIFS('Input forecast of cost driver'!O$4:O$106,'Input forecast of cost driver'!O$4:O$106,"&gt;0",'Input forecast of cost driver'!$B$4:$B$106,'Output sheet'!$B$3,'Input forecast of cost driver'!$D$4:$D$106,'Output sheet'!$B$6),SUMIFS('Input forecast of cost driver'!O$4:O$106,'Input forecast of cost driver'!O$4:O$106,"&gt;0",'Input forecast of cost driver'!$B$4:$B$106,'Output sheet'!$B$3,'Input forecast of cost driver'!$D$4:$D$106,'Output sheet'!$B$6,'Input forecast of cost driver'!$C$4:$C$106,'Output sheet'!$B31))</f>
        <v>0</v>
      </c>
      <c r="L31" s="113">
        <f>IF($B31=$B$3&amp;" Wide",SUMIFS('Input forecast of cost driver'!P$4:P$106,'Input forecast of cost driver'!P$4:P$106,"&gt;0",'Input forecast of cost driver'!$B$4:$B$106,'Output sheet'!$B$3,'Input forecast of cost driver'!$D$4:$D$106,'Output sheet'!$B$6),SUMIFS('Input forecast of cost driver'!P$4:P$106,'Input forecast of cost driver'!P$4:P$106,"&gt;0",'Input forecast of cost driver'!$B$4:$B$106,'Output sheet'!$B$3,'Input forecast of cost driver'!$D$4:$D$106,'Output sheet'!$B$6,'Input forecast of cost driver'!$C$4:$C$106,'Output sheet'!$B31))</f>
        <v>0</v>
      </c>
      <c r="M31" s="113">
        <f>IF($B31=$B$3&amp;" Wide",SUMIFS('Input forecast of cost driver'!Q$4:Q$106,'Input forecast of cost driver'!Q$4:Q$106,"&gt;0",'Input forecast of cost driver'!$B$4:$B$106,'Output sheet'!$B$3,'Input forecast of cost driver'!$D$4:$D$106,'Output sheet'!$B$6),SUMIFS('Input forecast of cost driver'!Q$4:Q$106,'Input forecast of cost driver'!Q$4:Q$106,"&gt;0",'Input forecast of cost driver'!$B$4:$B$106,'Output sheet'!$B$3,'Input forecast of cost driver'!$D$4:$D$106,'Output sheet'!$B$6,'Input forecast of cost driver'!$C$4:$C$106,'Output sheet'!$B31))</f>
        <v>0</v>
      </c>
      <c r="N31" s="113">
        <f>IF($B31=$B$3&amp;" Wide",SUMIFS('Input forecast of cost driver'!R$4:R$106,'Input forecast of cost driver'!R$4:R$106,"&gt;0",'Input forecast of cost driver'!$B$4:$B$106,'Output sheet'!$B$3,'Input forecast of cost driver'!$D$4:$D$106,'Output sheet'!$B$6),SUMIFS('Input forecast of cost driver'!R$4:R$106,'Input forecast of cost driver'!R$4:R$106,"&gt;0",'Input forecast of cost driver'!$B$4:$B$106,'Output sheet'!$B$3,'Input forecast of cost driver'!$D$4:$D$106,'Output sheet'!$B$6,'Input forecast of cost driver'!$C$4:$C$106,'Output sheet'!$B31))</f>
        <v>0</v>
      </c>
      <c r="O31" s="113">
        <f>IF($B31=$B$3&amp;" Wide",SUMIFS('Input forecast of cost driver'!S$4:S$106,'Input forecast of cost driver'!S$4:S$106,"&gt;0",'Input forecast of cost driver'!$B$4:$B$106,'Output sheet'!$B$3,'Input forecast of cost driver'!$D$4:$D$106,'Output sheet'!$B$6),SUMIFS('Input forecast of cost driver'!S$4:S$106,'Input forecast of cost driver'!S$4:S$106,"&gt;0",'Input forecast of cost driver'!$B$4:$B$106,'Output sheet'!$B$3,'Input forecast of cost driver'!$D$4:$D$106,'Output sheet'!$B$6,'Input forecast of cost driver'!$C$4:$C$106,'Output sheet'!$B31))</f>
        <v>0</v>
      </c>
      <c r="P31" s="113">
        <f>IF($B31=$B$3&amp;" Wide",SUMIFS('Input forecast of cost driver'!T$4:T$106,'Input forecast of cost driver'!T$4:T$106,"&gt;0",'Input forecast of cost driver'!$B$4:$B$106,'Output sheet'!$B$3,'Input forecast of cost driver'!$D$4:$D$106,'Output sheet'!$B$6),SUMIFS('Input forecast of cost driver'!T$4:T$106,'Input forecast of cost driver'!T$4:T$106,"&gt;0",'Input forecast of cost driver'!$B$4:$B$106,'Output sheet'!$B$3,'Input forecast of cost driver'!$D$4:$D$106,'Output sheet'!$B$6,'Input forecast of cost driver'!$C$4:$C$106,'Output sheet'!$B31))</f>
        <v>0</v>
      </c>
      <c r="Q31" s="113">
        <f>IF($B31=$B$3&amp;" Wide",SUMIFS('Input forecast of cost driver'!U$4:U$106,'Input forecast of cost driver'!U$4:U$106,"&gt;0",'Input forecast of cost driver'!$B$4:$B$106,'Output sheet'!$B$3,'Input forecast of cost driver'!$D$4:$D$106,'Output sheet'!$B$6),SUMIFS('Input forecast of cost driver'!U$4:U$106,'Input forecast of cost driver'!U$4:U$106,"&gt;0",'Input forecast of cost driver'!$B$4:$B$106,'Output sheet'!$B$3,'Input forecast of cost driver'!$D$4:$D$106,'Output sheet'!$B$6,'Input forecast of cost driver'!$C$4:$C$106,'Output sheet'!$B31))</f>
        <v>0</v>
      </c>
      <c r="R31" s="113">
        <f>IF($B31=$B$3&amp;" Wide",SUMIFS('Input forecast of cost driver'!V$4:V$106,'Input forecast of cost driver'!V$4:V$106,"&gt;0",'Input forecast of cost driver'!$B$4:$B$106,'Output sheet'!$B$3,'Input forecast of cost driver'!$D$4:$D$106,'Output sheet'!$B$6),SUMIFS('Input forecast of cost driver'!V$4:V$106,'Input forecast of cost driver'!V$4:V$106,"&gt;0",'Input forecast of cost driver'!$B$4:$B$106,'Output sheet'!$B$3,'Input forecast of cost driver'!$D$4:$D$106,'Output sheet'!$B$6,'Input forecast of cost driver'!$C$4:$C$106,'Output sheet'!$B31))</f>
        <v>0</v>
      </c>
      <c r="S31" s="113">
        <f>IF($B31=$B$3&amp;" Wide",SUMIFS('Input forecast of cost driver'!W$4:W$106,'Input forecast of cost driver'!W$4:W$106,"&gt;0",'Input forecast of cost driver'!$B$4:$B$106,'Output sheet'!$B$3,'Input forecast of cost driver'!$D$4:$D$106,'Output sheet'!$B$6),SUMIFS('Input forecast of cost driver'!W$4:W$106,'Input forecast of cost driver'!W$4:W$106,"&gt;0",'Input forecast of cost driver'!$B$4:$B$106,'Output sheet'!$B$3,'Input forecast of cost driver'!$D$4:$D$106,'Output sheet'!$B$6,'Input forecast of cost driver'!$C$4:$C$106,'Output sheet'!$B31))</f>
        <v>0</v>
      </c>
      <c r="T31" s="113">
        <f>IF($B31=$B$3&amp;" Wide",SUMIFS('Input forecast of cost driver'!X$4:X$106,'Input forecast of cost driver'!X$4:X$106,"&gt;0",'Input forecast of cost driver'!$B$4:$B$106,'Output sheet'!$B$3,'Input forecast of cost driver'!$D$4:$D$106,'Output sheet'!$B$6),SUMIFS('Input forecast of cost driver'!X$4:X$106,'Input forecast of cost driver'!X$4:X$106,"&gt;0",'Input forecast of cost driver'!$B$4:$B$106,'Output sheet'!$B$3,'Input forecast of cost driver'!$D$4:$D$106,'Output sheet'!$B$6,'Input forecast of cost driver'!$C$4:$C$106,'Output sheet'!$B31))</f>
        <v>0</v>
      </c>
      <c r="U31" s="113">
        <f>IF($B31=$B$3&amp;" Wide",SUMIFS('Input forecast of cost driver'!Y$4:Y$106,'Input forecast of cost driver'!Y$4:Y$106,"&gt;0",'Input forecast of cost driver'!$B$4:$B$106,'Output sheet'!$B$3,'Input forecast of cost driver'!$D$4:$D$106,'Output sheet'!$B$6),SUMIFS('Input forecast of cost driver'!Y$4:Y$106,'Input forecast of cost driver'!Y$4:Y$106,"&gt;0",'Input forecast of cost driver'!$B$4:$B$106,'Output sheet'!$B$3,'Input forecast of cost driver'!$D$4:$D$106,'Output sheet'!$B$6,'Input forecast of cost driver'!$C$4:$C$106,'Output sheet'!$B31))</f>
        <v>0</v>
      </c>
      <c r="V31" s="113">
        <f>IF($B31=$B$3&amp;" Wide",SUMIFS('Input forecast of cost driver'!Z$4:Z$106,'Input forecast of cost driver'!Z$4:Z$106,"&gt;0",'Input forecast of cost driver'!$B$4:$B$106,'Output sheet'!$B$3,'Input forecast of cost driver'!$D$4:$D$106,'Output sheet'!$B$6),SUMIFS('Input forecast of cost driver'!Z$4:Z$106,'Input forecast of cost driver'!Z$4:Z$106,"&gt;0",'Input forecast of cost driver'!$B$4:$B$106,'Output sheet'!$B$3,'Input forecast of cost driver'!$D$4:$D$106,'Output sheet'!$B$6,'Input forecast of cost driver'!$C$4:$C$106,'Output sheet'!$B31))</f>
        <v>0</v>
      </c>
      <c r="W31" s="113">
        <f>IF($B31=$B$3&amp;" Wide",SUMIFS('Input forecast of cost driver'!AA$4:AA$106,'Input forecast of cost driver'!AA$4:AA$106,"&gt;0",'Input forecast of cost driver'!$B$4:$B$106,'Output sheet'!$B$3,'Input forecast of cost driver'!$D$4:$D$106,'Output sheet'!$B$6),SUMIFS('Input forecast of cost driver'!AA$4:AA$106,'Input forecast of cost driver'!AA$4:AA$106,"&gt;0",'Input forecast of cost driver'!$B$4:$B$106,'Output sheet'!$B$3,'Input forecast of cost driver'!$D$4:$D$106,'Output sheet'!$B$6,'Input forecast of cost driver'!$C$4:$C$106,'Output sheet'!$B31))</f>
        <v>0</v>
      </c>
      <c r="X31" s="113">
        <f>IF($B31=$B$3&amp;" Wide",SUMIFS('Input forecast of cost driver'!AB$4:AB$106,'Input forecast of cost driver'!AB$4:AB$106,"&gt;0",'Input forecast of cost driver'!$B$4:$B$106,'Output sheet'!$B$3,'Input forecast of cost driver'!$D$4:$D$106,'Output sheet'!$B$6),SUMIFS('Input forecast of cost driver'!AB$4:AB$106,'Input forecast of cost driver'!AB$4:AB$106,"&gt;0",'Input forecast of cost driver'!$B$4:$B$106,'Output sheet'!$B$3,'Input forecast of cost driver'!$D$4:$D$106,'Output sheet'!$B$6,'Input forecast of cost driver'!$C$4:$C$106,'Output sheet'!$B31))</f>
        <v>0</v>
      </c>
      <c r="Y31" s="113">
        <f>IF($B31=$B$3&amp;" Wide",SUMIFS('Input forecast of cost driver'!AC$4:AC$106,'Input forecast of cost driver'!AC$4:AC$106,"&gt;0",'Input forecast of cost driver'!$B$4:$B$106,'Output sheet'!$B$3,'Input forecast of cost driver'!$D$4:$D$106,'Output sheet'!$B$6),SUMIFS('Input forecast of cost driver'!AC$4:AC$106,'Input forecast of cost driver'!AC$4:AC$106,"&gt;0",'Input forecast of cost driver'!$B$4:$B$106,'Output sheet'!$B$3,'Input forecast of cost driver'!$D$4:$D$106,'Output sheet'!$B$6,'Input forecast of cost driver'!$C$4:$C$106,'Output sheet'!$B31))</f>
        <v>0</v>
      </c>
      <c r="Z31" s="113">
        <f>IF($B31=$B$3&amp;" Wide",SUMIFS('Input forecast of cost driver'!AD$4:AD$106,'Input forecast of cost driver'!AD$4:AD$106,"&gt;0",'Input forecast of cost driver'!$B$4:$B$106,'Output sheet'!$B$3,'Input forecast of cost driver'!$D$4:$D$106,'Output sheet'!$B$6),SUMIFS('Input forecast of cost driver'!AD$4:AD$106,'Input forecast of cost driver'!AD$4:AD$106,"&gt;0",'Input forecast of cost driver'!$B$4:$B$106,'Output sheet'!$B$3,'Input forecast of cost driver'!$D$4:$D$106,'Output sheet'!$B$6,'Input forecast of cost driver'!$C$4:$C$106,'Output sheet'!$B31))</f>
        <v>0</v>
      </c>
      <c r="AA31" s="113">
        <f>IF($B31=$B$3&amp;" Wide",SUMIFS('Input forecast of cost driver'!AE$4:AE$106,'Input forecast of cost driver'!AE$4:AE$106,"&gt;0",'Input forecast of cost driver'!$B$4:$B$106,'Output sheet'!$B$3,'Input forecast of cost driver'!$D$4:$D$106,'Output sheet'!$B$6),SUMIFS('Input forecast of cost driver'!AE$4:AE$106,'Input forecast of cost driver'!AE$4:AE$106,"&gt;0",'Input forecast of cost driver'!$B$4:$B$106,'Output sheet'!$B$3,'Input forecast of cost driver'!$D$4:$D$106,'Output sheet'!$B$6,'Input forecast of cost driver'!$C$4:$C$106,'Output sheet'!$B31))</f>
        <v>0</v>
      </c>
    </row>
    <row r="32" spans="2:27">
      <c r="B32" s="78" t="s">
        <v>62</v>
      </c>
      <c r="C32" s="106">
        <f>SUM(C22:C31)</f>
        <v>956.02001939488514</v>
      </c>
      <c r="D32" s="106">
        <f t="shared" ref="D32:AA32" si="4">SUM(D22:D31)</f>
        <v>1040.492181594469</v>
      </c>
      <c r="E32" s="106">
        <f t="shared" si="4"/>
        <v>1130.6564823934746</v>
      </c>
      <c r="F32" s="106">
        <f t="shared" si="4"/>
        <v>1223.3008042266147</v>
      </c>
      <c r="G32" s="106">
        <f t="shared" si="4"/>
        <v>1328.8813365904775</v>
      </c>
      <c r="H32" s="106">
        <f t="shared" si="4"/>
        <v>1461.0755324333309</v>
      </c>
      <c r="I32" s="106">
        <f t="shared" si="4"/>
        <v>1555.3484481449727</v>
      </c>
      <c r="J32" s="106">
        <f t="shared" si="4"/>
        <v>1644.9856281843247</v>
      </c>
      <c r="K32" s="106">
        <f t="shared" si="4"/>
        <v>1729.5675178531178</v>
      </c>
      <c r="L32" s="106">
        <f t="shared" si="4"/>
        <v>1740.4496443231142</v>
      </c>
      <c r="M32" s="106">
        <f t="shared" si="4"/>
        <v>0</v>
      </c>
      <c r="N32" s="106">
        <f t="shared" si="4"/>
        <v>0</v>
      </c>
      <c r="O32" s="106">
        <f t="shared" si="4"/>
        <v>0</v>
      </c>
      <c r="P32" s="106">
        <f t="shared" si="4"/>
        <v>0</v>
      </c>
      <c r="Q32" s="106">
        <f t="shared" si="4"/>
        <v>0</v>
      </c>
      <c r="R32" s="106">
        <f t="shared" si="4"/>
        <v>0</v>
      </c>
      <c r="S32" s="106">
        <f t="shared" si="4"/>
        <v>0</v>
      </c>
      <c r="T32" s="106">
        <f t="shared" si="4"/>
        <v>0</v>
      </c>
      <c r="U32" s="106">
        <f t="shared" si="4"/>
        <v>0</v>
      </c>
      <c r="V32" s="106">
        <f t="shared" si="4"/>
        <v>0</v>
      </c>
      <c r="W32" s="106">
        <f t="shared" si="4"/>
        <v>0</v>
      </c>
      <c r="X32" s="106">
        <f t="shared" si="4"/>
        <v>0</v>
      </c>
      <c r="Y32" s="106">
        <f t="shared" si="4"/>
        <v>0</v>
      </c>
      <c r="Z32" s="106">
        <f t="shared" si="4"/>
        <v>0</v>
      </c>
      <c r="AA32" s="106">
        <f t="shared" si="4"/>
        <v>0</v>
      </c>
    </row>
    <row r="34" spans="2:27" ht="26.25">
      <c r="B34" s="114" t="str">
        <f>+"Incremental Operating Expenditure ($2020 TOTAL driven by "&amp;C3&amp;")"</f>
        <v>Incremental Operating Expenditure ($2020 TOTAL driven by MVA)</v>
      </c>
      <c r="C34" s="237">
        <f>C21</f>
        <v>2026</v>
      </c>
      <c r="D34" s="80">
        <f>C34+1</f>
        <v>2027</v>
      </c>
      <c r="E34" s="80">
        <f>D34+1</f>
        <v>2028</v>
      </c>
      <c r="F34" s="80">
        <f t="shared" ref="F34:AA34" si="5">E34+1</f>
        <v>2029</v>
      </c>
      <c r="G34" s="80">
        <f t="shared" si="5"/>
        <v>2030</v>
      </c>
      <c r="H34" s="80">
        <f t="shared" si="5"/>
        <v>2031</v>
      </c>
      <c r="I34" s="80">
        <f t="shared" si="5"/>
        <v>2032</v>
      </c>
      <c r="J34" s="80">
        <f t="shared" si="5"/>
        <v>2033</v>
      </c>
      <c r="K34" s="80">
        <f t="shared" si="5"/>
        <v>2034</v>
      </c>
      <c r="L34" s="80">
        <f t="shared" si="5"/>
        <v>2035</v>
      </c>
      <c r="M34" s="80">
        <f t="shared" si="5"/>
        <v>2036</v>
      </c>
      <c r="N34" s="80">
        <f t="shared" si="5"/>
        <v>2037</v>
      </c>
      <c r="O34" s="80">
        <f t="shared" si="5"/>
        <v>2038</v>
      </c>
      <c r="P34" s="80">
        <f t="shared" si="5"/>
        <v>2039</v>
      </c>
      <c r="Q34" s="80">
        <f t="shared" si="5"/>
        <v>2040</v>
      </c>
      <c r="R34" s="80">
        <f t="shared" si="5"/>
        <v>2041</v>
      </c>
      <c r="S34" s="80">
        <f t="shared" si="5"/>
        <v>2042</v>
      </c>
      <c r="T34" s="80">
        <f t="shared" si="5"/>
        <v>2043</v>
      </c>
      <c r="U34" s="80">
        <f t="shared" si="5"/>
        <v>2044</v>
      </c>
      <c r="V34" s="80">
        <f t="shared" si="5"/>
        <v>2045</v>
      </c>
      <c r="W34" s="80">
        <f t="shared" si="5"/>
        <v>2046</v>
      </c>
      <c r="X34" s="80">
        <f t="shared" si="5"/>
        <v>2047</v>
      </c>
      <c r="Y34" s="80">
        <f t="shared" si="5"/>
        <v>2048</v>
      </c>
      <c r="Z34" s="80">
        <f t="shared" si="5"/>
        <v>2049</v>
      </c>
      <c r="AA34" s="80">
        <f t="shared" si="5"/>
        <v>2050</v>
      </c>
    </row>
    <row r="35" spans="2:27">
      <c r="B35" s="32" t="str">
        <f>B22</f>
        <v>Jemena Wide</v>
      </c>
      <c r="C35" s="115"/>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7"/>
    </row>
    <row r="36" spans="2:27">
      <c r="B36" s="32" t="str">
        <f t="shared" ref="B36:B45" si="6">B23</f>
        <v>Jemena Electricity Network</v>
      </c>
      <c r="C36" s="118">
        <f>C10*$C$4</f>
        <v>0.13157158457098928</v>
      </c>
      <c r="D36" s="119">
        <f>D10*$C$4+C36</f>
        <v>0.40360961664644435</v>
      </c>
      <c r="E36" s="119">
        <f t="shared" ref="E36:AA36" si="7">E10*$C$4+D36</f>
        <v>0.51126297738757609</v>
      </c>
      <c r="F36" s="119">
        <f t="shared" si="7"/>
        <v>0.60284896823700573</v>
      </c>
      <c r="G36" s="119">
        <f t="shared" si="7"/>
        <v>0.64001289781974713</v>
      </c>
      <c r="H36" s="119">
        <f t="shared" si="7"/>
        <v>0.64283848431563251</v>
      </c>
      <c r="I36" s="119">
        <f t="shared" si="7"/>
        <v>0.64283848431563251</v>
      </c>
      <c r="J36" s="119">
        <f t="shared" si="7"/>
        <v>0.64283848431563251</v>
      </c>
      <c r="K36" s="119">
        <f t="shared" si="7"/>
        <v>0.64283848431563251</v>
      </c>
      <c r="L36" s="119">
        <f t="shared" si="7"/>
        <v>0.64283848431563251</v>
      </c>
      <c r="M36" s="119">
        <f t="shared" si="7"/>
        <v>0.64283848431563251</v>
      </c>
      <c r="N36" s="119">
        <f t="shared" si="7"/>
        <v>0.64283848431563251</v>
      </c>
      <c r="O36" s="119">
        <f t="shared" si="7"/>
        <v>0.64283848431563251</v>
      </c>
      <c r="P36" s="119">
        <f t="shared" si="7"/>
        <v>0.64283848431563251</v>
      </c>
      <c r="Q36" s="119">
        <f t="shared" si="7"/>
        <v>0.64283848431563251</v>
      </c>
      <c r="R36" s="119">
        <f t="shared" si="7"/>
        <v>0.64283848431563251</v>
      </c>
      <c r="S36" s="119">
        <f t="shared" si="7"/>
        <v>0.64283848431563251</v>
      </c>
      <c r="T36" s="119">
        <f t="shared" si="7"/>
        <v>0.64283848431563251</v>
      </c>
      <c r="U36" s="119">
        <f t="shared" si="7"/>
        <v>0.64283848431563251</v>
      </c>
      <c r="V36" s="119">
        <f t="shared" si="7"/>
        <v>0.64283848431563251</v>
      </c>
      <c r="W36" s="119">
        <f t="shared" si="7"/>
        <v>0.64283848431563251</v>
      </c>
      <c r="X36" s="119">
        <f t="shared" si="7"/>
        <v>0.64283848431563251</v>
      </c>
      <c r="Y36" s="119">
        <f t="shared" si="7"/>
        <v>0.64283848431563251</v>
      </c>
      <c r="Z36" s="119">
        <f t="shared" si="7"/>
        <v>0.64283848431563251</v>
      </c>
      <c r="AA36" s="120">
        <f t="shared" si="7"/>
        <v>0.64283848431563251</v>
      </c>
    </row>
    <row r="37" spans="2:27">
      <c r="B37" s="32" t="str">
        <f t="shared" si="6"/>
        <v/>
      </c>
      <c r="C37" s="118">
        <f t="shared" ref="C37:C44" si="8">C11*$C$4</f>
        <v>0</v>
      </c>
      <c r="D37" s="119">
        <f t="shared" ref="D37:AA44" si="9">D11*$C$4+C37</f>
        <v>0</v>
      </c>
      <c r="E37" s="119">
        <f t="shared" si="9"/>
        <v>0</v>
      </c>
      <c r="F37" s="119">
        <f t="shared" si="9"/>
        <v>0</v>
      </c>
      <c r="G37" s="119">
        <f t="shared" si="9"/>
        <v>0</v>
      </c>
      <c r="H37" s="119">
        <f t="shared" si="9"/>
        <v>0</v>
      </c>
      <c r="I37" s="119">
        <f t="shared" si="9"/>
        <v>0</v>
      </c>
      <c r="J37" s="119">
        <f t="shared" si="9"/>
        <v>0</v>
      </c>
      <c r="K37" s="119">
        <f t="shared" si="9"/>
        <v>0</v>
      </c>
      <c r="L37" s="119">
        <f t="shared" si="9"/>
        <v>0</v>
      </c>
      <c r="M37" s="119">
        <f t="shared" si="9"/>
        <v>0</v>
      </c>
      <c r="N37" s="119">
        <f t="shared" si="9"/>
        <v>0</v>
      </c>
      <c r="O37" s="119">
        <f t="shared" si="9"/>
        <v>0</v>
      </c>
      <c r="P37" s="119">
        <f t="shared" si="9"/>
        <v>0</v>
      </c>
      <c r="Q37" s="119">
        <f t="shared" si="9"/>
        <v>0</v>
      </c>
      <c r="R37" s="119">
        <f t="shared" si="9"/>
        <v>0</v>
      </c>
      <c r="S37" s="119">
        <f t="shared" si="9"/>
        <v>0</v>
      </c>
      <c r="T37" s="119">
        <f t="shared" si="9"/>
        <v>0</v>
      </c>
      <c r="U37" s="119">
        <f t="shared" si="9"/>
        <v>0</v>
      </c>
      <c r="V37" s="119">
        <f t="shared" si="9"/>
        <v>0</v>
      </c>
      <c r="W37" s="119">
        <f t="shared" si="9"/>
        <v>0</v>
      </c>
      <c r="X37" s="119">
        <f t="shared" si="9"/>
        <v>0</v>
      </c>
      <c r="Y37" s="119">
        <f t="shared" si="9"/>
        <v>0</v>
      </c>
      <c r="Z37" s="119">
        <f t="shared" si="9"/>
        <v>0</v>
      </c>
      <c r="AA37" s="120">
        <f t="shared" si="9"/>
        <v>0</v>
      </c>
    </row>
    <row r="38" spans="2:27">
      <c r="B38" s="32" t="str">
        <f t="shared" si="6"/>
        <v/>
      </c>
      <c r="C38" s="118">
        <f t="shared" si="8"/>
        <v>0</v>
      </c>
      <c r="D38" s="119">
        <f t="shared" si="9"/>
        <v>0</v>
      </c>
      <c r="E38" s="119">
        <f t="shared" si="9"/>
        <v>0</v>
      </c>
      <c r="F38" s="119">
        <f t="shared" si="9"/>
        <v>0</v>
      </c>
      <c r="G38" s="119">
        <f t="shared" si="9"/>
        <v>0</v>
      </c>
      <c r="H38" s="119">
        <f t="shared" si="9"/>
        <v>0</v>
      </c>
      <c r="I38" s="119">
        <f t="shared" si="9"/>
        <v>0</v>
      </c>
      <c r="J38" s="119">
        <f t="shared" si="9"/>
        <v>0</v>
      </c>
      <c r="K38" s="119">
        <f t="shared" si="9"/>
        <v>0</v>
      </c>
      <c r="L38" s="119">
        <f t="shared" si="9"/>
        <v>0</v>
      </c>
      <c r="M38" s="119">
        <f t="shared" si="9"/>
        <v>0</v>
      </c>
      <c r="N38" s="119">
        <f t="shared" si="9"/>
        <v>0</v>
      </c>
      <c r="O38" s="119">
        <f t="shared" si="9"/>
        <v>0</v>
      </c>
      <c r="P38" s="119">
        <f t="shared" si="9"/>
        <v>0</v>
      </c>
      <c r="Q38" s="119">
        <f t="shared" si="9"/>
        <v>0</v>
      </c>
      <c r="R38" s="119">
        <f t="shared" si="9"/>
        <v>0</v>
      </c>
      <c r="S38" s="119">
        <f t="shared" si="9"/>
        <v>0</v>
      </c>
      <c r="T38" s="119">
        <f t="shared" si="9"/>
        <v>0</v>
      </c>
      <c r="U38" s="119">
        <f t="shared" si="9"/>
        <v>0</v>
      </c>
      <c r="V38" s="119">
        <f t="shared" si="9"/>
        <v>0</v>
      </c>
      <c r="W38" s="119">
        <f t="shared" si="9"/>
        <v>0</v>
      </c>
      <c r="X38" s="119">
        <f t="shared" si="9"/>
        <v>0</v>
      </c>
      <c r="Y38" s="119">
        <f t="shared" si="9"/>
        <v>0</v>
      </c>
      <c r="Z38" s="119">
        <f t="shared" si="9"/>
        <v>0</v>
      </c>
      <c r="AA38" s="120">
        <f t="shared" si="9"/>
        <v>0</v>
      </c>
    </row>
    <row r="39" spans="2:27">
      <c r="B39" s="32" t="str">
        <f t="shared" si="6"/>
        <v/>
      </c>
      <c r="C39" s="118">
        <f t="shared" si="8"/>
        <v>0</v>
      </c>
      <c r="D39" s="119">
        <f t="shared" si="9"/>
        <v>0</v>
      </c>
      <c r="E39" s="119">
        <f t="shared" si="9"/>
        <v>0</v>
      </c>
      <c r="F39" s="119">
        <f t="shared" si="9"/>
        <v>0</v>
      </c>
      <c r="G39" s="119">
        <f t="shared" si="9"/>
        <v>0</v>
      </c>
      <c r="H39" s="119">
        <f t="shared" si="9"/>
        <v>0</v>
      </c>
      <c r="I39" s="119">
        <f t="shared" si="9"/>
        <v>0</v>
      </c>
      <c r="J39" s="119">
        <f t="shared" si="9"/>
        <v>0</v>
      </c>
      <c r="K39" s="119">
        <f t="shared" si="9"/>
        <v>0</v>
      </c>
      <c r="L39" s="119">
        <f t="shared" si="9"/>
        <v>0</v>
      </c>
      <c r="M39" s="119">
        <f t="shared" si="9"/>
        <v>0</v>
      </c>
      <c r="N39" s="119">
        <f t="shared" si="9"/>
        <v>0</v>
      </c>
      <c r="O39" s="119">
        <f t="shared" si="9"/>
        <v>0</v>
      </c>
      <c r="P39" s="119">
        <f t="shared" si="9"/>
        <v>0</v>
      </c>
      <c r="Q39" s="119">
        <f t="shared" si="9"/>
        <v>0</v>
      </c>
      <c r="R39" s="119">
        <f t="shared" si="9"/>
        <v>0</v>
      </c>
      <c r="S39" s="119">
        <f t="shared" si="9"/>
        <v>0</v>
      </c>
      <c r="T39" s="119">
        <f t="shared" si="9"/>
        <v>0</v>
      </c>
      <c r="U39" s="119">
        <f t="shared" si="9"/>
        <v>0</v>
      </c>
      <c r="V39" s="119">
        <f t="shared" si="9"/>
        <v>0</v>
      </c>
      <c r="W39" s="119">
        <f t="shared" si="9"/>
        <v>0</v>
      </c>
      <c r="X39" s="119">
        <f t="shared" si="9"/>
        <v>0</v>
      </c>
      <c r="Y39" s="119">
        <f t="shared" si="9"/>
        <v>0</v>
      </c>
      <c r="Z39" s="119">
        <f t="shared" si="9"/>
        <v>0</v>
      </c>
      <c r="AA39" s="120">
        <f t="shared" si="9"/>
        <v>0</v>
      </c>
    </row>
    <row r="40" spans="2:27">
      <c r="B40" s="32" t="str">
        <f t="shared" si="6"/>
        <v/>
      </c>
      <c r="C40" s="118">
        <f t="shared" si="8"/>
        <v>0</v>
      </c>
      <c r="D40" s="119">
        <f t="shared" si="9"/>
        <v>0</v>
      </c>
      <c r="E40" s="119">
        <f t="shared" si="9"/>
        <v>0</v>
      </c>
      <c r="F40" s="119">
        <f t="shared" si="9"/>
        <v>0</v>
      </c>
      <c r="G40" s="119">
        <f t="shared" si="9"/>
        <v>0</v>
      </c>
      <c r="H40" s="119">
        <f t="shared" si="9"/>
        <v>0</v>
      </c>
      <c r="I40" s="119">
        <f t="shared" si="9"/>
        <v>0</v>
      </c>
      <c r="J40" s="119">
        <f t="shared" si="9"/>
        <v>0</v>
      </c>
      <c r="K40" s="119">
        <f t="shared" si="9"/>
        <v>0</v>
      </c>
      <c r="L40" s="119">
        <f t="shared" si="9"/>
        <v>0</v>
      </c>
      <c r="M40" s="119">
        <f t="shared" si="9"/>
        <v>0</v>
      </c>
      <c r="N40" s="119">
        <f t="shared" si="9"/>
        <v>0</v>
      </c>
      <c r="O40" s="119">
        <f t="shared" si="9"/>
        <v>0</v>
      </c>
      <c r="P40" s="119">
        <f t="shared" si="9"/>
        <v>0</v>
      </c>
      <c r="Q40" s="119">
        <f t="shared" si="9"/>
        <v>0</v>
      </c>
      <c r="R40" s="119">
        <f t="shared" si="9"/>
        <v>0</v>
      </c>
      <c r="S40" s="119">
        <f t="shared" si="9"/>
        <v>0</v>
      </c>
      <c r="T40" s="119">
        <f t="shared" si="9"/>
        <v>0</v>
      </c>
      <c r="U40" s="119">
        <f t="shared" si="9"/>
        <v>0</v>
      </c>
      <c r="V40" s="119">
        <f t="shared" si="9"/>
        <v>0</v>
      </c>
      <c r="W40" s="119">
        <f t="shared" si="9"/>
        <v>0</v>
      </c>
      <c r="X40" s="119">
        <f t="shared" si="9"/>
        <v>0</v>
      </c>
      <c r="Y40" s="119">
        <f t="shared" si="9"/>
        <v>0</v>
      </c>
      <c r="Z40" s="119">
        <f t="shared" si="9"/>
        <v>0</v>
      </c>
      <c r="AA40" s="120">
        <f t="shared" si="9"/>
        <v>0</v>
      </c>
    </row>
    <row r="41" spans="2:27">
      <c r="B41" s="32" t="str">
        <f t="shared" si="6"/>
        <v/>
      </c>
      <c r="C41" s="118">
        <f t="shared" si="8"/>
        <v>0</v>
      </c>
      <c r="D41" s="119">
        <f t="shared" si="9"/>
        <v>0</v>
      </c>
      <c r="E41" s="119">
        <f t="shared" si="9"/>
        <v>0</v>
      </c>
      <c r="F41" s="119">
        <f t="shared" si="9"/>
        <v>0</v>
      </c>
      <c r="G41" s="119">
        <f t="shared" si="9"/>
        <v>0</v>
      </c>
      <c r="H41" s="119">
        <f t="shared" si="9"/>
        <v>0</v>
      </c>
      <c r="I41" s="119">
        <f t="shared" si="9"/>
        <v>0</v>
      </c>
      <c r="J41" s="119">
        <f t="shared" si="9"/>
        <v>0</v>
      </c>
      <c r="K41" s="119">
        <f t="shared" si="9"/>
        <v>0</v>
      </c>
      <c r="L41" s="119">
        <f t="shared" si="9"/>
        <v>0</v>
      </c>
      <c r="M41" s="119">
        <f t="shared" si="9"/>
        <v>0</v>
      </c>
      <c r="N41" s="119">
        <f t="shared" si="9"/>
        <v>0</v>
      </c>
      <c r="O41" s="119">
        <f t="shared" si="9"/>
        <v>0</v>
      </c>
      <c r="P41" s="119">
        <f t="shared" si="9"/>
        <v>0</v>
      </c>
      <c r="Q41" s="119">
        <f t="shared" si="9"/>
        <v>0</v>
      </c>
      <c r="R41" s="119">
        <f t="shared" si="9"/>
        <v>0</v>
      </c>
      <c r="S41" s="119">
        <f t="shared" si="9"/>
        <v>0</v>
      </c>
      <c r="T41" s="119">
        <f t="shared" si="9"/>
        <v>0</v>
      </c>
      <c r="U41" s="119">
        <f t="shared" si="9"/>
        <v>0</v>
      </c>
      <c r="V41" s="119">
        <f t="shared" si="9"/>
        <v>0</v>
      </c>
      <c r="W41" s="119">
        <f t="shared" si="9"/>
        <v>0</v>
      </c>
      <c r="X41" s="119">
        <f t="shared" si="9"/>
        <v>0</v>
      </c>
      <c r="Y41" s="119">
        <f t="shared" si="9"/>
        <v>0</v>
      </c>
      <c r="Z41" s="119">
        <f t="shared" si="9"/>
        <v>0</v>
      </c>
      <c r="AA41" s="120">
        <f t="shared" si="9"/>
        <v>0</v>
      </c>
    </row>
    <row r="42" spans="2:27">
      <c r="B42" s="32" t="str">
        <f t="shared" si="6"/>
        <v/>
      </c>
      <c r="C42" s="118">
        <f t="shared" si="8"/>
        <v>0</v>
      </c>
      <c r="D42" s="119">
        <f t="shared" si="9"/>
        <v>0</v>
      </c>
      <c r="E42" s="119">
        <f t="shared" si="9"/>
        <v>0</v>
      </c>
      <c r="F42" s="119">
        <f t="shared" si="9"/>
        <v>0</v>
      </c>
      <c r="G42" s="119">
        <f t="shared" si="9"/>
        <v>0</v>
      </c>
      <c r="H42" s="119">
        <f t="shared" si="9"/>
        <v>0</v>
      </c>
      <c r="I42" s="119">
        <f t="shared" si="9"/>
        <v>0</v>
      </c>
      <c r="J42" s="119">
        <f t="shared" si="9"/>
        <v>0</v>
      </c>
      <c r="K42" s="119">
        <f t="shared" si="9"/>
        <v>0</v>
      </c>
      <c r="L42" s="119">
        <f t="shared" si="9"/>
        <v>0</v>
      </c>
      <c r="M42" s="119">
        <f t="shared" si="9"/>
        <v>0</v>
      </c>
      <c r="N42" s="119">
        <f t="shared" si="9"/>
        <v>0</v>
      </c>
      <c r="O42" s="119">
        <f t="shared" si="9"/>
        <v>0</v>
      </c>
      <c r="P42" s="119">
        <f t="shared" si="9"/>
        <v>0</v>
      </c>
      <c r="Q42" s="119">
        <f t="shared" si="9"/>
        <v>0</v>
      </c>
      <c r="R42" s="119">
        <f t="shared" si="9"/>
        <v>0</v>
      </c>
      <c r="S42" s="119">
        <f t="shared" si="9"/>
        <v>0</v>
      </c>
      <c r="T42" s="119">
        <f t="shared" si="9"/>
        <v>0</v>
      </c>
      <c r="U42" s="119">
        <f t="shared" si="9"/>
        <v>0</v>
      </c>
      <c r="V42" s="119">
        <f t="shared" si="9"/>
        <v>0</v>
      </c>
      <c r="W42" s="119">
        <f t="shared" si="9"/>
        <v>0</v>
      </c>
      <c r="X42" s="119">
        <f t="shared" si="9"/>
        <v>0</v>
      </c>
      <c r="Y42" s="119">
        <f t="shared" si="9"/>
        <v>0</v>
      </c>
      <c r="Z42" s="119">
        <f t="shared" si="9"/>
        <v>0</v>
      </c>
      <c r="AA42" s="120">
        <f t="shared" si="9"/>
        <v>0</v>
      </c>
    </row>
    <row r="43" spans="2:27">
      <c r="B43" s="32" t="str">
        <f t="shared" si="6"/>
        <v/>
      </c>
      <c r="C43" s="118">
        <f t="shared" si="8"/>
        <v>0</v>
      </c>
      <c r="D43" s="119">
        <f t="shared" si="9"/>
        <v>0</v>
      </c>
      <c r="E43" s="119">
        <f t="shared" si="9"/>
        <v>0</v>
      </c>
      <c r="F43" s="119">
        <f t="shared" si="9"/>
        <v>0</v>
      </c>
      <c r="G43" s="119">
        <f t="shared" si="9"/>
        <v>0</v>
      </c>
      <c r="H43" s="119">
        <f t="shared" si="9"/>
        <v>0</v>
      </c>
      <c r="I43" s="119">
        <f t="shared" si="9"/>
        <v>0</v>
      </c>
      <c r="J43" s="119">
        <f t="shared" si="9"/>
        <v>0</v>
      </c>
      <c r="K43" s="119">
        <f t="shared" si="9"/>
        <v>0</v>
      </c>
      <c r="L43" s="119">
        <f t="shared" si="9"/>
        <v>0</v>
      </c>
      <c r="M43" s="119">
        <f t="shared" si="9"/>
        <v>0</v>
      </c>
      <c r="N43" s="119">
        <f t="shared" si="9"/>
        <v>0</v>
      </c>
      <c r="O43" s="119">
        <f t="shared" si="9"/>
        <v>0</v>
      </c>
      <c r="P43" s="119">
        <f t="shared" si="9"/>
        <v>0</v>
      </c>
      <c r="Q43" s="119">
        <f t="shared" si="9"/>
        <v>0</v>
      </c>
      <c r="R43" s="119">
        <f t="shared" si="9"/>
        <v>0</v>
      </c>
      <c r="S43" s="119">
        <f t="shared" si="9"/>
        <v>0</v>
      </c>
      <c r="T43" s="119">
        <f t="shared" si="9"/>
        <v>0</v>
      </c>
      <c r="U43" s="119">
        <f t="shared" si="9"/>
        <v>0</v>
      </c>
      <c r="V43" s="119">
        <f t="shared" si="9"/>
        <v>0</v>
      </c>
      <c r="W43" s="119">
        <f t="shared" si="9"/>
        <v>0</v>
      </c>
      <c r="X43" s="119">
        <f t="shared" si="9"/>
        <v>0</v>
      </c>
      <c r="Y43" s="119">
        <f t="shared" si="9"/>
        <v>0</v>
      </c>
      <c r="Z43" s="119">
        <f t="shared" si="9"/>
        <v>0</v>
      </c>
      <c r="AA43" s="120">
        <f t="shared" si="9"/>
        <v>0</v>
      </c>
    </row>
    <row r="44" spans="2:27">
      <c r="B44" s="121" t="str">
        <f t="shared" si="6"/>
        <v/>
      </c>
      <c r="C44" s="122">
        <f t="shared" si="8"/>
        <v>0</v>
      </c>
      <c r="D44" s="123">
        <f t="shared" si="9"/>
        <v>0</v>
      </c>
      <c r="E44" s="123">
        <f t="shared" si="9"/>
        <v>0</v>
      </c>
      <c r="F44" s="123">
        <f t="shared" si="9"/>
        <v>0</v>
      </c>
      <c r="G44" s="123">
        <f t="shared" si="9"/>
        <v>0</v>
      </c>
      <c r="H44" s="123">
        <f t="shared" si="9"/>
        <v>0</v>
      </c>
      <c r="I44" s="123">
        <f t="shared" si="9"/>
        <v>0</v>
      </c>
      <c r="J44" s="123">
        <f t="shared" si="9"/>
        <v>0</v>
      </c>
      <c r="K44" s="123">
        <f t="shared" si="9"/>
        <v>0</v>
      </c>
      <c r="L44" s="123">
        <f t="shared" si="9"/>
        <v>0</v>
      </c>
      <c r="M44" s="123">
        <f t="shared" si="9"/>
        <v>0</v>
      </c>
      <c r="N44" s="123">
        <f t="shared" si="9"/>
        <v>0</v>
      </c>
      <c r="O44" s="123">
        <f t="shared" si="9"/>
        <v>0</v>
      </c>
      <c r="P44" s="123">
        <f t="shared" si="9"/>
        <v>0</v>
      </c>
      <c r="Q44" s="123">
        <f t="shared" si="9"/>
        <v>0</v>
      </c>
      <c r="R44" s="123">
        <f t="shared" si="9"/>
        <v>0</v>
      </c>
      <c r="S44" s="123">
        <f t="shared" si="9"/>
        <v>0</v>
      </c>
      <c r="T44" s="123">
        <f t="shared" si="9"/>
        <v>0</v>
      </c>
      <c r="U44" s="123">
        <f t="shared" si="9"/>
        <v>0</v>
      </c>
      <c r="V44" s="123">
        <f t="shared" si="9"/>
        <v>0</v>
      </c>
      <c r="W44" s="123">
        <f t="shared" si="9"/>
        <v>0</v>
      </c>
      <c r="X44" s="123">
        <f t="shared" si="9"/>
        <v>0</v>
      </c>
      <c r="Y44" s="123">
        <f t="shared" si="9"/>
        <v>0</v>
      </c>
      <c r="Z44" s="123">
        <f t="shared" si="9"/>
        <v>0</v>
      </c>
      <c r="AA44" s="124">
        <f t="shared" si="9"/>
        <v>0</v>
      </c>
    </row>
    <row r="45" spans="2:27">
      <c r="B45" s="78" t="str">
        <f t="shared" si="6"/>
        <v>TOTAL</v>
      </c>
      <c r="C45" s="125">
        <f>SUM(C35:C44)</f>
        <v>0.13157158457098928</v>
      </c>
      <c r="D45" s="125">
        <f t="shared" ref="D45:AA45" si="10">SUM(D35:D44)</f>
        <v>0.40360961664644435</v>
      </c>
      <c r="E45" s="125">
        <f t="shared" si="10"/>
        <v>0.51126297738757609</v>
      </c>
      <c r="F45" s="125">
        <f t="shared" si="10"/>
        <v>0.60284896823700573</v>
      </c>
      <c r="G45" s="125">
        <f t="shared" si="10"/>
        <v>0.64001289781974713</v>
      </c>
      <c r="H45" s="125">
        <f t="shared" si="10"/>
        <v>0.64283848431563251</v>
      </c>
      <c r="I45" s="125">
        <f t="shared" si="10"/>
        <v>0.64283848431563251</v>
      </c>
      <c r="J45" s="125">
        <f t="shared" si="10"/>
        <v>0.64283848431563251</v>
      </c>
      <c r="K45" s="125">
        <f t="shared" si="10"/>
        <v>0.64283848431563251</v>
      </c>
      <c r="L45" s="125">
        <f t="shared" si="10"/>
        <v>0.64283848431563251</v>
      </c>
      <c r="M45" s="125">
        <f t="shared" si="10"/>
        <v>0.64283848431563251</v>
      </c>
      <c r="N45" s="125">
        <f t="shared" si="10"/>
        <v>0.64283848431563251</v>
      </c>
      <c r="O45" s="125">
        <f t="shared" si="10"/>
        <v>0.64283848431563251</v>
      </c>
      <c r="P45" s="125">
        <f t="shared" si="10"/>
        <v>0.64283848431563251</v>
      </c>
      <c r="Q45" s="125">
        <f t="shared" si="10"/>
        <v>0.64283848431563251</v>
      </c>
      <c r="R45" s="125">
        <f t="shared" si="10"/>
        <v>0.64283848431563251</v>
      </c>
      <c r="S45" s="125">
        <f t="shared" si="10"/>
        <v>0.64283848431563251</v>
      </c>
      <c r="T45" s="125">
        <f t="shared" si="10"/>
        <v>0.64283848431563251</v>
      </c>
      <c r="U45" s="125">
        <f t="shared" si="10"/>
        <v>0.64283848431563251</v>
      </c>
      <c r="V45" s="125">
        <f t="shared" si="10"/>
        <v>0.64283848431563251</v>
      </c>
      <c r="W45" s="125">
        <f t="shared" si="10"/>
        <v>0.64283848431563251</v>
      </c>
      <c r="X45" s="125">
        <f t="shared" si="10"/>
        <v>0.64283848431563251</v>
      </c>
      <c r="Y45" s="125">
        <f t="shared" si="10"/>
        <v>0.64283848431563251</v>
      </c>
      <c r="Z45" s="125">
        <f t="shared" si="10"/>
        <v>0.64283848431563251</v>
      </c>
      <c r="AA45" s="125">
        <f t="shared" si="10"/>
        <v>0.64283848431563251</v>
      </c>
    </row>
    <row r="48" spans="2:27">
      <c r="B48" s="73" t="s">
        <v>119</v>
      </c>
      <c r="C48" s="2"/>
      <c r="D48" s="2"/>
    </row>
    <row r="50" spans="2:27">
      <c r="B50" s="75" t="str">
        <f>B8</f>
        <v>Forecast Capital Expenditure ($m Total)</v>
      </c>
      <c r="C50" s="237">
        <f>C21</f>
        <v>2026</v>
      </c>
      <c r="D50" s="80">
        <f>C50+1</f>
        <v>2027</v>
      </c>
      <c r="E50" s="80">
        <f>D50+1</f>
        <v>2028</v>
      </c>
      <c r="F50" s="80">
        <f t="shared" ref="F50:AA50" si="11">E50+1</f>
        <v>2029</v>
      </c>
      <c r="G50" s="80">
        <f t="shared" si="11"/>
        <v>2030</v>
      </c>
      <c r="H50" s="80">
        <f t="shared" si="11"/>
        <v>2031</v>
      </c>
      <c r="I50" s="80">
        <f t="shared" si="11"/>
        <v>2032</v>
      </c>
      <c r="J50" s="80">
        <f t="shared" si="11"/>
        <v>2033</v>
      </c>
      <c r="K50" s="80">
        <f t="shared" si="11"/>
        <v>2034</v>
      </c>
      <c r="L50" s="80">
        <f t="shared" si="11"/>
        <v>2035</v>
      </c>
      <c r="M50" s="80">
        <f t="shared" si="11"/>
        <v>2036</v>
      </c>
      <c r="N50" s="80">
        <f t="shared" si="11"/>
        <v>2037</v>
      </c>
      <c r="O50" s="80">
        <f t="shared" si="11"/>
        <v>2038</v>
      </c>
      <c r="P50" s="80">
        <f t="shared" si="11"/>
        <v>2039</v>
      </c>
      <c r="Q50" s="80">
        <f t="shared" si="11"/>
        <v>2040</v>
      </c>
      <c r="R50" s="80">
        <f t="shared" si="11"/>
        <v>2041</v>
      </c>
      <c r="S50" s="80">
        <f t="shared" si="11"/>
        <v>2042</v>
      </c>
      <c r="T50" s="80">
        <f t="shared" si="11"/>
        <v>2043</v>
      </c>
      <c r="U50" s="80">
        <f t="shared" si="11"/>
        <v>2044</v>
      </c>
      <c r="V50" s="80">
        <f t="shared" si="11"/>
        <v>2045</v>
      </c>
      <c r="W50" s="80">
        <f t="shared" si="11"/>
        <v>2046</v>
      </c>
      <c r="X50" s="80">
        <f t="shared" si="11"/>
        <v>2047</v>
      </c>
      <c r="Y50" s="80">
        <f t="shared" si="11"/>
        <v>2048</v>
      </c>
      <c r="Z50" s="80">
        <f t="shared" si="11"/>
        <v>2049</v>
      </c>
      <c r="AA50" s="80">
        <f t="shared" si="11"/>
        <v>2050</v>
      </c>
    </row>
    <row r="51" spans="2:27">
      <c r="B51" s="32" t="str">
        <f t="shared" ref="B51:B60" si="12">B22</f>
        <v>Jemena Wide</v>
      </c>
      <c r="C51" s="6">
        <f>IF($B51=$B$3&amp;" Wide",SUMIFS('Input Forecast Cap Projects'!F$4:F$106,'Input Forecast Cap Projects'!$A$4:$A$106,$C$3,'Input Forecast Cap Projects'!$B$4:$B$106,'Output sheet'!$B$3,'Input Forecast Cap Projects'!$D$4:$D$106,'Output sheet'!$B$48),SUMIFS('Input Forecast Cap Projects'!F$4:F$106,'Input Forecast Cap Projects'!$A$4:$A$106,$C$3,'Input Forecast Cap Projects'!$B$4:$B$106,'Output sheet'!$B$3,'Input Forecast Cap Projects'!$D$4:$D$106,'Output sheet'!$B$48,'Input Forecast Cap Projects'!$C$4:$C$106,'Output sheet'!$B51))</f>
        <v>12.909484235828804</v>
      </c>
      <c r="D51" s="6">
        <f>IF($B51=$B$3&amp;" Wide",SUMIFS('Input Forecast Cap Projects'!G$4:G$106,'Input Forecast Cap Projects'!$A$4:$A$106,$C$3,'Input Forecast Cap Projects'!$B$4:$B$106,'Output sheet'!$B$3,'Input Forecast Cap Projects'!$D$4:$D$106,'Output sheet'!$B$48),SUMIFS('Input Forecast Cap Projects'!G$4:G$106,'Input Forecast Cap Projects'!$A$4:$A$106,$C$3,'Input Forecast Cap Projects'!$B$4:$B$106,'Output sheet'!$B$3,'Input Forecast Cap Projects'!$D$4:$D$106,'Output sheet'!$B$48,'Input Forecast Cap Projects'!$C$4:$C$106,'Output sheet'!$B51))</f>
        <v>43.501662637783973</v>
      </c>
      <c r="E51" s="6">
        <f>IF($B51=$B$3&amp;" Wide",SUMIFS('Input Forecast Cap Projects'!H$4:H$106,'Input Forecast Cap Projects'!$A$4:$A$106,$C$3,'Input Forecast Cap Projects'!$B$4:$B$106,'Output sheet'!$B$3,'Input Forecast Cap Projects'!$D$4:$D$106,'Output sheet'!$B$48),SUMIFS('Input Forecast Cap Projects'!H$4:H$106,'Input Forecast Cap Projects'!$A$4:$A$106,$C$3,'Input Forecast Cap Projects'!$B$4:$B$106,'Output sheet'!$B$3,'Input Forecast Cap Projects'!$D$4:$D$106,'Output sheet'!$B$48,'Input Forecast Cap Projects'!$C$4:$C$106,'Output sheet'!$B51))</f>
        <v>19.50498722032037</v>
      </c>
      <c r="F51" s="6">
        <f>IF($B51=$B$3&amp;" Wide",SUMIFS('Input Forecast Cap Projects'!I$4:I$106,'Input Forecast Cap Projects'!$A$4:$A$106,$C$3,'Input Forecast Cap Projects'!$B$4:$B$106,'Output sheet'!$B$3,'Input Forecast Cap Projects'!$D$4:$D$106,'Output sheet'!$B$48),SUMIFS('Input Forecast Cap Projects'!I$4:I$106,'Input Forecast Cap Projects'!$A$4:$A$106,$C$3,'Input Forecast Cap Projects'!$B$4:$B$106,'Output sheet'!$B$3,'Input Forecast Cap Projects'!$D$4:$D$106,'Output sheet'!$B$48,'Input Forecast Cap Projects'!$C$4:$C$106,'Output sheet'!$B51))</f>
        <v>11.017540999186645</v>
      </c>
      <c r="G51" s="6">
        <f>IF($B51=$B$3&amp;" Wide",SUMIFS('Input Forecast Cap Projects'!J$4:J$106,'Input Forecast Cap Projects'!$A$4:$A$106,$C$3,'Input Forecast Cap Projects'!$B$4:$B$106,'Output sheet'!$B$3,'Input Forecast Cap Projects'!$D$4:$D$106,'Output sheet'!$B$48),SUMIFS('Input Forecast Cap Projects'!J$4:J$106,'Input Forecast Cap Projects'!$A$4:$A$106,$C$3,'Input Forecast Cap Projects'!$B$4:$B$106,'Output sheet'!$B$3,'Input Forecast Cap Projects'!$D$4:$D$106,'Output sheet'!$B$48,'Input Forecast Cap Projects'!$C$4:$C$106,'Output sheet'!$B51))</f>
        <v>19.404310016262766</v>
      </c>
      <c r="H51" s="6">
        <f>IF($B51=$B$3&amp;" Wide",SUMIFS('Input Forecast Cap Projects'!K$4:K$106,'Input Forecast Cap Projects'!$A$4:$A$106,$C$3,'Input Forecast Cap Projects'!$B$4:$B$106,'Output sheet'!$B$3,'Input Forecast Cap Projects'!$D$4:$D$106,'Output sheet'!$B$48),SUMIFS('Input Forecast Cap Projects'!K$4:K$106,'Input Forecast Cap Projects'!$A$4:$A$106,$C$3,'Input Forecast Cap Projects'!$B$4:$B$106,'Output sheet'!$B$3,'Input Forecast Cap Projects'!$D$4:$D$106,'Output sheet'!$B$48,'Input Forecast Cap Projects'!$C$4:$C$106,'Output sheet'!$B51))</f>
        <v>2.076028399974267</v>
      </c>
      <c r="I51" s="6">
        <f>IF($B51=$B$3&amp;" Wide",SUMIFS('Input Forecast Cap Projects'!L$4:L$106,'Input Forecast Cap Projects'!$A$4:$A$106,$C$3,'Input Forecast Cap Projects'!$B$4:$B$106,'Output sheet'!$B$3,'Input Forecast Cap Projects'!$D$4:$D$106,'Output sheet'!$B$48),SUMIFS('Input Forecast Cap Projects'!L$4:L$106,'Input Forecast Cap Projects'!$A$4:$A$106,$C$3,'Input Forecast Cap Projects'!$B$4:$B$106,'Output sheet'!$B$3,'Input Forecast Cap Projects'!$D$4:$D$106,'Output sheet'!$B$48,'Input Forecast Cap Projects'!$C$4:$C$106,'Output sheet'!$B51))</f>
        <v>0</v>
      </c>
      <c r="J51" s="6">
        <f>IF($B51=$B$3&amp;" Wide",SUMIFS('Input Forecast Cap Projects'!M$4:M$106,'Input Forecast Cap Projects'!$A$4:$A$106,$C$3,'Input Forecast Cap Projects'!$B$4:$B$106,'Output sheet'!$B$3,'Input Forecast Cap Projects'!$D$4:$D$106,'Output sheet'!$B$48),SUMIFS('Input Forecast Cap Projects'!M$4:M$106,'Input Forecast Cap Projects'!$A$4:$A$106,$C$3,'Input Forecast Cap Projects'!$B$4:$B$106,'Output sheet'!$B$3,'Input Forecast Cap Projects'!$D$4:$D$106,'Output sheet'!$B$48,'Input Forecast Cap Projects'!$C$4:$C$106,'Output sheet'!$B51))</f>
        <v>0</v>
      </c>
      <c r="K51" s="6">
        <f>IF($B51=$B$3&amp;" Wide",SUMIFS('Input Forecast Cap Projects'!N$4:N$106,'Input Forecast Cap Projects'!$A$4:$A$106,$C$3,'Input Forecast Cap Projects'!$B$4:$B$106,'Output sheet'!$B$3,'Input Forecast Cap Projects'!$D$4:$D$106,'Output sheet'!$B$48),SUMIFS('Input Forecast Cap Projects'!N$4:N$106,'Input Forecast Cap Projects'!$A$4:$A$106,$C$3,'Input Forecast Cap Projects'!$B$4:$B$106,'Output sheet'!$B$3,'Input Forecast Cap Projects'!$D$4:$D$106,'Output sheet'!$B$48,'Input Forecast Cap Projects'!$C$4:$C$106,'Output sheet'!$B51))</f>
        <v>0</v>
      </c>
      <c r="L51" s="6">
        <f>IF($B51=$B$3&amp;" Wide",SUMIFS('Input Forecast Cap Projects'!O$4:O$106,'Input Forecast Cap Projects'!$A$4:$A$106,$C$3,'Input Forecast Cap Projects'!$B$4:$B$106,'Output sheet'!$B$3,'Input Forecast Cap Projects'!$D$4:$D$106,'Output sheet'!$B$48),SUMIFS('Input Forecast Cap Projects'!O$4:O$106,'Input Forecast Cap Projects'!$A$4:$A$106,$C$3,'Input Forecast Cap Projects'!$B$4:$B$106,'Output sheet'!$B$3,'Input Forecast Cap Projects'!$D$4:$D$106,'Output sheet'!$B$48,'Input Forecast Cap Projects'!$C$4:$C$106,'Output sheet'!$B51))</f>
        <v>0</v>
      </c>
      <c r="M51" s="6">
        <f>IF($B51=$B$3&amp;" Wide",SUMIFS('Input Forecast Cap Projects'!P$4:P$106,'Input Forecast Cap Projects'!$A$4:$A$106,$C$3,'Input Forecast Cap Projects'!$B$4:$B$106,'Output sheet'!$B$3,'Input Forecast Cap Projects'!$D$4:$D$106,'Output sheet'!$B$48),SUMIFS('Input Forecast Cap Projects'!P$4:P$106,'Input Forecast Cap Projects'!$A$4:$A$106,$C$3,'Input Forecast Cap Projects'!$B$4:$B$106,'Output sheet'!$B$3,'Input Forecast Cap Projects'!$D$4:$D$106,'Output sheet'!$B$48,'Input Forecast Cap Projects'!$C$4:$C$106,'Output sheet'!$B51))</f>
        <v>0</v>
      </c>
      <c r="N51" s="6">
        <f>IF($B51=$B$3&amp;" Wide",SUMIFS('Input Forecast Cap Projects'!Q$4:Q$106,'Input Forecast Cap Projects'!$A$4:$A$106,$C$3,'Input Forecast Cap Projects'!$B$4:$B$106,'Output sheet'!$B$3,'Input Forecast Cap Projects'!$D$4:$D$106,'Output sheet'!$B$48),SUMIFS('Input Forecast Cap Projects'!Q$4:Q$106,'Input Forecast Cap Projects'!$A$4:$A$106,$C$3,'Input Forecast Cap Projects'!$B$4:$B$106,'Output sheet'!$B$3,'Input Forecast Cap Projects'!$D$4:$D$106,'Output sheet'!$B$48,'Input Forecast Cap Projects'!$C$4:$C$106,'Output sheet'!$B51))</f>
        <v>0</v>
      </c>
      <c r="O51" s="6">
        <f>IF($B51=$B$3&amp;" Wide",SUMIFS('Input Forecast Cap Projects'!R$4:R$106,'Input Forecast Cap Projects'!$A$4:$A$106,$C$3,'Input Forecast Cap Projects'!$B$4:$B$106,'Output sheet'!$B$3,'Input Forecast Cap Projects'!$D$4:$D$106,'Output sheet'!$B$48),SUMIFS('Input Forecast Cap Projects'!R$4:R$106,'Input Forecast Cap Projects'!$A$4:$A$106,$C$3,'Input Forecast Cap Projects'!$B$4:$B$106,'Output sheet'!$B$3,'Input Forecast Cap Projects'!$D$4:$D$106,'Output sheet'!$B$48,'Input Forecast Cap Projects'!$C$4:$C$106,'Output sheet'!$B51))</f>
        <v>0</v>
      </c>
      <c r="P51" s="6">
        <f>IF($B51=$B$3&amp;" Wide",SUMIFS('Input Forecast Cap Projects'!S$4:S$106,'Input Forecast Cap Projects'!$A$4:$A$106,$C$3,'Input Forecast Cap Projects'!$B$4:$B$106,'Output sheet'!$B$3,'Input Forecast Cap Projects'!$D$4:$D$106,'Output sheet'!$B$48),SUMIFS('Input Forecast Cap Projects'!S$4:S$106,'Input Forecast Cap Projects'!$A$4:$A$106,$C$3,'Input Forecast Cap Projects'!$B$4:$B$106,'Output sheet'!$B$3,'Input Forecast Cap Projects'!$D$4:$D$106,'Output sheet'!$B$48,'Input Forecast Cap Projects'!$C$4:$C$106,'Output sheet'!$B51))</f>
        <v>0</v>
      </c>
      <c r="Q51" s="6">
        <f>IF($B51=$B$3&amp;" Wide",SUMIFS('Input Forecast Cap Projects'!T$4:T$106,'Input Forecast Cap Projects'!$A$4:$A$106,$C$3,'Input Forecast Cap Projects'!$B$4:$B$106,'Output sheet'!$B$3,'Input Forecast Cap Projects'!$D$4:$D$106,'Output sheet'!$B$48),SUMIFS('Input Forecast Cap Projects'!T$4:T$106,'Input Forecast Cap Projects'!$A$4:$A$106,$C$3,'Input Forecast Cap Projects'!$B$4:$B$106,'Output sheet'!$B$3,'Input Forecast Cap Projects'!$D$4:$D$106,'Output sheet'!$B$48,'Input Forecast Cap Projects'!$C$4:$C$106,'Output sheet'!$B51))</f>
        <v>0</v>
      </c>
      <c r="R51" s="6">
        <f>IF($B51=$B$3&amp;" Wide",SUMIFS('Input Forecast Cap Projects'!U$4:U$106,'Input Forecast Cap Projects'!$A$4:$A$106,$C$3,'Input Forecast Cap Projects'!$B$4:$B$106,'Output sheet'!$B$3,'Input Forecast Cap Projects'!$D$4:$D$106,'Output sheet'!$B$48),SUMIFS('Input Forecast Cap Projects'!U$4:U$106,'Input Forecast Cap Projects'!$A$4:$A$106,$C$3,'Input Forecast Cap Projects'!$B$4:$B$106,'Output sheet'!$B$3,'Input Forecast Cap Projects'!$D$4:$D$106,'Output sheet'!$B$48,'Input Forecast Cap Projects'!$C$4:$C$106,'Output sheet'!$B51))</f>
        <v>0</v>
      </c>
      <c r="S51" s="6">
        <f>IF($B51=$B$3&amp;" Wide",SUMIFS('Input Forecast Cap Projects'!V$4:V$106,'Input Forecast Cap Projects'!$A$4:$A$106,$C$3,'Input Forecast Cap Projects'!$B$4:$B$106,'Output sheet'!$B$3,'Input Forecast Cap Projects'!$D$4:$D$106,'Output sheet'!$B$48),SUMIFS('Input Forecast Cap Projects'!V$4:V$106,'Input Forecast Cap Projects'!$A$4:$A$106,$C$3,'Input Forecast Cap Projects'!$B$4:$B$106,'Output sheet'!$B$3,'Input Forecast Cap Projects'!$D$4:$D$106,'Output sheet'!$B$48,'Input Forecast Cap Projects'!$C$4:$C$106,'Output sheet'!$B51))</f>
        <v>0</v>
      </c>
      <c r="T51" s="6">
        <f>IF($B51=$B$3&amp;" Wide",SUMIFS('Input Forecast Cap Projects'!W$4:W$106,'Input Forecast Cap Projects'!$A$4:$A$106,$C$3,'Input Forecast Cap Projects'!$B$4:$B$106,'Output sheet'!$B$3,'Input Forecast Cap Projects'!$D$4:$D$106,'Output sheet'!$B$48),SUMIFS('Input Forecast Cap Projects'!W$4:W$106,'Input Forecast Cap Projects'!$A$4:$A$106,$C$3,'Input Forecast Cap Projects'!$B$4:$B$106,'Output sheet'!$B$3,'Input Forecast Cap Projects'!$D$4:$D$106,'Output sheet'!$B$48,'Input Forecast Cap Projects'!$C$4:$C$106,'Output sheet'!$B51))</f>
        <v>0</v>
      </c>
      <c r="U51" s="6">
        <f>IF($B51=$B$3&amp;" Wide",SUMIFS('Input Forecast Cap Projects'!X$4:X$106,'Input Forecast Cap Projects'!$A$4:$A$106,$C$3,'Input Forecast Cap Projects'!$B$4:$B$106,'Output sheet'!$B$3,'Input Forecast Cap Projects'!$D$4:$D$106,'Output sheet'!$B$48),SUMIFS('Input Forecast Cap Projects'!X$4:X$106,'Input Forecast Cap Projects'!$A$4:$A$106,$C$3,'Input Forecast Cap Projects'!$B$4:$B$106,'Output sheet'!$B$3,'Input Forecast Cap Projects'!$D$4:$D$106,'Output sheet'!$B$48,'Input Forecast Cap Projects'!$C$4:$C$106,'Output sheet'!$B51))</f>
        <v>0</v>
      </c>
      <c r="V51" s="6">
        <f>IF($B51=$B$3&amp;" Wide",SUMIFS('Input Forecast Cap Projects'!Y$4:Y$106,'Input Forecast Cap Projects'!$A$4:$A$106,$C$3,'Input Forecast Cap Projects'!$B$4:$B$106,'Output sheet'!$B$3,'Input Forecast Cap Projects'!$D$4:$D$106,'Output sheet'!$B$48),SUMIFS('Input Forecast Cap Projects'!Y$4:Y$106,'Input Forecast Cap Projects'!$A$4:$A$106,$C$3,'Input Forecast Cap Projects'!$B$4:$B$106,'Output sheet'!$B$3,'Input Forecast Cap Projects'!$D$4:$D$106,'Output sheet'!$B$48,'Input Forecast Cap Projects'!$C$4:$C$106,'Output sheet'!$B51))</f>
        <v>0</v>
      </c>
      <c r="W51" s="6">
        <f>IF($B51=$B$3&amp;" Wide",SUMIFS('Input Forecast Cap Projects'!Z$4:Z$106,'Input Forecast Cap Projects'!$A$4:$A$106,$C$3,'Input Forecast Cap Projects'!$B$4:$B$106,'Output sheet'!$B$3,'Input Forecast Cap Projects'!$D$4:$D$106,'Output sheet'!$B$48),SUMIFS('Input Forecast Cap Projects'!Z$4:Z$106,'Input Forecast Cap Projects'!$A$4:$A$106,$C$3,'Input Forecast Cap Projects'!$B$4:$B$106,'Output sheet'!$B$3,'Input Forecast Cap Projects'!$D$4:$D$106,'Output sheet'!$B$48,'Input Forecast Cap Projects'!$C$4:$C$106,'Output sheet'!$B51))</f>
        <v>0</v>
      </c>
      <c r="X51" s="6">
        <f>IF($B51=$B$3&amp;" Wide",SUMIFS('Input Forecast Cap Projects'!AA$4:AA$106,'Input Forecast Cap Projects'!$A$4:$A$106,$C$3,'Input Forecast Cap Projects'!$B$4:$B$106,'Output sheet'!$B$3,'Input Forecast Cap Projects'!$D$4:$D$106,'Output sheet'!$B$48),SUMIFS('Input Forecast Cap Projects'!AA$4:AA$106,'Input Forecast Cap Projects'!$A$4:$A$106,$C$3,'Input Forecast Cap Projects'!$B$4:$B$106,'Output sheet'!$B$3,'Input Forecast Cap Projects'!$D$4:$D$106,'Output sheet'!$B$48,'Input Forecast Cap Projects'!$C$4:$C$106,'Output sheet'!$B51))</f>
        <v>0</v>
      </c>
      <c r="Y51" s="6">
        <f>IF($B51=$B$3&amp;" Wide",SUMIFS('Input Forecast Cap Projects'!AB$4:AB$106,'Input Forecast Cap Projects'!$A$4:$A$106,$C$3,'Input Forecast Cap Projects'!$B$4:$B$106,'Output sheet'!$B$3,'Input Forecast Cap Projects'!$D$4:$D$106,'Output sheet'!$B$48),SUMIFS('Input Forecast Cap Projects'!AB$4:AB$106,'Input Forecast Cap Projects'!$A$4:$A$106,$C$3,'Input Forecast Cap Projects'!$B$4:$B$106,'Output sheet'!$B$3,'Input Forecast Cap Projects'!$D$4:$D$106,'Output sheet'!$B$48,'Input Forecast Cap Projects'!$C$4:$C$106,'Output sheet'!$B51))</f>
        <v>0</v>
      </c>
      <c r="Z51" s="6">
        <f>IF($B51=$B$3&amp;" Wide",SUMIFS('Input Forecast Cap Projects'!AC$4:AC$106,'Input Forecast Cap Projects'!$A$4:$A$106,$C$3,'Input Forecast Cap Projects'!$B$4:$B$106,'Output sheet'!$B$3,'Input Forecast Cap Projects'!$D$4:$D$106,'Output sheet'!$B$48),SUMIFS('Input Forecast Cap Projects'!AC$4:AC$106,'Input Forecast Cap Projects'!$A$4:$A$106,$C$3,'Input Forecast Cap Projects'!$B$4:$B$106,'Output sheet'!$B$3,'Input Forecast Cap Projects'!$D$4:$D$106,'Output sheet'!$B$48,'Input Forecast Cap Projects'!$C$4:$C$106,'Output sheet'!$B51))</f>
        <v>0</v>
      </c>
      <c r="AA51" s="6">
        <f>IF($B51=$B$3&amp;" Wide",SUMIFS('Input Forecast Cap Projects'!AD$4:AD$106,'Input Forecast Cap Projects'!$A$4:$A$106,$C$3,'Input Forecast Cap Projects'!$B$4:$B$106,'Output sheet'!$B$3,'Input Forecast Cap Projects'!$D$4:$D$106,'Output sheet'!$B$48),SUMIFS('Input Forecast Cap Projects'!AD$4:AD$106,'Input Forecast Cap Projects'!$A$4:$A$106,$C$3,'Input Forecast Cap Projects'!$B$4:$B$106,'Output sheet'!$B$3,'Input Forecast Cap Projects'!$D$4:$D$106,'Output sheet'!$B$48,'Input Forecast Cap Projects'!$C$4:$C$106,'Output sheet'!$B51))</f>
        <v>0</v>
      </c>
    </row>
    <row r="52" spans="2:27">
      <c r="B52" s="32" t="str">
        <f t="shared" si="12"/>
        <v>Jemena Electricity Network</v>
      </c>
      <c r="C52" s="6">
        <f>IF($B52=$B$3&amp;" Wide",SUMIFS('Input Forecast Cap Projects'!F$4:F$106,'Input Forecast Cap Projects'!$A$4:$A$106,$C$3,'Input Forecast Cap Projects'!$B$4:$B$106,'Output sheet'!$B$3,'Input Forecast Cap Projects'!$D$4:$D$106,'Output sheet'!$B$48),SUMIFS('Input Forecast Cap Projects'!F$4:F$106,'Input Forecast Cap Projects'!$A$4:$A$106,$C$3,'Input Forecast Cap Projects'!$B$4:$B$106,'Output sheet'!$B$3,'Input Forecast Cap Projects'!$D$4:$D$106,'Output sheet'!$B$48,'Input Forecast Cap Projects'!$C$4:$C$106,'Output sheet'!$B52))</f>
        <v>12.909484235828804</v>
      </c>
      <c r="D52" s="6">
        <f>IF($B52=$B$3&amp;" Wide",SUMIFS('Input Forecast Cap Projects'!G$4:G$106,'Input Forecast Cap Projects'!$A$4:$A$106,$C$3,'Input Forecast Cap Projects'!$B$4:$B$106,'Output sheet'!$B$3,'Input Forecast Cap Projects'!$D$4:$D$106,'Output sheet'!$B$48),SUMIFS('Input Forecast Cap Projects'!G$4:G$106,'Input Forecast Cap Projects'!$A$4:$A$106,$C$3,'Input Forecast Cap Projects'!$B$4:$B$106,'Output sheet'!$B$3,'Input Forecast Cap Projects'!$D$4:$D$106,'Output sheet'!$B$48,'Input Forecast Cap Projects'!$C$4:$C$106,'Output sheet'!$B52))</f>
        <v>43.501662637783973</v>
      </c>
      <c r="E52" s="6">
        <f>IF($B52=$B$3&amp;" Wide",SUMIFS('Input Forecast Cap Projects'!H$4:H$106,'Input Forecast Cap Projects'!$A$4:$A$106,$C$3,'Input Forecast Cap Projects'!$B$4:$B$106,'Output sheet'!$B$3,'Input Forecast Cap Projects'!$D$4:$D$106,'Output sheet'!$B$48),SUMIFS('Input Forecast Cap Projects'!H$4:H$106,'Input Forecast Cap Projects'!$A$4:$A$106,$C$3,'Input Forecast Cap Projects'!$B$4:$B$106,'Output sheet'!$B$3,'Input Forecast Cap Projects'!$D$4:$D$106,'Output sheet'!$B$48,'Input Forecast Cap Projects'!$C$4:$C$106,'Output sheet'!$B52))</f>
        <v>19.50498722032037</v>
      </c>
      <c r="F52" s="6">
        <f>IF($B52=$B$3&amp;" Wide",SUMIFS('Input Forecast Cap Projects'!I$4:I$106,'Input Forecast Cap Projects'!$A$4:$A$106,$C$3,'Input Forecast Cap Projects'!$B$4:$B$106,'Output sheet'!$B$3,'Input Forecast Cap Projects'!$D$4:$D$106,'Output sheet'!$B$48),SUMIFS('Input Forecast Cap Projects'!I$4:I$106,'Input Forecast Cap Projects'!$A$4:$A$106,$C$3,'Input Forecast Cap Projects'!$B$4:$B$106,'Output sheet'!$B$3,'Input Forecast Cap Projects'!$D$4:$D$106,'Output sheet'!$B$48,'Input Forecast Cap Projects'!$C$4:$C$106,'Output sheet'!$B52))</f>
        <v>11.017540999186645</v>
      </c>
      <c r="G52" s="6">
        <f>IF($B52=$B$3&amp;" Wide",SUMIFS('Input Forecast Cap Projects'!J$4:J$106,'Input Forecast Cap Projects'!$A$4:$A$106,$C$3,'Input Forecast Cap Projects'!$B$4:$B$106,'Output sheet'!$B$3,'Input Forecast Cap Projects'!$D$4:$D$106,'Output sheet'!$B$48),SUMIFS('Input Forecast Cap Projects'!J$4:J$106,'Input Forecast Cap Projects'!$A$4:$A$106,$C$3,'Input Forecast Cap Projects'!$B$4:$B$106,'Output sheet'!$B$3,'Input Forecast Cap Projects'!$D$4:$D$106,'Output sheet'!$B$48,'Input Forecast Cap Projects'!$C$4:$C$106,'Output sheet'!$B52))</f>
        <v>19.404310016262766</v>
      </c>
      <c r="H52" s="6">
        <f>IF($B52=$B$3&amp;" Wide",SUMIFS('Input Forecast Cap Projects'!K$4:K$106,'Input Forecast Cap Projects'!$A$4:$A$106,$C$3,'Input Forecast Cap Projects'!$B$4:$B$106,'Output sheet'!$B$3,'Input Forecast Cap Projects'!$D$4:$D$106,'Output sheet'!$B$48),SUMIFS('Input Forecast Cap Projects'!K$4:K$106,'Input Forecast Cap Projects'!$A$4:$A$106,$C$3,'Input Forecast Cap Projects'!$B$4:$B$106,'Output sheet'!$B$3,'Input Forecast Cap Projects'!$D$4:$D$106,'Output sheet'!$B$48,'Input Forecast Cap Projects'!$C$4:$C$106,'Output sheet'!$B52))</f>
        <v>2.076028399974267</v>
      </c>
      <c r="I52" s="6">
        <f>IF($B52=$B$3&amp;" Wide",SUMIFS('Input Forecast Cap Projects'!L$4:L$106,'Input Forecast Cap Projects'!$A$4:$A$106,$C$3,'Input Forecast Cap Projects'!$B$4:$B$106,'Output sheet'!$B$3,'Input Forecast Cap Projects'!$D$4:$D$106,'Output sheet'!$B$48),SUMIFS('Input Forecast Cap Projects'!L$4:L$106,'Input Forecast Cap Projects'!$A$4:$A$106,$C$3,'Input Forecast Cap Projects'!$B$4:$B$106,'Output sheet'!$B$3,'Input Forecast Cap Projects'!$D$4:$D$106,'Output sheet'!$B$48,'Input Forecast Cap Projects'!$C$4:$C$106,'Output sheet'!$B52))</f>
        <v>0</v>
      </c>
      <c r="J52" s="6">
        <f>IF($B52=$B$3&amp;" Wide",SUMIFS('Input Forecast Cap Projects'!M$4:M$106,'Input Forecast Cap Projects'!$A$4:$A$106,$C$3,'Input Forecast Cap Projects'!$B$4:$B$106,'Output sheet'!$B$3,'Input Forecast Cap Projects'!$D$4:$D$106,'Output sheet'!$B$48),SUMIFS('Input Forecast Cap Projects'!M$4:M$106,'Input Forecast Cap Projects'!$A$4:$A$106,$C$3,'Input Forecast Cap Projects'!$B$4:$B$106,'Output sheet'!$B$3,'Input Forecast Cap Projects'!$D$4:$D$106,'Output sheet'!$B$48,'Input Forecast Cap Projects'!$C$4:$C$106,'Output sheet'!$B52))</f>
        <v>0</v>
      </c>
      <c r="K52" s="6">
        <f>IF($B52=$B$3&amp;" Wide",SUMIFS('Input Forecast Cap Projects'!N$4:N$106,'Input Forecast Cap Projects'!$A$4:$A$106,$C$3,'Input Forecast Cap Projects'!$B$4:$B$106,'Output sheet'!$B$3,'Input Forecast Cap Projects'!$D$4:$D$106,'Output sheet'!$B$48),SUMIFS('Input Forecast Cap Projects'!N$4:N$106,'Input Forecast Cap Projects'!$A$4:$A$106,$C$3,'Input Forecast Cap Projects'!$B$4:$B$106,'Output sheet'!$B$3,'Input Forecast Cap Projects'!$D$4:$D$106,'Output sheet'!$B$48,'Input Forecast Cap Projects'!$C$4:$C$106,'Output sheet'!$B52))</f>
        <v>0</v>
      </c>
      <c r="L52" s="6">
        <f>IF($B52=$B$3&amp;" Wide",SUMIFS('Input Forecast Cap Projects'!O$4:O$106,'Input Forecast Cap Projects'!$A$4:$A$106,$C$3,'Input Forecast Cap Projects'!$B$4:$B$106,'Output sheet'!$B$3,'Input Forecast Cap Projects'!$D$4:$D$106,'Output sheet'!$B$48),SUMIFS('Input Forecast Cap Projects'!O$4:O$106,'Input Forecast Cap Projects'!$A$4:$A$106,$C$3,'Input Forecast Cap Projects'!$B$4:$B$106,'Output sheet'!$B$3,'Input Forecast Cap Projects'!$D$4:$D$106,'Output sheet'!$B$48,'Input Forecast Cap Projects'!$C$4:$C$106,'Output sheet'!$B52))</f>
        <v>0</v>
      </c>
      <c r="M52" s="6">
        <f>IF($B52=$B$3&amp;" Wide",SUMIFS('Input Forecast Cap Projects'!P$4:P$106,'Input Forecast Cap Projects'!$A$4:$A$106,$C$3,'Input Forecast Cap Projects'!$B$4:$B$106,'Output sheet'!$B$3,'Input Forecast Cap Projects'!$D$4:$D$106,'Output sheet'!$B$48),SUMIFS('Input Forecast Cap Projects'!P$4:P$106,'Input Forecast Cap Projects'!$A$4:$A$106,$C$3,'Input Forecast Cap Projects'!$B$4:$B$106,'Output sheet'!$B$3,'Input Forecast Cap Projects'!$D$4:$D$106,'Output sheet'!$B$48,'Input Forecast Cap Projects'!$C$4:$C$106,'Output sheet'!$B52))</f>
        <v>0</v>
      </c>
      <c r="N52" s="6">
        <f>IF($B52=$B$3&amp;" Wide",SUMIFS('Input Forecast Cap Projects'!Q$4:Q$106,'Input Forecast Cap Projects'!$A$4:$A$106,$C$3,'Input Forecast Cap Projects'!$B$4:$B$106,'Output sheet'!$B$3,'Input Forecast Cap Projects'!$D$4:$D$106,'Output sheet'!$B$48),SUMIFS('Input Forecast Cap Projects'!Q$4:Q$106,'Input Forecast Cap Projects'!$A$4:$A$106,$C$3,'Input Forecast Cap Projects'!$B$4:$B$106,'Output sheet'!$B$3,'Input Forecast Cap Projects'!$D$4:$D$106,'Output sheet'!$B$48,'Input Forecast Cap Projects'!$C$4:$C$106,'Output sheet'!$B52))</f>
        <v>0</v>
      </c>
      <c r="O52" s="6">
        <f>IF($B52=$B$3&amp;" Wide",SUMIFS('Input Forecast Cap Projects'!R$4:R$106,'Input Forecast Cap Projects'!$A$4:$A$106,$C$3,'Input Forecast Cap Projects'!$B$4:$B$106,'Output sheet'!$B$3,'Input Forecast Cap Projects'!$D$4:$D$106,'Output sheet'!$B$48),SUMIFS('Input Forecast Cap Projects'!R$4:R$106,'Input Forecast Cap Projects'!$A$4:$A$106,$C$3,'Input Forecast Cap Projects'!$B$4:$B$106,'Output sheet'!$B$3,'Input Forecast Cap Projects'!$D$4:$D$106,'Output sheet'!$B$48,'Input Forecast Cap Projects'!$C$4:$C$106,'Output sheet'!$B52))</f>
        <v>0</v>
      </c>
      <c r="P52" s="6">
        <f>IF($B52=$B$3&amp;" Wide",SUMIFS('Input Forecast Cap Projects'!S$4:S$106,'Input Forecast Cap Projects'!$A$4:$A$106,$C$3,'Input Forecast Cap Projects'!$B$4:$B$106,'Output sheet'!$B$3,'Input Forecast Cap Projects'!$D$4:$D$106,'Output sheet'!$B$48),SUMIFS('Input Forecast Cap Projects'!S$4:S$106,'Input Forecast Cap Projects'!$A$4:$A$106,$C$3,'Input Forecast Cap Projects'!$B$4:$B$106,'Output sheet'!$B$3,'Input Forecast Cap Projects'!$D$4:$D$106,'Output sheet'!$B$48,'Input Forecast Cap Projects'!$C$4:$C$106,'Output sheet'!$B52))</f>
        <v>0</v>
      </c>
      <c r="Q52" s="6">
        <f>IF($B52=$B$3&amp;" Wide",SUMIFS('Input Forecast Cap Projects'!T$4:T$106,'Input Forecast Cap Projects'!$A$4:$A$106,$C$3,'Input Forecast Cap Projects'!$B$4:$B$106,'Output sheet'!$B$3,'Input Forecast Cap Projects'!$D$4:$D$106,'Output sheet'!$B$48),SUMIFS('Input Forecast Cap Projects'!T$4:T$106,'Input Forecast Cap Projects'!$A$4:$A$106,$C$3,'Input Forecast Cap Projects'!$B$4:$B$106,'Output sheet'!$B$3,'Input Forecast Cap Projects'!$D$4:$D$106,'Output sheet'!$B$48,'Input Forecast Cap Projects'!$C$4:$C$106,'Output sheet'!$B52))</f>
        <v>0</v>
      </c>
      <c r="R52" s="6">
        <f>IF($B52=$B$3&amp;" Wide",SUMIFS('Input Forecast Cap Projects'!U$4:U$106,'Input Forecast Cap Projects'!$A$4:$A$106,$C$3,'Input Forecast Cap Projects'!$B$4:$B$106,'Output sheet'!$B$3,'Input Forecast Cap Projects'!$D$4:$D$106,'Output sheet'!$B$48),SUMIFS('Input Forecast Cap Projects'!U$4:U$106,'Input Forecast Cap Projects'!$A$4:$A$106,$C$3,'Input Forecast Cap Projects'!$B$4:$B$106,'Output sheet'!$B$3,'Input Forecast Cap Projects'!$D$4:$D$106,'Output sheet'!$B$48,'Input Forecast Cap Projects'!$C$4:$C$106,'Output sheet'!$B52))</f>
        <v>0</v>
      </c>
      <c r="S52" s="6">
        <f>IF($B52=$B$3&amp;" Wide",SUMIFS('Input Forecast Cap Projects'!V$4:V$106,'Input Forecast Cap Projects'!$A$4:$A$106,$C$3,'Input Forecast Cap Projects'!$B$4:$B$106,'Output sheet'!$B$3,'Input Forecast Cap Projects'!$D$4:$D$106,'Output sheet'!$B$48),SUMIFS('Input Forecast Cap Projects'!V$4:V$106,'Input Forecast Cap Projects'!$A$4:$A$106,$C$3,'Input Forecast Cap Projects'!$B$4:$B$106,'Output sheet'!$B$3,'Input Forecast Cap Projects'!$D$4:$D$106,'Output sheet'!$B$48,'Input Forecast Cap Projects'!$C$4:$C$106,'Output sheet'!$B52))</f>
        <v>0</v>
      </c>
      <c r="T52" s="6">
        <f>IF($B52=$B$3&amp;" Wide",SUMIFS('Input Forecast Cap Projects'!W$4:W$106,'Input Forecast Cap Projects'!$A$4:$A$106,$C$3,'Input Forecast Cap Projects'!$B$4:$B$106,'Output sheet'!$B$3,'Input Forecast Cap Projects'!$D$4:$D$106,'Output sheet'!$B$48),SUMIFS('Input Forecast Cap Projects'!W$4:W$106,'Input Forecast Cap Projects'!$A$4:$A$106,$C$3,'Input Forecast Cap Projects'!$B$4:$B$106,'Output sheet'!$B$3,'Input Forecast Cap Projects'!$D$4:$D$106,'Output sheet'!$B$48,'Input Forecast Cap Projects'!$C$4:$C$106,'Output sheet'!$B52))</f>
        <v>0</v>
      </c>
      <c r="U52" s="6">
        <f>IF($B52=$B$3&amp;" Wide",SUMIFS('Input Forecast Cap Projects'!X$4:X$106,'Input Forecast Cap Projects'!$A$4:$A$106,$C$3,'Input Forecast Cap Projects'!$B$4:$B$106,'Output sheet'!$B$3,'Input Forecast Cap Projects'!$D$4:$D$106,'Output sheet'!$B$48),SUMIFS('Input Forecast Cap Projects'!X$4:X$106,'Input Forecast Cap Projects'!$A$4:$A$106,$C$3,'Input Forecast Cap Projects'!$B$4:$B$106,'Output sheet'!$B$3,'Input Forecast Cap Projects'!$D$4:$D$106,'Output sheet'!$B$48,'Input Forecast Cap Projects'!$C$4:$C$106,'Output sheet'!$B52))</f>
        <v>0</v>
      </c>
      <c r="V52" s="6">
        <f>IF($B52=$B$3&amp;" Wide",SUMIFS('Input Forecast Cap Projects'!Y$4:Y$106,'Input Forecast Cap Projects'!$A$4:$A$106,$C$3,'Input Forecast Cap Projects'!$B$4:$B$106,'Output sheet'!$B$3,'Input Forecast Cap Projects'!$D$4:$D$106,'Output sheet'!$B$48),SUMIFS('Input Forecast Cap Projects'!Y$4:Y$106,'Input Forecast Cap Projects'!$A$4:$A$106,$C$3,'Input Forecast Cap Projects'!$B$4:$B$106,'Output sheet'!$B$3,'Input Forecast Cap Projects'!$D$4:$D$106,'Output sheet'!$B$48,'Input Forecast Cap Projects'!$C$4:$C$106,'Output sheet'!$B52))</f>
        <v>0</v>
      </c>
      <c r="W52" s="6">
        <f>IF($B52=$B$3&amp;" Wide",SUMIFS('Input Forecast Cap Projects'!Z$4:Z$106,'Input Forecast Cap Projects'!$A$4:$A$106,$C$3,'Input Forecast Cap Projects'!$B$4:$B$106,'Output sheet'!$B$3,'Input Forecast Cap Projects'!$D$4:$D$106,'Output sheet'!$B$48),SUMIFS('Input Forecast Cap Projects'!Z$4:Z$106,'Input Forecast Cap Projects'!$A$4:$A$106,$C$3,'Input Forecast Cap Projects'!$B$4:$B$106,'Output sheet'!$B$3,'Input Forecast Cap Projects'!$D$4:$D$106,'Output sheet'!$B$48,'Input Forecast Cap Projects'!$C$4:$C$106,'Output sheet'!$B52))</f>
        <v>0</v>
      </c>
      <c r="X52" s="6">
        <f>IF($B52=$B$3&amp;" Wide",SUMIFS('Input Forecast Cap Projects'!AA$4:AA$106,'Input Forecast Cap Projects'!$A$4:$A$106,$C$3,'Input Forecast Cap Projects'!$B$4:$B$106,'Output sheet'!$B$3,'Input Forecast Cap Projects'!$D$4:$D$106,'Output sheet'!$B$48),SUMIFS('Input Forecast Cap Projects'!AA$4:AA$106,'Input Forecast Cap Projects'!$A$4:$A$106,$C$3,'Input Forecast Cap Projects'!$B$4:$B$106,'Output sheet'!$B$3,'Input Forecast Cap Projects'!$D$4:$D$106,'Output sheet'!$B$48,'Input Forecast Cap Projects'!$C$4:$C$106,'Output sheet'!$B52))</f>
        <v>0</v>
      </c>
      <c r="Y52" s="6">
        <f>IF($B52=$B$3&amp;" Wide",SUMIFS('Input Forecast Cap Projects'!AB$4:AB$106,'Input Forecast Cap Projects'!$A$4:$A$106,$C$3,'Input Forecast Cap Projects'!$B$4:$B$106,'Output sheet'!$B$3,'Input Forecast Cap Projects'!$D$4:$D$106,'Output sheet'!$B$48),SUMIFS('Input Forecast Cap Projects'!AB$4:AB$106,'Input Forecast Cap Projects'!$A$4:$A$106,$C$3,'Input Forecast Cap Projects'!$B$4:$B$106,'Output sheet'!$B$3,'Input Forecast Cap Projects'!$D$4:$D$106,'Output sheet'!$B$48,'Input Forecast Cap Projects'!$C$4:$C$106,'Output sheet'!$B52))</f>
        <v>0</v>
      </c>
      <c r="Z52" s="6">
        <f>IF($B52=$B$3&amp;" Wide",SUMIFS('Input Forecast Cap Projects'!AC$4:AC$106,'Input Forecast Cap Projects'!$A$4:$A$106,$C$3,'Input Forecast Cap Projects'!$B$4:$B$106,'Output sheet'!$B$3,'Input Forecast Cap Projects'!$D$4:$D$106,'Output sheet'!$B$48),SUMIFS('Input Forecast Cap Projects'!AC$4:AC$106,'Input Forecast Cap Projects'!$A$4:$A$106,$C$3,'Input Forecast Cap Projects'!$B$4:$B$106,'Output sheet'!$B$3,'Input Forecast Cap Projects'!$D$4:$D$106,'Output sheet'!$B$48,'Input Forecast Cap Projects'!$C$4:$C$106,'Output sheet'!$B52))</f>
        <v>0</v>
      </c>
      <c r="AA52" s="6">
        <f>IF($B52=$B$3&amp;" Wide",SUMIFS('Input Forecast Cap Projects'!AD$4:AD$106,'Input Forecast Cap Projects'!$A$4:$A$106,$C$3,'Input Forecast Cap Projects'!$B$4:$B$106,'Output sheet'!$B$3,'Input Forecast Cap Projects'!$D$4:$D$106,'Output sheet'!$B$48),SUMIFS('Input Forecast Cap Projects'!AD$4:AD$106,'Input Forecast Cap Projects'!$A$4:$A$106,$C$3,'Input Forecast Cap Projects'!$B$4:$B$106,'Output sheet'!$B$3,'Input Forecast Cap Projects'!$D$4:$D$106,'Output sheet'!$B$48,'Input Forecast Cap Projects'!$C$4:$C$106,'Output sheet'!$B52))</f>
        <v>0</v>
      </c>
    </row>
    <row r="53" spans="2:27">
      <c r="B53" s="32" t="str">
        <f t="shared" si="12"/>
        <v/>
      </c>
      <c r="C53" s="6">
        <f>IF($B53=$B$3&amp;" Wide",SUMIFS('Input Forecast Cap Projects'!F$4:F$106,'Input Forecast Cap Projects'!$A$4:$A$106,$C$3,'Input Forecast Cap Projects'!$B$4:$B$106,'Output sheet'!$B$3,'Input Forecast Cap Projects'!$D$4:$D$106,'Output sheet'!$B$48),SUMIFS('Input Forecast Cap Projects'!F$4:F$106,'Input Forecast Cap Projects'!$A$4:$A$106,$C$3,'Input Forecast Cap Projects'!$B$4:$B$106,'Output sheet'!$B$3,'Input Forecast Cap Projects'!$D$4:$D$106,'Output sheet'!$B$48,'Input Forecast Cap Projects'!$C$4:$C$106,'Output sheet'!$B53))</f>
        <v>0</v>
      </c>
      <c r="D53" s="6">
        <f>IF($B53=$B$3&amp;" Wide",SUMIFS('Input Forecast Cap Projects'!G$4:G$106,'Input Forecast Cap Projects'!$A$4:$A$106,$C$3,'Input Forecast Cap Projects'!$B$4:$B$106,'Output sheet'!$B$3,'Input Forecast Cap Projects'!$D$4:$D$106,'Output sheet'!$B$48),SUMIFS('Input Forecast Cap Projects'!G$4:G$106,'Input Forecast Cap Projects'!$A$4:$A$106,$C$3,'Input Forecast Cap Projects'!$B$4:$B$106,'Output sheet'!$B$3,'Input Forecast Cap Projects'!$D$4:$D$106,'Output sheet'!$B$48,'Input Forecast Cap Projects'!$C$4:$C$106,'Output sheet'!$B53))</f>
        <v>0</v>
      </c>
      <c r="E53" s="6">
        <f>IF($B53=$B$3&amp;" Wide",SUMIFS('Input Forecast Cap Projects'!H$4:H$106,'Input Forecast Cap Projects'!$A$4:$A$106,$C$3,'Input Forecast Cap Projects'!$B$4:$B$106,'Output sheet'!$B$3,'Input Forecast Cap Projects'!$D$4:$D$106,'Output sheet'!$B$48),SUMIFS('Input Forecast Cap Projects'!H$4:H$106,'Input Forecast Cap Projects'!$A$4:$A$106,$C$3,'Input Forecast Cap Projects'!$B$4:$B$106,'Output sheet'!$B$3,'Input Forecast Cap Projects'!$D$4:$D$106,'Output sheet'!$B$48,'Input Forecast Cap Projects'!$C$4:$C$106,'Output sheet'!$B53))</f>
        <v>0</v>
      </c>
      <c r="F53" s="6">
        <f>IF($B53=$B$3&amp;" Wide",SUMIFS('Input Forecast Cap Projects'!I$4:I$106,'Input Forecast Cap Projects'!$A$4:$A$106,$C$3,'Input Forecast Cap Projects'!$B$4:$B$106,'Output sheet'!$B$3,'Input Forecast Cap Projects'!$D$4:$D$106,'Output sheet'!$B$48),SUMIFS('Input Forecast Cap Projects'!I$4:I$106,'Input Forecast Cap Projects'!$A$4:$A$106,$C$3,'Input Forecast Cap Projects'!$B$4:$B$106,'Output sheet'!$B$3,'Input Forecast Cap Projects'!$D$4:$D$106,'Output sheet'!$B$48,'Input Forecast Cap Projects'!$C$4:$C$106,'Output sheet'!$B53))</f>
        <v>0</v>
      </c>
      <c r="G53" s="6">
        <f>IF($B53=$B$3&amp;" Wide",SUMIFS('Input Forecast Cap Projects'!J$4:J$106,'Input Forecast Cap Projects'!$A$4:$A$106,$C$3,'Input Forecast Cap Projects'!$B$4:$B$106,'Output sheet'!$B$3,'Input Forecast Cap Projects'!$D$4:$D$106,'Output sheet'!$B$48),SUMIFS('Input Forecast Cap Projects'!J$4:J$106,'Input Forecast Cap Projects'!$A$4:$A$106,$C$3,'Input Forecast Cap Projects'!$B$4:$B$106,'Output sheet'!$B$3,'Input Forecast Cap Projects'!$D$4:$D$106,'Output sheet'!$B$48,'Input Forecast Cap Projects'!$C$4:$C$106,'Output sheet'!$B53))</f>
        <v>0</v>
      </c>
      <c r="H53" s="6">
        <f>IF($B53=$B$3&amp;" Wide",SUMIFS('Input Forecast Cap Projects'!K$4:K$106,'Input Forecast Cap Projects'!$A$4:$A$106,$C$3,'Input Forecast Cap Projects'!$B$4:$B$106,'Output sheet'!$B$3,'Input Forecast Cap Projects'!$D$4:$D$106,'Output sheet'!$B$48),SUMIFS('Input Forecast Cap Projects'!K$4:K$106,'Input Forecast Cap Projects'!$A$4:$A$106,$C$3,'Input Forecast Cap Projects'!$B$4:$B$106,'Output sheet'!$B$3,'Input Forecast Cap Projects'!$D$4:$D$106,'Output sheet'!$B$48,'Input Forecast Cap Projects'!$C$4:$C$106,'Output sheet'!$B53))</f>
        <v>0</v>
      </c>
      <c r="I53" s="6">
        <f>IF($B53=$B$3&amp;" Wide",SUMIFS('Input Forecast Cap Projects'!L$4:L$106,'Input Forecast Cap Projects'!$A$4:$A$106,$C$3,'Input Forecast Cap Projects'!$B$4:$B$106,'Output sheet'!$B$3,'Input Forecast Cap Projects'!$D$4:$D$106,'Output sheet'!$B$48),SUMIFS('Input Forecast Cap Projects'!L$4:L$106,'Input Forecast Cap Projects'!$A$4:$A$106,$C$3,'Input Forecast Cap Projects'!$B$4:$B$106,'Output sheet'!$B$3,'Input Forecast Cap Projects'!$D$4:$D$106,'Output sheet'!$B$48,'Input Forecast Cap Projects'!$C$4:$C$106,'Output sheet'!$B53))</f>
        <v>0</v>
      </c>
      <c r="J53" s="6">
        <f>IF($B53=$B$3&amp;" Wide",SUMIFS('Input Forecast Cap Projects'!M$4:M$106,'Input Forecast Cap Projects'!$A$4:$A$106,$C$3,'Input Forecast Cap Projects'!$B$4:$B$106,'Output sheet'!$B$3,'Input Forecast Cap Projects'!$D$4:$D$106,'Output sheet'!$B$48),SUMIFS('Input Forecast Cap Projects'!M$4:M$106,'Input Forecast Cap Projects'!$A$4:$A$106,$C$3,'Input Forecast Cap Projects'!$B$4:$B$106,'Output sheet'!$B$3,'Input Forecast Cap Projects'!$D$4:$D$106,'Output sheet'!$B$48,'Input Forecast Cap Projects'!$C$4:$C$106,'Output sheet'!$B53))</f>
        <v>0</v>
      </c>
      <c r="K53" s="6">
        <f>IF($B53=$B$3&amp;" Wide",SUMIFS('Input Forecast Cap Projects'!N$4:N$106,'Input Forecast Cap Projects'!$A$4:$A$106,$C$3,'Input Forecast Cap Projects'!$B$4:$B$106,'Output sheet'!$B$3,'Input Forecast Cap Projects'!$D$4:$D$106,'Output sheet'!$B$48),SUMIFS('Input Forecast Cap Projects'!N$4:N$106,'Input Forecast Cap Projects'!$A$4:$A$106,$C$3,'Input Forecast Cap Projects'!$B$4:$B$106,'Output sheet'!$B$3,'Input Forecast Cap Projects'!$D$4:$D$106,'Output sheet'!$B$48,'Input Forecast Cap Projects'!$C$4:$C$106,'Output sheet'!$B53))</f>
        <v>0</v>
      </c>
      <c r="L53" s="6">
        <f>IF($B53=$B$3&amp;" Wide",SUMIFS('Input Forecast Cap Projects'!O$4:O$106,'Input Forecast Cap Projects'!$A$4:$A$106,$C$3,'Input Forecast Cap Projects'!$B$4:$B$106,'Output sheet'!$B$3,'Input Forecast Cap Projects'!$D$4:$D$106,'Output sheet'!$B$48),SUMIFS('Input Forecast Cap Projects'!O$4:O$106,'Input Forecast Cap Projects'!$A$4:$A$106,$C$3,'Input Forecast Cap Projects'!$B$4:$B$106,'Output sheet'!$B$3,'Input Forecast Cap Projects'!$D$4:$D$106,'Output sheet'!$B$48,'Input Forecast Cap Projects'!$C$4:$C$106,'Output sheet'!$B53))</f>
        <v>0</v>
      </c>
      <c r="M53" s="6">
        <f>IF($B53=$B$3&amp;" Wide",SUMIFS('Input Forecast Cap Projects'!P$4:P$106,'Input Forecast Cap Projects'!$A$4:$A$106,$C$3,'Input Forecast Cap Projects'!$B$4:$B$106,'Output sheet'!$B$3,'Input Forecast Cap Projects'!$D$4:$D$106,'Output sheet'!$B$48),SUMIFS('Input Forecast Cap Projects'!P$4:P$106,'Input Forecast Cap Projects'!$A$4:$A$106,$C$3,'Input Forecast Cap Projects'!$B$4:$B$106,'Output sheet'!$B$3,'Input Forecast Cap Projects'!$D$4:$D$106,'Output sheet'!$B$48,'Input Forecast Cap Projects'!$C$4:$C$106,'Output sheet'!$B53))</f>
        <v>0</v>
      </c>
      <c r="N53" s="6">
        <f>IF($B53=$B$3&amp;" Wide",SUMIFS('Input Forecast Cap Projects'!Q$4:Q$106,'Input Forecast Cap Projects'!$A$4:$A$106,$C$3,'Input Forecast Cap Projects'!$B$4:$B$106,'Output sheet'!$B$3,'Input Forecast Cap Projects'!$D$4:$D$106,'Output sheet'!$B$48),SUMIFS('Input Forecast Cap Projects'!Q$4:Q$106,'Input Forecast Cap Projects'!$A$4:$A$106,$C$3,'Input Forecast Cap Projects'!$B$4:$B$106,'Output sheet'!$B$3,'Input Forecast Cap Projects'!$D$4:$D$106,'Output sheet'!$B$48,'Input Forecast Cap Projects'!$C$4:$C$106,'Output sheet'!$B53))</f>
        <v>0</v>
      </c>
      <c r="O53" s="6">
        <f>IF($B53=$B$3&amp;" Wide",SUMIFS('Input Forecast Cap Projects'!R$4:R$106,'Input Forecast Cap Projects'!$A$4:$A$106,$C$3,'Input Forecast Cap Projects'!$B$4:$B$106,'Output sheet'!$B$3,'Input Forecast Cap Projects'!$D$4:$D$106,'Output sheet'!$B$48),SUMIFS('Input Forecast Cap Projects'!R$4:R$106,'Input Forecast Cap Projects'!$A$4:$A$106,$C$3,'Input Forecast Cap Projects'!$B$4:$B$106,'Output sheet'!$B$3,'Input Forecast Cap Projects'!$D$4:$D$106,'Output sheet'!$B$48,'Input Forecast Cap Projects'!$C$4:$C$106,'Output sheet'!$B53))</f>
        <v>0</v>
      </c>
      <c r="P53" s="6">
        <f>IF($B53=$B$3&amp;" Wide",SUMIFS('Input Forecast Cap Projects'!S$4:S$106,'Input Forecast Cap Projects'!$A$4:$A$106,$C$3,'Input Forecast Cap Projects'!$B$4:$B$106,'Output sheet'!$B$3,'Input Forecast Cap Projects'!$D$4:$D$106,'Output sheet'!$B$48),SUMIFS('Input Forecast Cap Projects'!S$4:S$106,'Input Forecast Cap Projects'!$A$4:$A$106,$C$3,'Input Forecast Cap Projects'!$B$4:$B$106,'Output sheet'!$B$3,'Input Forecast Cap Projects'!$D$4:$D$106,'Output sheet'!$B$48,'Input Forecast Cap Projects'!$C$4:$C$106,'Output sheet'!$B53))</f>
        <v>0</v>
      </c>
      <c r="Q53" s="6">
        <f>IF($B53=$B$3&amp;" Wide",SUMIFS('Input Forecast Cap Projects'!T$4:T$106,'Input Forecast Cap Projects'!$A$4:$A$106,$C$3,'Input Forecast Cap Projects'!$B$4:$B$106,'Output sheet'!$B$3,'Input Forecast Cap Projects'!$D$4:$D$106,'Output sheet'!$B$48),SUMIFS('Input Forecast Cap Projects'!T$4:T$106,'Input Forecast Cap Projects'!$A$4:$A$106,$C$3,'Input Forecast Cap Projects'!$B$4:$B$106,'Output sheet'!$B$3,'Input Forecast Cap Projects'!$D$4:$D$106,'Output sheet'!$B$48,'Input Forecast Cap Projects'!$C$4:$C$106,'Output sheet'!$B53))</f>
        <v>0</v>
      </c>
      <c r="R53" s="6">
        <f>IF($B53=$B$3&amp;" Wide",SUMIFS('Input Forecast Cap Projects'!U$4:U$106,'Input Forecast Cap Projects'!$A$4:$A$106,$C$3,'Input Forecast Cap Projects'!$B$4:$B$106,'Output sheet'!$B$3,'Input Forecast Cap Projects'!$D$4:$D$106,'Output sheet'!$B$48),SUMIFS('Input Forecast Cap Projects'!U$4:U$106,'Input Forecast Cap Projects'!$A$4:$A$106,$C$3,'Input Forecast Cap Projects'!$B$4:$B$106,'Output sheet'!$B$3,'Input Forecast Cap Projects'!$D$4:$D$106,'Output sheet'!$B$48,'Input Forecast Cap Projects'!$C$4:$C$106,'Output sheet'!$B53))</f>
        <v>0</v>
      </c>
      <c r="S53" s="6">
        <f>IF($B53=$B$3&amp;" Wide",SUMIFS('Input Forecast Cap Projects'!V$4:V$106,'Input Forecast Cap Projects'!$A$4:$A$106,$C$3,'Input Forecast Cap Projects'!$B$4:$B$106,'Output sheet'!$B$3,'Input Forecast Cap Projects'!$D$4:$D$106,'Output sheet'!$B$48),SUMIFS('Input Forecast Cap Projects'!V$4:V$106,'Input Forecast Cap Projects'!$A$4:$A$106,$C$3,'Input Forecast Cap Projects'!$B$4:$B$106,'Output sheet'!$B$3,'Input Forecast Cap Projects'!$D$4:$D$106,'Output sheet'!$B$48,'Input Forecast Cap Projects'!$C$4:$C$106,'Output sheet'!$B53))</f>
        <v>0</v>
      </c>
      <c r="T53" s="6">
        <f>IF($B53=$B$3&amp;" Wide",SUMIFS('Input Forecast Cap Projects'!W$4:W$106,'Input Forecast Cap Projects'!$A$4:$A$106,$C$3,'Input Forecast Cap Projects'!$B$4:$B$106,'Output sheet'!$B$3,'Input Forecast Cap Projects'!$D$4:$D$106,'Output sheet'!$B$48),SUMIFS('Input Forecast Cap Projects'!W$4:W$106,'Input Forecast Cap Projects'!$A$4:$A$106,$C$3,'Input Forecast Cap Projects'!$B$4:$B$106,'Output sheet'!$B$3,'Input Forecast Cap Projects'!$D$4:$D$106,'Output sheet'!$B$48,'Input Forecast Cap Projects'!$C$4:$C$106,'Output sheet'!$B53))</f>
        <v>0</v>
      </c>
      <c r="U53" s="6">
        <f>IF($B53=$B$3&amp;" Wide",SUMIFS('Input Forecast Cap Projects'!X$4:X$106,'Input Forecast Cap Projects'!$A$4:$A$106,$C$3,'Input Forecast Cap Projects'!$B$4:$B$106,'Output sheet'!$B$3,'Input Forecast Cap Projects'!$D$4:$D$106,'Output sheet'!$B$48),SUMIFS('Input Forecast Cap Projects'!X$4:X$106,'Input Forecast Cap Projects'!$A$4:$A$106,$C$3,'Input Forecast Cap Projects'!$B$4:$B$106,'Output sheet'!$B$3,'Input Forecast Cap Projects'!$D$4:$D$106,'Output sheet'!$B$48,'Input Forecast Cap Projects'!$C$4:$C$106,'Output sheet'!$B53))</f>
        <v>0</v>
      </c>
      <c r="V53" s="6">
        <f>IF($B53=$B$3&amp;" Wide",SUMIFS('Input Forecast Cap Projects'!Y$4:Y$106,'Input Forecast Cap Projects'!$A$4:$A$106,$C$3,'Input Forecast Cap Projects'!$B$4:$B$106,'Output sheet'!$B$3,'Input Forecast Cap Projects'!$D$4:$D$106,'Output sheet'!$B$48),SUMIFS('Input Forecast Cap Projects'!Y$4:Y$106,'Input Forecast Cap Projects'!$A$4:$A$106,$C$3,'Input Forecast Cap Projects'!$B$4:$B$106,'Output sheet'!$B$3,'Input Forecast Cap Projects'!$D$4:$D$106,'Output sheet'!$B$48,'Input Forecast Cap Projects'!$C$4:$C$106,'Output sheet'!$B53))</f>
        <v>0</v>
      </c>
      <c r="W53" s="6">
        <f>IF($B53=$B$3&amp;" Wide",SUMIFS('Input Forecast Cap Projects'!Z$4:Z$106,'Input Forecast Cap Projects'!$A$4:$A$106,$C$3,'Input Forecast Cap Projects'!$B$4:$B$106,'Output sheet'!$B$3,'Input Forecast Cap Projects'!$D$4:$D$106,'Output sheet'!$B$48),SUMIFS('Input Forecast Cap Projects'!Z$4:Z$106,'Input Forecast Cap Projects'!$A$4:$A$106,$C$3,'Input Forecast Cap Projects'!$B$4:$B$106,'Output sheet'!$B$3,'Input Forecast Cap Projects'!$D$4:$D$106,'Output sheet'!$B$48,'Input Forecast Cap Projects'!$C$4:$C$106,'Output sheet'!$B53))</f>
        <v>0</v>
      </c>
      <c r="X53" s="6">
        <f>IF($B53=$B$3&amp;" Wide",SUMIFS('Input Forecast Cap Projects'!AA$4:AA$106,'Input Forecast Cap Projects'!$A$4:$A$106,$C$3,'Input Forecast Cap Projects'!$B$4:$B$106,'Output sheet'!$B$3,'Input Forecast Cap Projects'!$D$4:$D$106,'Output sheet'!$B$48),SUMIFS('Input Forecast Cap Projects'!AA$4:AA$106,'Input Forecast Cap Projects'!$A$4:$A$106,$C$3,'Input Forecast Cap Projects'!$B$4:$B$106,'Output sheet'!$B$3,'Input Forecast Cap Projects'!$D$4:$D$106,'Output sheet'!$B$48,'Input Forecast Cap Projects'!$C$4:$C$106,'Output sheet'!$B53))</f>
        <v>0</v>
      </c>
      <c r="Y53" s="6">
        <f>IF($B53=$B$3&amp;" Wide",SUMIFS('Input Forecast Cap Projects'!AB$4:AB$106,'Input Forecast Cap Projects'!$A$4:$A$106,$C$3,'Input Forecast Cap Projects'!$B$4:$B$106,'Output sheet'!$B$3,'Input Forecast Cap Projects'!$D$4:$D$106,'Output sheet'!$B$48),SUMIFS('Input Forecast Cap Projects'!AB$4:AB$106,'Input Forecast Cap Projects'!$A$4:$A$106,$C$3,'Input Forecast Cap Projects'!$B$4:$B$106,'Output sheet'!$B$3,'Input Forecast Cap Projects'!$D$4:$D$106,'Output sheet'!$B$48,'Input Forecast Cap Projects'!$C$4:$C$106,'Output sheet'!$B53))</f>
        <v>0</v>
      </c>
      <c r="Z53" s="6">
        <f>IF($B53=$B$3&amp;" Wide",SUMIFS('Input Forecast Cap Projects'!AC$4:AC$106,'Input Forecast Cap Projects'!$A$4:$A$106,$C$3,'Input Forecast Cap Projects'!$B$4:$B$106,'Output sheet'!$B$3,'Input Forecast Cap Projects'!$D$4:$D$106,'Output sheet'!$B$48),SUMIFS('Input Forecast Cap Projects'!AC$4:AC$106,'Input Forecast Cap Projects'!$A$4:$A$106,$C$3,'Input Forecast Cap Projects'!$B$4:$B$106,'Output sheet'!$B$3,'Input Forecast Cap Projects'!$D$4:$D$106,'Output sheet'!$B$48,'Input Forecast Cap Projects'!$C$4:$C$106,'Output sheet'!$B53))</f>
        <v>0</v>
      </c>
      <c r="AA53" s="6">
        <f>IF($B53=$B$3&amp;" Wide",SUMIFS('Input Forecast Cap Projects'!AD$4:AD$106,'Input Forecast Cap Projects'!$A$4:$A$106,$C$3,'Input Forecast Cap Projects'!$B$4:$B$106,'Output sheet'!$B$3,'Input Forecast Cap Projects'!$D$4:$D$106,'Output sheet'!$B$48),SUMIFS('Input Forecast Cap Projects'!AD$4:AD$106,'Input Forecast Cap Projects'!$A$4:$A$106,$C$3,'Input Forecast Cap Projects'!$B$4:$B$106,'Output sheet'!$B$3,'Input Forecast Cap Projects'!$D$4:$D$106,'Output sheet'!$B$48,'Input Forecast Cap Projects'!$C$4:$C$106,'Output sheet'!$B53))</f>
        <v>0</v>
      </c>
    </row>
    <row r="54" spans="2:27">
      <c r="B54" s="32" t="str">
        <f t="shared" si="12"/>
        <v/>
      </c>
      <c r="C54" s="6">
        <f>IF($B54=$B$3&amp;" Wide",SUMIFS('Input Forecast Cap Projects'!F$4:F$106,'Input Forecast Cap Projects'!$A$4:$A$106,$C$3,'Input Forecast Cap Projects'!$B$4:$B$106,'Output sheet'!$B$3,'Input Forecast Cap Projects'!$D$4:$D$106,'Output sheet'!$B$48),SUMIFS('Input Forecast Cap Projects'!F$4:F$106,'Input Forecast Cap Projects'!$A$4:$A$106,$C$3,'Input Forecast Cap Projects'!$B$4:$B$106,'Output sheet'!$B$3,'Input Forecast Cap Projects'!$D$4:$D$106,'Output sheet'!$B$48,'Input Forecast Cap Projects'!$C$4:$C$106,'Output sheet'!$B54))</f>
        <v>0</v>
      </c>
      <c r="D54" s="6">
        <f>IF($B54=$B$3&amp;" Wide",SUMIFS('Input Forecast Cap Projects'!G$4:G$106,'Input Forecast Cap Projects'!$A$4:$A$106,$C$3,'Input Forecast Cap Projects'!$B$4:$B$106,'Output sheet'!$B$3,'Input Forecast Cap Projects'!$D$4:$D$106,'Output sheet'!$B$48),SUMIFS('Input Forecast Cap Projects'!G$4:G$106,'Input Forecast Cap Projects'!$A$4:$A$106,$C$3,'Input Forecast Cap Projects'!$B$4:$B$106,'Output sheet'!$B$3,'Input Forecast Cap Projects'!$D$4:$D$106,'Output sheet'!$B$48,'Input Forecast Cap Projects'!$C$4:$C$106,'Output sheet'!$B54))</f>
        <v>0</v>
      </c>
      <c r="E54" s="6">
        <f>IF($B54=$B$3&amp;" Wide",SUMIFS('Input Forecast Cap Projects'!H$4:H$106,'Input Forecast Cap Projects'!$A$4:$A$106,$C$3,'Input Forecast Cap Projects'!$B$4:$B$106,'Output sheet'!$B$3,'Input Forecast Cap Projects'!$D$4:$D$106,'Output sheet'!$B$48),SUMIFS('Input Forecast Cap Projects'!H$4:H$106,'Input Forecast Cap Projects'!$A$4:$A$106,$C$3,'Input Forecast Cap Projects'!$B$4:$B$106,'Output sheet'!$B$3,'Input Forecast Cap Projects'!$D$4:$D$106,'Output sheet'!$B$48,'Input Forecast Cap Projects'!$C$4:$C$106,'Output sheet'!$B54))</f>
        <v>0</v>
      </c>
      <c r="F54" s="6">
        <f>IF($B54=$B$3&amp;" Wide",SUMIFS('Input Forecast Cap Projects'!I$4:I$106,'Input Forecast Cap Projects'!$A$4:$A$106,$C$3,'Input Forecast Cap Projects'!$B$4:$B$106,'Output sheet'!$B$3,'Input Forecast Cap Projects'!$D$4:$D$106,'Output sheet'!$B$48),SUMIFS('Input Forecast Cap Projects'!I$4:I$106,'Input Forecast Cap Projects'!$A$4:$A$106,$C$3,'Input Forecast Cap Projects'!$B$4:$B$106,'Output sheet'!$B$3,'Input Forecast Cap Projects'!$D$4:$D$106,'Output sheet'!$B$48,'Input Forecast Cap Projects'!$C$4:$C$106,'Output sheet'!$B54))</f>
        <v>0</v>
      </c>
      <c r="G54" s="6">
        <f>IF($B54=$B$3&amp;" Wide",SUMIFS('Input Forecast Cap Projects'!J$4:J$106,'Input Forecast Cap Projects'!$A$4:$A$106,$C$3,'Input Forecast Cap Projects'!$B$4:$B$106,'Output sheet'!$B$3,'Input Forecast Cap Projects'!$D$4:$D$106,'Output sheet'!$B$48),SUMIFS('Input Forecast Cap Projects'!J$4:J$106,'Input Forecast Cap Projects'!$A$4:$A$106,$C$3,'Input Forecast Cap Projects'!$B$4:$B$106,'Output sheet'!$B$3,'Input Forecast Cap Projects'!$D$4:$D$106,'Output sheet'!$B$48,'Input Forecast Cap Projects'!$C$4:$C$106,'Output sheet'!$B54))</f>
        <v>0</v>
      </c>
      <c r="H54" s="6">
        <f>IF($B54=$B$3&amp;" Wide",SUMIFS('Input Forecast Cap Projects'!K$4:K$106,'Input Forecast Cap Projects'!$A$4:$A$106,$C$3,'Input Forecast Cap Projects'!$B$4:$B$106,'Output sheet'!$B$3,'Input Forecast Cap Projects'!$D$4:$D$106,'Output sheet'!$B$48),SUMIFS('Input Forecast Cap Projects'!K$4:K$106,'Input Forecast Cap Projects'!$A$4:$A$106,$C$3,'Input Forecast Cap Projects'!$B$4:$B$106,'Output sheet'!$B$3,'Input Forecast Cap Projects'!$D$4:$D$106,'Output sheet'!$B$48,'Input Forecast Cap Projects'!$C$4:$C$106,'Output sheet'!$B54))</f>
        <v>0</v>
      </c>
      <c r="I54" s="6">
        <f>IF($B54=$B$3&amp;" Wide",SUMIFS('Input Forecast Cap Projects'!L$4:L$106,'Input Forecast Cap Projects'!$A$4:$A$106,$C$3,'Input Forecast Cap Projects'!$B$4:$B$106,'Output sheet'!$B$3,'Input Forecast Cap Projects'!$D$4:$D$106,'Output sheet'!$B$48),SUMIFS('Input Forecast Cap Projects'!L$4:L$106,'Input Forecast Cap Projects'!$A$4:$A$106,$C$3,'Input Forecast Cap Projects'!$B$4:$B$106,'Output sheet'!$B$3,'Input Forecast Cap Projects'!$D$4:$D$106,'Output sheet'!$B$48,'Input Forecast Cap Projects'!$C$4:$C$106,'Output sheet'!$B54))</f>
        <v>0</v>
      </c>
      <c r="J54" s="6">
        <f>IF($B54=$B$3&amp;" Wide",SUMIFS('Input Forecast Cap Projects'!M$4:M$106,'Input Forecast Cap Projects'!$A$4:$A$106,$C$3,'Input Forecast Cap Projects'!$B$4:$B$106,'Output sheet'!$B$3,'Input Forecast Cap Projects'!$D$4:$D$106,'Output sheet'!$B$48),SUMIFS('Input Forecast Cap Projects'!M$4:M$106,'Input Forecast Cap Projects'!$A$4:$A$106,$C$3,'Input Forecast Cap Projects'!$B$4:$B$106,'Output sheet'!$B$3,'Input Forecast Cap Projects'!$D$4:$D$106,'Output sheet'!$B$48,'Input Forecast Cap Projects'!$C$4:$C$106,'Output sheet'!$B54))</f>
        <v>0</v>
      </c>
      <c r="K54" s="6">
        <f>IF($B54=$B$3&amp;" Wide",SUMIFS('Input Forecast Cap Projects'!N$4:N$106,'Input Forecast Cap Projects'!$A$4:$A$106,$C$3,'Input Forecast Cap Projects'!$B$4:$B$106,'Output sheet'!$B$3,'Input Forecast Cap Projects'!$D$4:$D$106,'Output sheet'!$B$48),SUMIFS('Input Forecast Cap Projects'!N$4:N$106,'Input Forecast Cap Projects'!$A$4:$A$106,$C$3,'Input Forecast Cap Projects'!$B$4:$B$106,'Output sheet'!$B$3,'Input Forecast Cap Projects'!$D$4:$D$106,'Output sheet'!$B$48,'Input Forecast Cap Projects'!$C$4:$C$106,'Output sheet'!$B54))</f>
        <v>0</v>
      </c>
      <c r="L54" s="6">
        <f>IF($B54=$B$3&amp;" Wide",SUMIFS('Input Forecast Cap Projects'!O$4:O$106,'Input Forecast Cap Projects'!$A$4:$A$106,$C$3,'Input Forecast Cap Projects'!$B$4:$B$106,'Output sheet'!$B$3,'Input Forecast Cap Projects'!$D$4:$D$106,'Output sheet'!$B$48),SUMIFS('Input Forecast Cap Projects'!O$4:O$106,'Input Forecast Cap Projects'!$A$4:$A$106,$C$3,'Input Forecast Cap Projects'!$B$4:$B$106,'Output sheet'!$B$3,'Input Forecast Cap Projects'!$D$4:$D$106,'Output sheet'!$B$48,'Input Forecast Cap Projects'!$C$4:$C$106,'Output sheet'!$B54))</f>
        <v>0</v>
      </c>
      <c r="M54" s="6">
        <f>IF($B54=$B$3&amp;" Wide",SUMIFS('Input Forecast Cap Projects'!P$4:P$106,'Input Forecast Cap Projects'!$A$4:$A$106,$C$3,'Input Forecast Cap Projects'!$B$4:$B$106,'Output sheet'!$B$3,'Input Forecast Cap Projects'!$D$4:$D$106,'Output sheet'!$B$48),SUMIFS('Input Forecast Cap Projects'!P$4:P$106,'Input Forecast Cap Projects'!$A$4:$A$106,$C$3,'Input Forecast Cap Projects'!$B$4:$B$106,'Output sheet'!$B$3,'Input Forecast Cap Projects'!$D$4:$D$106,'Output sheet'!$B$48,'Input Forecast Cap Projects'!$C$4:$C$106,'Output sheet'!$B54))</f>
        <v>0</v>
      </c>
      <c r="N54" s="6">
        <f>IF($B54=$B$3&amp;" Wide",SUMIFS('Input Forecast Cap Projects'!Q$4:Q$106,'Input Forecast Cap Projects'!$A$4:$A$106,$C$3,'Input Forecast Cap Projects'!$B$4:$B$106,'Output sheet'!$B$3,'Input Forecast Cap Projects'!$D$4:$D$106,'Output sheet'!$B$48),SUMIFS('Input Forecast Cap Projects'!Q$4:Q$106,'Input Forecast Cap Projects'!$A$4:$A$106,$C$3,'Input Forecast Cap Projects'!$B$4:$B$106,'Output sheet'!$B$3,'Input Forecast Cap Projects'!$D$4:$D$106,'Output sheet'!$B$48,'Input Forecast Cap Projects'!$C$4:$C$106,'Output sheet'!$B54))</f>
        <v>0</v>
      </c>
      <c r="O54" s="6">
        <f>IF($B54=$B$3&amp;" Wide",SUMIFS('Input Forecast Cap Projects'!R$4:R$106,'Input Forecast Cap Projects'!$A$4:$A$106,$C$3,'Input Forecast Cap Projects'!$B$4:$B$106,'Output sheet'!$B$3,'Input Forecast Cap Projects'!$D$4:$D$106,'Output sheet'!$B$48),SUMIFS('Input Forecast Cap Projects'!R$4:R$106,'Input Forecast Cap Projects'!$A$4:$A$106,$C$3,'Input Forecast Cap Projects'!$B$4:$B$106,'Output sheet'!$B$3,'Input Forecast Cap Projects'!$D$4:$D$106,'Output sheet'!$B$48,'Input Forecast Cap Projects'!$C$4:$C$106,'Output sheet'!$B54))</f>
        <v>0</v>
      </c>
      <c r="P54" s="6">
        <f>IF($B54=$B$3&amp;" Wide",SUMIFS('Input Forecast Cap Projects'!S$4:S$106,'Input Forecast Cap Projects'!$A$4:$A$106,$C$3,'Input Forecast Cap Projects'!$B$4:$B$106,'Output sheet'!$B$3,'Input Forecast Cap Projects'!$D$4:$D$106,'Output sheet'!$B$48),SUMIFS('Input Forecast Cap Projects'!S$4:S$106,'Input Forecast Cap Projects'!$A$4:$A$106,$C$3,'Input Forecast Cap Projects'!$B$4:$B$106,'Output sheet'!$B$3,'Input Forecast Cap Projects'!$D$4:$D$106,'Output sheet'!$B$48,'Input Forecast Cap Projects'!$C$4:$C$106,'Output sheet'!$B54))</f>
        <v>0</v>
      </c>
      <c r="Q54" s="6">
        <f>IF($B54=$B$3&amp;" Wide",SUMIFS('Input Forecast Cap Projects'!T$4:T$106,'Input Forecast Cap Projects'!$A$4:$A$106,$C$3,'Input Forecast Cap Projects'!$B$4:$B$106,'Output sheet'!$B$3,'Input Forecast Cap Projects'!$D$4:$D$106,'Output sheet'!$B$48),SUMIFS('Input Forecast Cap Projects'!T$4:T$106,'Input Forecast Cap Projects'!$A$4:$A$106,$C$3,'Input Forecast Cap Projects'!$B$4:$B$106,'Output sheet'!$B$3,'Input Forecast Cap Projects'!$D$4:$D$106,'Output sheet'!$B$48,'Input Forecast Cap Projects'!$C$4:$C$106,'Output sheet'!$B54))</f>
        <v>0</v>
      </c>
      <c r="R54" s="6">
        <f>IF($B54=$B$3&amp;" Wide",SUMIFS('Input Forecast Cap Projects'!U$4:U$106,'Input Forecast Cap Projects'!$A$4:$A$106,$C$3,'Input Forecast Cap Projects'!$B$4:$B$106,'Output sheet'!$B$3,'Input Forecast Cap Projects'!$D$4:$D$106,'Output sheet'!$B$48),SUMIFS('Input Forecast Cap Projects'!U$4:U$106,'Input Forecast Cap Projects'!$A$4:$A$106,$C$3,'Input Forecast Cap Projects'!$B$4:$B$106,'Output sheet'!$B$3,'Input Forecast Cap Projects'!$D$4:$D$106,'Output sheet'!$B$48,'Input Forecast Cap Projects'!$C$4:$C$106,'Output sheet'!$B54))</f>
        <v>0</v>
      </c>
      <c r="S54" s="6">
        <f>IF($B54=$B$3&amp;" Wide",SUMIFS('Input Forecast Cap Projects'!V$4:V$106,'Input Forecast Cap Projects'!$A$4:$A$106,$C$3,'Input Forecast Cap Projects'!$B$4:$B$106,'Output sheet'!$B$3,'Input Forecast Cap Projects'!$D$4:$D$106,'Output sheet'!$B$48),SUMIFS('Input Forecast Cap Projects'!V$4:V$106,'Input Forecast Cap Projects'!$A$4:$A$106,$C$3,'Input Forecast Cap Projects'!$B$4:$B$106,'Output sheet'!$B$3,'Input Forecast Cap Projects'!$D$4:$D$106,'Output sheet'!$B$48,'Input Forecast Cap Projects'!$C$4:$C$106,'Output sheet'!$B54))</f>
        <v>0</v>
      </c>
      <c r="T54" s="6">
        <f>IF($B54=$B$3&amp;" Wide",SUMIFS('Input Forecast Cap Projects'!W$4:W$106,'Input Forecast Cap Projects'!$A$4:$A$106,$C$3,'Input Forecast Cap Projects'!$B$4:$B$106,'Output sheet'!$B$3,'Input Forecast Cap Projects'!$D$4:$D$106,'Output sheet'!$B$48),SUMIFS('Input Forecast Cap Projects'!W$4:W$106,'Input Forecast Cap Projects'!$A$4:$A$106,$C$3,'Input Forecast Cap Projects'!$B$4:$B$106,'Output sheet'!$B$3,'Input Forecast Cap Projects'!$D$4:$D$106,'Output sheet'!$B$48,'Input Forecast Cap Projects'!$C$4:$C$106,'Output sheet'!$B54))</f>
        <v>0</v>
      </c>
      <c r="U54" s="6">
        <f>IF($B54=$B$3&amp;" Wide",SUMIFS('Input Forecast Cap Projects'!X$4:X$106,'Input Forecast Cap Projects'!$A$4:$A$106,$C$3,'Input Forecast Cap Projects'!$B$4:$B$106,'Output sheet'!$B$3,'Input Forecast Cap Projects'!$D$4:$D$106,'Output sheet'!$B$48),SUMIFS('Input Forecast Cap Projects'!X$4:X$106,'Input Forecast Cap Projects'!$A$4:$A$106,$C$3,'Input Forecast Cap Projects'!$B$4:$B$106,'Output sheet'!$B$3,'Input Forecast Cap Projects'!$D$4:$D$106,'Output sheet'!$B$48,'Input Forecast Cap Projects'!$C$4:$C$106,'Output sheet'!$B54))</f>
        <v>0</v>
      </c>
      <c r="V54" s="6">
        <f>IF($B54=$B$3&amp;" Wide",SUMIFS('Input Forecast Cap Projects'!Y$4:Y$106,'Input Forecast Cap Projects'!$A$4:$A$106,$C$3,'Input Forecast Cap Projects'!$B$4:$B$106,'Output sheet'!$B$3,'Input Forecast Cap Projects'!$D$4:$D$106,'Output sheet'!$B$48),SUMIFS('Input Forecast Cap Projects'!Y$4:Y$106,'Input Forecast Cap Projects'!$A$4:$A$106,$C$3,'Input Forecast Cap Projects'!$B$4:$B$106,'Output sheet'!$B$3,'Input Forecast Cap Projects'!$D$4:$D$106,'Output sheet'!$B$48,'Input Forecast Cap Projects'!$C$4:$C$106,'Output sheet'!$B54))</f>
        <v>0</v>
      </c>
      <c r="W54" s="6">
        <f>IF($B54=$B$3&amp;" Wide",SUMIFS('Input Forecast Cap Projects'!Z$4:Z$106,'Input Forecast Cap Projects'!$A$4:$A$106,$C$3,'Input Forecast Cap Projects'!$B$4:$B$106,'Output sheet'!$B$3,'Input Forecast Cap Projects'!$D$4:$D$106,'Output sheet'!$B$48),SUMIFS('Input Forecast Cap Projects'!Z$4:Z$106,'Input Forecast Cap Projects'!$A$4:$A$106,$C$3,'Input Forecast Cap Projects'!$B$4:$B$106,'Output sheet'!$B$3,'Input Forecast Cap Projects'!$D$4:$D$106,'Output sheet'!$B$48,'Input Forecast Cap Projects'!$C$4:$C$106,'Output sheet'!$B54))</f>
        <v>0</v>
      </c>
      <c r="X54" s="6">
        <f>IF($B54=$B$3&amp;" Wide",SUMIFS('Input Forecast Cap Projects'!AA$4:AA$106,'Input Forecast Cap Projects'!$A$4:$A$106,$C$3,'Input Forecast Cap Projects'!$B$4:$B$106,'Output sheet'!$B$3,'Input Forecast Cap Projects'!$D$4:$D$106,'Output sheet'!$B$48),SUMIFS('Input Forecast Cap Projects'!AA$4:AA$106,'Input Forecast Cap Projects'!$A$4:$A$106,$C$3,'Input Forecast Cap Projects'!$B$4:$B$106,'Output sheet'!$B$3,'Input Forecast Cap Projects'!$D$4:$D$106,'Output sheet'!$B$48,'Input Forecast Cap Projects'!$C$4:$C$106,'Output sheet'!$B54))</f>
        <v>0</v>
      </c>
      <c r="Y54" s="6">
        <f>IF($B54=$B$3&amp;" Wide",SUMIFS('Input Forecast Cap Projects'!AB$4:AB$106,'Input Forecast Cap Projects'!$A$4:$A$106,$C$3,'Input Forecast Cap Projects'!$B$4:$B$106,'Output sheet'!$B$3,'Input Forecast Cap Projects'!$D$4:$D$106,'Output sheet'!$B$48),SUMIFS('Input Forecast Cap Projects'!AB$4:AB$106,'Input Forecast Cap Projects'!$A$4:$A$106,$C$3,'Input Forecast Cap Projects'!$B$4:$B$106,'Output sheet'!$B$3,'Input Forecast Cap Projects'!$D$4:$D$106,'Output sheet'!$B$48,'Input Forecast Cap Projects'!$C$4:$C$106,'Output sheet'!$B54))</f>
        <v>0</v>
      </c>
      <c r="Z54" s="6">
        <f>IF($B54=$B$3&amp;" Wide",SUMIFS('Input Forecast Cap Projects'!AC$4:AC$106,'Input Forecast Cap Projects'!$A$4:$A$106,$C$3,'Input Forecast Cap Projects'!$B$4:$B$106,'Output sheet'!$B$3,'Input Forecast Cap Projects'!$D$4:$D$106,'Output sheet'!$B$48),SUMIFS('Input Forecast Cap Projects'!AC$4:AC$106,'Input Forecast Cap Projects'!$A$4:$A$106,$C$3,'Input Forecast Cap Projects'!$B$4:$B$106,'Output sheet'!$B$3,'Input Forecast Cap Projects'!$D$4:$D$106,'Output sheet'!$B$48,'Input Forecast Cap Projects'!$C$4:$C$106,'Output sheet'!$B54))</f>
        <v>0</v>
      </c>
      <c r="AA54" s="6">
        <f>IF($B54=$B$3&amp;" Wide",SUMIFS('Input Forecast Cap Projects'!AD$4:AD$106,'Input Forecast Cap Projects'!$A$4:$A$106,$C$3,'Input Forecast Cap Projects'!$B$4:$B$106,'Output sheet'!$B$3,'Input Forecast Cap Projects'!$D$4:$D$106,'Output sheet'!$B$48),SUMIFS('Input Forecast Cap Projects'!AD$4:AD$106,'Input Forecast Cap Projects'!$A$4:$A$106,$C$3,'Input Forecast Cap Projects'!$B$4:$B$106,'Output sheet'!$B$3,'Input Forecast Cap Projects'!$D$4:$D$106,'Output sheet'!$B$48,'Input Forecast Cap Projects'!$C$4:$C$106,'Output sheet'!$B54))</f>
        <v>0</v>
      </c>
    </row>
    <row r="55" spans="2:27">
      <c r="B55" s="32" t="str">
        <f t="shared" si="12"/>
        <v/>
      </c>
      <c r="C55" s="6">
        <f>IF($B55=$B$3&amp;" Wide",SUMIFS('Input Forecast Cap Projects'!F$4:F$106,'Input Forecast Cap Projects'!$A$4:$A$106,$C$3,'Input Forecast Cap Projects'!$B$4:$B$106,'Output sheet'!$B$3,'Input Forecast Cap Projects'!$D$4:$D$106,'Output sheet'!$B$48),SUMIFS('Input Forecast Cap Projects'!F$4:F$106,'Input Forecast Cap Projects'!$A$4:$A$106,$C$3,'Input Forecast Cap Projects'!$B$4:$B$106,'Output sheet'!$B$3,'Input Forecast Cap Projects'!$D$4:$D$106,'Output sheet'!$B$48,'Input Forecast Cap Projects'!$C$4:$C$106,'Output sheet'!$B55))</f>
        <v>0</v>
      </c>
      <c r="D55" s="6">
        <f>IF($B55=$B$3&amp;" Wide",SUMIFS('Input Forecast Cap Projects'!G$4:G$106,'Input Forecast Cap Projects'!$A$4:$A$106,$C$3,'Input Forecast Cap Projects'!$B$4:$B$106,'Output sheet'!$B$3,'Input Forecast Cap Projects'!$D$4:$D$106,'Output sheet'!$B$48),SUMIFS('Input Forecast Cap Projects'!G$4:G$106,'Input Forecast Cap Projects'!$A$4:$A$106,$C$3,'Input Forecast Cap Projects'!$B$4:$B$106,'Output sheet'!$B$3,'Input Forecast Cap Projects'!$D$4:$D$106,'Output sheet'!$B$48,'Input Forecast Cap Projects'!$C$4:$C$106,'Output sheet'!$B55))</f>
        <v>0</v>
      </c>
      <c r="E55" s="6">
        <f>IF($B55=$B$3&amp;" Wide",SUMIFS('Input Forecast Cap Projects'!H$4:H$106,'Input Forecast Cap Projects'!$A$4:$A$106,$C$3,'Input Forecast Cap Projects'!$B$4:$B$106,'Output sheet'!$B$3,'Input Forecast Cap Projects'!$D$4:$D$106,'Output sheet'!$B$48),SUMIFS('Input Forecast Cap Projects'!H$4:H$106,'Input Forecast Cap Projects'!$A$4:$A$106,$C$3,'Input Forecast Cap Projects'!$B$4:$B$106,'Output sheet'!$B$3,'Input Forecast Cap Projects'!$D$4:$D$106,'Output sheet'!$B$48,'Input Forecast Cap Projects'!$C$4:$C$106,'Output sheet'!$B55))</f>
        <v>0</v>
      </c>
      <c r="F55" s="6">
        <f>IF($B55=$B$3&amp;" Wide",SUMIFS('Input Forecast Cap Projects'!I$4:I$106,'Input Forecast Cap Projects'!$A$4:$A$106,$C$3,'Input Forecast Cap Projects'!$B$4:$B$106,'Output sheet'!$B$3,'Input Forecast Cap Projects'!$D$4:$D$106,'Output sheet'!$B$48),SUMIFS('Input Forecast Cap Projects'!I$4:I$106,'Input Forecast Cap Projects'!$A$4:$A$106,$C$3,'Input Forecast Cap Projects'!$B$4:$B$106,'Output sheet'!$B$3,'Input Forecast Cap Projects'!$D$4:$D$106,'Output sheet'!$B$48,'Input Forecast Cap Projects'!$C$4:$C$106,'Output sheet'!$B55))</f>
        <v>0</v>
      </c>
      <c r="G55" s="6">
        <f>IF($B55=$B$3&amp;" Wide",SUMIFS('Input Forecast Cap Projects'!J$4:J$106,'Input Forecast Cap Projects'!$A$4:$A$106,$C$3,'Input Forecast Cap Projects'!$B$4:$B$106,'Output sheet'!$B$3,'Input Forecast Cap Projects'!$D$4:$D$106,'Output sheet'!$B$48),SUMIFS('Input Forecast Cap Projects'!J$4:J$106,'Input Forecast Cap Projects'!$A$4:$A$106,$C$3,'Input Forecast Cap Projects'!$B$4:$B$106,'Output sheet'!$B$3,'Input Forecast Cap Projects'!$D$4:$D$106,'Output sheet'!$B$48,'Input Forecast Cap Projects'!$C$4:$C$106,'Output sheet'!$B55))</f>
        <v>0</v>
      </c>
      <c r="H55" s="6">
        <f>IF($B55=$B$3&amp;" Wide",SUMIFS('Input Forecast Cap Projects'!K$4:K$106,'Input Forecast Cap Projects'!$A$4:$A$106,$C$3,'Input Forecast Cap Projects'!$B$4:$B$106,'Output sheet'!$B$3,'Input Forecast Cap Projects'!$D$4:$D$106,'Output sheet'!$B$48),SUMIFS('Input Forecast Cap Projects'!K$4:K$106,'Input Forecast Cap Projects'!$A$4:$A$106,$C$3,'Input Forecast Cap Projects'!$B$4:$B$106,'Output sheet'!$B$3,'Input Forecast Cap Projects'!$D$4:$D$106,'Output sheet'!$B$48,'Input Forecast Cap Projects'!$C$4:$C$106,'Output sheet'!$B55))</f>
        <v>0</v>
      </c>
      <c r="I55" s="6">
        <f>IF($B55=$B$3&amp;" Wide",SUMIFS('Input Forecast Cap Projects'!L$4:L$106,'Input Forecast Cap Projects'!$A$4:$A$106,$C$3,'Input Forecast Cap Projects'!$B$4:$B$106,'Output sheet'!$B$3,'Input Forecast Cap Projects'!$D$4:$D$106,'Output sheet'!$B$48),SUMIFS('Input Forecast Cap Projects'!L$4:L$106,'Input Forecast Cap Projects'!$A$4:$A$106,$C$3,'Input Forecast Cap Projects'!$B$4:$B$106,'Output sheet'!$B$3,'Input Forecast Cap Projects'!$D$4:$D$106,'Output sheet'!$B$48,'Input Forecast Cap Projects'!$C$4:$C$106,'Output sheet'!$B55))</f>
        <v>0</v>
      </c>
      <c r="J55" s="6">
        <f>IF($B55=$B$3&amp;" Wide",SUMIFS('Input Forecast Cap Projects'!M$4:M$106,'Input Forecast Cap Projects'!$A$4:$A$106,$C$3,'Input Forecast Cap Projects'!$B$4:$B$106,'Output sheet'!$B$3,'Input Forecast Cap Projects'!$D$4:$D$106,'Output sheet'!$B$48),SUMIFS('Input Forecast Cap Projects'!M$4:M$106,'Input Forecast Cap Projects'!$A$4:$A$106,$C$3,'Input Forecast Cap Projects'!$B$4:$B$106,'Output sheet'!$B$3,'Input Forecast Cap Projects'!$D$4:$D$106,'Output sheet'!$B$48,'Input Forecast Cap Projects'!$C$4:$C$106,'Output sheet'!$B55))</f>
        <v>0</v>
      </c>
      <c r="K55" s="6">
        <f>IF($B55=$B$3&amp;" Wide",SUMIFS('Input Forecast Cap Projects'!N$4:N$106,'Input Forecast Cap Projects'!$A$4:$A$106,$C$3,'Input Forecast Cap Projects'!$B$4:$B$106,'Output sheet'!$B$3,'Input Forecast Cap Projects'!$D$4:$D$106,'Output sheet'!$B$48),SUMIFS('Input Forecast Cap Projects'!N$4:N$106,'Input Forecast Cap Projects'!$A$4:$A$106,$C$3,'Input Forecast Cap Projects'!$B$4:$B$106,'Output sheet'!$B$3,'Input Forecast Cap Projects'!$D$4:$D$106,'Output sheet'!$B$48,'Input Forecast Cap Projects'!$C$4:$C$106,'Output sheet'!$B55))</f>
        <v>0</v>
      </c>
      <c r="L55" s="6">
        <f>IF($B55=$B$3&amp;" Wide",SUMIFS('Input Forecast Cap Projects'!O$4:O$106,'Input Forecast Cap Projects'!$A$4:$A$106,$C$3,'Input Forecast Cap Projects'!$B$4:$B$106,'Output sheet'!$B$3,'Input Forecast Cap Projects'!$D$4:$D$106,'Output sheet'!$B$48),SUMIFS('Input Forecast Cap Projects'!O$4:O$106,'Input Forecast Cap Projects'!$A$4:$A$106,$C$3,'Input Forecast Cap Projects'!$B$4:$B$106,'Output sheet'!$B$3,'Input Forecast Cap Projects'!$D$4:$D$106,'Output sheet'!$B$48,'Input Forecast Cap Projects'!$C$4:$C$106,'Output sheet'!$B55))</f>
        <v>0</v>
      </c>
      <c r="M55" s="6">
        <f>IF($B55=$B$3&amp;" Wide",SUMIFS('Input Forecast Cap Projects'!P$4:P$106,'Input Forecast Cap Projects'!$A$4:$A$106,$C$3,'Input Forecast Cap Projects'!$B$4:$B$106,'Output sheet'!$B$3,'Input Forecast Cap Projects'!$D$4:$D$106,'Output sheet'!$B$48),SUMIFS('Input Forecast Cap Projects'!P$4:P$106,'Input Forecast Cap Projects'!$A$4:$A$106,$C$3,'Input Forecast Cap Projects'!$B$4:$B$106,'Output sheet'!$B$3,'Input Forecast Cap Projects'!$D$4:$D$106,'Output sheet'!$B$48,'Input Forecast Cap Projects'!$C$4:$C$106,'Output sheet'!$B55))</f>
        <v>0</v>
      </c>
      <c r="N55" s="6">
        <f>IF($B55=$B$3&amp;" Wide",SUMIFS('Input Forecast Cap Projects'!Q$4:Q$106,'Input Forecast Cap Projects'!$A$4:$A$106,$C$3,'Input Forecast Cap Projects'!$B$4:$B$106,'Output sheet'!$B$3,'Input Forecast Cap Projects'!$D$4:$D$106,'Output sheet'!$B$48),SUMIFS('Input Forecast Cap Projects'!Q$4:Q$106,'Input Forecast Cap Projects'!$A$4:$A$106,$C$3,'Input Forecast Cap Projects'!$B$4:$B$106,'Output sheet'!$B$3,'Input Forecast Cap Projects'!$D$4:$D$106,'Output sheet'!$B$48,'Input Forecast Cap Projects'!$C$4:$C$106,'Output sheet'!$B55))</f>
        <v>0</v>
      </c>
      <c r="O55" s="6">
        <f>IF($B55=$B$3&amp;" Wide",SUMIFS('Input Forecast Cap Projects'!R$4:R$106,'Input Forecast Cap Projects'!$A$4:$A$106,$C$3,'Input Forecast Cap Projects'!$B$4:$B$106,'Output sheet'!$B$3,'Input Forecast Cap Projects'!$D$4:$D$106,'Output sheet'!$B$48),SUMIFS('Input Forecast Cap Projects'!R$4:R$106,'Input Forecast Cap Projects'!$A$4:$A$106,$C$3,'Input Forecast Cap Projects'!$B$4:$B$106,'Output sheet'!$B$3,'Input Forecast Cap Projects'!$D$4:$D$106,'Output sheet'!$B$48,'Input Forecast Cap Projects'!$C$4:$C$106,'Output sheet'!$B55))</f>
        <v>0</v>
      </c>
      <c r="P55" s="6">
        <f>IF($B55=$B$3&amp;" Wide",SUMIFS('Input Forecast Cap Projects'!S$4:S$106,'Input Forecast Cap Projects'!$A$4:$A$106,$C$3,'Input Forecast Cap Projects'!$B$4:$B$106,'Output sheet'!$B$3,'Input Forecast Cap Projects'!$D$4:$D$106,'Output sheet'!$B$48),SUMIFS('Input Forecast Cap Projects'!S$4:S$106,'Input Forecast Cap Projects'!$A$4:$A$106,$C$3,'Input Forecast Cap Projects'!$B$4:$B$106,'Output sheet'!$B$3,'Input Forecast Cap Projects'!$D$4:$D$106,'Output sheet'!$B$48,'Input Forecast Cap Projects'!$C$4:$C$106,'Output sheet'!$B55))</f>
        <v>0</v>
      </c>
      <c r="Q55" s="6">
        <f>IF($B55=$B$3&amp;" Wide",SUMIFS('Input Forecast Cap Projects'!T$4:T$106,'Input Forecast Cap Projects'!$A$4:$A$106,$C$3,'Input Forecast Cap Projects'!$B$4:$B$106,'Output sheet'!$B$3,'Input Forecast Cap Projects'!$D$4:$D$106,'Output sheet'!$B$48),SUMIFS('Input Forecast Cap Projects'!T$4:T$106,'Input Forecast Cap Projects'!$A$4:$A$106,$C$3,'Input Forecast Cap Projects'!$B$4:$B$106,'Output sheet'!$B$3,'Input Forecast Cap Projects'!$D$4:$D$106,'Output sheet'!$B$48,'Input Forecast Cap Projects'!$C$4:$C$106,'Output sheet'!$B55))</f>
        <v>0</v>
      </c>
      <c r="R55" s="6">
        <f>IF($B55=$B$3&amp;" Wide",SUMIFS('Input Forecast Cap Projects'!U$4:U$106,'Input Forecast Cap Projects'!$A$4:$A$106,$C$3,'Input Forecast Cap Projects'!$B$4:$B$106,'Output sheet'!$B$3,'Input Forecast Cap Projects'!$D$4:$D$106,'Output sheet'!$B$48),SUMIFS('Input Forecast Cap Projects'!U$4:U$106,'Input Forecast Cap Projects'!$A$4:$A$106,$C$3,'Input Forecast Cap Projects'!$B$4:$B$106,'Output sheet'!$B$3,'Input Forecast Cap Projects'!$D$4:$D$106,'Output sheet'!$B$48,'Input Forecast Cap Projects'!$C$4:$C$106,'Output sheet'!$B55))</f>
        <v>0</v>
      </c>
      <c r="S55" s="6">
        <f>IF($B55=$B$3&amp;" Wide",SUMIFS('Input Forecast Cap Projects'!V$4:V$106,'Input Forecast Cap Projects'!$A$4:$A$106,$C$3,'Input Forecast Cap Projects'!$B$4:$B$106,'Output sheet'!$B$3,'Input Forecast Cap Projects'!$D$4:$D$106,'Output sheet'!$B$48),SUMIFS('Input Forecast Cap Projects'!V$4:V$106,'Input Forecast Cap Projects'!$A$4:$A$106,$C$3,'Input Forecast Cap Projects'!$B$4:$B$106,'Output sheet'!$B$3,'Input Forecast Cap Projects'!$D$4:$D$106,'Output sheet'!$B$48,'Input Forecast Cap Projects'!$C$4:$C$106,'Output sheet'!$B55))</f>
        <v>0</v>
      </c>
      <c r="T55" s="6">
        <f>IF($B55=$B$3&amp;" Wide",SUMIFS('Input Forecast Cap Projects'!W$4:W$106,'Input Forecast Cap Projects'!$A$4:$A$106,$C$3,'Input Forecast Cap Projects'!$B$4:$B$106,'Output sheet'!$B$3,'Input Forecast Cap Projects'!$D$4:$D$106,'Output sheet'!$B$48),SUMIFS('Input Forecast Cap Projects'!W$4:W$106,'Input Forecast Cap Projects'!$A$4:$A$106,$C$3,'Input Forecast Cap Projects'!$B$4:$B$106,'Output sheet'!$B$3,'Input Forecast Cap Projects'!$D$4:$D$106,'Output sheet'!$B$48,'Input Forecast Cap Projects'!$C$4:$C$106,'Output sheet'!$B55))</f>
        <v>0</v>
      </c>
      <c r="U55" s="6">
        <f>IF($B55=$B$3&amp;" Wide",SUMIFS('Input Forecast Cap Projects'!X$4:X$106,'Input Forecast Cap Projects'!$A$4:$A$106,$C$3,'Input Forecast Cap Projects'!$B$4:$B$106,'Output sheet'!$B$3,'Input Forecast Cap Projects'!$D$4:$D$106,'Output sheet'!$B$48),SUMIFS('Input Forecast Cap Projects'!X$4:X$106,'Input Forecast Cap Projects'!$A$4:$A$106,$C$3,'Input Forecast Cap Projects'!$B$4:$B$106,'Output sheet'!$B$3,'Input Forecast Cap Projects'!$D$4:$D$106,'Output sheet'!$B$48,'Input Forecast Cap Projects'!$C$4:$C$106,'Output sheet'!$B55))</f>
        <v>0</v>
      </c>
      <c r="V55" s="6">
        <f>IF($B55=$B$3&amp;" Wide",SUMIFS('Input Forecast Cap Projects'!Y$4:Y$106,'Input Forecast Cap Projects'!$A$4:$A$106,$C$3,'Input Forecast Cap Projects'!$B$4:$B$106,'Output sheet'!$B$3,'Input Forecast Cap Projects'!$D$4:$D$106,'Output sheet'!$B$48),SUMIFS('Input Forecast Cap Projects'!Y$4:Y$106,'Input Forecast Cap Projects'!$A$4:$A$106,$C$3,'Input Forecast Cap Projects'!$B$4:$B$106,'Output sheet'!$B$3,'Input Forecast Cap Projects'!$D$4:$D$106,'Output sheet'!$B$48,'Input Forecast Cap Projects'!$C$4:$C$106,'Output sheet'!$B55))</f>
        <v>0</v>
      </c>
      <c r="W55" s="6">
        <f>IF($B55=$B$3&amp;" Wide",SUMIFS('Input Forecast Cap Projects'!Z$4:Z$106,'Input Forecast Cap Projects'!$A$4:$A$106,$C$3,'Input Forecast Cap Projects'!$B$4:$B$106,'Output sheet'!$B$3,'Input Forecast Cap Projects'!$D$4:$D$106,'Output sheet'!$B$48),SUMIFS('Input Forecast Cap Projects'!Z$4:Z$106,'Input Forecast Cap Projects'!$A$4:$A$106,$C$3,'Input Forecast Cap Projects'!$B$4:$B$106,'Output sheet'!$B$3,'Input Forecast Cap Projects'!$D$4:$D$106,'Output sheet'!$B$48,'Input Forecast Cap Projects'!$C$4:$C$106,'Output sheet'!$B55))</f>
        <v>0</v>
      </c>
      <c r="X55" s="6">
        <f>IF($B55=$B$3&amp;" Wide",SUMIFS('Input Forecast Cap Projects'!AA$4:AA$106,'Input Forecast Cap Projects'!$A$4:$A$106,$C$3,'Input Forecast Cap Projects'!$B$4:$B$106,'Output sheet'!$B$3,'Input Forecast Cap Projects'!$D$4:$D$106,'Output sheet'!$B$48),SUMIFS('Input Forecast Cap Projects'!AA$4:AA$106,'Input Forecast Cap Projects'!$A$4:$A$106,$C$3,'Input Forecast Cap Projects'!$B$4:$B$106,'Output sheet'!$B$3,'Input Forecast Cap Projects'!$D$4:$D$106,'Output sheet'!$B$48,'Input Forecast Cap Projects'!$C$4:$C$106,'Output sheet'!$B55))</f>
        <v>0</v>
      </c>
      <c r="Y55" s="6">
        <f>IF($B55=$B$3&amp;" Wide",SUMIFS('Input Forecast Cap Projects'!AB$4:AB$106,'Input Forecast Cap Projects'!$A$4:$A$106,$C$3,'Input Forecast Cap Projects'!$B$4:$B$106,'Output sheet'!$B$3,'Input Forecast Cap Projects'!$D$4:$D$106,'Output sheet'!$B$48),SUMIFS('Input Forecast Cap Projects'!AB$4:AB$106,'Input Forecast Cap Projects'!$A$4:$A$106,$C$3,'Input Forecast Cap Projects'!$B$4:$B$106,'Output sheet'!$B$3,'Input Forecast Cap Projects'!$D$4:$D$106,'Output sheet'!$B$48,'Input Forecast Cap Projects'!$C$4:$C$106,'Output sheet'!$B55))</f>
        <v>0</v>
      </c>
      <c r="Z55" s="6">
        <f>IF($B55=$B$3&amp;" Wide",SUMIFS('Input Forecast Cap Projects'!AC$4:AC$106,'Input Forecast Cap Projects'!$A$4:$A$106,$C$3,'Input Forecast Cap Projects'!$B$4:$B$106,'Output sheet'!$B$3,'Input Forecast Cap Projects'!$D$4:$D$106,'Output sheet'!$B$48),SUMIFS('Input Forecast Cap Projects'!AC$4:AC$106,'Input Forecast Cap Projects'!$A$4:$A$106,$C$3,'Input Forecast Cap Projects'!$B$4:$B$106,'Output sheet'!$B$3,'Input Forecast Cap Projects'!$D$4:$D$106,'Output sheet'!$B$48,'Input Forecast Cap Projects'!$C$4:$C$106,'Output sheet'!$B55))</f>
        <v>0</v>
      </c>
      <c r="AA55" s="6">
        <f>IF($B55=$B$3&amp;" Wide",SUMIFS('Input Forecast Cap Projects'!AD$4:AD$106,'Input Forecast Cap Projects'!$A$4:$A$106,$C$3,'Input Forecast Cap Projects'!$B$4:$B$106,'Output sheet'!$B$3,'Input Forecast Cap Projects'!$D$4:$D$106,'Output sheet'!$B$48),SUMIFS('Input Forecast Cap Projects'!AD$4:AD$106,'Input Forecast Cap Projects'!$A$4:$A$106,$C$3,'Input Forecast Cap Projects'!$B$4:$B$106,'Output sheet'!$B$3,'Input Forecast Cap Projects'!$D$4:$D$106,'Output sheet'!$B$48,'Input Forecast Cap Projects'!$C$4:$C$106,'Output sheet'!$B55))</f>
        <v>0</v>
      </c>
    </row>
    <row r="56" spans="2:27">
      <c r="B56" s="32" t="str">
        <f t="shared" si="12"/>
        <v/>
      </c>
      <c r="C56" s="6">
        <f>IF($B56=$B$3&amp;" Wide",SUMIFS('Input Forecast Cap Projects'!F$4:F$106,'Input Forecast Cap Projects'!$A$4:$A$106,$C$3,'Input Forecast Cap Projects'!$B$4:$B$106,'Output sheet'!$B$3,'Input Forecast Cap Projects'!$D$4:$D$106,'Output sheet'!$B$48),SUMIFS('Input Forecast Cap Projects'!F$4:F$106,'Input Forecast Cap Projects'!$A$4:$A$106,$C$3,'Input Forecast Cap Projects'!$B$4:$B$106,'Output sheet'!$B$3,'Input Forecast Cap Projects'!$D$4:$D$106,'Output sheet'!$B$48,'Input Forecast Cap Projects'!$C$4:$C$106,'Output sheet'!$B56))</f>
        <v>0</v>
      </c>
      <c r="D56" s="6">
        <f>IF($B56=$B$3&amp;" Wide",SUMIFS('Input Forecast Cap Projects'!G$4:G$106,'Input Forecast Cap Projects'!$A$4:$A$106,$C$3,'Input Forecast Cap Projects'!$B$4:$B$106,'Output sheet'!$B$3,'Input Forecast Cap Projects'!$D$4:$D$106,'Output sheet'!$B$48),SUMIFS('Input Forecast Cap Projects'!G$4:G$106,'Input Forecast Cap Projects'!$A$4:$A$106,$C$3,'Input Forecast Cap Projects'!$B$4:$B$106,'Output sheet'!$B$3,'Input Forecast Cap Projects'!$D$4:$D$106,'Output sheet'!$B$48,'Input Forecast Cap Projects'!$C$4:$C$106,'Output sheet'!$B56))</f>
        <v>0</v>
      </c>
      <c r="E56" s="6">
        <f>IF($B56=$B$3&amp;" Wide",SUMIFS('Input Forecast Cap Projects'!H$4:H$106,'Input Forecast Cap Projects'!$A$4:$A$106,$C$3,'Input Forecast Cap Projects'!$B$4:$B$106,'Output sheet'!$B$3,'Input Forecast Cap Projects'!$D$4:$D$106,'Output sheet'!$B$48),SUMIFS('Input Forecast Cap Projects'!H$4:H$106,'Input Forecast Cap Projects'!$A$4:$A$106,$C$3,'Input Forecast Cap Projects'!$B$4:$B$106,'Output sheet'!$B$3,'Input Forecast Cap Projects'!$D$4:$D$106,'Output sheet'!$B$48,'Input Forecast Cap Projects'!$C$4:$C$106,'Output sheet'!$B56))</f>
        <v>0</v>
      </c>
      <c r="F56" s="6">
        <f>IF($B56=$B$3&amp;" Wide",SUMIFS('Input Forecast Cap Projects'!I$4:I$106,'Input Forecast Cap Projects'!$A$4:$A$106,$C$3,'Input Forecast Cap Projects'!$B$4:$B$106,'Output sheet'!$B$3,'Input Forecast Cap Projects'!$D$4:$D$106,'Output sheet'!$B$48),SUMIFS('Input Forecast Cap Projects'!I$4:I$106,'Input Forecast Cap Projects'!$A$4:$A$106,$C$3,'Input Forecast Cap Projects'!$B$4:$B$106,'Output sheet'!$B$3,'Input Forecast Cap Projects'!$D$4:$D$106,'Output sheet'!$B$48,'Input Forecast Cap Projects'!$C$4:$C$106,'Output sheet'!$B56))</f>
        <v>0</v>
      </c>
      <c r="G56" s="6">
        <f>IF($B56=$B$3&amp;" Wide",SUMIFS('Input Forecast Cap Projects'!J$4:J$106,'Input Forecast Cap Projects'!$A$4:$A$106,$C$3,'Input Forecast Cap Projects'!$B$4:$B$106,'Output sheet'!$B$3,'Input Forecast Cap Projects'!$D$4:$D$106,'Output sheet'!$B$48),SUMIFS('Input Forecast Cap Projects'!J$4:J$106,'Input Forecast Cap Projects'!$A$4:$A$106,$C$3,'Input Forecast Cap Projects'!$B$4:$B$106,'Output sheet'!$B$3,'Input Forecast Cap Projects'!$D$4:$D$106,'Output sheet'!$B$48,'Input Forecast Cap Projects'!$C$4:$C$106,'Output sheet'!$B56))</f>
        <v>0</v>
      </c>
      <c r="H56" s="6">
        <f>IF($B56=$B$3&amp;" Wide",SUMIFS('Input Forecast Cap Projects'!K$4:K$106,'Input Forecast Cap Projects'!$A$4:$A$106,$C$3,'Input Forecast Cap Projects'!$B$4:$B$106,'Output sheet'!$B$3,'Input Forecast Cap Projects'!$D$4:$D$106,'Output sheet'!$B$48),SUMIFS('Input Forecast Cap Projects'!K$4:K$106,'Input Forecast Cap Projects'!$A$4:$A$106,$C$3,'Input Forecast Cap Projects'!$B$4:$B$106,'Output sheet'!$B$3,'Input Forecast Cap Projects'!$D$4:$D$106,'Output sheet'!$B$48,'Input Forecast Cap Projects'!$C$4:$C$106,'Output sheet'!$B56))</f>
        <v>0</v>
      </c>
      <c r="I56" s="6">
        <f>IF($B56=$B$3&amp;" Wide",SUMIFS('Input Forecast Cap Projects'!L$4:L$106,'Input Forecast Cap Projects'!$A$4:$A$106,$C$3,'Input Forecast Cap Projects'!$B$4:$B$106,'Output sheet'!$B$3,'Input Forecast Cap Projects'!$D$4:$D$106,'Output sheet'!$B$48),SUMIFS('Input Forecast Cap Projects'!L$4:L$106,'Input Forecast Cap Projects'!$A$4:$A$106,$C$3,'Input Forecast Cap Projects'!$B$4:$B$106,'Output sheet'!$B$3,'Input Forecast Cap Projects'!$D$4:$D$106,'Output sheet'!$B$48,'Input Forecast Cap Projects'!$C$4:$C$106,'Output sheet'!$B56))</f>
        <v>0</v>
      </c>
      <c r="J56" s="6">
        <f>IF($B56=$B$3&amp;" Wide",SUMIFS('Input Forecast Cap Projects'!M$4:M$106,'Input Forecast Cap Projects'!$A$4:$A$106,$C$3,'Input Forecast Cap Projects'!$B$4:$B$106,'Output sheet'!$B$3,'Input Forecast Cap Projects'!$D$4:$D$106,'Output sheet'!$B$48),SUMIFS('Input Forecast Cap Projects'!M$4:M$106,'Input Forecast Cap Projects'!$A$4:$A$106,$C$3,'Input Forecast Cap Projects'!$B$4:$B$106,'Output sheet'!$B$3,'Input Forecast Cap Projects'!$D$4:$D$106,'Output sheet'!$B$48,'Input Forecast Cap Projects'!$C$4:$C$106,'Output sheet'!$B56))</f>
        <v>0</v>
      </c>
      <c r="K56" s="6">
        <f>IF($B56=$B$3&amp;" Wide",SUMIFS('Input Forecast Cap Projects'!N$4:N$106,'Input Forecast Cap Projects'!$A$4:$A$106,$C$3,'Input Forecast Cap Projects'!$B$4:$B$106,'Output sheet'!$B$3,'Input Forecast Cap Projects'!$D$4:$D$106,'Output sheet'!$B$48),SUMIFS('Input Forecast Cap Projects'!N$4:N$106,'Input Forecast Cap Projects'!$A$4:$A$106,$C$3,'Input Forecast Cap Projects'!$B$4:$B$106,'Output sheet'!$B$3,'Input Forecast Cap Projects'!$D$4:$D$106,'Output sheet'!$B$48,'Input Forecast Cap Projects'!$C$4:$C$106,'Output sheet'!$B56))</f>
        <v>0</v>
      </c>
      <c r="L56" s="6">
        <f>IF($B56=$B$3&amp;" Wide",SUMIFS('Input Forecast Cap Projects'!O$4:O$106,'Input Forecast Cap Projects'!$A$4:$A$106,$C$3,'Input Forecast Cap Projects'!$B$4:$B$106,'Output sheet'!$B$3,'Input Forecast Cap Projects'!$D$4:$D$106,'Output sheet'!$B$48),SUMIFS('Input Forecast Cap Projects'!O$4:O$106,'Input Forecast Cap Projects'!$A$4:$A$106,$C$3,'Input Forecast Cap Projects'!$B$4:$B$106,'Output sheet'!$B$3,'Input Forecast Cap Projects'!$D$4:$D$106,'Output sheet'!$B$48,'Input Forecast Cap Projects'!$C$4:$C$106,'Output sheet'!$B56))</f>
        <v>0</v>
      </c>
      <c r="M56" s="6">
        <f>IF($B56=$B$3&amp;" Wide",SUMIFS('Input Forecast Cap Projects'!P$4:P$106,'Input Forecast Cap Projects'!$A$4:$A$106,$C$3,'Input Forecast Cap Projects'!$B$4:$B$106,'Output sheet'!$B$3,'Input Forecast Cap Projects'!$D$4:$D$106,'Output sheet'!$B$48),SUMIFS('Input Forecast Cap Projects'!P$4:P$106,'Input Forecast Cap Projects'!$A$4:$A$106,$C$3,'Input Forecast Cap Projects'!$B$4:$B$106,'Output sheet'!$B$3,'Input Forecast Cap Projects'!$D$4:$D$106,'Output sheet'!$B$48,'Input Forecast Cap Projects'!$C$4:$C$106,'Output sheet'!$B56))</f>
        <v>0</v>
      </c>
      <c r="N56" s="6">
        <f>IF($B56=$B$3&amp;" Wide",SUMIFS('Input Forecast Cap Projects'!Q$4:Q$106,'Input Forecast Cap Projects'!$A$4:$A$106,$C$3,'Input Forecast Cap Projects'!$B$4:$B$106,'Output sheet'!$B$3,'Input Forecast Cap Projects'!$D$4:$D$106,'Output sheet'!$B$48),SUMIFS('Input Forecast Cap Projects'!Q$4:Q$106,'Input Forecast Cap Projects'!$A$4:$A$106,$C$3,'Input Forecast Cap Projects'!$B$4:$B$106,'Output sheet'!$B$3,'Input Forecast Cap Projects'!$D$4:$D$106,'Output sheet'!$B$48,'Input Forecast Cap Projects'!$C$4:$C$106,'Output sheet'!$B56))</f>
        <v>0</v>
      </c>
      <c r="O56" s="6">
        <f>IF($B56=$B$3&amp;" Wide",SUMIFS('Input Forecast Cap Projects'!R$4:R$106,'Input Forecast Cap Projects'!$A$4:$A$106,$C$3,'Input Forecast Cap Projects'!$B$4:$B$106,'Output sheet'!$B$3,'Input Forecast Cap Projects'!$D$4:$D$106,'Output sheet'!$B$48),SUMIFS('Input Forecast Cap Projects'!R$4:R$106,'Input Forecast Cap Projects'!$A$4:$A$106,$C$3,'Input Forecast Cap Projects'!$B$4:$B$106,'Output sheet'!$B$3,'Input Forecast Cap Projects'!$D$4:$D$106,'Output sheet'!$B$48,'Input Forecast Cap Projects'!$C$4:$C$106,'Output sheet'!$B56))</f>
        <v>0</v>
      </c>
      <c r="P56" s="6">
        <f>IF($B56=$B$3&amp;" Wide",SUMIFS('Input Forecast Cap Projects'!S$4:S$106,'Input Forecast Cap Projects'!$A$4:$A$106,$C$3,'Input Forecast Cap Projects'!$B$4:$B$106,'Output sheet'!$B$3,'Input Forecast Cap Projects'!$D$4:$D$106,'Output sheet'!$B$48),SUMIFS('Input Forecast Cap Projects'!S$4:S$106,'Input Forecast Cap Projects'!$A$4:$A$106,$C$3,'Input Forecast Cap Projects'!$B$4:$B$106,'Output sheet'!$B$3,'Input Forecast Cap Projects'!$D$4:$D$106,'Output sheet'!$B$48,'Input Forecast Cap Projects'!$C$4:$C$106,'Output sheet'!$B56))</f>
        <v>0</v>
      </c>
      <c r="Q56" s="6">
        <f>IF($B56=$B$3&amp;" Wide",SUMIFS('Input Forecast Cap Projects'!T$4:T$106,'Input Forecast Cap Projects'!$A$4:$A$106,$C$3,'Input Forecast Cap Projects'!$B$4:$B$106,'Output sheet'!$B$3,'Input Forecast Cap Projects'!$D$4:$D$106,'Output sheet'!$B$48),SUMIFS('Input Forecast Cap Projects'!T$4:T$106,'Input Forecast Cap Projects'!$A$4:$A$106,$C$3,'Input Forecast Cap Projects'!$B$4:$B$106,'Output sheet'!$B$3,'Input Forecast Cap Projects'!$D$4:$D$106,'Output sheet'!$B$48,'Input Forecast Cap Projects'!$C$4:$C$106,'Output sheet'!$B56))</f>
        <v>0</v>
      </c>
      <c r="R56" s="6">
        <f>IF($B56=$B$3&amp;" Wide",SUMIFS('Input Forecast Cap Projects'!U$4:U$106,'Input Forecast Cap Projects'!$A$4:$A$106,$C$3,'Input Forecast Cap Projects'!$B$4:$B$106,'Output sheet'!$B$3,'Input Forecast Cap Projects'!$D$4:$D$106,'Output sheet'!$B$48),SUMIFS('Input Forecast Cap Projects'!U$4:U$106,'Input Forecast Cap Projects'!$A$4:$A$106,$C$3,'Input Forecast Cap Projects'!$B$4:$B$106,'Output sheet'!$B$3,'Input Forecast Cap Projects'!$D$4:$D$106,'Output sheet'!$B$48,'Input Forecast Cap Projects'!$C$4:$C$106,'Output sheet'!$B56))</f>
        <v>0</v>
      </c>
      <c r="S56" s="6">
        <f>IF($B56=$B$3&amp;" Wide",SUMIFS('Input Forecast Cap Projects'!V$4:V$106,'Input Forecast Cap Projects'!$A$4:$A$106,$C$3,'Input Forecast Cap Projects'!$B$4:$B$106,'Output sheet'!$B$3,'Input Forecast Cap Projects'!$D$4:$D$106,'Output sheet'!$B$48),SUMIFS('Input Forecast Cap Projects'!V$4:V$106,'Input Forecast Cap Projects'!$A$4:$A$106,$C$3,'Input Forecast Cap Projects'!$B$4:$B$106,'Output sheet'!$B$3,'Input Forecast Cap Projects'!$D$4:$D$106,'Output sheet'!$B$48,'Input Forecast Cap Projects'!$C$4:$C$106,'Output sheet'!$B56))</f>
        <v>0</v>
      </c>
      <c r="T56" s="6">
        <f>IF($B56=$B$3&amp;" Wide",SUMIFS('Input Forecast Cap Projects'!W$4:W$106,'Input Forecast Cap Projects'!$A$4:$A$106,$C$3,'Input Forecast Cap Projects'!$B$4:$B$106,'Output sheet'!$B$3,'Input Forecast Cap Projects'!$D$4:$D$106,'Output sheet'!$B$48),SUMIFS('Input Forecast Cap Projects'!W$4:W$106,'Input Forecast Cap Projects'!$A$4:$A$106,$C$3,'Input Forecast Cap Projects'!$B$4:$B$106,'Output sheet'!$B$3,'Input Forecast Cap Projects'!$D$4:$D$106,'Output sheet'!$B$48,'Input Forecast Cap Projects'!$C$4:$C$106,'Output sheet'!$B56))</f>
        <v>0</v>
      </c>
      <c r="U56" s="6">
        <f>IF($B56=$B$3&amp;" Wide",SUMIFS('Input Forecast Cap Projects'!X$4:X$106,'Input Forecast Cap Projects'!$A$4:$A$106,$C$3,'Input Forecast Cap Projects'!$B$4:$B$106,'Output sheet'!$B$3,'Input Forecast Cap Projects'!$D$4:$D$106,'Output sheet'!$B$48),SUMIFS('Input Forecast Cap Projects'!X$4:X$106,'Input Forecast Cap Projects'!$A$4:$A$106,$C$3,'Input Forecast Cap Projects'!$B$4:$B$106,'Output sheet'!$B$3,'Input Forecast Cap Projects'!$D$4:$D$106,'Output sheet'!$B$48,'Input Forecast Cap Projects'!$C$4:$C$106,'Output sheet'!$B56))</f>
        <v>0</v>
      </c>
      <c r="V56" s="6">
        <f>IF($B56=$B$3&amp;" Wide",SUMIFS('Input Forecast Cap Projects'!Y$4:Y$106,'Input Forecast Cap Projects'!$A$4:$A$106,$C$3,'Input Forecast Cap Projects'!$B$4:$B$106,'Output sheet'!$B$3,'Input Forecast Cap Projects'!$D$4:$D$106,'Output sheet'!$B$48),SUMIFS('Input Forecast Cap Projects'!Y$4:Y$106,'Input Forecast Cap Projects'!$A$4:$A$106,$C$3,'Input Forecast Cap Projects'!$B$4:$B$106,'Output sheet'!$B$3,'Input Forecast Cap Projects'!$D$4:$D$106,'Output sheet'!$B$48,'Input Forecast Cap Projects'!$C$4:$C$106,'Output sheet'!$B56))</f>
        <v>0</v>
      </c>
      <c r="W56" s="6">
        <f>IF($B56=$B$3&amp;" Wide",SUMIFS('Input Forecast Cap Projects'!Z$4:Z$106,'Input Forecast Cap Projects'!$A$4:$A$106,$C$3,'Input Forecast Cap Projects'!$B$4:$B$106,'Output sheet'!$B$3,'Input Forecast Cap Projects'!$D$4:$D$106,'Output sheet'!$B$48),SUMIFS('Input Forecast Cap Projects'!Z$4:Z$106,'Input Forecast Cap Projects'!$A$4:$A$106,$C$3,'Input Forecast Cap Projects'!$B$4:$B$106,'Output sheet'!$B$3,'Input Forecast Cap Projects'!$D$4:$D$106,'Output sheet'!$B$48,'Input Forecast Cap Projects'!$C$4:$C$106,'Output sheet'!$B56))</f>
        <v>0</v>
      </c>
      <c r="X56" s="6">
        <f>IF($B56=$B$3&amp;" Wide",SUMIFS('Input Forecast Cap Projects'!AA$4:AA$106,'Input Forecast Cap Projects'!$A$4:$A$106,$C$3,'Input Forecast Cap Projects'!$B$4:$B$106,'Output sheet'!$B$3,'Input Forecast Cap Projects'!$D$4:$D$106,'Output sheet'!$B$48),SUMIFS('Input Forecast Cap Projects'!AA$4:AA$106,'Input Forecast Cap Projects'!$A$4:$A$106,$C$3,'Input Forecast Cap Projects'!$B$4:$B$106,'Output sheet'!$B$3,'Input Forecast Cap Projects'!$D$4:$D$106,'Output sheet'!$B$48,'Input Forecast Cap Projects'!$C$4:$C$106,'Output sheet'!$B56))</f>
        <v>0</v>
      </c>
      <c r="Y56" s="6">
        <f>IF($B56=$B$3&amp;" Wide",SUMIFS('Input Forecast Cap Projects'!AB$4:AB$106,'Input Forecast Cap Projects'!$A$4:$A$106,$C$3,'Input Forecast Cap Projects'!$B$4:$B$106,'Output sheet'!$B$3,'Input Forecast Cap Projects'!$D$4:$D$106,'Output sheet'!$B$48),SUMIFS('Input Forecast Cap Projects'!AB$4:AB$106,'Input Forecast Cap Projects'!$A$4:$A$106,$C$3,'Input Forecast Cap Projects'!$B$4:$B$106,'Output sheet'!$B$3,'Input Forecast Cap Projects'!$D$4:$D$106,'Output sheet'!$B$48,'Input Forecast Cap Projects'!$C$4:$C$106,'Output sheet'!$B56))</f>
        <v>0</v>
      </c>
      <c r="Z56" s="6">
        <f>IF($B56=$B$3&amp;" Wide",SUMIFS('Input Forecast Cap Projects'!AC$4:AC$106,'Input Forecast Cap Projects'!$A$4:$A$106,$C$3,'Input Forecast Cap Projects'!$B$4:$B$106,'Output sheet'!$B$3,'Input Forecast Cap Projects'!$D$4:$D$106,'Output sheet'!$B$48),SUMIFS('Input Forecast Cap Projects'!AC$4:AC$106,'Input Forecast Cap Projects'!$A$4:$A$106,$C$3,'Input Forecast Cap Projects'!$B$4:$B$106,'Output sheet'!$B$3,'Input Forecast Cap Projects'!$D$4:$D$106,'Output sheet'!$B$48,'Input Forecast Cap Projects'!$C$4:$C$106,'Output sheet'!$B56))</f>
        <v>0</v>
      </c>
      <c r="AA56" s="6">
        <f>IF($B56=$B$3&amp;" Wide",SUMIFS('Input Forecast Cap Projects'!AD$4:AD$106,'Input Forecast Cap Projects'!$A$4:$A$106,$C$3,'Input Forecast Cap Projects'!$B$4:$B$106,'Output sheet'!$B$3,'Input Forecast Cap Projects'!$D$4:$D$106,'Output sheet'!$B$48),SUMIFS('Input Forecast Cap Projects'!AD$4:AD$106,'Input Forecast Cap Projects'!$A$4:$A$106,$C$3,'Input Forecast Cap Projects'!$B$4:$B$106,'Output sheet'!$B$3,'Input Forecast Cap Projects'!$D$4:$D$106,'Output sheet'!$B$48,'Input Forecast Cap Projects'!$C$4:$C$106,'Output sheet'!$B56))</f>
        <v>0</v>
      </c>
    </row>
    <row r="57" spans="2:27">
      <c r="B57" s="32" t="str">
        <f t="shared" si="12"/>
        <v/>
      </c>
      <c r="C57" s="6">
        <f>IF($B57=$B$3&amp;" Wide",SUMIFS('Input Forecast Cap Projects'!F$4:F$106,'Input Forecast Cap Projects'!$A$4:$A$106,$C$3,'Input Forecast Cap Projects'!$B$4:$B$106,'Output sheet'!$B$3,'Input Forecast Cap Projects'!$D$4:$D$106,'Output sheet'!$B$48),SUMIFS('Input Forecast Cap Projects'!F$4:F$106,'Input Forecast Cap Projects'!$A$4:$A$106,$C$3,'Input Forecast Cap Projects'!$B$4:$B$106,'Output sheet'!$B$3,'Input Forecast Cap Projects'!$D$4:$D$106,'Output sheet'!$B$48,'Input Forecast Cap Projects'!$C$4:$C$106,'Output sheet'!$B57))</f>
        <v>0</v>
      </c>
      <c r="D57" s="6">
        <f>IF($B57=$B$3&amp;" Wide",SUMIFS('Input Forecast Cap Projects'!G$4:G$106,'Input Forecast Cap Projects'!$A$4:$A$106,$C$3,'Input Forecast Cap Projects'!$B$4:$B$106,'Output sheet'!$B$3,'Input Forecast Cap Projects'!$D$4:$D$106,'Output sheet'!$B$48),SUMIFS('Input Forecast Cap Projects'!G$4:G$106,'Input Forecast Cap Projects'!$A$4:$A$106,$C$3,'Input Forecast Cap Projects'!$B$4:$B$106,'Output sheet'!$B$3,'Input Forecast Cap Projects'!$D$4:$D$106,'Output sheet'!$B$48,'Input Forecast Cap Projects'!$C$4:$C$106,'Output sheet'!$B57))</f>
        <v>0</v>
      </c>
      <c r="E57" s="6">
        <f>IF($B57=$B$3&amp;" Wide",SUMIFS('Input Forecast Cap Projects'!H$4:H$106,'Input Forecast Cap Projects'!$A$4:$A$106,$C$3,'Input Forecast Cap Projects'!$B$4:$B$106,'Output sheet'!$B$3,'Input Forecast Cap Projects'!$D$4:$D$106,'Output sheet'!$B$48),SUMIFS('Input Forecast Cap Projects'!H$4:H$106,'Input Forecast Cap Projects'!$A$4:$A$106,$C$3,'Input Forecast Cap Projects'!$B$4:$B$106,'Output sheet'!$B$3,'Input Forecast Cap Projects'!$D$4:$D$106,'Output sheet'!$B$48,'Input Forecast Cap Projects'!$C$4:$C$106,'Output sheet'!$B57))</f>
        <v>0</v>
      </c>
      <c r="F57" s="6">
        <f>IF($B57=$B$3&amp;" Wide",SUMIFS('Input Forecast Cap Projects'!I$4:I$106,'Input Forecast Cap Projects'!$A$4:$A$106,$C$3,'Input Forecast Cap Projects'!$B$4:$B$106,'Output sheet'!$B$3,'Input Forecast Cap Projects'!$D$4:$D$106,'Output sheet'!$B$48),SUMIFS('Input Forecast Cap Projects'!I$4:I$106,'Input Forecast Cap Projects'!$A$4:$A$106,$C$3,'Input Forecast Cap Projects'!$B$4:$B$106,'Output sheet'!$B$3,'Input Forecast Cap Projects'!$D$4:$D$106,'Output sheet'!$B$48,'Input Forecast Cap Projects'!$C$4:$C$106,'Output sheet'!$B57))</f>
        <v>0</v>
      </c>
      <c r="G57" s="6">
        <f>IF($B57=$B$3&amp;" Wide",SUMIFS('Input Forecast Cap Projects'!J$4:J$106,'Input Forecast Cap Projects'!$A$4:$A$106,$C$3,'Input Forecast Cap Projects'!$B$4:$B$106,'Output sheet'!$B$3,'Input Forecast Cap Projects'!$D$4:$D$106,'Output sheet'!$B$48),SUMIFS('Input Forecast Cap Projects'!J$4:J$106,'Input Forecast Cap Projects'!$A$4:$A$106,$C$3,'Input Forecast Cap Projects'!$B$4:$B$106,'Output sheet'!$B$3,'Input Forecast Cap Projects'!$D$4:$D$106,'Output sheet'!$B$48,'Input Forecast Cap Projects'!$C$4:$C$106,'Output sheet'!$B57))</f>
        <v>0</v>
      </c>
      <c r="H57" s="6">
        <f>IF($B57=$B$3&amp;" Wide",SUMIFS('Input Forecast Cap Projects'!K$4:K$106,'Input Forecast Cap Projects'!$A$4:$A$106,$C$3,'Input Forecast Cap Projects'!$B$4:$B$106,'Output sheet'!$B$3,'Input Forecast Cap Projects'!$D$4:$D$106,'Output sheet'!$B$48),SUMIFS('Input Forecast Cap Projects'!K$4:K$106,'Input Forecast Cap Projects'!$A$4:$A$106,$C$3,'Input Forecast Cap Projects'!$B$4:$B$106,'Output sheet'!$B$3,'Input Forecast Cap Projects'!$D$4:$D$106,'Output sheet'!$B$48,'Input Forecast Cap Projects'!$C$4:$C$106,'Output sheet'!$B57))</f>
        <v>0</v>
      </c>
      <c r="I57" s="6">
        <f>IF($B57=$B$3&amp;" Wide",SUMIFS('Input Forecast Cap Projects'!L$4:L$106,'Input Forecast Cap Projects'!$A$4:$A$106,$C$3,'Input Forecast Cap Projects'!$B$4:$B$106,'Output sheet'!$B$3,'Input Forecast Cap Projects'!$D$4:$D$106,'Output sheet'!$B$48),SUMIFS('Input Forecast Cap Projects'!L$4:L$106,'Input Forecast Cap Projects'!$A$4:$A$106,$C$3,'Input Forecast Cap Projects'!$B$4:$B$106,'Output sheet'!$B$3,'Input Forecast Cap Projects'!$D$4:$D$106,'Output sheet'!$B$48,'Input Forecast Cap Projects'!$C$4:$C$106,'Output sheet'!$B57))</f>
        <v>0</v>
      </c>
      <c r="J57" s="6">
        <f>IF($B57=$B$3&amp;" Wide",SUMIFS('Input Forecast Cap Projects'!M$4:M$106,'Input Forecast Cap Projects'!$A$4:$A$106,$C$3,'Input Forecast Cap Projects'!$B$4:$B$106,'Output sheet'!$B$3,'Input Forecast Cap Projects'!$D$4:$D$106,'Output sheet'!$B$48),SUMIFS('Input Forecast Cap Projects'!M$4:M$106,'Input Forecast Cap Projects'!$A$4:$A$106,$C$3,'Input Forecast Cap Projects'!$B$4:$B$106,'Output sheet'!$B$3,'Input Forecast Cap Projects'!$D$4:$D$106,'Output sheet'!$B$48,'Input Forecast Cap Projects'!$C$4:$C$106,'Output sheet'!$B57))</f>
        <v>0</v>
      </c>
      <c r="K57" s="6">
        <f>IF($B57=$B$3&amp;" Wide",SUMIFS('Input Forecast Cap Projects'!N$4:N$106,'Input Forecast Cap Projects'!$A$4:$A$106,$C$3,'Input Forecast Cap Projects'!$B$4:$B$106,'Output sheet'!$B$3,'Input Forecast Cap Projects'!$D$4:$D$106,'Output sheet'!$B$48),SUMIFS('Input Forecast Cap Projects'!N$4:N$106,'Input Forecast Cap Projects'!$A$4:$A$106,$C$3,'Input Forecast Cap Projects'!$B$4:$B$106,'Output sheet'!$B$3,'Input Forecast Cap Projects'!$D$4:$D$106,'Output sheet'!$B$48,'Input Forecast Cap Projects'!$C$4:$C$106,'Output sheet'!$B57))</f>
        <v>0</v>
      </c>
      <c r="L57" s="6">
        <f>IF($B57=$B$3&amp;" Wide",SUMIFS('Input Forecast Cap Projects'!O$4:O$106,'Input Forecast Cap Projects'!$A$4:$A$106,$C$3,'Input Forecast Cap Projects'!$B$4:$B$106,'Output sheet'!$B$3,'Input Forecast Cap Projects'!$D$4:$D$106,'Output sheet'!$B$48),SUMIFS('Input Forecast Cap Projects'!O$4:O$106,'Input Forecast Cap Projects'!$A$4:$A$106,$C$3,'Input Forecast Cap Projects'!$B$4:$B$106,'Output sheet'!$B$3,'Input Forecast Cap Projects'!$D$4:$D$106,'Output sheet'!$B$48,'Input Forecast Cap Projects'!$C$4:$C$106,'Output sheet'!$B57))</f>
        <v>0</v>
      </c>
      <c r="M57" s="6">
        <f>IF($B57=$B$3&amp;" Wide",SUMIFS('Input Forecast Cap Projects'!P$4:P$106,'Input Forecast Cap Projects'!$A$4:$A$106,$C$3,'Input Forecast Cap Projects'!$B$4:$B$106,'Output sheet'!$B$3,'Input Forecast Cap Projects'!$D$4:$D$106,'Output sheet'!$B$48),SUMIFS('Input Forecast Cap Projects'!P$4:P$106,'Input Forecast Cap Projects'!$A$4:$A$106,$C$3,'Input Forecast Cap Projects'!$B$4:$B$106,'Output sheet'!$B$3,'Input Forecast Cap Projects'!$D$4:$D$106,'Output sheet'!$B$48,'Input Forecast Cap Projects'!$C$4:$C$106,'Output sheet'!$B57))</f>
        <v>0</v>
      </c>
      <c r="N57" s="6">
        <f>IF($B57=$B$3&amp;" Wide",SUMIFS('Input Forecast Cap Projects'!Q$4:Q$106,'Input Forecast Cap Projects'!$A$4:$A$106,$C$3,'Input Forecast Cap Projects'!$B$4:$B$106,'Output sheet'!$B$3,'Input Forecast Cap Projects'!$D$4:$D$106,'Output sheet'!$B$48),SUMIFS('Input Forecast Cap Projects'!Q$4:Q$106,'Input Forecast Cap Projects'!$A$4:$A$106,$C$3,'Input Forecast Cap Projects'!$B$4:$B$106,'Output sheet'!$B$3,'Input Forecast Cap Projects'!$D$4:$D$106,'Output sheet'!$B$48,'Input Forecast Cap Projects'!$C$4:$C$106,'Output sheet'!$B57))</f>
        <v>0</v>
      </c>
      <c r="O57" s="6">
        <f>IF($B57=$B$3&amp;" Wide",SUMIFS('Input Forecast Cap Projects'!R$4:R$106,'Input Forecast Cap Projects'!$A$4:$A$106,$C$3,'Input Forecast Cap Projects'!$B$4:$B$106,'Output sheet'!$B$3,'Input Forecast Cap Projects'!$D$4:$D$106,'Output sheet'!$B$48),SUMIFS('Input Forecast Cap Projects'!R$4:R$106,'Input Forecast Cap Projects'!$A$4:$A$106,$C$3,'Input Forecast Cap Projects'!$B$4:$B$106,'Output sheet'!$B$3,'Input Forecast Cap Projects'!$D$4:$D$106,'Output sheet'!$B$48,'Input Forecast Cap Projects'!$C$4:$C$106,'Output sheet'!$B57))</f>
        <v>0</v>
      </c>
      <c r="P57" s="6">
        <f>IF($B57=$B$3&amp;" Wide",SUMIFS('Input Forecast Cap Projects'!S$4:S$106,'Input Forecast Cap Projects'!$A$4:$A$106,$C$3,'Input Forecast Cap Projects'!$B$4:$B$106,'Output sheet'!$B$3,'Input Forecast Cap Projects'!$D$4:$D$106,'Output sheet'!$B$48),SUMIFS('Input Forecast Cap Projects'!S$4:S$106,'Input Forecast Cap Projects'!$A$4:$A$106,$C$3,'Input Forecast Cap Projects'!$B$4:$B$106,'Output sheet'!$B$3,'Input Forecast Cap Projects'!$D$4:$D$106,'Output sheet'!$B$48,'Input Forecast Cap Projects'!$C$4:$C$106,'Output sheet'!$B57))</f>
        <v>0</v>
      </c>
      <c r="Q57" s="6">
        <f>IF($B57=$B$3&amp;" Wide",SUMIFS('Input Forecast Cap Projects'!T$4:T$106,'Input Forecast Cap Projects'!$A$4:$A$106,$C$3,'Input Forecast Cap Projects'!$B$4:$B$106,'Output sheet'!$B$3,'Input Forecast Cap Projects'!$D$4:$D$106,'Output sheet'!$B$48),SUMIFS('Input Forecast Cap Projects'!T$4:T$106,'Input Forecast Cap Projects'!$A$4:$A$106,$C$3,'Input Forecast Cap Projects'!$B$4:$B$106,'Output sheet'!$B$3,'Input Forecast Cap Projects'!$D$4:$D$106,'Output sheet'!$B$48,'Input Forecast Cap Projects'!$C$4:$C$106,'Output sheet'!$B57))</f>
        <v>0</v>
      </c>
      <c r="R57" s="6">
        <f>IF($B57=$B$3&amp;" Wide",SUMIFS('Input Forecast Cap Projects'!U$4:U$106,'Input Forecast Cap Projects'!$A$4:$A$106,$C$3,'Input Forecast Cap Projects'!$B$4:$B$106,'Output sheet'!$B$3,'Input Forecast Cap Projects'!$D$4:$D$106,'Output sheet'!$B$48),SUMIFS('Input Forecast Cap Projects'!U$4:U$106,'Input Forecast Cap Projects'!$A$4:$A$106,$C$3,'Input Forecast Cap Projects'!$B$4:$B$106,'Output sheet'!$B$3,'Input Forecast Cap Projects'!$D$4:$D$106,'Output sheet'!$B$48,'Input Forecast Cap Projects'!$C$4:$C$106,'Output sheet'!$B57))</f>
        <v>0</v>
      </c>
      <c r="S57" s="6">
        <f>IF($B57=$B$3&amp;" Wide",SUMIFS('Input Forecast Cap Projects'!V$4:V$106,'Input Forecast Cap Projects'!$A$4:$A$106,$C$3,'Input Forecast Cap Projects'!$B$4:$B$106,'Output sheet'!$B$3,'Input Forecast Cap Projects'!$D$4:$D$106,'Output sheet'!$B$48),SUMIFS('Input Forecast Cap Projects'!V$4:V$106,'Input Forecast Cap Projects'!$A$4:$A$106,$C$3,'Input Forecast Cap Projects'!$B$4:$B$106,'Output sheet'!$B$3,'Input Forecast Cap Projects'!$D$4:$D$106,'Output sheet'!$B$48,'Input Forecast Cap Projects'!$C$4:$C$106,'Output sheet'!$B57))</f>
        <v>0</v>
      </c>
      <c r="T57" s="6">
        <f>IF($B57=$B$3&amp;" Wide",SUMIFS('Input Forecast Cap Projects'!W$4:W$106,'Input Forecast Cap Projects'!$A$4:$A$106,$C$3,'Input Forecast Cap Projects'!$B$4:$B$106,'Output sheet'!$B$3,'Input Forecast Cap Projects'!$D$4:$D$106,'Output sheet'!$B$48),SUMIFS('Input Forecast Cap Projects'!W$4:W$106,'Input Forecast Cap Projects'!$A$4:$A$106,$C$3,'Input Forecast Cap Projects'!$B$4:$B$106,'Output sheet'!$B$3,'Input Forecast Cap Projects'!$D$4:$D$106,'Output sheet'!$B$48,'Input Forecast Cap Projects'!$C$4:$C$106,'Output sheet'!$B57))</f>
        <v>0</v>
      </c>
      <c r="U57" s="6">
        <f>IF($B57=$B$3&amp;" Wide",SUMIFS('Input Forecast Cap Projects'!X$4:X$106,'Input Forecast Cap Projects'!$A$4:$A$106,$C$3,'Input Forecast Cap Projects'!$B$4:$B$106,'Output sheet'!$B$3,'Input Forecast Cap Projects'!$D$4:$D$106,'Output sheet'!$B$48),SUMIFS('Input Forecast Cap Projects'!X$4:X$106,'Input Forecast Cap Projects'!$A$4:$A$106,$C$3,'Input Forecast Cap Projects'!$B$4:$B$106,'Output sheet'!$B$3,'Input Forecast Cap Projects'!$D$4:$D$106,'Output sheet'!$B$48,'Input Forecast Cap Projects'!$C$4:$C$106,'Output sheet'!$B57))</f>
        <v>0</v>
      </c>
      <c r="V57" s="6">
        <f>IF($B57=$B$3&amp;" Wide",SUMIFS('Input Forecast Cap Projects'!Y$4:Y$106,'Input Forecast Cap Projects'!$A$4:$A$106,$C$3,'Input Forecast Cap Projects'!$B$4:$B$106,'Output sheet'!$B$3,'Input Forecast Cap Projects'!$D$4:$D$106,'Output sheet'!$B$48),SUMIFS('Input Forecast Cap Projects'!Y$4:Y$106,'Input Forecast Cap Projects'!$A$4:$A$106,$C$3,'Input Forecast Cap Projects'!$B$4:$B$106,'Output sheet'!$B$3,'Input Forecast Cap Projects'!$D$4:$D$106,'Output sheet'!$B$48,'Input Forecast Cap Projects'!$C$4:$C$106,'Output sheet'!$B57))</f>
        <v>0</v>
      </c>
      <c r="W57" s="6">
        <f>IF($B57=$B$3&amp;" Wide",SUMIFS('Input Forecast Cap Projects'!Z$4:Z$106,'Input Forecast Cap Projects'!$A$4:$A$106,$C$3,'Input Forecast Cap Projects'!$B$4:$B$106,'Output sheet'!$B$3,'Input Forecast Cap Projects'!$D$4:$D$106,'Output sheet'!$B$48),SUMIFS('Input Forecast Cap Projects'!Z$4:Z$106,'Input Forecast Cap Projects'!$A$4:$A$106,$C$3,'Input Forecast Cap Projects'!$B$4:$B$106,'Output sheet'!$B$3,'Input Forecast Cap Projects'!$D$4:$D$106,'Output sheet'!$B$48,'Input Forecast Cap Projects'!$C$4:$C$106,'Output sheet'!$B57))</f>
        <v>0</v>
      </c>
      <c r="X57" s="6">
        <f>IF($B57=$B$3&amp;" Wide",SUMIFS('Input Forecast Cap Projects'!AA$4:AA$106,'Input Forecast Cap Projects'!$A$4:$A$106,$C$3,'Input Forecast Cap Projects'!$B$4:$B$106,'Output sheet'!$B$3,'Input Forecast Cap Projects'!$D$4:$D$106,'Output sheet'!$B$48),SUMIFS('Input Forecast Cap Projects'!AA$4:AA$106,'Input Forecast Cap Projects'!$A$4:$A$106,$C$3,'Input Forecast Cap Projects'!$B$4:$B$106,'Output sheet'!$B$3,'Input Forecast Cap Projects'!$D$4:$D$106,'Output sheet'!$B$48,'Input Forecast Cap Projects'!$C$4:$C$106,'Output sheet'!$B57))</f>
        <v>0</v>
      </c>
      <c r="Y57" s="6">
        <f>IF($B57=$B$3&amp;" Wide",SUMIFS('Input Forecast Cap Projects'!AB$4:AB$106,'Input Forecast Cap Projects'!$A$4:$A$106,$C$3,'Input Forecast Cap Projects'!$B$4:$B$106,'Output sheet'!$B$3,'Input Forecast Cap Projects'!$D$4:$D$106,'Output sheet'!$B$48),SUMIFS('Input Forecast Cap Projects'!AB$4:AB$106,'Input Forecast Cap Projects'!$A$4:$A$106,$C$3,'Input Forecast Cap Projects'!$B$4:$B$106,'Output sheet'!$B$3,'Input Forecast Cap Projects'!$D$4:$D$106,'Output sheet'!$B$48,'Input Forecast Cap Projects'!$C$4:$C$106,'Output sheet'!$B57))</f>
        <v>0</v>
      </c>
      <c r="Z57" s="6">
        <f>IF($B57=$B$3&amp;" Wide",SUMIFS('Input Forecast Cap Projects'!AC$4:AC$106,'Input Forecast Cap Projects'!$A$4:$A$106,$C$3,'Input Forecast Cap Projects'!$B$4:$B$106,'Output sheet'!$B$3,'Input Forecast Cap Projects'!$D$4:$D$106,'Output sheet'!$B$48),SUMIFS('Input Forecast Cap Projects'!AC$4:AC$106,'Input Forecast Cap Projects'!$A$4:$A$106,$C$3,'Input Forecast Cap Projects'!$B$4:$B$106,'Output sheet'!$B$3,'Input Forecast Cap Projects'!$D$4:$D$106,'Output sheet'!$B$48,'Input Forecast Cap Projects'!$C$4:$C$106,'Output sheet'!$B57))</f>
        <v>0</v>
      </c>
      <c r="AA57" s="6">
        <f>IF($B57=$B$3&amp;" Wide",SUMIFS('Input Forecast Cap Projects'!AD$4:AD$106,'Input Forecast Cap Projects'!$A$4:$A$106,$C$3,'Input Forecast Cap Projects'!$B$4:$B$106,'Output sheet'!$B$3,'Input Forecast Cap Projects'!$D$4:$D$106,'Output sheet'!$B$48),SUMIFS('Input Forecast Cap Projects'!AD$4:AD$106,'Input Forecast Cap Projects'!$A$4:$A$106,$C$3,'Input Forecast Cap Projects'!$B$4:$B$106,'Output sheet'!$B$3,'Input Forecast Cap Projects'!$D$4:$D$106,'Output sheet'!$B$48,'Input Forecast Cap Projects'!$C$4:$C$106,'Output sheet'!$B57))</f>
        <v>0</v>
      </c>
    </row>
    <row r="58" spans="2:27">
      <c r="B58" s="32" t="str">
        <f t="shared" si="12"/>
        <v/>
      </c>
      <c r="C58" s="6">
        <f>IF($B58=$B$3&amp;" Wide",SUMIFS('Input Forecast Cap Projects'!F$4:F$106,'Input Forecast Cap Projects'!$A$4:$A$106,$C$3,'Input Forecast Cap Projects'!$B$4:$B$106,'Output sheet'!$B$3,'Input Forecast Cap Projects'!$D$4:$D$106,'Output sheet'!$B$48),SUMIFS('Input Forecast Cap Projects'!F$4:F$106,'Input Forecast Cap Projects'!$A$4:$A$106,$C$3,'Input Forecast Cap Projects'!$B$4:$B$106,'Output sheet'!$B$3,'Input Forecast Cap Projects'!$D$4:$D$106,'Output sheet'!$B$48,'Input Forecast Cap Projects'!$C$4:$C$106,'Output sheet'!$B58))</f>
        <v>0</v>
      </c>
      <c r="D58" s="6">
        <f>IF($B58=$B$3&amp;" Wide",SUMIFS('Input Forecast Cap Projects'!G$4:G$106,'Input Forecast Cap Projects'!$A$4:$A$106,$C$3,'Input Forecast Cap Projects'!$B$4:$B$106,'Output sheet'!$B$3,'Input Forecast Cap Projects'!$D$4:$D$106,'Output sheet'!$B$48),SUMIFS('Input Forecast Cap Projects'!G$4:G$106,'Input Forecast Cap Projects'!$A$4:$A$106,$C$3,'Input Forecast Cap Projects'!$B$4:$B$106,'Output sheet'!$B$3,'Input Forecast Cap Projects'!$D$4:$D$106,'Output sheet'!$B$48,'Input Forecast Cap Projects'!$C$4:$C$106,'Output sheet'!$B58))</f>
        <v>0</v>
      </c>
      <c r="E58" s="6">
        <f>IF($B58=$B$3&amp;" Wide",SUMIFS('Input Forecast Cap Projects'!H$4:H$106,'Input Forecast Cap Projects'!$A$4:$A$106,$C$3,'Input Forecast Cap Projects'!$B$4:$B$106,'Output sheet'!$B$3,'Input Forecast Cap Projects'!$D$4:$D$106,'Output sheet'!$B$48),SUMIFS('Input Forecast Cap Projects'!H$4:H$106,'Input Forecast Cap Projects'!$A$4:$A$106,$C$3,'Input Forecast Cap Projects'!$B$4:$B$106,'Output sheet'!$B$3,'Input Forecast Cap Projects'!$D$4:$D$106,'Output sheet'!$B$48,'Input Forecast Cap Projects'!$C$4:$C$106,'Output sheet'!$B58))</f>
        <v>0</v>
      </c>
      <c r="F58" s="6">
        <f>IF($B58=$B$3&amp;" Wide",SUMIFS('Input Forecast Cap Projects'!I$4:I$106,'Input Forecast Cap Projects'!$A$4:$A$106,$C$3,'Input Forecast Cap Projects'!$B$4:$B$106,'Output sheet'!$B$3,'Input Forecast Cap Projects'!$D$4:$D$106,'Output sheet'!$B$48),SUMIFS('Input Forecast Cap Projects'!I$4:I$106,'Input Forecast Cap Projects'!$A$4:$A$106,$C$3,'Input Forecast Cap Projects'!$B$4:$B$106,'Output sheet'!$B$3,'Input Forecast Cap Projects'!$D$4:$D$106,'Output sheet'!$B$48,'Input Forecast Cap Projects'!$C$4:$C$106,'Output sheet'!$B58))</f>
        <v>0</v>
      </c>
      <c r="G58" s="6">
        <f>IF($B58=$B$3&amp;" Wide",SUMIFS('Input Forecast Cap Projects'!J$4:J$106,'Input Forecast Cap Projects'!$A$4:$A$106,$C$3,'Input Forecast Cap Projects'!$B$4:$B$106,'Output sheet'!$B$3,'Input Forecast Cap Projects'!$D$4:$D$106,'Output sheet'!$B$48),SUMIFS('Input Forecast Cap Projects'!J$4:J$106,'Input Forecast Cap Projects'!$A$4:$A$106,$C$3,'Input Forecast Cap Projects'!$B$4:$B$106,'Output sheet'!$B$3,'Input Forecast Cap Projects'!$D$4:$D$106,'Output sheet'!$B$48,'Input Forecast Cap Projects'!$C$4:$C$106,'Output sheet'!$B58))</f>
        <v>0</v>
      </c>
      <c r="H58" s="6">
        <f>IF($B58=$B$3&amp;" Wide",SUMIFS('Input Forecast Cap Projects'!K$4:K$106,'Input Forecast Cap Projects'!$A$4:$A$106,$C$3,'Input Forecast Cap Projects'!$B$4:$B$106,'Output sheet'!$B$3,'Input Forecast Cap Projects'!$D$4:$D$106,'Output sheet'!$B$48),SUMIFS('Input Forecast Cap Projects'!K$4:K$106,'Input Forecast Cap Projects'!$A$4:$A$106,$C$3,'Input Forecast Cap Projects'!$B$4:$B$106,'Output sheet'!$B$3,'Input Forecast Cap Projects'!$D$4:$D$106,'Output sheet'!$B$48,'Input Forecast Cap Projects'!$C$4:$C$106,'Output sheet'!$B58))</f>
        <v>0</v>
      </c>
      <c r="I58" s="6">
        <f>IF($B58=$B$3&amp;" Wide",SUMIFS('Input Forecast Cap Projects'!L$4:L$106,'Input Forecast Cap Projects'!$A$4:$A$106,$C$3,'Input Forecast Cap Projects'!$B$4:$B$106,'Output sheet'!$B$3,'Input Forecast Cap Projects'!$D$4:$D$106,'Output sheet'!$B$48),SUMIFS('Input Forecast Cap Projects'!L$4:L$106,'Input Forecast Cap Projects'!$A$4:$A$106,$C$3,'Input Forecast Cap Projects'!$B$4:$B$106,'Output sheet'!$B$3,'Input Forecast Cap Projects'!$D$4:$D$106,'Output sheet'!$B$48,'Input Forecast Cap Projects'!$C$4:$C$106,'Output sheet'!$B58))</f>
        <v>0</v>
      </c>
      <c r="J58" s="6">
        <f>IF($B58=$B$3&amp;" Wide",SUMIFS('Input Forecast Cap Projects'!M$4:M$106,'Input Forecast Cap Projects'!$A$4:$A$106,$C$3,'Input Forecast Cap Projects'!$B$4:$B$106,'Output sheet'!$B$3,'Input Forecast Cap Projects'!$D$4:$D$106,'Output sheet'!$B$48),SUMIFS('Input Forecast Cap Projects'!M$4:M$106,'Input Forecast Cap Projects'!$A$4:$A$106,$C$3,'Input Forecast Cap Projects'!$B$4:$B$106,'Output sheet'!$B$3,'Input Forecast Cap Projects'!$D$4:$D$106,'Output sheet'!$B$48,'Input Forecast Cap Projects'!$C$4:$C$106,'Output sheet'!$B58))</f>
        <v>0</v>
      </c>
      <c r="K58" s="6">
        <f>IF($B58=$B$3&amp;" Wide",SUMIFS('Input Forecast Cap Projects'!N$4:N$106,'Input Forecast Cap Projects'!$A$4:$A$106,$C$3,'Input Forecast Cap Projects'!$B$4:$B$106,'Output sheet'!$B$3,'Input Forecast Cap Projects'!$D$4:$D$106,'Output sheet'!$B$48),SUMIFS('Input Forecast Cap Projects'!N$4:N$106,'Input Forecast Cap Projects'!$A$4:$A$106,$C$3,'Input Forecast Cap Projects'!$B$4:$B$106,'Output sheet'!$B$3,'Input Forecast Cap Projects'!$D$4:$D$106,'Output sheet'!$B$48,'Input Forecast Cap Projects'!$C$4:$C$106,'Output sheet'!$B58))</f>
        <v>0</v>
      </c>
      <c r="L58" s="6">
        <f>IF($B58=$B$3&amp;" Wide",SUMIFS('Input Forecast Cap Projects'!O$4:O$106,'Input Forecast Cap Projects'!$A$4:$A$106,$C$3,'Input Forecast Cap Projects'!$B$4:$B$106,'Output sheet'!$B$3,'Input Forecast Cap Projects'!$D$4:$D$106,'Output sheet'!$B$48),SUMIFS('Input Forecast Cap Projects'!O$4:O$106,'Input Forecast Cap Projects'!$A$4:$A$106,$C$3,'Input Forecast Cap Projects'!$B$4:$B$106,'Output sheet'!$B$3,'Input Forecast Cap Projects'!$D$4:$D$106,'Output sheet'!$B$48,'Input Forecast Cap Projects'!$C$4:$C$106,'Output sheet'!$B58))</f>
        <v>0</v>
      </c>
      <c r="M58" s="6">
        <f>IF($B58=$B$3&amp;" Wide",SUMIFS('Input Forecast Cap Projects'!P$4:P$106,'Input Forecast Cap Projects'!$A$4:$A$106,$C$3,'Input Forecast Cap Projects'!$B$4:$B$106,'Output sheet'!$B$3,'Input Forecast Cap Projects'!$D$4:$D$106,'Output sheet'!$B$48),SUMIFS('Input Forecast Cap Projects'!P$4:P$106,'Input Forecast Cap Projects'!$A$4:$A$106,$C$3,'Input Forecast Cap Projects'!$B$4:$B$106,'Output sheet'!$B$3,'Input Forecast Cap Projects'!$D$4:$D$106,'Output sheet'!$B$48,'Input Forecast Cap Projects'!$C$4:$C$106,'Output sheet'!$B58))</f>
        <v>0</v>
      </c>
      <c r="N58" s="6">
        <f>IF($B58=$B$3&amp;" Wide",SUMIFS('Input Forecast Cap Projects'!Q$4:Q$106,'Input Forecast Cap Projects'!$A$4:$A$106,$C$3,'Input Forecast Cap Projects'!$B$4:$B$106,'Output sheet'!$B$3,'Input Forecast Cap Projects'!$D$4:$D$106,'Output sheet'!$B$48),SUMIFS('Input Forecast Cap Projects'!Q$4:Q$106,'Input Forecast Cap Projects'!$A$4:$A$106,$C$3,'Input Forecast Cap Projects'!$B$4:$B$106,'Output sheet'!$B$3,'Input Forecast Cap Projects'!$D$4:$D$106,'Output sheet'!$B$48,'Input Forecast Cap Projects'!$C$4:$C$106,'Output sheet'!$B58))</f>
        <v>0</v>
      </c>
      <c r="O58" s="6">
        <f>IF($B58=$B$3&amp;" Wide",SUMIFS('Input Forecast Cap Projects'!R$4:R$106,'Input Forecast Cap Projects'!$A$4:$A$106,$C$3,'Input Forecast Cap Projects'!$B$4:$B$106,'Output sheet'!$B$3,'Input Forecast Cap Projects'!$D$4:$D$106,'Output sheet'!$B$48),SUMIFS('Input Forecast Cap Projects'!R$4:R$106,'Input Forecast Cap Projects'!$A$4:$A$106,$C$3,'Input Forecast Cap Projects'!$B$4:$B$106,'Output sheet'!$B$3,'Input Forecast Cap Projects'!$D$4:$D$106,'Output sheet'!$B$48,'Input Forecast Cap Projects'!$C$4:$C$106,'Output sheet'!$B58))</f>
        <v>0</v>
      </c>
      <c r="P58" s="6">
        <f>IF($B58=$B$3&amp;" Wide",SUMIFS('Input Forecast Cap Projects'!S$4:S$106,'Input Forecast Cap Projects'!$A$4:$A$106,$C$3,'Input Forecast Cap Projects'!$B$4:$B$106,'Output sheet'!$B$3,'Input Forecast Cap Projects'!$D$4:$D$106,'Output sheet'!$B$48),SUMIFS('Input Forecast Cap Projects'!S$4:S$106,'Input Forecast Cap Projects'!$A$4:$A$106,$C$3,'Input Forecast Cap Projects'!$B$4:$B$106,'Output sheet'!$B$3,'Input Forecast Cap Projects'!$D$4:$D$106,'Output sheet'!$B$48,'Input Forecast Cap Projects'!$C$4:$C$106,'Output sheet'!$B58))</f>
        <v>0</v>
      </c>
      <c r="Q58" s="6">
        <f>IF($B58=$B$3&amp;" Wide",SUMIFS('Input Forecast Cap Projects'!T$4:T$106,'Input Forecast Cap Projects'!$A$4:$A$106,$C$3,'Input Forecast Cap Projects'!$B$4:$B$106,'Output sheet'!$B$3,'Input Forecast Cap Projects'!$D$4:$D$106,'Output sheet'!$B$48),SUMIFS('Input Forecast Cap Projects'!T$4:T$106,'Input Forecast Cap Projects'!$A$4:$A$106,$C$3,'Input Forecast Cap Projects'!$B$4:$B$106,'Output sheet'!$B$3,'Input Forecast Cap Projects'!$D$4:$D$106,'Output sheet'!$B$48,'Input Forecast Cap Projects'!$C$4:$C$106,'Output sheet'!$B58))</f>
        <v>0</v>
      </c>
      <c r="R58" s="6">
        <f>IF($B58=$B$3&amp;" Wide",SUMIFS('Input Forecast Cap Projects'!U$4:U$106,'Input Forecast Cap Projects'!$A$4:$A$106,$C$3,'Input Forecast Cap Projects'!$B$4:$B$106,'Output sheet'!$B$3,'Input Forecast Cap Projects'!$D$4:$D$106,'Output sheet'!$B$48),SUMIFS('Input Forecast Cap Projects'!U$4:U$106,'Input Forecast Cap Projects'!$A$4:$A$106,$C$3,'Input Forecast Cap Projects'!$B$4:$B$106,'Output sheet'!$B$3,'Input Forecast Cap Projects'!$D$4:$D$106,'Output sheet'!$B$48,'Input Forecast Cap Projects'!$C$4:$C$106,'Output sheet'!$B58))</f>
        <v>0</v>
      </c>
      <c r="S58" s="6">
        <f>IF($B58=$B$3&amp;" Wide",SUMIFS('Input Forecast Cap Projects'!V$4:V$106,'Input Forecast Cap Projects'!$A$4:$A$106,$C$3,'Input Forecast Cap Projects'!$B$4:$B$106,'Output sheet'!$B$3,'Input Forecast Cap Projects'!$D$4:$D$106,'Output sheet'!$B$48),SUMIFS('Input Forecast Cap Projects'!V$4:V$106,'Input Forecast Cap Projects'!$A$4:$A$106,$C$3,'Input Forecast Cap Projects'!$B$4:$B$106,'Output sheet'!$B$3,'Input Forecast Cap Projects'!$D$4:$D$106,'Output sheet'!$B$48,'Input Forecast Cap Projects'!$C$4:$C$106,'Output sheet'!$B58))</f>
        <v>0</v>
      </c>
      <c r="T58" s="6">
        <f>IF($B58=$B$3&amp;" Wide",SUMIFS('Input Forecast Cap Projects'!W$4:W$106,'Input Forecast Cap Projects'!$A$4:$A$106,$C$3,'Input Forecast Cap Projects'!$B$4:$B$106,'Output sheet'!$B$3,'Input Forecast Cap Projects'!$D$4:$D$106,'Output sheet'!$B$48),SUMIFS('Input Forecast Cap Projects'!W$4:W$106,'Input Forecast Cap Projects'!$A$4:$A$106,$C$3,'Input Forecast Cap Projects'!$B$4:$B$106,'Output sheet'!$B$3,'Input Forecast Cap Projects'!$D$4:$D$106,'Output sheet'!$B$48,'Input Forecast Cap Projects'!$C$4:$C$106,'Output sheet'!$B58))</f>
        <v>0</v>
      </c>
      <c r="U58" s="6">
        <f>IF($B58=$B$3&amp;" Wide",SUMIFS('Input Forecast Cap Projects'!X$4:X$106,'Input Forecast Cap Projects'!$A$4:$A$106,$C$3,'Input Forecast Cap Projects'!$B$4:$B$106,'Output sheet'!$B$3,'Input Forecast Cap Projects'!$D$4:$D$106,'Output sheet'!$B$48),SUMIFS('Input Forecast Cap Projects'!X$4:X$106,'Input Forecast Cap Projects'!$A$4:$A$106,$C$3,'Input Forecast Cap Projects'!$B$4:$B$106,'Output sheet'!$B$3,'Input Forecast Cap Projects'!$D$4:$D$106,'Output sheet'!$B$48,'Input Forecast Cap Projects'!$C$4:$C$106,'Output sheet'!$B58))</f>
        <v>0</v>
      </c>
      <c r="V58" s="6">
        <f>IF($B58=$B$3&amp;" Wide",SUMIFS('Input Forecast Cap Projects'!Y$4:Y$106,'Input Forecast Cap Projects'!$A$4:$A$106,$C$3,'Input Forecast Cap Projects'!$B$4:$B$106,'Output sheet'!$B$3,'Input Forecast Cap Projects'!$D$4:$D$106,'Output sheet'!$B$48),SUMIFS('Input Forecast Cap Projects'!Y$4:Y$106,'Input Forecast Cap Projects'!$A$4:$A$106,$C$3,'Input Forecast Cap Projects'!$B$4:$B$106,'Output sheet'!$B$3,'Input Forecast Cap Projects'!$D$4:$D$106,'Output sheet'!$B$48,'Input Forecast Cap Projects'!$C$4:$C$106,'Output sheet'!$B58))</f>
        <v>0</v>
      </c>
      <c r="W58" s="6">
        <f>IF($B58=$B$3&amp;" Wide",SUMIFS('Input Forecast Cap Projects'!Z$4:Z$106,'Input Forecast Cap Projects'!$A$4:$A$106,$C$3,'Input Forecast Cap Projects'!$B$4:$B$106,'Output sheet'!$B$3,'Input Forecast Cap Projects'!$D$4:$D$106,'Output sheet'!$B$48),SUMIFS('Input Forecast Cap Projects'!Z$4:Z$106,'Input Forecast Cap Projects'!$A$4:$A$106,$C$3,'Input Forecast Cap Projects'!$B$4:$B$106,'Output sheet'!$B$3,'Input Forecast Cap Projects'!$D$4:$D$106,'Output sheet'!$B$48,'Input Forecast Cap Projects'!$C$4:$C$106,'Output sheet'!$B58))</f>
        <v>0</v>
      </c>
      <c r="X58" s="6">
        <f>IF($B58=$B$3&amp;" Wide",SUMIFS('Input Forecast Cap Projects'!AA$4:AA$106,'Input Forecast Cap Projects'!$A$4:$A$106,$C$3,'Input Forecast Cap Projects'!$B$4:$B$106,'Output sheet'!$B$3,'Input Forecast Cap Projects'!$D$4:$D$106,'Output sheet'!$B$48),SUMIFS('Input Forecast Cap Projects'!AA$4:AA$106,'Input Forecast Cap Projects'!$A$4:$A$106,$C$3,'Input Forecast Cap Projects'!$B$4:$B$106,'Output sheet'!$B$3,'Input Forecast Cap Projects'!$D$4:$D$106,'Output sheet'!$B$48,'Input Forecast Cap Projects'!$C$4:$C$106,'Output sheet'!$B58))</f>
        <v>0</v>
      </c>
      <c r="Y58" s="6">
        <f>IF($B58=$B$3&amp;" Wide",SUMIFS('Input Forecast Cap Projects'!AB$4:AB$106,'Input Forecast Cap Projects'!$A$4:$A$106,$C$3,'Input Forecast Cap Projects'!$B$4:$B$106,'Output sheet'!$B$3,'Input Forecast Cap Projects'!$D$4:$D$106,'Output sheet'!$B$48),SUMIFS('Input Forecast Cap Projects'!AB$4:AB$106,'Input Forecast Cap Projects'!$A$4:$A$106,$C$3,'Input Forecast Cap Projects'!$B$4:$B$106,'Output sheet'!$B$3,'Input Forecast Cap Projects'!$D$4:$D$106,'Output sheet'!$B$48,'Input Forecast Cap Projects'!$C$4:$C$106,'Output sheet'!$B58))</f>
        <v>0</v>
      </c>
      <c r="Z58" s="6">
        <f>IF($B58=$B$3&amp;" Wide",SUMIFS('Input Forecast Cap Projects'!AC$4:AC$106,'Input Forecast Cap Projects'!$A$4:$A$106,$C$3,'Input Forecast Cap Projects'!$B$4:$B$106,'Output sheet'!$B$3,'Input Forecast Cap Projects'!$D$4:$D$106,'Output sheet'!$B$48),SUMIFS('Input Forecast Cap Projects'!AC$4:AC$106,'Input Forecast Cap Projects'!$A$4:$A$106,$C$3,'Input Forecast Cap Projects'!$B$4:$B$106,'Output sheet'!$B$3,'Input Forecast Cap Projects'!$D$4:$D$106,'Output sheet'!$B$48,'Input Forecast Cap Projects'!$C$4:$C$106,'Output sheet'!$B58))</f>
        <v>0</v>
      </c>
      <c r="AA58" s="6">
        <f>IF($B58=$B$3&amp;" Wide",SUMIFS('Input Forecast Cap Projects'!AD$4:AD$106,'Input Forecast Cap Projects'!$A$4:$A$106,$C$3,'Input Forecast Cap Projects'!$B$4:$B$106,'Output sheet'!$B$3,'Input Forecast Cap Projects'!$D$4:$D$106,'Output sheet'!$B$48),SUMIFS('Input Forecast Cap Projects'!AD$4:AD$106,'Input Forecast Cap Projects'!$A$4:$A$106,$C$3,'Input Forecast Cap Projects'!$B$4:$B$106,'Output sheet'!$B$3,'Input Forecast Cap Projects'!$D$4:$D$106,'Output sheet'!$B$48,'Input Forecast Cap Projects'!$C$4:$C$106,'Output sheet'!$B58))</f>
        <v>0</v>
      </c>
    </row>
    <row r="59" spans="2:27">
      <c r="B59" s="32" t="str">
        <f t="shared" si="12"/>
        <v/>
      </c>
      <c r="C59" s="6">
        <f>IF($B59=$B$3&amp;" Wide",SUMIFS('Input Forecast Cap Projects'!F$4:F$106,'Input Forecast Cap Projects'!$A$4:$A$106,$C$3,'Input Forecast Cap Projects'!$B$4:$B$106,'Output sheet'!$B$3,'Input Forecast Cap Projects'!$D$4:$D$106,'Output sheet'!$B$48),SUMIFS('Input Forecast Cap Projects'!F$4:F$106,'Input Forecast Cap Projects'!$A$4:$A$106,$C$3,'Input Forecast Cap Projects'!$B$4:$B$106,'Output sheet'!$B$3,'Input Forecast Cap Projects'!$D$4:$D$106,'Output sheet'!$B$48,'Input Forecast Cap Projects'!$C$4:$C$106,'Output sheet'!$B59))</f>
        <v>0</v>
      </c>
      <c r="D59" s="6">
        <f>IF($B59=$B$3&amp;" Wide",SUMIFS('Input Forecast Cap Projects'!G$4:G$106,'Input Forecast Cap Projects'!$A$4:$A$106,$C$3,'Input Forecast Cap Projects'!$B$4:$B$106,'Output sheet'!$B$3,'Input Forecast Cap Projects'!$D$4:$D$106,'Output sheet'!$B$48),SUMIFS('Input Forecast Cap Projects'!G$4:G$106,'Input Forecast Cap Projects'!$A$4:$A$106,$C$3,'Input Forecast Cap Projects'!$B$4:$B$106,'Output sheet'!$B$3,'Input Forecast Cap Projects'!$D$4:$D$106,'Output sheet'!$B$48,'Input Forecast Cap Projects'!$C$4:$C$106,'Output sheet'!$B59))</f>
        <v>0</v>
      </c>
      <c r="E59" s="6">
        <f>IF($B59=$B$3&amp;" Wide",SUMIFS('Input Forecast Cap Projects'!H$4:H$106,'Input Forecast Cap Projects'!$A$4:$A$106,$C$3,'Input Forecast Cap Projects'!$B$4:$B$106,'Output sheet'!$B$3,'Input Forecast Cap Projects'!$D$4:$D$106,'Output sheet'!$B$48),SUMIFS('Input Forecast Cap Projects'!H$4:H$106,'Input Forecast Cap Projects'!$A$4:$A$106,$C$3,'Input Forecast Cap Projects'!$B$4:$B$106,'Output sheet'!$B$3,'Input Forecast Cap Projects'!$D$4:$D$106,'Output sheet'!$B$48,'Input Forecast Cap Projects'!$C$4:$C$106,'Output sheet'!$B59))</f>
        <v>0</v>
      </c>
      <c r="F59" s="6">
        <f>IF($B59=$B$3&amp;" Wide",SUMIFS('Input Forecast Cap Projects'!I$4:I$106,'Input Forecast Cap Projects'!$A$4:$A$106,$C$3,'Input Forecast Cap Projects'!$B$4:$B$106,'Output sheet'!$B$3,'Input Forecast Cap Projects'!$D$4:$D$106,'Output sheet'!$B$48),SUMIFS('Input Forecast Cap Projects'!I$4:I$106,'Input Forecast Cap Projects'!$A$4:$A$106,$C$3,'Input Forecast Cap Projects'!$B$4:$B$106,'Output sheet'!$B$3,'Input Forecast Cap Projects'!$D$4:$D$106,'Output sheet'!$B$48,'Input Forecast Cap Projects'!$C$4:$C$106,'Output sheet'!$B59))</f>
        <v>0</v>
      </c>
      <c r="G59" s="6">
        <f>IF($B59=$B$3&amp;" Wide",SUMIFS('Input Forecast Cap Projects'!J$4:J$106,'Input Forecast Cap Projects'!$A$4:$A$106,$C$3,'Input Forecast Cap Projects'!$B$4:$B$106,'Output sheet'!$B$3,'Input Forecast Cap Projects'!$D$4:$D$106,'Output sheet'!$B$48),SUMIFS('Input Forecast Cap Projects'!J$4:J$106,'Input Forecast Cap Projects'!$A$4:$A$106,$C$3,'Input Forecast Cap Projects'!$B$4:$B$106,'Output sheet'!$B$3,'Input Forecast Cap Projects'!$D$4:$D$106,'Output sheet'!$B$48,'Input Forecast Cap Projects'!$C$4:$C$106,'Output sheet'!$B59))</f>
        <v>0</v>
      </c>
      <c r="H59" s="6">
        <f>IF($B59=$B$3&amp;" Wide",SUMIFS('Input Forecast Cap Projects'!K$4:K$106,'Input Forecast Cap Projects'!$A$4:$A$106,$C$3,'Input Forecast Cap Projects'!$B$4:$B$106,'Output sheet'!$B$3,'Input Forecast Cap Projects'!$D$4:$D$106,'Output sheet'!$B$48),SUMIFS('Input Forecast Cap Projects'!K$4:K$106,'Input Forecast Cap Projects'!$A$4:$A$106,$C$3,'Input Forecast Cap Projects'!$B$4:$B$106,'Output sheet'!$B$3,'Input Forecast Cap Projects'!$D$4:$D$106,'Output sheet'!$B$48,'Input Forecast Cap Projects'!$C$4:$C$106,'Output sheet'!$B59))</f>
        <v>0</v>
      </c>
      <c r="I59" s="6">
        <f>IF($B59=$B$3&amp;" Wide",SUMIFS('Input Forecast Cap Projects'!L$4:L$106,'Input Forecast Cap Projects'!$A$4:$A$106,$C$3,'Input Forecast Cap Projects'!$B$4:$B$106,'Output sheet'!$B$3,'Input Forecast Cap Projects'!$D$4:$D$106,'Output sheet'!$B$48),SUMIFS('Input Forecast Cap Projects'!L$4:L$106,'Input Forecast Cap Projects'!$A$4:$A$106,$C$3,'Input Forecast Cap Projects'!$B$4:$B$106,'Output sheet'!$B$3,'Input Forecast Cap Projects'!$D$4:$D$106,'Output sheet'!$B$48,'Input Forecast Cap Projects'!$C$4:$C$106,'Output sheet'!$B59))</f>
        <v>0</v>
      </c>
      <c r="J59" s="6">
        <f>IF($B59=$B$3&amp;" Wide",SUMIFS('Input Forecast Cap Projects'!M$4:M$106,'Input Forecast Cap Projects'!$A$4:$A$106,$C$3,'Input Forecast Cap Projects'!$B$4:$B$106,'Output sheet'!$B$3,'Input Forecast Cap Projects'!$D$4:$D$106,'Output sheet'!$B$48),SUMIFS('Input Forecast Cap Projects'!M$4:M$106,'Input Forecast Cap Projects'!$A$4:$A$106,$C$3,'Input Forecast Cap Projects'!$B$4:$B$106,'Output sheet'!$B$3,'Input Forecast Cap Projects'!$D$4:$D$106,'Output sheet'!$B$48,'Input Forecast Cap Projects'!$C$4:$C$106,'Output sheet'!$B59))</f>
        <v>0</v>
      </c>
      <c r="K59" s="6">
        <f>IF($B59=$B$3&amp;" Wide",SUMIFS('Input Forecast Cap Projects'!N$4:N$106,'Input Forecast Cap Projects'!$A$4:$A$106,$C$3,'Input Forecast Cap Projects'!$B$4:$B$106,'Output sheet'!$B$3,'Input Forecast Cap Projects'!$D$4:$D$106,'Output sheet'!$B$48),SUMIFS('Input Forecast Cap Projects'!N$4:N$106,'Input Forecast Cap Projects'!$A$4:$A$106,$C$3,'Input Forecast Cap Projects'!$B$4:$B$106,'Output sheet'!$B$3,'Input Forecast Cap Projects'!$D$4:$D$106,'Output sheet'!$B$48,'Input Forecast Cap Projects'!$C$4:$C$106,'Output sheet'!$B59))</f>
        <v>0</v>
      </c>
      <c r="L59" s="6">
        <f>IF($B59=$B$3&amp;" Wide",SUMIFS('Input Forecast Cap Projects'!O$4:O$106,'Input Forecast Cap Projects'!$A$4:$A$106,$C$3,'Input Forecast Cap Projects'!$B$4:$B$106,'Output sheet'!$B$3,'Input Forecast Cap Projects'!$D$4:$D$106,'Output sheet'!$B$48),SUMIFS('Input Forecast Cap Projects'!O$4:O$106,'Input Forecast Cap Projects'!$A$4:$A$106,$C$3,'Input Forecast Cap Projects'!$B$4:$B$106,'Output sheet'!$B$3,'Input Forecast Cap Projects'!$D$4:$D$106,'Output sheet'!$B$48,'Input Forecast Cap Projects'!$C$4:$C$106,'Output sheet'!$B59))</f>
        <v>0</v>
      </c>
      <c r="M59" s="6">
        <f>IF($B59=$B$3&amp;" Wide",SUMIFS('Input Forecast Cap Projects'!P$4:P$106,'Input Forecast Cap Projects'!$A$4:$A$106,$C$3,'Input Forecast Cap Projects'!$B$4:$B$106,'Output sheet'!$B$3,'Input Forecast Cap Projects'!$D$4:$D$106,'Output sheet'!$B$48),SUMIFS('Input Forecast Cap Projects'!P$4:P$106,'Input Forecast Cap Projects'!$A$4:$A$106,$C$3,'Input Forecast Cap Projects'!$B$4:$B$106,'Output sheet'!$B$3,'Input Forecast Cap Projects'!$D$4:$D$106,'Output sheet'!$B$48,'Input Forecast Cap Projects'!$C$4:$C$106,'Output sheet'!$B59))</f>
        <v>0</v>
      </c>
      <c r="N59" s="6">
        <f>IF($B59=$B$3&amp;" Wide",SUMIFS('Input Forecast Cap Projects'!Q$4:Q$106,'Input Forecast Cap Projects'!$A$4:$A$106,$C$3,'Input Forecast Cap Projects'!$B$4:$B$106,'Output sheet'!$B$3,'Input Forecast Cap Projects'!$D$4:$D$106,'Output sheet'!$B$48),SUMIFS('Input Forecast Cap Projects'!Q$4:Q$106,'Input Forecast Cap Projects'!$A$4:$A$106,$C$3,'Input Forecast Cap Projects'!$B$4:$B$106,'Output sheet'!$B$3,'Input Forecast Cap Projects'!$D$4:$D$106,'Output sheet'!$B$48,'Input Forecast Cap Projects'!$C$4:$C$106,'Output sheet'!$B59))</f>
        <v>0</v>
      </c>
      <c r="O59" s="6">
        <f>IF($B59=$B$3&amp;" Wide",SUMIFS('Input Forecast Cap Projects'!R$4:R$106,'Input Forecast Cap Projects'!$A$4:$A$106,$C$3,'Input Forecast Cap Projects'!$B$4:$B$106,'Output sheet'!$B$3,'Input Forecast Cap Projects'!$D$4:$D$106,'Output sheet'!$B$48),SUMIFS('Input Forecast Cap Projects'!R$4:R$106,'Input Forecast Cap Projects'!$A$4:$A$106,$C$3,'Input Forecast Cap Projects'!$B$4:$B$106,'Output sheet'!$B$3,'Input Forecast Cap Projects'!$D$4:$D$106,'Output sheet'!$B$48,'Input Forecast Cap Projects'!$C$4:$C$106,'Output sheet'!$B59))</f>
        <v>0</v>
      </c>
      <c r="P59" s="6">
        <f>IF($B59=$B$3&amp;" Wide",SUMIFS('Input Forecast Cap Projects'!S$4:S$106,'Input Forecast Cap Projects'!$A$4:$A$106,$C$3,'Input Forecast Cap Projects'!$B$4:$B$106,'Output sheet'!$B$3,'Input Forecast Cap Projects'!$D$4:$D$106,'Output sheet'!$B$48),SUMIFS('Input Forecast Cap Projects'!S$4:S$106,'Input Forecast Cap Projects'!$A$4:$A$106,$C$3,'Input Forecast Cap Projects'!$B$4:$B$106,'Output sheet'!$B$3,'Input Forecast Cap Projects'!$D$4:$D$106,'Output sheet'!$B$48,'Input Forecast Cap Projects'!$C$4:$C$106,'Output sheet'!$B59))</f>
        <v>0</v>
      </c>
      <c r="Q59" s="6">
        <f>IF($B59=$B$3&amp;" Wide",SUMIFS('Input Forecast Cap Projects'!T$4:T$106,'Input Forecast Cap Projects'!$A$4:$A$106,$C$3,'Input Forecast Cap Projects'!$B$4:$B$106,'Output sheet'!$B$3,'Input Forecast Cap Projects'!$D$4:$D$106,'Output sheet'!$B$48),SUMIFS('Input Forecast Cap Projects'!T$4:T$106,'Input Forecast Cap Projects'!$A$4:$A$106,$C$3,'Input Forecast Cap Projects'!$B$4:$B$106,'Output sheet'!$B$3,'Input Forecast Cap Projects'!$D$4:$D$106,'Output sheet'!$B$48,'Input Forecast Cap Projects'!$C$4:$C$106,'Output sheet'!$B59))</f>
        <v>0</v>
      </c>
      <c r="R59" s="6">
        <f>IF($B59=$B$3&amp;" Wide",SUMIFS('Input Forecast Cap Projects'!U$4:U$106,'Input Forecast Cap Projects'!$A$4:$A$106,$C$3,'Input Forecast Cap Projects'!$B$4:$B$106,'Output sheet'!$B$3,'Input Forecast Cap Projects'!$D$4:$D$106,'Output sheet'!$B$48),SUMIFS('Input Forecast Cap Projects'!U$4:U$106,'Input Forecast Cap Projects'!$A$4:$A$106,$C$3,'Input Forecast Cap Projects'!$B$4:$B$106,'Output sheet'!$B$3,'Input Forecast Cap Projects'!$D$4:$D$106,'Output sheet'!$B$48,'Input Forecast Cap Projects'!$C$4:$C$106,'Output sheet'!$B59))</f>
        <v>0</v>
      </c>
      <c r="S59" s="6">
        <f>IF($B59=$B$3&amp;" Wide",SUMIFS('Input Forecast Cap Projects'!V$4:V$106,'Input Forecast Cap Projects'!$A$4:$A$106,$C$3,'Input Forecast Cap Projects'!$B$4:$B$106,'Output sheet'!$B$3,'Input Forecast Cap Projects'!$D$4:$D$106,'Output sheet'!$B$48),SUMIFS('Input Forecast Cap Projects'!V$4:V$106,'Input Forecast Cap Projects'!$A$4:$A$106,$C$3,'Input Forecast Cap Projects'!$B$4:$B$106,'Output sheet'!$B$3,'Input Forecast Cap Projects'!$D$4:$D$106,'Output sheet'!$B$48,'Input Forecast Cap Projects'!$C$4:$C$106,'Output sheet'!$B59))</f>
        <v>0</v>
      </c>
      <c r="T59" s="6">
        <f>IF($B59=$B$3&amp;" Wide",SUMIFS('Input Forecast Cap Projects'!W$4:W$106,'Input Forecast Cap Projects'!$A$4:$A$106,$C$3,'Input Forecast Cap Projects'!$B$4:$B$106,'Output sheet'!$B$3,'Input Forecast Cap Projects'!$D$4:$D$106,'Output sheet'!$B$48),SUMIFS('Input Forecast Cap Projects'!W$4:W$106,'Input Forecast Cap Projects'!$A$4:$A$106,$C$3,'Input Forecast Cap Projects'!$B$4:$B$106,'Output sheet'!$B$3,'Input Forecast Cap Projects'!$D$4:$D$106,'Output sheet'!$B$48,'Input Forecast Cap Projects'!$C$4:$C$106,'Output sheet'!$B59))</f>
        <v>0</v>
      </c>
      <c r="U59" s="6">
        <f>IF($B59=$B$3&amp;" Wide",SUMIFS('Input Forecast Cap Projects'!X$4:X$106,'Input Forecast Cap Projects'!$A$4:$A$106,$C$3,'Input Forecast Cap Projects'!$B$4:$B$106,'Output sheet'!$B$3,'Input Forecast Cap Projects'!$D$4:$D$106,'Output sheet'!$B$48),SUMIFS('Input Forecast Cap Projects'!X$4:X$106,'Input Forecast Cap Projects'!$A$4:$A$106,$C$3,'Input Forecast Cap Projects'!$B$4:$B$106,'Output sheet'!$B$3,'Input Forecast Cap Projects'!$D$4:$D$106,'Output sheet'!$B$48,'Input Forecast Cap Projects'!$C$4:$C$106,'Output sheet'!$B59))</f>
        <v>0</v>
      </c>
      <c r="V59" s="6">
        <f>IF($B59=$B$3&amp;" Wide",SUMIFS('Input Forecast Cap Projects'!Y$4:Y$106,'Input Forecast Cap Projects'!$A$4:$A$106,$C$3,'Input Forecast Cap Projects'!$B$4:$B$106,'Output sheet'!$B$3,'Input Forecast Cap Projects'!$D$4:$D$106,'Output sheet'!$B$48),SUMIFS('Input Forecast Cap Projects'!Y$4:Y$106,'Input Forecast Cap Projects'!$A$4:$A$106,$C$3,'Input Forecast Cap Projects'!$B$4:$B$106,'Output sheet'!$B$3,'Input Forecast Cap Projects'!$D$4:$D$106,'Output sheet'!$B$48,'Input Forecast Cap Projects'!$C$4:$C$106,'Output sheet'!$B59))</f>
        <v>0</v>
      </c>
      <c r="W59" s="6">
        <f>IF($B59=$B$3&amp;" Wide",SUMIFS('Input Forecast Cap Projects'!Z$4:Z$106,'Input Forecast Cap Projects'!$A$4:$A$106,$C$3,'Input Forecast Cap Projects'!$B$4:$B$106,'Output sheet'!$B$3,'Input Forecast Cap Projects'!$D$4:$D$106,'Output sheet'!$B$48),SUMIFS('Input Forecast Cap Projects'!Z$4:Z$106,'Input Forecast Cap Projects'!$A$4:$A$106,$C$3,'Input Forecast Cap Projects'!$B$4:$B$106,'Output sheet'!$B$3,'Input Forecast Cap Projects'!$D$4:$D$106,'Output sheet'!$B$48,'Input Forecast Cap Projects'!$C$4:$C$106,'Output sheet'!$B59))</f>
        <v>0</v>
      </c>
      <c r="X59" s="6">
        <f>IF($B59=$B$3&amp;" Wide",SUMIFS('Input Forecast Cap Projects'!AA$4:AA$106,'Input Forecast Cap Projects'!$A$4:$A$106,$C$3,'Input Forecast Cap Projects'!$B$4:$B$106,'Output sheet'!$B$3,'Input Forecast Cap Projects'!$D$4:$D$106,'Output sheet'!$B$48),SUMIFS('Input Forecast Cap Projects'!AA$4:AA$106,'Input Forecast Cap Projects'!$A$4:$A$106,$C$3,'Input Forecast Cap Projects'!$B$4:$B$106,'Output sheet'!$B$3,'Input Forecast Cap Projects'!$D$4:$D$106,'Output sheet'!$B$48,'Input Forecast Cap Projects'!$C$4:$C$106,'Output sheet'!$B59))</f>
        <v>0</v>
      </c>
      <c r="Y59" s="6">
        <f>IF($B59=$B$3&amp;" Wide",SUMIFS('Input Forecast Cap Projects'!AB$4:AB$106,'Input Forecast Cap Projects'!$A$4:$A$106,$C$3,'Input Forecast Cap Projects'!$B$4:$B$106,'Output sheet'!$B$3,'Input Forecast Cap Projects'!$D$4:$D$106,'Output sheet'!$B$48),SUMIFS('Input Forecast Cap Projects'!AB$4:AB$106,'Input Forecast Cap Projects'!$A$4:$A$106,$C$3,'Input Forecast Cap Projects'!$B$4:$B$106,'Output sheet'!$B$3,'Input Forecast Cap Projects'!$D$4:$D$106,'Output sheet'!$B$48,'Input Forecast Cap Projects'!$C$4:$C$106,'Output sheet'!$B59))</f>
        <v>0</v>
      </c>
      <c r="Z59" s="6">
        <f>IF($B59=$B$3&amp;" Wide",SUMIFS('Input Forecast Cap Projects'!AC$4:AC$106,'Input Forecast Cap Projects'!$A$4:$A$106,$C$3,'Input Forecast Cap Projects'!$B$4:$B$106,'Output sheet'!$B$3,'Input Forecast Cap Projects'!$D$4:$D$106,'Output sheet'!$B$48),SUMIFS('Input Forecast Cap Projects'!AC$4:AC$106,'Input Forecast Cap Projects'!$A$4:$A$106,$C$3,'Input Forecast Cap Projects'!$B$4:$B$106,'Output sheet'!$B$3,'Input Forecast Cap Projects'!$D$4:$D$106,'Output sheet'!$B$48,'Input Forecast Cap Projects'!$C$4:$C$106,'Output sheet'!$B59))</f>
        <v>0</v>
      </c>
      <c r="AA59" s="6">
        <f>IF($B59=$B$3&amp;" Wide",SUMIFS('Input Forecast Cap Projects'!AD$4:AD$106,'Input Forecast Cap Projects'!$A$4:$A$106,$C$3,'Input Forecast Cap Projects'!$B$4:$B$106,'Output sheet'!$B$3,'Input Forecast Cap Projects'!$D$4:$D$106,'Output sheet'!$B$48),SUMIFS('Input Forecast Cap Projects'!AD$4:AD$106,'Input Forecast Cap Projects'!$A$4:$A$106,$C$3,'Input Forecast Cap Projects'!$B$4:$B$106,'Output sheet'!$B$3,'Input Forecast Cap Projects'!$D$4:$D$106,'Output sheet'!$B$48,'Input Forecast Cap Projects'!$C$4:$C$106,'Output sheet'!$B59))</f>
        <v>0</v>
      </c>
    </row>
    <row r="60" spans="2:27">
      <c r="B60" s="121" t="str">
        <f t="shared" si="12"/>
        <v/>
      </c>
      <c r="C60" s="6">
        <f>IF($B60=$B$3&amp;" Wide",SUMIFS('Input Forecast Cap Projects'!F$4:F$106,'Input Forecast Cap Projects'!$A$4:$A$106,$C$3,'Input Forecast Cap Projects'!$B$4:$B$106,'Output sheet'!$B$3,'Input Forecast Cap Projects'!$D$4:$D$106,'Output sheet'!$B$48),SUMIFS('Input Forecast Cap Projects'!F$4:F$106,'Input Forecast Cap Projects'!$A$4:$A$106,$C$3,'Input Forecast Cap Projects'!$B$4:$B$106,'Output sheet'!$B$3,'Input Forecast Cap Projects'!$D$4:$D$106,'Output sheet'!$B$48,'Input Forecast Cap Projects'!$C$4:$C$106,'Output sheet'!$B60))</f>
        <v>0</v>
      </c>
      <c r="D60" s="6">
        <f>IF($B60=$B$3&amp;" Wide",SUMIFS('Input Forecast Cap Projects'!G$4:G$106,'Input Forecast Cap Projects'!$A$4:$A$106,$C$3,'Input Forecast Cap Projects'!$B$4:$B$106,'Output sheet'!$B$3,'Input Forecast Cap Projects'!$D$4:$D$106,'Output sheet'!$B$48),SUMIFS('Input Forecast Cap Projects'!G$4:G$106,'Input Forecast Cap Projects'!$A$4:$A$106,$C$3,'Input Forecast Cap Projects'!$B$4:$B$106,'Output sheet'!$B$3,'Input Forecast Cap Projects'!$D$4:$D$106,'Output sheet'!$B$48,'Input Forecast Cap Projects'!$C$4:$C$106,'Output sheet'!$B60))</f>
        <v>0</v>
      </c>
      <c r="E60" s="6">
        <f>IF($B60=$B$3&amp;" Wide",SUMIFS('Input Forecast Cap Projects'!H$4:H$106,'Input Forecast Cap Projects'!$A$4:$A$106,$C$3,'Input Forecast Cap Projects'!$B$4:$B$106,'Output sheet'!$B$3,'Input Forecast Cap Projects'!$D$4:$D$106,'Output sheet'!$B$48),SUMIFS('Input Forecast Cap Projects'!H$4:H$106,'Input Forecast Cap Projects'!$A$4:$A$106,$C$3,'Input Forecast Cap Projects'!$B$4:$B$106,'Output sheet'!$B$3,'Input Forecast Cap Projects'!$D$4:$D$106,'Output sheet'!$B$48,'Input Forecast Cap Projects'!$C$4:$C$106,'Output sheet'!$B60))</f>
        <v>0</v>
      </c>
      <c r="F60" s="6">
        <f>IF($B60=$B$3&amp;" Wide",SUMIFS('Input Forecast Cap Projects'!I$4:I$106,'Input Forecast Cap Projects'!$A$4:$A$106,$C$3,'Input Forecast Cap Projects'!$B$4:$B$106,'Output sheet'!$B$3,'Input Forecast Cap Projects'!$D$4:$D$106,'Output sheet'!$B$48),SUMIFS('Input Forecast Cap Projects'!I$4:I$106,'Input Forecast Cap Projects'!$A$4:$A$106,$C$3,'Input Forecast Cap Projects'!$B$4:$B$106,'Output sheet'!$B$3,'Input Forecast Cap Projects'!$D$4:$D$106,'Output sheet'!$B$48,'Input Forecast Cap Projects'!$C$4:$C$106,'Output sheet'!$B60))</f>
        <v>0</v>
      </c>
      <c r="G60" s="6">
        <f>IF($B60=$B$3&amp;" Wide",SUMIFS('Input Forecast Cap Projects'!J$4:J$106,'Input Forecast Cap Projects'!$A$4:$A$106,$C$3,'Input Forecast Cap Projects'!$B$4:$B$106,'Output sheet'!$B$3,'Input Forecast Cap Projects'!$D$4:$D$106,'Output sheet'!$B$48),SUMIFS('Input Forecast Cap Projects'!J$4:J$106,'Input Forecast Cap Projects'!$A$4:$A$106,$C$3,'Input Forecast Cap Projects'!$B$4:$B$106,'Output sheet'!$B$3,'Input Forecast Cap Projects'!$D$4:$D$106,'Output sheet'!$B$48,'Input Forecast Cap Projects'!$C$4:$C$106,'Output sheet'!$B60))</f>
        <v>0</v>
      </c>
      <c r="H60" s="6">
        <f>IF($B60=$B$3&amp;" Wide",SUMIFS('Input Forecast Cap Projects'!K$4:K$106,'Input Forecast Cap Projects'!$A$4:$A$106,$C$3,'Input Forecast Cap Projects'!$B$4:$B$106,'Output sheet'!$B$3,'Input Forecast Cap Projects'!$D$4:$D$106,'Output sheet'!$B$48),SUMIFS('Input Forecast Cap Projects'!K$4:K$106,'Input Forecast Cap Projects'!$A$4:$A$106,$C$3,'Input Forecast Cap Projects'!$B$4:$B$106,'Output sheet'!$B$3,'Input Forecast Cap Projects'!$D$4:$D$106,'Output sheet'!$B$48,'Input Forecast Cap Projects'!$C$4:$C$106,'Output sheet'!$B60))</f>
        <v>0</v>
      </c>
      <c r="I60" s="6">
        <f>IF($B60=$B$3&amp;" Wide",SUMIFS('Input Forecast Cap Projects'!L$4:L$106,'Input Forecast Cap Projects'!$A$4:$A$106,$C$3,'Input Forecast Cap Projects'!$B$4:$B$106,'Output sheet'!$B$3,'Input Forecast Cap Projects'!$D$4:$D$106,'Output sheet'!$B$48),SUMIFS('Input Forecast Cap Projects'!L$4:L$106,'Input Forecast Cap Projects'!$A$4:$A$106,$C$3,'Input Forecast Cap Projects'!$B$4:$B$106,'Output sheet'!$B$3,'Input Forecast Cap Projects'!$D$4:$D$106,'Output sheet'!$B$48,'Input Forecast Cap Projects'!$C$4:$C$106,'Output sheet'!$B60))</f>
        <v>0</v>
      </c>
      <c r="J60" s="6">
        <f>IF($B60=$B$3&amp;" Wide",SUMIFS('Input Forecast Cap Projects'!M$4:M$106,'Input Forecast Cap Projects'!$A$4:$A$106,$C$3,'Input Forecast Cap Projects'!$B$4:$B$106,'Output sheet'!$B$3,'Input Forecast Cap Projects'!$D$4:$D$106,'Output sheet'!$B$48),SUMIFS('Input Forecast Cap Projects'!M$4:M$106,'Input Forecast Cap Projects'!$A$4:$A$106,$C$3,'Input Forecast Cap Projects'!$B$4:$B$106,'Output sheet'!$B$3,'Input Forecast Cap Projects'!$D$4:$D$106,'Output sheet'!$B$48,'Input Forecast Cap Projects'!$C$4:$C$106,'Output sheet'!$B60))</f>
        <v>0</v>
      </c>
      <c r="K60" s="6">
        <f>IF($B60=$B$3&amp;" Wide",SUMIFS('Input Forecast Cap Projects'!N$4:N$106,'Input Forecast Cap Projects'!$A$4:$A$106,$C$3,'Input Forecast Cap Projects'!$B$4:$B$106,'Output sheet'!$B$3,'Input Forecast Cap Projects'!$D$4:$D$106,'Output sheet'!$B$48),SUMIFS('Input Forecast Cap Projects'!N$4:N$106,'Input Forecast Cap Projects'!$A$4:$A$106,$C$3,'Input Forecast Cap Projects'!$B$4:$B$106,'Output sheet'!$B$3,'Input Forecast Cap Projects'!$D$4:$D$106,'Output sheet'!$B$48,'Input Forecast Cap Projects'!$C$4:$C$106,'Output sheet'!$B60))</f>
        <v>0</v>
      </c>
      <c r="L60" s="6">
        <f>IF($B60=$B$3&amp;" Wide",SUMIFS('Input Forecast Cap Projects'!O$4:O$106,'Input Forecast Cap Projects'!$A$4:$A$106,$C$3,'Input Forecast Cap Projects'!$B$4:$B$106,'Output sheet'!$B$3,'Input Forecast Cap Projects'!$D$4:$D$106,'Output sheet'!$B$48),SUMIFS('Input Forecast Cap Projects'!O$4:O$106,'Input Forecast Cap Projects'!$A$4:$A$106,$C$3,'Input Forecast Cap Projects'!$B$4:$B$106,'Output sheet'!$B$3,'Input Forecast Cap Projects'!$D$4:$D$106,'Output sheet'!$B$48,'Input Forecast Cap Projects'!$C$4:$C$106,'Output sheet'!$B60))</f>
        <v>0</v>
      </c>
      <c r="M60" s="6">
        <f>IF($B60=$B$3&amp;" Wide",SUMIFS('Input Forecast Cap Projects'!P$4:P$106,'Input Forecast Cap Projects'!$A$4:$A$106,$C$3,'Input Forecast Cap Projects'!$B$4:$B$106,'Output sheet'!$B$3,'Input Forecast Cap Projects'!$D$4:$D$106,'Output sheet'!$B$48),SUMIFS('Input Forecast Cap Projects'!P$4:P$106,'Input Forecast Cap Projects'!$A$4:$A$106,$C$3,'Input Forecast Cap Projects'!$B$4:$B$106,'Output sheet'!$B$3,'Input Forecast Cap Projects'!$D$4:$D$106,'Output sheet'!$B$48,'Input Forecast Cap Projects'!$C$4:$C$106,'Output sheet'!$B60))</f>
        <v>0</v>
      </c>
      <c r="N60" s="6">
        <f>IF($B60=$B$3&amp;" Wide",SUMIFS('Input Forecast Cap Projects'!Q$4:Q$106,'Input Forecast Cap Projects'!$A$4:$A$106,$C$3,'Input Forecast Cap Projects'!$B$4:$B$106,'Output sheet'!$B$3,'Input Forecast Cap Projects'!$D$4:$D$106,'Output sheet'!$B$48),SUMIFS('Input Forecast Cap Projects'!Q$4:Q$106,'Input Forecast Cap Projects'!$A$4:$A$106,$C$3,'Input Forecast Cap Projects'!$B$4:$B$106,'Output sheet'!$B$3,'Input Forecast Cap Projects'!$D$4:$D$106,'Output sheet'!$B$48,'Input Forecast Cap Projects'!$C$4:$C$106,'Output sheet'!$B60))</f>
        <v>0</v>
      </c>
      <c r="O60" s="6">
        <f>IF($B60=$B$3&amp;" Wide",SUMIFS('Input Forecast Cap Projects'!R$4:R$106,'Input Forecast Cap Projects'!$A$4:$A$106,$C$3,'Input Forecast Cap Projects'!$B$4:$B$106,'Output sheet'!$B$3,'Input Forecast Cap Projects'!$D$4:$D$106,'Output sheet'!$B$48),SUMIFS('Input Forecast Cap Projects'!R$4:R$106,'Input Forecast Cap Projects'!$A$4:$A$106,$C$3,'Input Forecast Cap Projects'!$B$4:$B$106,'Output sheet'!$B$3,'Input Forecast Cap Projects'!$D$4:$D$106,'Output sheet'!$B$48,'Input Forecast Cap Projects'!$C$4:$C$106,'Output sheet'!$B60))</f>
        <v>0</v>
      </c>
      <c r="P60" s="6">
        <f>IF($B60=$B$3&amp;" Wide",SUMIFS('Input Forecast Cap Projects'!S$4:S$106,'Input Forecast Cap Projects'!$A$4:$A$106,$C$3,'Input Forecast Cap Projects'!$B$4:$B$106,'Output sheet'!$B$3,'Input Forecast Cap Projects'!$D$4:$D$106,'Output sheet'!$B$48),SUMIFS('Input Forecast Cap Projects'!S$4:S$106,'Input Forecast Cap Projects'!$A$4:$A$106,$C$3,'Input Forecast Cap Projects'!$B$4:$B$106,'Output sheet'!$B$3,'Input Forecast Cap Projects'!$D$4:$D$106,'Output sheet'!$B$48,'Input Forecast Cap Projects'!$C$4:$C$106,'Output sheet'!$B60))</f>
        <v>0</v>
      </c>
      <c r="Q60" s="6">
        <f>IF($B60=$B$3&amp;" Wide",SUMIFS('Input Forecast Cap Projects'!T$4:T$106,'Input Forecast Cap Projects'!$A$4:$A$106,$C$3,'Input Forecast Cap Projects'!$B$4:$B$106,'Output sheet'!$B$3,'Input Forecast Cap Projects'!$D$4:$D$106,'Output sheet'!$B$48),SUMIFS('Input Forecast Cap Projects'!T$4:T$106,'Input Forecast Cap Projects'!$A$4:$A$106,$C$3,'Input Forecast Cap Projects'!$B$4:$B$106,'Output sheet'!$B$3,'Input Forecast Cap Projects'!$D$4:$D$106,'Output sheet'!$B$48,'Input Forecast Cap Projects'!$C$4:$C$106,'Output sheet'!$B60))</f>
        <v>0</v>
      </c>
      <c r="R60" s="6">
        <f>IF($B60=$B$3&amp;" Wide",SUMIFS('Input Forecast Cap Projects'!U$4:U$106,'Input Forecast Cap Projects'!$A$4:$A$106,$C$3,'Input Forecast Cap Projects'!$B$4:$B$106,'Output sheet'!$B$3,'Input Forecast Cap Projects'!$D$4:$D$106,'Output sheet'!$B$48),SUMIFS('Input Forecast Cap Projects'!U$4:U$106,'Input Forecast Cap Projects'!$A$4:$A$106,$C$3,'Input Forecast Cap Projects'!$B$4:$B$106,'Output sheet'!$B$3,'Input Forecast Cap Projects'!$D$4:$D$106,'Output sheet'!$B$48,'Input Forecast Cap Projects'!$C$4:$C$106,'Output sheet'!$B60))</f>
        <v>0</v>
      </c>
      <c r="S60" s="6">
        <f>IF($B60=$B$3&amp;" Wide",SUMIFS('Input Forecast Cap Projects'!V$4:V$106,'Input Forecast Cap Projects'!$A$4:$A$106,$C$3,'Input Forecast Cap Projects'!$B$4:$B$106,'Output sheet'!$B$3,'Input Forecast Cap Projects'!$D$4:$D$106,'Output sheet'!$B$48),SUMIFS('Input Forecast Cap Projects'!V$4:V$106,'Input Forecast Cap Projects'!$A$4:$A$106,$C$3,'Input Forecast Cap Projects'!$B$4:$B$106,'Output sheet'!$B$3,'Input Forecast Cap Projects'!$D$4:$D$106,'Output sheet'!$B$48,'Input Forecast Cap Projects'!$C$4:$C$106,'Output sheet'!$B60))</f>
        <v>0</v>
      </c>
      <c r="T60" s="6">
        <f>IF($B60=$B$3&amp;" Wide",SUMIFS('Input Forecast Cap Projects'!W$4:W$106,'Input Forecast Cap Projects'!$A$4:$A$106,$C$3,'Input Forecast Cap Projects'!$B$4:$B$106,'Output sheet'!$B$3,'Input Forecast Cap Projects'!$D$4:$D$106,'Output sheet'!$B$48),SUMIFS('Input Forecast Cap Projects'!W$4:W$106,'Input Forecast Cap Projects'!$A$4:$A$106,$C$3,'Input Forecast Cap Projects'!$B$4:$B$106,'Output sheet'!$B$3,'Input Forecast Cap Projects'!$D$4:$D$106,'Output sheet'!$B$48,'Input Forecast Cap Projects'!$C$4:$C$106,'Output sheet'!$B60))</f>
        <v>0</v>
      </c>
      <c r="U60" s="6">
        <f>IF($B60=$B$3&amp;" Wide",SUMIFS('Input Forecast Cap Projects'!X$4:X$106,'Input Forecast Cap Projects'!$A$4:$A$106,$C$3,'Input Forecast Cap Projects'!$B$4:$B$106,'Output sheet'!$B$3,'Input Forecast Cap Projects'!$D$4:$D$106,'Output sheet'!$B$48),SUMIFS('Input Forecast Cap Projects'!X$4:X$106,'Input Forecast Cap Projects'!$A$4:$A$106,$C$3,'Input Forecast Cap Projects'!$B$4:$B$106,'Output sheet'!$B$3,'Input Forecast Cap Projects'!$D$4:$D$106,'Output sheet'!$B$48,'Input Forecast Cap Projects'!$C$4:$C$106,'Output sheet'!$B60))</f>
        <v>0</v>
      </c>
      <c r="V60" s="6">
        <f>IF($B60=$B$3&amp;" Wide",SUMIFS('Input Forecast Cap Projects'!Y$4:Y$106,'Input Forecast Cap Projects'!$A$4:$A$106,$C$3,'Input Forecast Cap Projects'!$B$4:$B$106,'Output sheet'!$B$3,'Input Forecast Cap Projects'!$D$4:$D$106,'Output sheet'!$B$48),SUMIFS('Input Forecast Cap Projects'!Y$4:Y$106,'Input Forecast Cap Projects'!$A$4:$A$106,$C$3,'Input Forecast Cap Projects'!$B$4:$B$106,'Output sheet'!$B$3,'Input Forecast Cap Projects'!$D$4:$D$106,'Output sheet'!$B$48,'Input Forecast Cap Projects'!$C$4:$C$106,'Output sheet'!$B60))</f>
        <v>0</v>
      </c>
      <c r="W60" s="6">
        <f>IF($B60=$B$3&amp;" Wide",SUMIFS('Input Forecast Cap Projects'!Z$4:Z$106,'Input Forecast Cap Projects'!$A$4:$A$106,$C$3,'Input Forecast Cap Projects'!$B$4:$B$106,'Output sheet'!$B$3,'Input Forecast Cap Projects'!$D$4:$D$106,'Output sheet'!$B$48),SUMIFS('Input Forecast Cap Projects'!Z$4:Z$106,'Input Forecast Cap Projects'!$A$4:$A$106,$C$3,'Input Forecast Cap Projects'!$B$4:$B$106,'Output sheet'!$B$3,'Input Forecast Cap Projects'!$D$4:$D$106,'Output sheet'!$B$48,'Input Forecast Cap Projects'!$C$4:$C$106,'Output sheet'!$B60))</f>
        <v>0</v>
      </c>
      <c r="X60" s="6">
        <f>IF($B60=$B$3&amp;" Wide",SUMIFS('Input Forecast Cap Projects'!AA$4:AA$106,'Input Forecast Cap Projects'!$A$4:$A$106,$C$3,'Input Forecast Cap Projects'!$B$4:$B$106,'Output sheet'!$B$3,'Input Forecast Cap Projects'!$D$4:$D$106,'Output sheet'!$B$48),SUMIFS('Input Forecast Cap Projects'!AA$4:AA$106,'Input Forecast Cap Projects'!$A$4:$A$106,$C$3,'Input Forecast Cap Projects'!$B$4:$B$106,'Output sheet'!$B$3,'Input Forecast Cap Projects'!$D$4:$D$106,'Output sheet'!$B$48,'Input Forecast Cap Projects'!$C$4:$C$106,'Output sheet'!$B60))</f>
        <v>0</v>
      </c>
      <c r="Y60" s="6">
        <f>IF($B60=$B$3&amp;" Wide",SUMIFS('Input Forecast Cap Projects'!AB$4:AB$106,'Input Forecast Cap Projects'!$A$4:$A$106,$C$3,'Input Forecast Cap Projects'!$B$4:$B$106,'Output sheet'!$B$3,'Input Forecast Cap Projects'!$D$4:$D$106,'Output sheet'!$B$48),SUMIFS('Input Forecast Cap Projects'!AB$4:AB$106,'Input Forecast Cap Projects'!$A$4:$A$106,$C$3,'Input Forecast Cap Projects'!$B$4:$B$106,'Output sheet'!$B$3,'Input Forecast Cap Projects'!$D$4:$D$106,'Output sheet'!$B$48,'Input Forecast Cap Projects'!$C$4:$C$106,'Output sheet'!$B60))</f>
        <v>0</v>
      </c>
      <c r="Z60" s="6">
        <f>IF($B60=$B$3&amp;" Wide",SUMIFS('Input Forecast Cap Projects'!AC$4:AC$106,'Input Forecast Cap Projects'!$A$4:$A$106,$C$3,'Input Forecast Cap Projects'!$B$4:$B$106,'Output sheet'!$B$3,'Input Forecast Cap Projects'!$D$4:$D$106,'Output sheet'!$B$48),SUMIFS('Input Forecast Cap Projects'!AC$4:AC$106,'Input Forecast Cap Projects'!$A$4:$A$106,$C$3,'Input Forecast Cap Projects'!$B$4:$B$106,'Output sheet'!$B$3,'Input Forecast Cap Projects'!$D$4:$D$106,'Output sheet'!$B$48,'Input Forecast Cap Projects'!$C$4:$C$106,'Output sheet'!$B60))</f>
        <v>0</v>
      </c>
      <c r="AA60" s="6">
        <f>IF($B60=$B$3&amp;" Wide",SUMIFS('Input Forecast Cap Projects'!AD$4:AD$106,'Input Forecast Cap Projects'!$A$4:$A$106,$C$3,'Input Forecast Cap Projects'!$B$4:$B$106,'Output sheet'!$B$3,'Input Forecast Cap Projects'!$D$4:$D$106,'Output sheet'!$B$48),SUMIFS('Input Forecast Cap Projects'!AD$4:AD$106,'Input Forecast Cap Projects'!$A$4:$A$106,$C$3,'Input Forecast Cap Projects'!$B$4:$B$106,'Output sheet'!$B$3,'Input Forecast Cap Projects'!$D$4:$D$106,'Output sheet'!$B$48,'Input Forecast Cap Projects'!$C$4:$C$106,'Output sheet'!$B60))</f>
        <v>0</v>
      </c>
    </row>
    <row r="61" spans="2:27">
      <c r="B61" s="78" t="s">
        <v>62</v>
      </c>
      <c r="C61" s="74">
        <f>SUM(C51:C60)</f>
        <v>25.818968471657609</v>
      </c>
      <c r="D61" s="74">
        <f t="shared" ref="D61:AA61" si="13">SUM(D51:D60)</f>
        <v>87.003325275567946</v>
      </c>
      <c r="E61" s="74">
        <f t="shared" si="13"/>
        <v>39.00997444064074</v>
      </c>
      <c r="F61" s="74">
        <f t="shared" si="13"/>
        <v>22.03508199837329</v>
      </c>
      <c r="G61" s="74">
        <f t="shared" si="13"/>
        <v>38.808620032525532</v>
      </c>
      <c r="H61" s="74">
        <f t="shared" si="13"/>
        <v>4.152056799948534</v>
      </c>
      <c r="I61" s="74">
        <f t="shared" si="13"/>
        <v>0</v>
      </c>
      <c r="J61" s="74">
        <f t="shared" si="13"/>
        <v>0</v>
      </c>
      <c r="K61" s="74">
        <f t="shared" si="13"/>
        <v>0</v>
      </c>
      <c r="L61" s="74">
        <f t="shared" si="13"/>
        <v>0</v>
      </c>
      <c r="M61" s="74">
        <f t="shared" si="13"/>
        <v>0</v>
      </c>
      <c r="N61" s="74">
        <f t="shared" si="13"/>
        <v>0</v>
      </c>
      <c r="O61" s="74">
        <f t="shared" si="13"/>
        <v>0</v>
      </c>
      <c r="P61" s="74">
        <f t="shared" si="13"/>
        <v>0</v>
      </c>
      <c r="Q61" s="74">
        <f t="shared" si="13"/>
        <v>0</v>
      </c>
      <c r="R61" s="74">
        <f t="shared" si="13"/>
        <v>0</v>
      </c>
      <c r="S61" s="74">
        <f t="shared" si="13"/>
        <v>0</v>
      </c>
      <c r="T61" s="74">
        <f t="shared" si="13"/>
        <v>0</v>
      </c>
      <c r="U61" s="74">
        <f t="shared" si="13"/>
        <v>0</v>
      </c>
      <c r="V61" s="74">
        <f t="shared" si="13"/>
        <v>0</v>
      </c>
      <c r="W61" s="74">
        <f t="shared" si="13"/>
        <v>0</v>
      </c>
      <c r="X61" s="74">
        <f t="shared" si="13"/>
        <v>0</v>
      </c>
      <c r="Y61" s="74">
        <f t="shared" si="13"/>
        <v>0</v>
      </c>
      <c r="Z61" s="74">
        <f t="shared" si="13"/>
        <v>0</v>
      </c>
      <c r="AA61" s="74">
        <f t="shared" si="13"/>
        <v>0</v>
      </c>
    </row>
    <row r="63" spans="2:27">
      <c r="B63" s="75" t="str">
        <f>B21</f>
        <v>Incremental Demand Growth Forecasts - MVA</v>
      </c>
      <c r="C63" s="237">
        <f>C50</f>
        <v>2026</v>
      </c>
      <c r="D63" s="80">
        <f>C63+1</f>
        <v>2027</v>
      </c>
      <c r="E63" s="80">
        <f>D63+1</f>
        <v>2028</v>
      </c>
      <c r="F63" s="80">
        <f t="shared" ref="F63:AA63" si="14">E63+1</f>
        <v>2029</v>
      </c>
      <c r="G63" s="80">
        <f t="shared" si="14"/>
        <v>2030</v>
      </c>
      <c r="H63" s="80">
        <f t="shared" si="14"/>
        <v>2031</v>
      </c>
      <c r="I63" s="80">
        <f t="shared" si="14"/>
        <v>2032</v>
      </c>
      <c r="J63" s="80">
        <f t="shared" si="14"/>
        <v>2033</v>
      </c>
      <c r="K63" s="80">
        <f t="shared" si="14"/>
        <v>2034</v>
      </c>
      <c r="L63" s="80">
        <f t="shared" si="14"/>
        <v>2035</v>
      </c>
      <c r="M63" s="80">
        <f t="shared" si="14"/>
        <v>2036</v>
      </c>
      <c r="N63" s="80">
        <f t="shared" si="14"/>
        <v>2037</v>
      </c>
      <c r="O63" s="80">
        <f t="shared" si="14"/>
        <v>2038</v>
      </c>
      <c r="P63" s="80">
        <f t="shared" si="14"/>
        <v>2039</v>
      </c>
      <c r="Q63" s="80">
        <f t="shared" si="14"/>
        <v>2040</v>
      </c>
      <c r="R63" s="80">
        <f t="shared" si="14"/>
        <v>2041</v>
      </c>
      <c r="S63" s="80">
        <f t="shared" si="14"/>
        <v>2042</v>
      </c>
      <c r="T63" s="80">
        <f t="shared" si="14"/>
        <v>2043</v>
      </c>
      <c r="U63" s="80">
        <f t="shared" si="14"/>
        <v>2044</v>
      </c>
      <c r="V63" s="80">
        <f t="shared" si="14"/>
        <v>2045</v>
      </c>
      <c r="W63" s="80">
        <f t="shared" si="14"/>
        <v>2046</v>
      </c>
      <c r="X63" s="80">
        <f t="shared" si="14"/>
        <v>2047</v>
      </c>
      <c r="Y63" s="80">
        <f t="shared" si="14"/>
        <v>2048</v>
      </c>
      <c r="Z63" s="80">
        <f t="shared" si="14"/>
        <v>2049</v>
      </c>
      <c r="AA63" s="80">
        <f t="shared" si="14"/>
        <v>2050</v>
      </c>
    </row>
    <row r="64" spans="2:27">
      <c r="B64" s="32" t="str">
        <f>B51</f>
        <v>Jemena Wide</v>
      </c>
      <c r="C64" s="113">
        <f>IF($B64=$B$3&amp;" Wide",SUMIFS('Input forecast of cost driver'!G$4:G$106,'Input forecast of cost driver'!G$4:G$106,"&gt;0",'Input forecast of cost driver'!$B$4:$B$106,'Output sheet'!$B$3,'Input forecast of cost driver'!$D$4:$D$106,'Output sheet'!$B$48),SUMIFS('Input forecast of cost driver'!G$4:G$106,'Input forecast of cost driver'!G$4:G$106,"&gt;0",'Input forecast of cost driver'!$B$4:$B$106,'Output sheet'!$B$3,'Input forecast of cost driver'!$D$4:$D$106,'Output sheet'!$B$48,'Input forecast of cost driver'!$C$4:$C$106,'Output sheet'!$B64))</f>
        <v>314.25806195398366</v>
      </c>
      <c r="D64" s="113">
        <f>IF($B64=$B$3&amp;" Wide",SUMIFS('Input forecast of cost driver'!H$4:H$106,'Input forecast of cost driver'!H$4:H$106,"&gt;0",'Input forecast of cost driver'!$B$4:$B$106,'Output sheet'!$B$3,'Input forecast of cost driver'!$D$4:$D$106,'Output sheet'!$B$48),SUMIFS('Input forecast of cost driver'!H$4:H$106,'Input forecast of cost driver'!H$4:H$106,"&gt;0",'Input forecast of cost driver'!$B$4:$B$106,'Output sheet'!$B$3,'Input forecast of cost driver'!$D$4:$D$106,'Output sheet'!$B$48,'Input forecast of cost driver'!$C$4:$C$106,'Output sheet'!$B64))</f>
        <v>338.04051074796882</v>
      </c>
      <c r="E64" s="113">
        <f>IF($B64=$B$3&amp;" Wide",SUMIFS('Input forecast of cost driver'!I$4:I$106,'Input forecast of cost driver'!I$4:I$106,"&gt;0",'Input forecast of cost driver'!$B$4:$B$106,'Output sheet'!$B$3,'Input forecast of cost driver'!$D$4:$D$106,'Output sheet'!$B$48),SUMIFS('Input forecast of cost driver'!I$4:I$106,'Input forecast of cost driver'!I$4:I$106,"&gt;0",'Input forecast of cost driver'!$B$4:$B$106,'Output sheet'!$B$3,'Input forecast of cost driver'!$D$4:$D$106,'Output sheet'!$B$48,'Input forecast of cost driver'!$C$4:$C$106,'Output sheet'!$B64))</f>
        <v>356.06697580303472</v>
      </c>
      <c r="F64" s="113">
        <f>IF($B64=$B$3&amp;" Wide",SUMIFS('Input forecast of cost driver'!J$4:J$106,'Input forecast of cost driver'!J$4:J$106,"&gt;0",'Input forecast of cost driver'!$B$4:$B$106,'Output sheet'!$B$3,'Input forecast of cost driver'!$D$4:$D$106,'Output sheet'!$B$48),SUMIFS('Input forecast of cost driver'!J$4:J$106,'Input forecast of cost driver'!J$4:J$106,"&gt;0",'Input forecast of cost driver'!$B$4:$B$106,'Output sheet'!$B$3,'Input forecast of cost driver'!$D$4:$D$106,'Output sheet'!$B$48,'Input forecast of cost driver'!$C$4:$C$106,'Output sheet'!$B64))</f>
        <v>368.11917854434722</v>
      </c>
      <c r="G64" s="113">
        <f>IF($B64=$B$3&amp;" Wide",SUMIFS('Input forecast of cost driver'!K$4:K$106,'Input forecast of cost driver'!K$4:K$106,"&gt;0",'Input forecast of cost driver'!$B$4:$B$106,'Output sheet'!$B$3,'Input forecast of cost driver'!$D$4:$D$106,'Output sheet'!$B$48),SUMIFS('Input forecast of cost driver'!K$4:K$106,'Input forecast of cost driver'!K$4:K$106,"&gt;0",'Input forecast of cost driver'!$B$4:$B$106,'Output sheet'!$B$3,'Input forecast of cost driver'!$D$4:$D$106,'Output sheet'!$B$48,'Input forecast of cost driver'!$C$4:$C$106,'Output sheet'!$B64))</f>
        <v>378.84936140490049</v>
      </c>
      <c r="H64" s="113">
        <f>IF($B64=$B$3&amp;" Wide",SUMIFS('Input forecast of cost driver'!L$4:L$106,'Input forecast of cost driver'!L$4:L$106,"&gt;0",'Input forecast of cost driver'!$B$4:$B$106,'Output sheet'!$B$3,'Input forecast of cost driver'!$D$4:$D$106,'Output sheet'!$B$48),SUMIFS('Input forecast of cost driver'!L$4:L$106,'Input forecast of cost driver'!L$4:L$106,"&gt;0",'Input forecast of cost driver'!$B$4:$B$106,'Output sheet'!$B$3,'Input forecast of cost driver'!$D$4:$D$106,'Output sheet'!$B$48,'Input forecast of cost driver'!$C$4:$C$106,'Output sheet'!$B64))</f>
        <v>388.23499582452553</v>
      </c>
      <c r="I64" s="113">
        <f>IF($B64=$B$3&amp;" Wide",SUMIFS('Input forecast of cost driver'!M$4:M$106,'Input forecast of cost driver'!M$4:M$106,"&gt;0",'Input forecast of cost driver'!$B$4:$B$106,'Output sheet'!$B$3,'Input forecast of cost driver'!$D$4:$D$106,'Output sheet'!$B$48),SUMIFS('Input forecast of cost driver'!M$4:M$106,'Input forecast of cost driver'!M$4:M$106,"&gt;0",'Input forecast of cost driver'!$B$4:$B$106,'Output sheet'!$B$3,'Input forecast of cost driver'!$D$4:$D$106,'Output sheet'!$B$48,'Input forecast of cost driver'!$C$4:$C$106,'Output sheet'!$B64))</f>
        <v>397.11873522857292</v>
      </c>
      <c r="J64" s="113">
        <f>IF($B64=$B$3&amp;" Wide",SUMIFS('Input forecast of cost driver'!N$4:N$106,'Input forecast of cost driver'!N$4:N$106,"&gt;0",'Input forecast of cost driver'!$B$4:$B$106,'Output sheet'!$B$3,'Input forecast of cost driver'!$D$4:$D$106,'Output sheet'!$B$48),SUMIFS('Input forecast of cost driver'!N$4:N$106,'Input forecast of cost driver'!N$4:N$106,"&gt;0",'Input forecast of cost driver'!$B$4:$B$106,'Output sheet'!$B$3,'Input forecast of cost driver'!$D$4:$D$106,'Output sheet'!$B$48,'Input forecast of cost driver'!$C$4:$C$106,'Output sheet'!$B64))</f>
        <v>406.00167995586457</v>
      </c>
      <c r="K64" s="113">
        <f>IF($B64=$B$3&amp;" Wide",SUMIFS('Input forecast of cost driver'!O$4:O$106,'Input forecast of cost driver'!O$4:O$106,"&gt;0",'Input forecast of cost driver'!$B$4:$B$106,'Output sheet'!$B$3,'Input forecast of cost driver'!$D$4:$D$106,'Output sheet'!$B$48),SUMIFS('Input forecast of cost driver'!O$4:O$106,'Input forecast of cost driver'!O$4:O$106,"&gt;0",'Input forecast of cost driver'!$B$4:$B$106,'Output sheet'!$B$3,'Input forecast of cost driver'!$D$4:$D$106,'Output sheet'!$B$48,'Input forecast of cost driver'!$C$4:$C$106,'Output sheet'!$B64))</f>
        <v>414.32442397045241</v>
      </c>
      <c r="L64" s="113">
        <f>IF($B64=$B$3&amp;" Wide",SUMIFS('Input forecast of cost driver'!P$4:P$106,'Input forecast of cost driver'!P$4:P$106,"&gt;0",'Input forecast of cost driver'!$B$4:$B$106,'Output sheet'!$B$3,'Input forecast of cost driver'!$D$4:$D$106,'Output sheet'!$B$48),SUMIFS('Input forecast of cost driver'!P$4:P$106,'Input forecast of cost driver'!P$4:P$106,"&gt;0",'Input forecast of cost driver'!$B$4:$B$106,'Output sheet'!$B$3,'Input forecast of cost driver'!$D$4:$D$106,'Output sheet'!$B$48,'Input forecast of cost driver'!$C$4:$C$106,'Output sheet'!$B64))</f>
        <v>414.32442397045241</v>
      </c>
      <c r="M64" s="113">
        <f>IF($B64=$B$3&amp;" Wide",SUMIFS('Input forecast of cost driver'!Q$4:Q$106,'Input forecast of cost driver'!Q$4:Q$106,"&gt;0",'Input forecast of cost driver'!$B$4:$B$106,'Output sheet'!$B$3,'Input forecast of cost driver'!$D$4:$D$106,'Output sheet'!$B$48),SUMIFS('Input forecast of cost driver'!Q$4:Q$106,'Input forecast of cost driver'!Q$4:Q$106,"&gt;0",'Input forecast of cost driver'!$B$4:$B$106,'Output sheet'!$B$3,'Input forecast of cost driver'!$D$4:$D$106,'Output sheet'!$B$48,'Input forecast of cost driver'!$C$4:$C$106,'Output sheet'!$B64))</f>
        <v>0</v>
      </c>
      <c r="N64" s="113">
        <f>IF($B64=$B$3&amp;" Wide",SUMIFS('Input forecast of cost driver'!R$4:R$106,'Input forecast of cost driver'!R$4:R$106,"&gt;0",'Input forecast of cost driver'!$B$4:$B$106,'Output sheet'!$B$3,'Input forecast of cost driver'!$D$4:$D$106,'Output sheet'!$B$48),SUMIFS('Input forecast of cost driver'!R$4:R$106,'Input forecast of cost driver'!R$4:R$106,"&gt;0",'Input forecast of cost driver'!$B$4:$B$106,'Output sheet'!$B$3,'Input forecast of cost driver'!$D$4:$D$106,'Output sheet'!$B$48,'Input forecast of cost driver'!$C$4:$C$106,'Output sheet'!$B64))</f>
        <v>0</v>
      </c>
      <c r="O64" s="113">
        <f>IF($B64=$B$3&amp;" Wide",SUMIFS('Input forecast of cost driver'!S$4:S$106,'Input forecast of cost driver'!S$4:S$106,"&gt;0",'Input forecast of cost driver'!$B$4:$B$106,'Output sheet'!$B$3,'Input forecast of cost driver'!$D$4:$D$106,'Output sheet'!$B$48),SUMIFS('Input forecast of cost driver'!S$4:S$106,'Input forecast of cost driver'!S$4:S$106,"&gt;0",'Input forecast of cost driver'!$B$4:$B$106,'Output sheet'!$B$3,'Input forecast of cost driver'!$D$4:$D$106,'Output sheet'!$B$48,'Input forecast of cost driver'!$C$4:$C$106,'Output sheet'!$B64))</f>
        <v>0</v>
      </c>
      <c r="P64" s="113">
        <f>IF($B64=$B$3&amp;" Wide",SUMIFS('Input forecast of cost driver'!T$4:T$106,'Input forecast of cost driver'!T$4:T$106,"&gt;0",'Input forecast of cost driver'!$B$4:$B$106,'Output sheet'!$B$3,'Input forecast of cost driver'!$D$4:$D$106,'Output sheet'!$B$48),SUMIFS('Input forecast of cost driver'!T$4:T$106,'Input forecast of cost driver'!T$4:T$106,"&gt;0",'Input forecast of cost driver'!$B$4:$B$106,'Output sheet'!$B$3,'Input forecast of cost driver'!$D$4:$D$106,'Output sheet'!$B$48,'Input forecast of cost driver'!$C$4:$C$106,'Output sheet'!$B64))</f>
        <v>0</v>
      </c>
      <c r="Q64" s="113">
        <f>IF($B64=$B$3&amp;" Wide",SUMIFS('Input forecast of cost driver'!U$4:U$106,'Input forecast of cost driver'!U$4:U$106,"&gt;0",'Input forecast of cost driver'!$B$4:$B$106,'Output sheet'!$B$3,'Input forecast of cost driver'!$D$4:$D$106,'Output sheet'!$B$48),SUMIFS('Input forecast of cost driver'!U$4:U$106,'Input forecast of cost driver'!U$4:U$106,"&gt;0",'Input forecast of cost driver'!$B$4:$B$106,'Output sheet'!$B$3,'Input forecast of cost driver'!$D$4:$D$106,'Output sheet'!$B$48,'Input forecast of cost driver'!$C$4:$C$106,'Output sheet'!$B64))</f>
        <v>0</v>
      </c>
      <c r="R64" s="113">
        <f>IF($B64=$B$3&amp;" Wide",SUMIFS('Input forecast of cost driver'!V$4:V$106,'Input forecast of cost driver'!V$4:V$106,"&gt;0",'Input forecast of cost driver'!$B$4:$B$106,'Output sheet'!$B$3,'Input forecast of cost driver'!$D$4:$D$106,'Output sheet'!$B$48),SUMIFS('Input forecast of cost driver'!V$4:V$106,'Input forecast of cost driver'!V$4:V$106,"&gt;0",'Input forecast of cost driver'!$B$4:$B$106,'Output sheet'!$B$3,'Input forecast of cost driver'!$D$4:$D$106,'Output sheet'!$B$48,'Input forecast of cost driver'!$C$4:$C$106,'Output sheet'!$B64))</f>
        <v>0</v>
      </c>
      <c r="S64" s="113">
        <f>IF($B64=$B$3&amp;" Wide",SUMIFS('Input forecast of cost driver'!W$4:W$106,'Input forecast of cost driver'!W$4:W$106,"&gt;0",'Input forecast of cost driver'!$B$4:$B$106,'Output sheet'!$B$3,'Input forecast of cost driver'!$D$4:$D$106,'Output sheet'!$B$48),SUMIFS('Input forecast of cost driver'!W$4:W$106,'Input forecast of cost driver'!W$4:W$106,"&gt;0",'Input forecast of cost driver'!$B$4:$B$106,'Output sheet'!$B$3,'Input forecast of cost driver'!$D$4:$D$106,'Output sheet'!$B$48,'Input forecast of cost driver'!$C$4:$C$106,'Output sheet'!$B64))</f>
        <v>0</v>
      </c>
      <c r="T64" s="113">
        <f>IF($B64=$B$3&amp;" Wide",SUMIFS('Input forecast of cost driver'!X$4:X$106,'Input forecast of cost driver'!X$4:X$106,"&gt;0",'Input forecast of cost driver'!$B$4:$B$106,'Output sheet'!$B$3,'Input forecast of cost driver'!$D$4:$D$106,'Output sheet'!$B$48),SUMIFS('Input forecast of cost driver'!X$4:X$106,'Input forecast of cost driver'!X$4:X$106,"&gt;0",'Input forecast of cost driver'!$B$4:$B$106,'Output sheet'!$B$3,'Input forecast of cost driver'!$D$4:$D$106,'Output sheet'!$B$48,'Input forecast of cost driver'!$C$4:$C$106,'Output sheet'!$B64))</f>
        <v>0</v>
      </c>
      <c r="U64" s="113">
        <f>IF($B64=$B$3&amp;" Wide",SUMIFS('Input forecast of cost driver'!Y$4:Y$106,'Input forecast of cost driver'!Y$4:Y$106,"&gt;0",'Input forecast of cost driver'!$B$4:$B$106,'Output sheet'!$B$3,'Input forecast of cost driver'!$D$4:$D$106,'Output sheet'!$B$48),SUMIFS('Input forecast of cost driver'!Y$4:Y$106,'Input forecast of cost driver'!Y$4:Y$106,"&gt;0",'Input forecast of cost driver'!$B$4:$B$106,'Output sheet'!$B$3,'Input forecast of cost driver'!$D$4:$D$106,'Output sheet'!$B$48,'Input forecast of cost driver'!$C$4:$C$106,'Output sheet'!$B64))</f>
        <v>0</v>
      </c>
      <c r="V64" s="113">
        <f>IF($B64=$B$3&amp;" Wide",SUMIFS('Input forecast of cost driver'!Z$4:Z$106,'Input forecast of cost driver'!Z$4:Z$106,"&gt;0",'Input forecast of cost driver'!$B$4:$B$106,'Output sheet'!$B$3,'Input forecast of cost driver'!$D$4:$D$106,'Output sheet'!$B$48),SUMIFS('Input forecast of cost driver'!Z$4:Z$106,'Input forecast of cost driver'!Z$4:Z$106,"&gt;0",'Input forecast of cost driver'!$B$4:$B$106,'Output sheet'!$B$3,'Input forecast of cost driver'!$D$4:$D$106,'Output sheet'!$B$48,'Input forecast of cost driver'!$C$4:$C$106,'Output sheet'!$B64))</f>
        <v>0</v>
      </c>
      <c r="W64" s="113">
        <f>IF($B64=$B$3&amp;" Wide",SUMIFS('Input forecast of cost driver'!AA$4:AA$106,'Input forecast of cost driver'!AA$4:AA$106,"&gt;0",'Input forecast of cost driver'!$B$4:$B$106,'Output sheet'!$B$3,'Input forecast of cost driver'!$D$4:$D$106,'Output sheet'!$B$48),SUMIFS('Input forecast of cost driver'!AA$4:AA$106,'Input forecast of cost driver'!AA$4:AA$106,"&gt;0",'Input forecast of cost driver'!$B$4:$B$106,'Output sheet'!$B$3,'Input forecast of cost driver'!$D$4:$D$106,'Output sheet'!$B$48,'Input forecast of cost driver'!$C$4:$C$106,'Output sheet'!$B64))</f>
        <v>0</v>
      </c>
      <c r="X64" s="113">
        <f>IF($B64=$B$3&amp;" Wide",SUMIFS('Input forecast of cost driver'!AB$4:AB$106,'Input forecast of cost driver'!AB$4:AB$106,"&gt;0",'Input forecast of cost driver'!$B$4:$B$106,'Output sheet'!$B$3,'Input forecast of cost driver'!$D$4:$D$106,'Output sheet'!$B$48),SUMIFS('Input forecast of cost driver'!AB$4:AB$106,'Input forecast of cost driver'!AB$4:AB$106,"&gt;0",'Input forecast of cost driver'!$B$4:$B$106,'Output sheet'!$B$3,'Input forecast of cost driver'!$D$4:$D$106,'Output sheet'!$B$48,'Input forecast of cost driver'!$C$4:$C$106,'Output sheet'!$B64))</f>
        <v>0</v>
      </c>
      <c r="Y64" s="113">
        <f>IF($B64=$B$3&amp;" Wide",SUMIFS('Input forecast of cost driver'!AC$4:AC$106,'Input forecast of cost driver'!AC$4:AC$106,"&gt;0",'Input forecast of cost driver'!$B$4:$B$106,'Output sheet'!$B$3,'Input forecast of cost driver'!$D$4:$D$106,'Output sheet'!$B$48),SUMIFS('Input forecast of cost driver'!AC$4:AC$106,'Input forecast of cost driver'!AC$4:AC$106,"&gt;0",'Input forecast of cost driver'!$B$4:$B$106,'Output sheet'!$B$3,'Input forecast of cost driver'!$D$4:$D$106,'Output sheet'!$B$48,'Input forecast of cost driver'!$C$4:$C$106,'Output sheet'!$B64))</f>
        <v>0</v>
      </c>
      <c r="Z64" s="113">
        <f>IF($B64=$B$3&amp;" Wide",SUMIFS('Input forecast of cost driver'!AD$4:AD$106,'Input forecast of cost driver'!AD$4:AD$106,"&gt;0",'Input forecast of cost driver'!$B$4:$B$106,'Output sheet'!$B$3,'Input forecast of cost driver'!$D$4:$D$106,'Output sheet'!$B$48),SUMIFS('Input forecast of cost driver'!AD$4:AD$106,'Input forecast of cost driver'!AD$4:AD$106,"&gt;0",'Input forecast of cost driver'!$B$4:$B$106,'Output sheet'!$B$3,'Input forecast of cost driver'!$D$4:$D$106,'Output sheet'!$B$48,'Input forecast of cost driver'!$C$4:$C$106,'Output sheet'!$B64))</f>
        <v>0</v>
      </c>
      <c r="AA64" s="113">
        <f>IF($B64=$B$3&amp;" Wide",SUMIFS('Input forecast of cost driver'!AE$4:AE$106,'Input forecast of cost driver'!AE$4:AE$106,"&gt;0",'Input forecast of cost driver'!$B$4:$B$106,'Output sheet'!$B$3,'Input forecast of cost driver'!$D$4:$D$106,'Output sheet'!$B$48),SUMIFS('Input forecast of cost driver'!AE$4:AE$106,'Input forecast of cost driver'!AE$4:AE$106,"&gt;0",'Input forecast of cost driver'!$B$4:$B$106,'Output sheet'!$B$3,'Input forecast of cost driver'!$D$4:$D$106,'Output sheet'!$B$48,'Input forecast of cost driver'!$C$4:$C$106,'Output sheet'!$B64))</f>
        <v>0</v>
      </c>
    </row>
    <row r="65" spans="2:27">
      <c r="B65" s="32" t="str">
        <f t="shared" ref="B65:B73" si="15">B52</f>
        <v>Jemena Electricity Network</v>
      </c>
      <c r="C65" s="113">
        <f>IF($B65=$B$3&amp;" Wide",SUMIFS('Input forecast of cost driver'!G$4:G$106,'Input forecast of cost driver'!G$4:G$106,"&gt;0",'Input forecast of cost driver'!$B$4:$B$106,'Output sheet'!$B$3,'Input forecast of cost driver'!$D$4:$D$106,'Output sheet'!$B$48),SUMIFS('Input forecast of cost driver'!G$4:G$106,'Input forecast of cost driver'!G$4:G$106,"&gt;0",'Input forecast of cost driver'!$B$4:$B$106,'Output sheet'!$B$3,'Input forecast of cost driver'!$D$4:$D$106,'Output sheet'!$B$48,'Input forecast of cost driver'!$C$4:$C$106,'Output sheet'!$B65))</f>
        <v>314.25806195398366</v>
      </c>
      <c r="D65" s="113">
        <f>IF($B65=$B$3&amp;" Wide",SUMIFS('Input forecast of cost driver'!H$4:H$106,'Input forecast of cost driver'!H$4:H$106,"&gt;0",'Input forecast of cost driver'!$B$4:$B$106,'Output sheet'!$B$3,'Input forecast of cost driver'!$D$4:$D$106,'Output sheet'!$B$48),SUMIFS('Input forecast of cost driver'!H$4:H$106,'Input forecast of cost driver'!H$4:H$106,"&gt;0",'Input forecast of cost driver'!$B$4:$B$106,'Output sheet'!$B$3,'Input forecast of cost driver'!$D$4:$D$106,'Output sheet'!$B$48,'Input forecast of cost driver'!$C$4:$C$106,'Output sheet'!$B65))</f>
        <v>338.04051074796882</v>
      </c>
      <c r="E65" s="113">
        <f>IF($B65=$B$3&amp;" Wide",SUMIFS('Input forecast of cost driver'!I$4:I$106,'Input forecast of cost driver'!I$4:I$106,"&gt;0",'Input forecast of cost driver'!$B$4:$B$106,'Output sheet'!$B$3,'Input forecast of cost driver'!$D$4:$D$106,'Output sheet'!$B$48),SUMIFS('Input forecast of cost driver'!I$4:I$106,'Input forecast of cost driver'!I$4:I$106,"&gt;0",'Input forecast of cost driver'!$B$4:$B$106,'Output sheet'!$B$3,'Input forecast of cost driver'!$D$4:$D$106,'Output sheet'!$B$48,'Input forecast of cost driver'!$C$4:$C$106,'Output sheet'!$B65))</f>
        <v>356.06697580303472</v>
      </c>
      <c r="F65" s="113">
        <f>IF($B65=$B$3&amp;" Wide",SUMIFS('Input forecast of cost driver'!J$4:J$106,'Input forecast of cost driver'!J$4:J$106,"&gt;0",'Input forecast of cost driver'!$B$4:$B$106,'Output sheet'!$B$3,'Input forecast of cost driver'!$D$4:$D$106,'Output sheet'!$B$48),SUMIFS('Input forecast of cost driver'!J$4:J$106,'Input forecast of cost driver'!J$4:J$106,"&gt;0",'Input forecast of cost driver'!$B$4:$B$106,'Output sheet'!$B$3,'Input forecast of cost driver'!$D$4:$D$106,'Output sheet'!$B$48,'Input forecast of cost driver'!$C$4:$C$106,'Output sheet'!$B65))</f>
        <v>368.11917854434722</v>
      </c>
      <c r="G65" s="113">
        <f>IF($B65=$B$3&amp;" Wide",SUMIFS('Input forecast of cost driver'!K$4:K$106,'Input forecast of cost driver'!K$4:K$106,"&gt;0",'Input forecast of cost driver'!$B$4:$B$106,'Output sheet'!$B$3,'Input forecast of cost driver'!$D$4:$D$106,'Output sheet'!$B$48),SUMIFS('Input forecast of cost driver'!K$4:K$106,'Input forecast of cost driver'!K$4:K$106,"&gt;0",'Input forecast of cost driver'!$B$4:$B$106,'Output sheet'!$B$3,'Input forecast of cost driver'!$D$4:$D$106,'Output sheet'!$B$48,'Input forecast of cost driver'!$C$4:$C$106,'Output sheet'!$B65))</f>
        <v>378.84936140490049</v>
      </c>
      <c r="H65" s="113">
        <f>IF($B65=$B$3&amp;" Wide",SUMIFS('Input forecast of cost driver'!L$4:L$106,'Input forecast of cost driver'!L$4:L$106,"&gt;0",'Input forecast of cost driver'!$B$4:$B$106,'Output sheet'!$B$3,'Input forecast of cost driver'!$D$4:$D$106,'Output sheet'!$B$48),SUMIFS('Input forecast of cost driver'!L$4:L$106,'Input forecast of cost driver'!L$4:L$106,"&gt;0",'Input forecast of cost driver'!$B$4:$B$106,'Output sheet'!$B$3,'Input forecast of cost driver'!$D$4:$D$106,'Output sheet'!$B$48,'Input forecast of cost driver'!$C$4:$C$106,'Output sheet'!$B65))</f>
        <v>388.23499582452553</v>
      </c>
      <c r="I65" s="113">
        <f>IF($B65=$B$3&amp;" Wide",SUMIFS('Input forecast of cost driver'!M$4:M$106,'Input forecast of cost driver'!M$4:M$106,"&gt;0",'Input forecast of cost driver'!$B$4:$B$106,'Output sheet'!$B$3,'Input forecast of cost driver'!$D$4:$D$106,'Output sheet'!$B$48),SUMIFS('Input forecast of cost driver'!M$4:M$106,'Input forecast of cost driver'!M$4:M$106,"&gt;0",'Input forecast of cost driver'!$B$4:$B$106,'Output sheet'!$B$3,'Input forecast of cost driver'!$D$4:$D$106,'Output sheet'!$B$48,'Input forecast of cost driver'!$C$4:$C$106,'Output sheet'!$B65))</f>
        <v>397.11873522857292</v>
      </c>
      <c r="J65" s="113">
        <f>IF($B65=$B$3&amp;" Wide",SUMIFS('Input forecast of cost driver'!N$4:N$106,'Input forecast of cost driver'!N$4:N$106,"&gt;0",'Input forecast of cost driver'!$B$4:$B$106,'Output sheet'!$B$3,'Input forecast of cost driver'!$D$4:$D$106,'Output sheet'!$B$48),SUMIFS('Input forecast of cost driver'!N$4:N$106,'Input forecast of cost driver'!N$4:N$106,"&gt;0",'Input forecast of cost driver'!$B$4:$B$106,'Output sheet'!$B$3,'Input forecast of cost driver'!$D$4:$D$106,'Output sheet'!$B$48,'Input forecast of cost driver'!$C$4:$C$106,'Output sheet'!$B65))</f>
        <v>406.00167995586457</v>
      </c>
      <c r="K65" s="113">
        <f>IF($B65=$B$3&amp;" Wide",SUMIFS('Input forecast of cost driver'!O$4:O$106,'Input forecast of cost driver'!O$4:O$106,"&gt;0",'Input forecast of cost driver'!$B$4:$B$106,'Output sheet'!$B$3,'Input forecast of cost driver'!$D$4:$D$106,'Output sheet'!$B$48),SUMIFS('Input forecast of cost driver'!O$4:O$106,'Input forecast of cost driver'!O$4:O$106,"&gt;0",'Input forecast of cost driver'!$B$4:$B$106,'Output sheet'!$B$3,'Input forecast of cost driver'!$D$4:$D$106,'Output sheet'!$B$48,'Input forecast of cost driver'!$C$4:$C$106,'Output sheet'!$B65))</f>
        <v>414.32442397045241</v>
      </c>
      <c r="L65" s="113">
        <f>IF($B65=$B$3&amp;" Wide",SUMIFS('Input forecast of cost driver'!P$4:P$106,'Input forecast of cost driver'!P$4:P$106,"&gt;0",'Input forecast of cost driver'!$B$4:$B$106,'Output sheet'!$B$3,'Input forecast of cost driver'!$D$4:$D$106,'Output sheet'!$B$48),SUMIFS('Input forecast of cost driver'!P$4:P$106,'Input forecast of cost driver'!P$4:P$106,"&gt;0",'Input forecast of cost driver'!$B$4:$B$106,'Output sheet'!$B$3,'Input forecast of cost driver'!$D$4:$D$106,'Output sheet'!$B$48,'Input forecast of cost driver'!$C$4:$C$106,'Output sheet'!$B65))</f>
        <v>414.32442397045241</v>
      </c>
      <c r="M65" s="113">
        <f>IF($B65=$B$3&amp;" Wide",SUMIFS('Input forecast of cost driver'!Q$4:Q$106,'Input forecast of cost driver'!Q$4:Q$106,"&gt;0",'Input forecast of cost driver'!$B$4:$B$106,'Output sheet'!$B$3,'Input forecast of cost driver'!$D$4:$D$106,'Output sheet'!$B$48),SUMIFS('Input forecast of cost driver'!Q$4:Q$106,'Input forecast of cost driver'!Q$4:Q$106,"&gt;0",'Input forecast of cost driver'!$B$4:$B$106,'Output sheet'!$B$3,'Input forecast of cost driver'!$D$4:$D$106,'Output sheet'!$B$48,'Input forecast of cost driver'!$C$4:$C$106,'Output sheet'!$B65))</f>
        <v>0</v>
      </c>
      <c r="N65" s="113">
        <f>IF($B65=$B$3&amp;" Wide",SUMIFS('Input forecast of cost driver'!R$4:R$106,'Input forecast of cost driver'!R$4:R$106,"&gt;0",'Input forecast of cost driver'!$B$4:$B$106,'Output sheet'!$B$3,'Input forecast of cost driver'!$D$4:$D$106,'Output sheet'!$B$48),SUMIFS('Input forecast of cost driver'!R$4:R$106,'Input forecast of cost driver'!R$4:R$106,"&gt;0",'Input forecast of cost driver'!$B$4:$B$106,'Output sheet'!$B$3,'Input forecast of cost driver'!$D$4:$D$106,'Output sheet'!$B$48,'Input forecast of cost driver'!$C$4:$C$106,'Output sheet'!$B65))</f>
        <v>0</v>
      </c>
      <c r="O65" s="113">
        <f>IF($B65=$B$3&amp;" Wide",SUMIFS('Input forecast of cost driver'!S$4:S$106,'Input forecast of cost driver'!S$4:S$106,"&gt;0",'Input forecast of cost driver'!$B$4:$B$106,'Output sheet'!$B$3,'Input forecast of cost driver'!$D$4:$D$106,'Output sheet'!$B$48),SUMIFS('Input forecast of cost driver'!S$4:S$106,'Input forecast of cost driver'!S$4:S$106,"&gt;0",'Input forecast of cost driver'!$B$4:$B$106,'Output sheet'!$B$3,'Input forecast of cost driver'!$D$4:$D$106,'Output sheet'!$B$48,'Input forecast of cost driver'!$C$4:$C$106,'Output sheet'!$B65))</f>
        <v>0</v>
      </c>
      <c r="P65" s="113">
        <f>IF($B65=$B$3&amp;" Wide",SUMIFS('Input forecast of cost driver'!T$4:T$106,'Input forecast of cost driver'!T$4:T$106,"&gt;0",'Input forecast of cost driver'!$B$4:$B$106,'Output sheet'!$B$3,'Input forecast of cost driver'!$D$4:$D$106,'Output sheet'!$B$48),SUMIFS('Input forecast of cost driver'!T$4:T$106,'Input forecast of cost driver'!T$4:T$106,"&gt;0",'Input forecast of cost driver'!$B$4:$B$106,'Output sheet'!$B$3,'Input forecast of cost driver'!$D$4:$D$106,'Output sheet'!$B$48,'Input forecast of cost driver'!$C$4:$C$106,'Output sheet'!$B65))</f>
        <v>0</v>
      </c>
      <c r="Q65" s="113">
        <f>IF($B65=$B$3&amp;" Wide",SUMIFS('Input forecast of cost driver'!U$4:U$106,'Input forecast of cost driver'!U$4:U$106,"&gt;0",'Input forecast of cost driver'!$B$4:$B$106,'Output sheet'!$B$3,'Input forecast of cost driver'!$D$4:$D$106,'Output sheet'!$B$48),SUMIFS('Input forecast of cost driver'!U$4:U$106,'Input forecast of cost driver'!U$4:U$106,"&gt;0",'Input forecast of cost driver'!$B$4:$B$106,'Output sheet'!$B$3,'Input forecast of cost driver'!$D$4:$D$106,'Output sheet'!$B$48,'Input forecast of cost driver'!$C$4:$C$106,'Output sheet'!$B65))</f>
        <v>0</v>
      </c>
      <c r="R65" s="113">
        <f>IF($B65=$B$3&amp;" Wide",SUMIFS('Input forecast of cost driver'!V$4:V$106,'Input forecast of cost driver'!V$4:V$106,"&gt;0",'Input forecast of cost driver'!$B$4:$B$106,'Output sheet'!$B$3,'Input forecast of cost driver'!$D$4:$D$106,'Output sheet'!$B$48),SUMIFS('Input forecast of cost driver'!V$4:V$106,'Input forecast of cost driver'!V$4:V$106,"&gt;0",'Input forecast of cost driver'!$B$4:$B$106,'Output sheet'!$B$3,'Input forecast of cost driver'!$D$4:$D$106,'Output sheet'!$B$48,'Input forecast of cost driver'!$C$4:$C$106,'Output sheet'!$B65))</f>
        <v>0</v>
      </c>
      <c r="S65" s="113">
        <f>IF($B65=$B$3&amp;" Wide",SUMIFS('Input forecast of cost driver'!W$4:W$106,'Input forecast of cost driver'!W$4:W$106,"&gt;0",'Input forecast of cost driver'!$B$4:$B$106,'Output sheet'!$B$3,'Input forecast of cost driver'!$D$4:$D$106,'Output sheet'!$B$48),SUMIFS('Input forecast of cost driver'!W$4:W$106,'Input forecast of cost driver'!W$4:W$106,"&gt;0",'Input forecast of cost driver'!$B$4:$B$106,'Output sheet'!$B$3,'Input forecast of cost driver'!$D$4:$D$106,'Output sheet'!$B$48,'Input forecast of cost driver'!$C$4:$C$106,'Output sheet'!$B65))</f>
        <v>0</v>
      </c>
      <c r="T65" s="113">
        <f>IF($B65=$B$3&amp;" Wide",SUMIFS('Input forecast of cost driver'!X$4:X$106,'Input forecast of cost driver'!X$4:X$106,"&gt;0",'Input forecast of cost driver'!$B$4:$B$106,'Output sheet'!$B$3,'Input forecast of cost driver'!$D$4:$D$106,'Output sheet'!$B$48),SUMIFS('Input forecast of cost driver'!X$4:X$106,'Input forecast of cost driver'!X$4:X$106,"&gt;0",'Input forecast of cost driver'!$B$4:$B$106,'Output sheet'!$B$3,'Input forecast of cost driver'!$D$4:$D$106,'Output sheet'!$B$48,'Input forecast of cost driver'!$C$4:$C$106,'Output sheet'!$B65))</f>
        <v>0</v>
      </c>
      <c r="U65" s="113">
        <f>IF($B65=$B$3&amp;" Wide",SUMIFS('Input forecast of cost driver'!Y$4:Y$106,'Input forecast of cost driver'!Y$4:Y$106,"&gt;0",'Input forecast of cost driver'!$B$4:$B$106,'Output sheet'!$B$3,'Input forecast of cost driver'!$D$4:$D$106,'Output sheet'!$B$48),SUMIFS('Input forecast of cost driver'!Y$4:Y$106,'Input forecast of cost driver'!Y$4:Y$106,"&gt;0",'Input forecast of cost driver'!$B$4:$B$106,'Output sheet'!$B$3,'Input forecast of cost driver'!$D$4:$D$106,'Output sheet'!$B$48,'Input forecast of cost driver'!$C$4:$C$106,'Output sheet'!$B65))</f>
        <v>0</v>
      </c>
      <c r="V65" s="113">
        <f>IF($B65=$B$3&amp;" Wide",SUMIFS('Input forecast of cost driver'!Z$4:Z$106,'Input forecast of cost driver'!Z$4:Z$106,"&gt;0",'Input forecast of cost driver'!$B$4:$B$106,'Output sheet'!$B$3,'Input forecast of cost driver'!$D$4:$D$106,'Output sheet'!$B$48),SUMIFS('Input forecast of cost driver'!Z$4:Z$106,'Input forecast of cost driver'!Z$4:Z$106,"&gt;0",'Input forecast of cost driver'!$B$4:$B$106,'Output sheet'!$B$3,'Input forecast of cost driver'!$D$4:$D$106,'Output sheet'!$B$48,'Input forecast of cost driver'!$C$4:$C$106,'Output sheet'!$B65))</f>
        <v>0</v>
      </c>
      <c r="W65" s="113">
        <f>IF($B65=$B$3&amp;" Wide",SUMIFS('Input forecast of cost driver'!AA$4:AA$106,'Input forecast of cost driver'!AA$4:AA$106,"&gt;0",'Input forecast of cost driver'!$B$4:$B$106,'Output sheet'!$B$3,'Input forecast of cost driver'!$D$4:$D$106,'Output sheet'!$B$48),SUMIFS('Input forecast of cost driver'!AA$4:AA$106,'Input forecast of cost driver'!AA$4:AA$106,"&gt;0",'Input forecast of cost driver'!$B$4:$B$106,'Output sheet'!$B$3,'Input forecast of cost driver'!$D$4:$D$106,'Output sheet'!$B$48,'Input forecast of cost driver'!$C$4:$C$106,'Output sheet'!$B65))</f>
        <v>0</v>
      </c>
      <c r="X65" s="113">
        <f>IF($B65=$B$3&amp;" Wide",SUMIFS('Input forecast of cost driver'!AB$4:AB$106,'Input forecast of cost driver'!AB$4:AB$106,"&gt;0",'Input forecast of cost driver'!$B$4:$B$106,'Output sheet'!$B$3,'Input forecast of cost driver'!$D$4:$D$106,'Output sheet'!$B$48),SUMIFS('Input forecast of cost driver'!AB$4:AB$106,'Input forecast of cost driver'!AB$4:AB$106,"&gt;0",'Input forecast of cost driver'!$B$4:$B$106,'Output sheet'!$B$3,'Input forecast of cost driver'!$D$4:$D$106,'Output sheet'!$B$48,'Input forecast of cost driver'!$C$4:$C$106,'Output sheet'!$B65))</f>
        <v>0</v>
      </c>
      <c r="Y65" s="113">
        <f>IF($B65=$B$3&amp;" Wide",SUMIFS('Input forecast of cost driver'!AC$4:AC$106,'Input forecast of cost driver'!AC$4:AC$106,"&gt;0",'Input forecast of cost driver'!$B$4:$B$106,'Output sheet'!$B$3,'Input forecast of cost driver'!$D$4:$D$106,'Output sheet'!$B$48),SUMIFS('Input forecast of cost driver'!AC$4:AC$106,'Input forecast of cost driver'!AC$4:AC$106,"&gt;0",'Input forecast of cost driver'!$B$4:$B$106,'Output sheet'!$B$3,'Input forecast of cost driver'!$D$4:$D$106,'Output sheet'!$B$48,'Input forecast of cost driver'!$C$4:$C$106,'Output sheet'!$B65))</f>
        <v>0</v>
      </c>
      <c r="Z65" s="113">
        <f>IF($B65=$B$3&amp;" Wide",SUMIFS('Input forecast of cost driver'!AD$4:AD$106,'Input forecast of cost driver'!AD$4:AD$106,"&gt;0",'Input forecast of cost driver'!$B$4:$B$106,'Output sheet'!$B$3,'Input forecast of cost driver'!$D$4:$D$106,'Output sheet'!$B$48),SUMIFS('Input forecast of cost driver'!AD$4:AD$106,'Input forecast of cost driver'!AD$4:AD$106,"&gt;0",'Input forecast of cost driver'!$B$4:$B$106,'Output sheet'!$B$3,'Input forecast of cost driver'!$D$4:$D$106,'Output sheet'!$B$48,'Input forecast of cost driver'!$C$4:$C$106,'Output sheet'!$B65))</f>
        <v>0</v>
      </c>
      <c r="AA65" s="113">
        <f>IF($B65=$B$3&amp;" Wide",SUMIFS('Input forecast of cost driver'!AE$4:AE$106,'Input forecast of cost driver'!AE$4:AE$106,"&gt;0",'Input forecast of cost driver'!$B$4:$B$106,'Output sheet'!$B$3,'Input forecast of cost driver'!$D$4:$D$106,'Output sheet'!$B$48),SUMIFS('Input forecast of cost driver'!AE$4:AE$106,'Input forecast of cost driver'!AE$4:AE$106,"&gt;0",'Input forecast of cost driver'!$B$4:$B$106,'Output sheet'!$B$3,'Input forecast of cost driver'!$D$4:$D$106,'Output sheet'!$B$48,'Input forecast of cost driver'!$C$4:$C$106,'Output sheet'!$B65))</f>
        <v>0</v>
      </c>
    </row>
    <row r="66" spans="2:27">
      <c r="B66" s="32" t="str">
        <f t="shared" si="15"/>
        <v/>
      </c>
      <c r="C66" s="113">
        <f>IF($B66=$B$3&amp;" Wide",SUMIFS('Input forecast of cost driver'!G$4:G$106,'Input forecast of cost driver'!G$4:G$106,"&gt;0",'Input forecast of cost driver'!$B$4:$B$106,'Output sheet'!$B$3,'Input forecast of cost driver'!$D$4:$D$106,'Output sheet'!$B$48),SUMIFS('Input forecast of cost driver'!G$4:G$106,'Input forecast of cost driver'!G$4:G$106,"&gt;0",'Input forecast of cost driver'!$B$4:$B$106,'Output sheet'!$B$3,'Input forecast of cost driver'!$D$4:$D$106,'Output sheet'!$B$48,'Input forecast of cost driver'!$C$4:$C$106,'Output sheet'!$B66))</f>
        <v>0</v>
      </c>
      <c r="D66" s="113">
        <f>IF($B66=$B$3&amp;" Wide",SUMIFS('Input forecast of cost driver'!H$4:H$106,'Input forecast of cost driver'!H$4:H$106,"&gt;0",'Input forecast of cost driver'!$B$4:$B$106,'Output sheet'!$B$3,'Input forecast of cost driver'!$D$4:$D$106,'Output sheet'!$B$48),SUMIFS('Input forecast of cost driver'!H$4:H$106,'Input forecast of cost driver'!H$4:H$106,"&gt;0",'Input forecast of cost driver'!$B$4:$B$106,'Output sheet'!$B$3,'Input forecast of cost driver'!$D$4:$D$106,'Output sheet'!$B$48,'Input forecast of cost driver'!$C$4:$C$106,'Output sheet'!$B66))</f>
        <v>0</v>
      </c>
      <c r="E66" s="113">
        <f>IF($B66=$B$3&amp;" Wide",SUMIFS('Input forecast of cost driver'!I$4:I$106,'Input forecast of cost driver'!I$4:I$106,"&gt;0",'Input forecast of cost driver'!$B$4:$B$106,'Output sheet'!$B$3,'Input forecast of cost driver'!$D$4:$D$106,'Output sheet'!$B$48),SUMIFS('Input forecast of cost driver'!I$4:I$106,'Input forecast of cost driver'!I$4:I$106,"&gt;0",'Input forecast of cost driver'!$B$4:$B$106,'Output sheet'!$B$3,'Input forecast of cost driver'!$D$4:$D$106,'Output sheet'!$B$48,'Input forecast of cost driver'!$C$4:$C$106,'Output sheet'!$B66))</f>
        <v>0</v>
      </c>
      <c r="F66" s="113">
        <f>IF($B66=$B$3&amp;" Wide",SUMIFS('Input forecast of cost driver'!J$4:J$106,'Input forecast of cost driver'!J$4:J$106,"&gt;0",'Input forecast of cost driver'!$B$4:$B$106,'Output sheet'!$B$3,'Input forecast of cost driver'!$D$4:$D$106,'Output sheet'!$B$48),SUMIFS('Input forecast of cost driver'!J$4:J$106,'Input forecast of cost driver'!J$4:J$106,"&gt;0",'Input forecast of cost driver'!$B$4:$B$106,'Output sheet'!$B$3,'Input forecast of cost driver'!$D$4:$D$106,'Output sheet'!$B$48,'Input forecast of cost driver'!$C$4:$C$106,'Output sheet'!$B66))</f>
        <v>0</v>
      </c>
      <c r="G66" s="113">
        <f>IF($B66=$B$3&amp;" Wide",SUMIFS('Input forecast of cost driver'!K$4:K$106,'Input forecast of cost driver'!K$4:K$106,"&gt;0",'Input forecast of cost driver'!$B$4:$B$106,'Output sheet'!$B$3,'Input forecast of cost driver'!$D$4:$D$106,'Output sheet'!$B$48),SUMIFS('Input forecast of cost driver'!K$4:K$106,'Input forecast of cost driver'!K$4:K$106,"&gt;0",'Input forecast of cost driver'!$B$4:$B$106,'Output sheet'!$B$3,'Input forecast of cost driver'!$D$4:$D$106,'Output sheet'!$B$48,'Input forecast of cost driver'!$C$4:$C$106,'Output sheet'!$B66))</f>
        <v>0</v>
      </c>
      <c r="H66" s="113">
        <f>IF($B66=$B$3&amp;" Wide",SUMIFS('Input forecast of cost driver'!L$4:L$106,'Input forecast of cost driver'!L$4:L$106,"&gt;0",'Input forecast of cost driver'!$B$4:$B$106,'Output sheet'!$B$3,'Input forecast of cost driver'!$D$4:$D$106,'Output sheet'!$B$48),SUMIFS('Input forecast of cost driver'!L$4:L$106,'Input forecast of cost driver'!L$4:L$106,"&gt;0",'Input forecast of cost driver'!$B$4:$B$106,'Output sheet'!$B$3,'Input forecast of cost driver'!$D$4:$D$106,'Output sheet'!$B$48,'Input forecast of cost driver'!$C$4:$C$106,'Output sheet'!$B66))</f>
        <v>0</v>
      </c>
      <c r="I66" s="113">
        <f>IF($B66=$B$3&amp;" Wide",SUMIFS('Input forecast of cost driver'!M$4:M$106,'Input forecast of cost driver'!M$4:M$106,"&gt;0",'Input forecast of cost driver'!$B$4:$B$106,'Output sheet'!$B$3,'Input forecast of cost driver'!$D$4:$D$106,'Output sheet'!$B$48),SUMIFS('Input forecast of cost driver'!M$4:M$106,'Input forecast of cost driver'!M$4:M$106,"&gt;0",'Input forecast of cost driver'!$B$4:$B$106,'Output sheet'!$B$3,'Input forecast of cost driver'!$D$4:$D$106,'Output sheet'!$B$48,'Input forecast of cost driver'!$C$4:$C$106,'Output sheet'!$B66))</f>
        <v>0</v>
      </c>
      <c r="J66" s="113">
        <f>IF($B66=$B$3&amp;" Wide",SUMIFS('Input forecast of cost driver'!N$4:N$106,'Input forecast of cost driver'!N$4:N$106,"&gt;0",'Input forecast of cost driver'!$B$4:$B$106,'Output sheet'!$B$3,'Input forecast of cost driver'!$D$4:$D$106,'Output sheet'!$B$48),SUMIFS('Input forecast of cost driver'!N$4:N$106,'Input forecast of cost driver'!N$4:N$106,"&gt;0",'Input forecast of cost driver'!$B$4:$B$106,'Output sheet'!$B$3,'Input forecast of cost driver'!$D$4:$D$106,'Output sheet'!$B$48,'Input forecast of cost driver'!$C$4:$C$106,'Output sheet'!$B66))</f>
        <v>0</v>
      </c>
      <c r="K66" s="113">
        <f>IF($B66=$B$3&amp;" Wide",SUMIFS('Input forecast of cost driver'!O$4:O$106,'Input forecast of cost driver'!O$4:O$106,"&gt;0",'Input forecast of cost driver'!$B$4:$B$106,'Output sheet'!$B$3,'Input forecast of cost driver'!$D$4:$D$106,'Output sheet'!$B$48),SUMIFS('Input forecast of cost driver'!O$4:O$106,'Input forecast of cost driver'!O$4:O$106,"&gt;0",'Input forecast of cost driver'!$B$4:$B$106,'Output sheet'!$B$3,'Input forecast of cost driver'!$D$4:$D$106,'Output sheet'!$B$48,'Input forecast of cost driver'!$C$4:$C$106,'Output sheet'!$B66))</f>
        <v>0</v>
      </c>
      <c r="L66" s="113">
        <f>IF($B66=$B$3&amp;" Wide",SUMIFS('Input forecast of cost driver'!P$4:P$106,'Input forecast of cost driver'!P$4:P$106,"&gt;0",'Input forecast of cost driver'!$B$4:$B$106,'Output sheet'!$B$3,'Input forecast of cost driver'!$D$4:$D$106,'Output sheet'!$B$48),SUMIFS('Input forecast of cost driver'!P$4:P$106,'Input forecast of cost driver'!P$4:P$106,"&gt;0",'Input forecast of cost driver'!$B$4:$B$106,'Output sheet'!$B$3,'Input forecast of cost driver'!$D$4:$D$106,'Output sheet'!$B$48,'Input forecast of cost driver'!$C$4:$C$106,'Output sheet'!$B66))</f>
        <v>0</v>
      </c>
      <c r="M66" s="113">
        <f>IF($B66=$B$3&amp;" Wide",SUMIFS('Input forecast of cost driver'!Q$4:Q$106,'Input forecast of cost driver'!Q$4:Q$106,"&gt;0",'Input forecast of cost driver'!$B$4:$B$106,'Output sheet'!$B$3,'Input forecast of cost driver'!$D$4:$D$106,'Output sheet'!$B$48),SUMIFS('Input forecast of cost driver'!Q$4:Q$106,'Input forecast of cost driver'!Q$4:Q$106,"&gt;0",'Input forecast of cost driver'!$B$4:$B$106,'Output sheet'!$B$3,'Input forecast of cost driver'!$D$4:$D$106,'Output sheet'!$B$48,'Input forecast of cost driver'!$C$4:$C$106,'Output sheet'!$B66))</f>
        <v>0</v>
      </c>
      <c r="N66" s="113">
        <f>IF($B66=$B$3&amp;" Wide",SUMIFS('Input forecast of cost driver'!R$4:R$106,'Input forecast of cost driver'!R$4:R$106,"&gt;0",'Input forecast of cost driver'!$B$4:$B$106,'Output sheet'!$B$3,'Input forecast of cost driver'!$D$4:$D$106,'Output sheet'!$B$48),SUMIFS('Input forecast of cost driver'!R$4:R$106,'Input forecast of cost driver'!R$4:R$106,"&gt;0",'Input forecast of cost driver'!$B$4:$B$106,'Output sheet'!$B$3,'Input forecast of cost driver'!$D$4:$D$106,'Output sheet'!$B$48,'Input forecast of cost driver'!$C$4:$C$106,'Output sheet'!$B66))</f>
        <v>0</v>
      </c>
      <c r="O66" s="113">
        <f>IF($B66=$B$3&amp;" Wide",SUMIFS('Input forecast of cost driver'!S$4:S$106,'Input forecast of cost driver'!S$4:S$106,"&gt;0",'Input forecast of cost driver'!$B$4:$B$106,'Output sheet'!$B$3,'Input forecast of cost driver'!$D$4:$D$106,'Output sheet'!$B$48),SUMIFS('Input forecast of cost driver'!S$4:S$106,'Input forecast of cost driver'!S$4:S$106,"&gt;0",'Input forecast of cost driver'!$B$4:$B$106,'Output sheet'!$B$3,'Input forecast of cost driver'!$D$4:$D$106,'Output sheet'!$B$48,'Input forecast of cost driver'!$C$4:$C$106,'Output sheet'!$B66))</f>
        <v>0</v>
      </c>
      <c r="P66" s="113">
        <f>IF($B66=$B$3&amp;" Wide",SUMIFS('Input forecast of cost driver'!T$4:T$106,'Input forecast of cost driver'!T$4:T$106,"&gt;0",'Input forecast of cost driver'!$B$4:$B$106,'Output sheet'!$B$3,'Input forecast of cost driver'!$D$4:$D$106,'Output sheet'!$B$48),SUMIFS('Input forecast of cost driver'!T$4:T$106,'Input forecast of cost driver'!T$4:T$106,"&gt;0",'Input forecast of cost driver'!$B$4:$B$106,'Output sheet'!$B$3,'Input forecast of cost driver'!$D$4:$D$106,'Output sheet'!$B$48,'Input forecast of cost driver'!$C$4:$C$106,'Output sheet'!$B66))</f>
        <v>0</v>
      </c>
      <c r="Q66" s="113">
        <f>IF($B66=$B$3&amp;" Wide",SUMIFS('Input forecast of cost driver'!U$4:U$106,'Input forecast of cost driver'!U$4:U$106,"&gt;0",'Input forecast of cost driver'!$B$4:$B$106,'Output sheet'!$B$3,'Input forecast of cost driver'!$D$4:$D$106,'Output sheet'!$B$48),SUMIFS('Input forecast of cost driver'!U$4:U$106,'Input forecast of cost driver'!U$4:U$106,"&gt;0",'Input forecast of cost driver'!$B$4:$B$106,'Output sheet'!$B$3,'Input forecast of cost driver'!$D$4:$D$106,'Output sheet'!$B$48,'Input forecast of cost driver'!$C$4:$C$106,'Output sheet'!$B66))</f>
        <v>0</v>
      </c>
      <c r="R66" s="113">
        <f>IF($B66=$B$3&amp;" Wide",SUMIFS('Input forecast of cost driver'!V$4:V$106,'Input forecast of cost driver'!V$4:V$106,"&gt;0",'Input forecast of cost driver'!$B$4:$B$106,'Output sheet'!$B$3,'Input forecast of cost driver'!$D$4:$D$106,'Output sheet'!$B$48),SUMIFS('Input forecast of cost driver'!V$4:V$106,'Input forecast of cost driver'!V$4:V$106,"&gt;0",'Input forecast of cost driver'!$B$4:$B$106,'Output sheet'!$B$3,'Input forecast of cost driver'!$D$4:$D$106,'Output sheet'!$B$48,'Input forecast of cost driver'!$C$4:$C$106,'Output sheet'!$B66))</f>
        <v>0</v>
      </c>
      <c r="S66" s="113">
        <f>IF($B66=$B$3&amp;" Wide",SUMIFS('Input forecast of cost driver'!W$4:W$106,'Input forecast of cost driver'!W$4:W$106,"&gt;0",'Input forecast of cost driver'!$B$4:$B$106,'Output sheet'!$B$3,'Input forecast of cost driver'!$D$4:$D$106,'Output sheet'!$B$48),SUMIFS('Input forecast of cost driver'!W$4:W$106,'Input forecast of cost driver'!W$4:W$106,"&gt;0",'Input forecast of cost driver'!$B$4:$B$106,'Output sheet'!$B$3,'Input forecast of cost driver'!$D$4:$D$106,'Output sheet'!$B$48,'Input forecast of cost driver'!$C$4:$C$106,'Output sheet'!$B66))</f>
        <v>0</v>
      </c>
      <c r="T66" s="113">
        <f>IF($B66=$B$3&amp;" Wide",SUMIFS('Input forecast of cost driver'!X$4:X$106,'Input forecast of cost driver'!X$4:X$106,"&gt;0",'Input forecast of cost driver'!$B$4:$B$106,'Output sheet'!$B$3,'Input forecast of cost driver'!$D$4:$D$106,'Output sheet'!$B$48),SUMIFS('Input forecast of cost driver'!X$4:X$106,'Input forecast of cost driver'!X$4:X$106,"&gt;0",'Input forecast of cost driver'!$B$4:$B$106,'Output sheet'!$B$3,'Input forecast of cost driver'!$D$4:$D$106,'Output sheet'!$B$48,'Input forecast of cost driver'!$C$4:$C$106,'Output sheet'!$B66))</f>
        <v>0</v>
      </c>
      <c r="U66" s="113">
        <f>IF($B66=$B$3&amp;" Wide",SUMIFS('Input forecast of cost driver'!Y$4:Y$106,'Input forecast of cost driver'!Y$4:Y$106,"&gt;0",'Input forecast of cost driver'!$B$4:$B$106,'Output sheet'!$B$3,'Input forecast of cost driver'!$D$4:$D$106,'Output sheet'!$B$48),SUMIFS('Input forecast of cost driver'!Y$4:Y$106,'Input forecast of cost driver'!Y$4:Y$106,"&gt;0",'Input forecast of cost driver'!$B$4:$B$106,'Output sheet'!$B$3,'Input forecast of cost driver'!$D$4:$D$106,'Output sheet'!$B$48,'Input forecast of cost driver'!$C$4:$C$106,'Output sheet'!$B66))</f>
        <v>0</v>
      </c>
      <c r="V66" s="113">
        <f>IF($B66=$B$3&amp;" Wide",SUMIFS('Input forecast of cost driver'!Z$4:Z$106,'Input forecast of cost driver'!Z$4:Z$106,"&gt;0",'Input forecast of cost driver'!$B$4:$B$106,'Output sheet'!$B$3,'Input forecast of cost driver'!$D$4:$D$106,'Output sheet'!$B$48),SUMIFS('Input forecast of cost driver'!Z$4:Z$106,'Input forecast of cost driver'!Z$4:Z$106,"&gt;0",'Input forecast of cost driver'!$B$4:$B$106,'Output sheet'!$B$3,'Input forecast of cost driver'!$D$4:$D$106,'Output sheet'!$B$48,'Input forecast of cost driver'!$C$4:$C$106,'Output sheet'!$B66))</f>
        <v>0</v>
      </c>
      <c r="W66" s="113">
        <f>IF($B66=$B$3&amp;" Wide",SUMIFS('Input forecast of cost driver'!AA$4:AA$106,'Input forecast of cost driver'!AA$4:AA$106,"&gt;0",'Input forecast of cost driver'!$B$4:$B$106,'Output sheet'!$B$3,'Input forecast of cost driver'!$D$4:$D$106,'Output sheet'!$B$48),SUMIFS('Input forecast of cost driver'!AA$4:AA$106,'Input forecast of cost driver'!AA$4:AA$106,"&gt;0",'Input forecast of cost driver'!$B$4:$B$106,'Output sheet'!$B$3,'Input forecast of cost driver'!$D$4:$D$106,'Output sheet'!$B$48,'Input forecast of cost driver'!$C$4:$C$106,'Output sheet'!$B66))</f>
        <v>0</v>
      </c>
      <c r="X66" s="113">
        <f>IF($B66=$B$3&amp;" Wide",SUMIFS('Input forecast of cost driver'!AB$4:AB$106,'Input forecast of cost driver'!AB$4:AB$106,"&gt;0",'Input forecast of cost driver'!$B$4:$B$106,'Output sheet'!$B$3,'Input forecast of cost driver'!$D$4:$D$106,'Output sheet'!$B$48),SUMIFS('Input forecast of cost driver'!AB$4:AB$106,'Input forecast of cost driver'!AB$4:AB$106,"&gt;0",'Input forecast of cost driver'!$B$4:$B$106,'Output sheet'!$B$3,'Input forecast of cost driver'!$D$4:$D$106,'Output sheet'!$B$48,'Input forecast of cost driver'!$C$4:$C$106,'Output sheet'!$B66))</f>
        <v>0</v>
      </c>
      <c r="Y66" s="113">
        <f>IF($B66=$B$3&amp;" Wide",SUMIFS('Input forecast of cost driver'!AC$4:AC$106,'Input forecast of cost driver'!AC$4:AC$106,"&gt;0",'Input forecast of cost driver'!$B$4:$B$106,'Output sheet'!$B$3,'Input forecast of cost driver'!$D$4:$D$106,'Output sheet'!$B$48),SUMIFS('Input forecast of cost driver'!AC$4:AC$106,'Input forecast of cost driver'!AC$4:AC$106,"&gt;0",'Input forecast of cost driver'!$B$4:$B$106,'Output sheet'!$B$3,'Input forecast of cost driver'!$D$4:$D$106,'Output sheet'!$B$48,'Input forecast of cost driver'!$C$4:$C$106,'Output sheet'!$B66))</f>
        <v>0</v>
      </c>
      <c r="Z66" s="113">
        <f>IF($B66=$B$3&amp;" Wide",SUMIFS('Input forecast of cost driver'!AD$4:AD$106,'Input forecast of cost driver'!AD$4:AD$106,"&gt;0",'Input forecast of cost driver'!$B$4:$B$106,'Output sheet'!$B$3,'Input forecast of cost driver'!$D$4:$D$106,'Output sheet'!$B$48),SUMIFS('Input forecast of cost driver'!AD$4:AD$106,'Input forecast of cost driver'!AD$4:AD$106,"&gt;0",'Input forecast of cost driver'!$B$4:$B$106,'Output sheet'!$B$3,'Input forecast of cost driver'!$D$4:$D$106,'Output sheet'!$B$48,'Input forecast of cost driver'!$C$4:$C$106,'Output sheet'!$B66))</f>
        <v>0</v>
      </c>
      <c r="AA66" s="113">
        <f>IF($B66=$B$3&amp;" Wide",SUMIFS('Input forecast of cost driver'!AE$4:AE$106,'Input forecast of cost driver'!AE$4:AE$106,"&gt;0",'Input forecast of cost driver'!$B$4:$B$106,'Output sheet'!$B$3,'Input forecast of cost driver'!$D$4:$D$106,'Output sheet'!$B$48),SUMIFS('Input forecast of cost driver'!AE$4:AE$106,'Input forecast of cost driver'!AE$4:AE$106,"&gt;0",'Input forecast of cost driver'!$B$4:$B$106,'Output sheet'!$B$3,'Input forecast of cost driver'!$D$4:$D$106,'Output sheet'!$B$48,'Input forecast of cost driver'!$C$4:$C$106,'Output sheet'!$B66))</f>
        <v>0</v>
      </c>
    </row>
    <row r="67" spans="2:27">
      <c r="B67" s="32" t="str">
        <f t="shared" si="15"/>
        <v/>
      </c>
      <c r="C67" s="113">
        <f>IF($B67=$B$3&amp;" Wide",SUMIFS('Input forecast of cost driver'!G$4:G$106,'Input forecast of cost driver'!G$4:G$106,"&gt;0",'Input forecast of cost driver'!$B$4:$B$106,'Output sheet'!$B$3,'Input forecast of cost driver'!$D$4:$D$106,'Output sheet'!$B$48),SUMIFS('Input forecast of cost driver'!G$4:G$106,'Input forecast of cost driver'!G$4:G$106,"&gt;0",'Input forecast of cost driver'!$B$4:$B$106,'Output sheet'!$B$3,'Input forecast of cost driver'!$D$4:$D$106,'Output sheet'!$B$48,'Input forecast of cost driver'!$C$4:$C$106,'Output sheet'!$B67))</f>
        <v>0</v>
      </c>
      <c r="D67" s="113">
        <f>IF($B67=$B$3&amp;" Wide",SUMIFS('Input forecast of cost driver'!H$4:H$106,'Input forecast of cost driver'!H$4:H$106,"&gt;0",'Input forecast of cost driver'!$B$4:$B$106,'Output sheet'!$B$3,'Input forecast of cost driver'!$D$4:$D$106,'Output sheet'!$B$48),SUMIFS('Input forecast of cost driver'!H$4:H$106,'Input forecast of cost driver'!H$4:H$106,"&gt;0",'Input forecast of cost driver'!$B$4:$B$106,'Output sheet'!$B$3,'Input forecast of cost driver'!$D$4:$D$106,'Output sheet'!$B$48,'Input forecast of cost driver'!$C$4:$C$106,'Output sheet'!$B67))</f>
        <v>0</v>
      </c>
      <c r="E67" s="113">
        <f>IF($B67=$B$3&amp;" Wide",SUMIFS('Input forecast of cost driver'!I$4:I$106,'Input forecast of cost driver'!I$4:I$106,"&gt;0",'Input forecast of cost driver'!$B$4:$B$106,'Output sheet'!$B$3,'Input forecast of cost driver'!$D$4:$D$106,'Output sheet'!$B$48),SUMIFS('Input forecast of cost driver'!I$4:I$106,'Input forecast of cost driver'!I$4:I$106,"&gt;0",'Input forecast of cost driver'!$B$4:$B$106,'Output sheet'!$B$3,'Input forecast of cost driver'!$D$4:$D$106,'Output sheet'!$B$48,'Input forecast of cost driver'!$C$4:$C$106,'Output sheet'!$B67))</f>
        <v>0</v>
      </c>
      <c r="F67" s="113">
        <f>IF($B67=$B$3&amp;" Wide",SUMIFS('Input forecast of cost driver'!J$4:J$106,'Input forecast of cost driver'!J$4:J$106,"&gt;0",'Input forecast of cost driver'!$B$4:$B$106,'Output sheet'!$B$3,'Input forecast of cost driver'!$D$4:$D$106,'Output sheet'!$B$48),SUMIFS('Input forecast of cost driver'!J$4:J$106,'Input forecast of cost driver'!J$4:J$106,"&gt;0",'Input forecast of cost driver'!$B$4:$B$106,'Output sheet'!$B$3,'Input forecast of cost driver'!$D$4:$D$106,'Output sheet'!$B$48,'Input forecast of cost driver'!$C$4:$C$106,'Output sheet'!$B67))</f>
        <v>0</v>
      </c>
      <c r="G67" s="113">
        <f>IF($B67=$B$3&amp;" Wide",SUMIFS('Input forecast of cost driver'!K$4:K$106,'Input forecast of cost driver'!K$4:K$106,"&gt;0",'Input forecast of cost driver'!$B$4:$B$106,'Output sheet'!$B$3,'Input forecast of cost driver'!$D$4:$D$106,'Output sheet'!$B$48),SUMIFS('Input forecast of cost driver'!K$4:K$106,'Input forecast of cost driver'!K$4:K$106,"&gt;0",'Input forecast of cost driver'!$B$4:$B$106,'Output sheet'!$B$3,'Input forecast of cost driver'!$D$4:$D$106,'Output sheet'!$B$48,'Input forecast of cost driver'!$C$4:$C$106,'Output sheet'!$B67))</f>
        <v>0</v>
      </c>
      <c r="H67" s="113">
        <f>IF($B67=$B$3&amp;" Wide",SUMIFS('Input forecast of cost driver'!L$4:L$106,'Input forecast of cost driver'!L$4:L$106,"&gt;0",'Input forecast of cost driver'!$B$4:$B$106,'Output sheet'!$B$3,'Input forecast of cost driver'!$D$4:$D$106,'Output sheet'!$B$48),SUMIFS('Input forecast of cost driver'!L$4:L$106,'Input forecast of cost driver'!L$4:L$106,"&gt;0",'Input forecast of cost driver'!$B$4:$B$106,'Output sheet'!$B$3,'Input forecast of cost driver'!$D$4:$D$106,'Output sheet'!$B$48,'Input forecast of cost driver'!$C$4:$C$106,'Output sheet'!$B67))</f>
        <v>0</v>
      </c>
      <c r="I67" s="113">
        <f>IF($B67=$B$3&amp;" Wide",SUMIFS('Input forecast of cost driver'!M$4:M$106,'Input forecast of cost driver'!M$4:M$106,"&gt;0",'Input forecast of cost driver'!$B$4:$B$106,'Output sheet'!$B$3,'Input forecast of cost driver'!$D$4:$D$106,'Output sheet'!$B$48),SUMIFS('Input forecast of cost driver'!M$4:M$106,'Input forecast of cost driver'!M$4:M$106,"&gt;0",'Input forecast of cost driver'!$B$4:$B$106,'Output sheet'!$B$3,'Input forecast of cost driver'!$D$4:$D$106,'Output sheet'!$B$48,'Input forecast of cost driver'!$C$4:$C$106,'Output sheet'!$B67))</f>
        <v>0</v>
      </c>
      <c r="J67" s="113">
        <f>IF($B67=$B$3&amp;" Wide",SUMIFS('Input forecast of cost driver'!N$4:N$106,'Input forecast of cost driver'!N$4:N$106,"&gt;0",'Input forecast of cost driver'!$B$4:$B$106,'Output sheet'!$B$3,'Input forecast of cost driver'!$D$4:$D$106,'Output sheet'!$B$48),SUMIFS('Input forecast of cost driver'!N$4:N$106,'Input forecast of cost driver'!N$4:N$106,"&gt;0",'Input forecast of cost driver'!$B$4:$B$106,'Output sheet'!$B$3,'Input forecast of cost driver'!$D$4:$D$106,'Output sheet'!$B$48,'Input forecast of cost driver'!$C$4:$C$106,'Output sheet'!$B67))</f>
        <v>0</v>
      </c>
      <c r="K67" s="113">
        <f>IF($B67=$B$3&amp;" Wide",SUMIFS('Input forecast of cost driver'!O$4:O$106,'Input forecast of cost driver'!O$4:O$106,"&gt;0",'Input forecast of cost driver'!$B$4:$B$106,'Output sheet'!$B$3,'Input forecast of cost driver'!$D$4:$D$106,'Output sheet'!$B$48),SUMIFS('Input forecast of cost driver'!O$4:O$106,'Input forecast of cost driver'!O$4:O$106,"&gt;0",'Input forecast of cost driver'!$B$4:$B$106,'Output sheet'!$B$3,'Input forecast of cost driver'!$D$4:$D$106,'Output sheet'!$B$48,'Input forecast of cost driver'!$C$4:$C$106,'Output sheet'!$B67))</f>
        <v>0</v>
      </c>
      <c r="L67" s="113">
        <f>IF($B67=$B$3&amp;" Wide",SUMIFS('Input forecast of cost driver'!P$4:P$106,'Input forecast of cost driver'!P$4:P$106,"&gt;0",'Input forecast of cost driver'!$B$4:$B$106,'Output sheet'!$B$3,'Input forecast of cost driver'!$D$4:$D$106,'Output sheet'!$B$48),SUMIFS('Input forecast of cost driver'!P$4:P$106,'Input forecast of cost driver'!P$4:P$106,"&gt;0",'Input forecast of cost driver'!$B$4:$B$106,'Output sheet'!$B$3,'Input forecast of cost driver'!$D$4:$D$106,'Output sheet'!$B$48,'Input forecast of cost driver'!$C$4:$C$106,'Output sheet'!$B67))</f>
        <v>0</v>
      </c>
      <c r="M67" s="113">
        <f>IF($B67=$B$3&amp;" Wide",SUMIFS('Input forecast of cost driver'!Q$4:Q$106,'Input forecast of cost driver'!Q$4:Q$106,"&gt;0",'Input forecast of cost driver'!$B$4:$B$106,'Output sheet'!$B$3,'Input forecast of cost driver'!$D$4:$D$106,'Output sheet'!$B$48),SUMIFS('Input forecast of cost driver'!Q$4:Q$106,'Input forecast of cost driver'!Q$4:Q$106,"&gt;0",'Input forecast of cost driver'!$B$4:$B$106,'Output sheet'!$B$3,'Input forecast of cost driver'!$D$4:$D$106,'Output sheet'!$B$48,'Input forecast of cost driver'!$C$4:$C$106,'Output sheet'!$B67))</f>
        <v>0</v>
      </c>
      <c r="N67" s="113">
        <f>IF($B67=$B$3&amp;" Wide",SUMIFS('Input forecast of cost driver'!R$4:R$106,'Input forecast of cost driver'!R$4:R$106,"&gt;0",'Input forecast of cost driver'!$B$4:$B$106,'Output sheet'!$B$3,'Input forecast of cost driver'!$D$4:$D$106,'Output sheet'!$B$48),SUMIFS('Input forecast of cost driver'!R$4:R$106,'Input forecast of cost driver'!R$4:R$106,"&gt;0",'Input forecast of cost driver'!$B$4:$B$106,'Output sheet'!$B$3,'Input forecast of cost driver'!$D$4:$D$106,'Output sheet'!$B$48,'Input forecast of cost driver'!$C$4:$C$106,'Output sheet'!$B67))</f>
        <v>0</v>
      </c>
      <c r="O67" s="113">
        <f>IF($B67=$B$3&amp;" Wide",SUMIFS('Input forecast of cost driver'!S$4:S$106,'Input forecast of cost driver'!S$4:S$106,"&gt;0",'Input forecast of cost driver'!$B$4:$B$106,'Output sheet'!$B$3,'Input forecast of cost driver'!$D$4:$D$106,'Output sheet'!$B$48),SUMIFS('Input forecast of cost driver'!S$4:S$106,'Input forecast of cost driver'!S$4:S$106,"&gt;0",'Input forecast of cost driver'!$B$4:$B$106,'Output sheet'!$B$3,'Input forecast of cost driver'!$D$4:$D$106,'Output sheet'!$B$48,'Input forecast of cost driver'!$C$4:$C$106,'Output sheet'!$B67))</f>
        <v>0</v>
      </c>
      <c r="P67" s="113">
        <f>IF($B67=$B$3&amp;" Wide",SUMIFS('Input forecast of cost driver'!T$4:T$106,'Input forecast of cost driver'!T$4:T$106,"&gt;0",'Input forecast of cost driver'!$B$4:$B$106,'Output sheet'!$B$3,'Input forecast of cost driver'!$D$4:$D$106,'Output sheet'!$B$48),SUMIFS('Input forecast of cost driver'!T$4:T$106,'Input forecast of cost driver'!T$4:T$106,"&gt;0",'Input forecast of cost driver'!$B$4:$B$106,'Output sheet'!$B$3,'Input forecast of cost driver'!$D$4:$D$106,'Output sheet'!$B$48,'Input forecast of cost driver'!$C$4:$C$106,'Output sheet'!$B67))</f>
        <v>0</v>
      </c>
      <c r="Q67" s="113">
        <f>IF($B67=$B$3&amp;" Wide",SUMIFS('Input forecast of cost driver'!U$4:U$106,'Input forecast of cost driver'!U$4:U$106,"&gt;0",'Input forecast of cost driver'!$B$4:$B$106,'Output sheet'!$B$3,'Input forecast of cost driver'!$D$4:$D$106,'Output sheet'!$B$48),SUMIFS('Input forecast of cost driver'!U$4:U$106,'Input forecast of cost driver'!U$4:U$106,"&gt;0",'Input forecast of cost driver'!$B$4:$B$106,'Output sheet'!$B$3,'Input forecast of cost driver'!$D$4:$D$106,'Output sheet'!$B$48,'Input forecast of cost driver'!$C$4:$C$106,'Output sheet'!$B67))</f>
        <v>0</v>
      </c>
      <c r="R67" s="113">
        <f>IF($B67=$B$3&amp;" Wide",SUMIFS('Input forecast of cost driver'!V$4:V$106,'Input forecast of cost driver'!V$4:V$106,"&gt;0",'Input forecast of cost driver'!$B$4:$B$106,'Output sheet'!$B$3,'Input forecast of cost driver'!$D$4:$D$106,'Output sheet'!$B$48),SUMIFS('Input forecast of cost driver'!V$4:V$106,'Input forecast of cost driver'!V$4:V$106,"&gt;0",'Input forecast of cost driver'!$B$4:$B$106,'Output sheet'!$B$3,'Input forecast of cost driver'!$D$4:$D$106,'Output sheet'!$B$48,'Input forecast of cost driver'!$C$4:$C$106,'Output sheet'!$B67))</f>
        <v>0</v>
      </c>
      <c r="S67" s="113">
        <f>IF($B67=$B$3&amp;" Wide",SUMIFS('Input forecast of cost driver'!W$4:W$106,'Input forecast of cost driver'!W$4:W$106,"&gt;0",'Input forecast of cost driver'!$B$4:$B$106,'Output sheet'!$B$3,'Input forecast of cost driver'!$D$4:$D$106,'Output sheet'!$B$48),SUMIFS('Input forecast of cost driver'!W$4:W$106,'Input forecast of cost driver'!W$4:W$106,"&gt;0",'Input forecast of cost driver'!$B$4:$B$106,'Output sheet'!$B$3,'Input forecast of cost driver'!$D$4:$D$106,'Output sheet'!$B$48,'Input forecast of cost driver'!$C$4:$C$106,'Output sheet'!$B67))</f>
        <v>0</v>
      </c>
      <c r="T67" s="113">
        <f>IF($B67=$B$3&amp;" Wide",SUMIFS('Input forecast of cost driver'!X$4:X$106,'Input forecast of cost driver'!X$4:X$106,"&gt;0",'Input forecast of cost driver'!$B$4:$B$106,'Output sheet'!$B$3,'Input forecast of cost driver'!$D$4:$D$106,'Output sheet'!$B$48),SUMIFS('Input forecast of cost driver'!X$4:X$106,'Input forecast of cost driver'!X$4:X$106,"&gt;0",'Input forecast of cost driver'!$B$4:$B$106,'Output sheet'!$B$3,'Input forecast of cost driver'!$D$4:$D$106,'Output sheet'!$B$48,'Input forecast of cost driver'!$C$4:$C$106,'Output sheet'!$B67))</f>
        <v>0</v>
      </c>
      <c r="U67" s="113">
        <f>IF($B67=$B$3&amp;" Wide",SUMIFS('Input forecast of cost driver'!Y$4:Y$106,'Input forecast of cost driver'!Y$4:Y$106,"&gt;0",'Input forecast of cost driver'!$B$4:$B$106,'Output sheet'!$B$3,'Input forecast of cost driver'!$D$4:$D$106,'Output sheet'!$B$48),SUMIFS('Input forecast of cost driver'!Y$4:Y$106,'Input forecast of cost driver'!Y$4:Y$106,"&gt;0",'Input forecast of cost driver'!$B$4:$B$106,'Output sheet'!$B$3,'Input forecast of cost driver'!$D$4:$D$106,'Output sheet'!$B$48,'Input forecast of cost driver'!$C$4:$C$106,'Output sheet'!$B67))</f>
        <v>0</v>
      </c>
      <c r="V67" s="113">
        <f>IF($B67=$B$3&amp;" Wide",SUMIFS('Input forecast of cost driver'!Z$4:Z$106,'Input forecast of cost driver'!Z$4:Z$106,"&gt;0",'Input forecast of cost driver'!$B$4:$B$106,'Output sheet'!$B$3,'Input forecast of cost driver'!$D$4:$D$106,'Output sheet'!$B$48),SUMIFS('Input forecast of cost driver'!Z$4:Z$106,'Input forecast of cost driver'!Z$4:Z$106,"&gt;0",'Input forecast of cost driver'!$B$4:$B$106,'Output sheet'!$B$3,'Input forecast of cost driver'!$D$4:$D$106,'Output sheet'!$B$48,'Input forecast of cost driver'!$C$4:$C$106,'Output sheet'!$B67))</f>
        <v>0</v>
      </c>
      <c r="W67" s="113">
        <f>IF($B67=$B$3&amp;" Wide",SUMIFS('Input forecast of cost driver'!AA$4:AA$106,'Input forecast of cost driver'!AA$4:AA$106,"&gt;0",'Input forecast of cost driver'!$B$4:$B$106,'Output sheet'!$B$3,'Input forecast of cost driver'!$D$4:$D$106,'Output sheet'!$B$48),SUMIFS('Input forecast of cost driver'!AA$4:AA$106,'Input forecast of cost driver'!AA$4:AA$106,"&gt;0",'Input forecast of cost driver'!$B$4:$B$106,'Output sheet'!$B$3,'Input forecast of cost driver'!$D$4:$D$106,'Output sheet'!$B$48,'Input forecast of cost driver'!$C$4:$C$106,'Output sheet'!$B67))</f>
        <v>0</v>
      </c>
      <c r="X67" s="113">
        <f>IF($B67=$B$3&amp;" Wide",SUMIFS('Input forecast of cost driver'!AB$4:AB$106,'Input forecast of cost driver'!AB$4:AB$106,"&gt;0",'Input forecast of cost driver'!$B$4:$B$106,'Output sheet'!$B$3,'Input forecast of cost driver'!$D$4:$D$106,'Output sheet'!$B$48),SUMIFS('Input forecast of cost driver'!AB$4:AB$106,'Input forecast of cost driver'!AB$4:AB$106,"&gt;0",'Input forecast of cost driver'!$B$4:$B$106,'Output sheet'!$B$3,'Input forecast of cost driver'!$D$4:$D$106,'Output sheet'!$B$48,'Input forecast of cost driver'!$C$4:$C$106,'Output sheet'!$B67))</f>
        <v>0</v>
      </c>
      <c r="Y67" s="113">
        <f>IF($B67=$B$3&amp;" Wide",SUMIFS('Input forecast of cost driver'!AC$4:AC$106,'Input forecast of cost driver'!AC$4:AC$106,"&gt;0",'Input forecast of cost driver'!$B$4:$B$106,'Output sheet'!$B$3,'Input forecast of cost driver'!$D$4:$D$106,'Output sheet'!$B$48),SUMIFS('Input forecast of cost driver'!AC$4:AC$106,'Input forecast of cost driver'!AC$4:AC$106,"&gt;0",'Input forecast of cost driver'!$B$4:$B$106,'Output sheet'!$B$3,'Input forecast of cost driver'!$D$4:$D$106,'Output sheet'!$B$48,'Input forecast of cost driver'!$C$4:$C$106,'Output sheet'!$B67))</f>
        <v>0</v>
      </c>
      <c r="Z67" s="113">
        <f>IF($B67=$B$3&amp;" Wide",SUMIFS('Input forecast of cost driver'!AD$4:AD$106,'Input forecast of cost driver'!AD$4:AD$106,"&gt;0",'Input forecast of cost driver'!$B$4:$B$106,'Output sheet'!$B$3,'Input forecast of cost driver'!$D$4:$D$106,'Output sheet'!$B$48),SUMIFS('Input forecast of cost driver'!AD$4:AD$106,'Input forecast of cost driver'!AD$4:AD$106,"&gt;0",'Input forecast of cost driver'!$B$4:$B$106,'Output sheet'!$B$3,'Input forecast of cost driver'!$D$4:$D$106,'Output sheet'!$B$48,'Input forecast of cost driver'!$C$4:$C$106,'Output sheet'!$B67))</f>
        <v>0</v>
      </c>
      <c r="AA67" s="113">
        <f>IF($B67=$B$3&amp;" Wide",SUMIFS('Input forecast of cost driver'!AE$4:AE$106,'Input forecast of cost driver'!AE$4:AE$106,"&gt;0",'Input forecast of cost driver'!$B$4:$B$106,'Output sheet'!$B$3,'Input forecast of cost driver'!$D$4:$D$106,'Output sheet'!$B$48),SUMIFS('Input forecast of cost driver'!AE$4:AE$106,'Input forecast of cost driver'!AE$4:AE$106,"&gt;0",'Input forecast of cost driver'!$B$4:$B$106,'Output sheet'!$B$3,'Input forecast of cost driver'!$D$4:$D$106,'Output sheet'!$B$48,'Input forecast of cost driver'!$C$4:$C$106,'Output sheet'!$B67))</f>
        <v>0</v>
      </c>
    </row>
    <row r="68" spans="2:27">
      <c r="B68" s="32" t="str">
        <f t="shared" si="15"/>
        <v/>
      </c>
      <c r="C68" s="113">
        <f>IF($B68=$B$3&amp;" Wide",SUMIFS('Input forecast of cost driver'!G$4:G$106,'Input forecast of cost driver'!G$4:G$106,"&gt;0",'Input forecast of cost driver'!$B$4:$B$106,'Output sheet'!$B$3,'Input forecast of cost driver'!$D$4:$D$106,'Output sheet'!$B$48),SUMIFS('Input forecast of cost driver'!G$4:G$106,'Input forecast of cost driver'!G$4:G$106,"&gt;0",'Input forecast of cost driver'!$B$4:$B$106,'Output sheet'!$B$3,'Input forecast of cost driver'!$D$4:$D$106,'Output sheet'!$B$48,'Input forecast of cost driver'!$C$4:$C$106,'Output sheet'!$B68))</f>
        <v>0</v>
      </c>
      <c r="D68" s="113">
        <f>IF($B68=$B$3&amp;" Wide",SUMIFS('Input forecast of cost driver'!H$4:H$106,'Input forecast of cost driver'!H$4:H$106,"&gt;0",'Input forecast of cost driver'!$B$4:$B$106,'Output sheet'!$B$3,'Input forecast of cost driver'!$D$4:$D$106,'Output sheet'!$B$48),SUMIFS('Input forecast of cost driver'!H$4:H$106,'Input forecast of cost driver'!H$4:H$106,"&gt;0",'Input forecast of cost driver'!$B$4:$B$106,'Output sheet'!$B$3,'Input forecast of cost driver'!$D$4:$D$106,'Output sheet'!$B$48,'Input forecast of cost driver'!$C$4:$C$106,'Output sheet'!$B68))</f>
        <v>0</v>
      </c>
      <c r="E68" s="113">
        <f>IF($B68=$B$3&amp;" Wide",SUMIFS('Input forecast of cost driver'!I$4:I$106,'Input forecast of cost driver'!I$4:I$106,"&gt;0",'Input forecast of cost driver'!$B$4:$B$106,'Output sheet'!$B$3,'Input forecast of cost driver'!$D$4:$D$106,'Output sheet'!$B$48),SUMIFS('Input forecast of cost driver'!I$4:I$106,'Input forecast of cost driver'!I$4:I$106,"&gt;0",'Input forecast of cost driver'!$B$4:$B$106,'Output sheet'!$B$3,'Input forecast of cost driver'!$D$4:$D$106,'Output sheet'!$B$48,'Input forecast of cost driver'!$C$4:$C$106,'Output sheet'!$B68))</f>
        <v>0</v>
      </c>
      <c r="F68" s="113">
        <f>IF($B68=$B$3&amp;" Wide",SUMIFS('Input forecast of cost driver'!J$4:J$106,'Input forecast of cost driver'!J$4:J$106,"&gt;0",'Input forecast of cost driver'!$B$4:$B$106,'Output sheet'!$B$3,'Input forecast of cost driver'!$D$4:$D$106,'Output sheet'!$B$48),SUMIFS('Input forecast of cost driver'!J$4:J$106,'Input forecast of cost driver'!J$4:J$106,"&gt;0",'Input forecast of cost driver'!$B$4:$B$106,'Output sheet'!$B$3,'Input forecast of cost driver'!$D$4:$D$106,'Output sheet'!$B$48,'Input forecast of cost driver'!$C$4:$C$106,'Output sheet'!$B68))</f>
        <v>0</v>
      </c>
      <c r="G68" s="113">
        <f>IF($B68=$B$3&amp;" Wide",SUMIFS('Input forecast of cost driver'!K$4:K$106,'Input forecast of cost driver'!K$4:K$106,"&gt;0",'Input forecast of cost driver'!$B$4:$B$106,'Output sheet'!$B$3,'Input forecast of cost driver'!$D$4:$D$106,'Output sheet'!$B$48),SUMIFS('Input forecast of cost driver'!K$4:K$106,'Input forecast of cost driver'!K$4:K$106,"&gt;0",'Input forecast of cost driver'!$B$4:$B$106,'Output sheet'!$B$3,'Input forecast of cost driver'!$D$4:$D$106,'Output sheet'!$B$48,'Input forecast of cost driver'!$C$4:$C$106,'Output sheet'!$B68))</f>
        <v>0</v>
      </c>
      <c r="H68" s="113">
        <f>IF($B68=$B$3&amp;" Wide",SUMIFS('Input forecast of cost driver'!L$4:L$106,'Input forecast of cost driver'!L$4:L$106,"&gt;0",'Input forecast of cost driver'!$B$4:$B$106,'Output sheet'!$B$3,'Input forecast of cost driver'!$D$4:$D$106,'Output sheet'!$B$48),SUMIFS('Input forecast of cost driver'!L$4:L$106,'Input forecast of cost driver'!L$4:L$106,"&gt;0",'Input forecast of cost driver'!$B$4:$B$106,'Output sheet'!$B$3,'Input forecast of cost driver'!$D$4:$D$106,'Output sheet'!$B$48,'Input forecast of cost driver'!$C$4:$C$106,'Output sheet'!$B68))</f>
        <v>0</v>
      </c>
      <c r="I68" s="113">
        <f>IF($B68=$B$3&amp;" Wide",SUMIFS('Input forecast of cost driver'!M$4:M$106,'Input forecast of cost driver'!M$4:M$106,"&gt;0",'Input forecast of cost driver'!$B$4:$B$106,'Output sheet'!$B$3,'Input forecast of cost driver'!$D$4:$D$106,'Output sheet'!$B$48),SUMIFS('Input forecast of cost driver'!M$4:M$106,'Input forecast of cost driver'!M$4:M$106,"&gt;0",'Input forecast of cost driver'!$B$4:$B$106,'Output sheet'!$B$3,'Input forecast of cost driver'!$D$4:$D$106,'Output sheet'!$B$48,'Input forecast of cost driver'!$C$4:$C$106,'Output sheet'!$B68))</f>
        <v>0</v>
      </c>
      <c r="J68" s="113">
        <f>IF($B68=$B$3&amp;" Wide",SUMIFS('Input forecast of cost driver'!N$4:N$106,'Input forecast of cost driver'!N$4:N$106,"&gt;0",'Input forecast of cost driver'!$B$4:$B$106,'Output sheet'!$B$3,'Input forecast of cost driver'!$D$4:$D$106,'Output sheet'!$B$48),SUMIFS('Input forecast of cost driver'!N$4:N$106,'Input forecast of cost driver'!N$4:N$106,"&gt;0",'Input forecast of cost driver'!$B$4:$B$106,'Output sheet'!$B$3,'Input forecast of cost driver'!$D$4:$D$106,'Output sheet'!$B$48,'Input forecast of cost driver'!$C$4:$C$106,'Output sheet'!$B68))</f>
        <v>0</v>
      </c>
      <c r="K68" s="113">
        <f>IF($B68=$B$3&amp;" Wide",SUMIFS('Input forecast of cost driver'!O$4:O$106,'Input forecast of cost driver'!O$4:O$106,"&gt;0",'Input forecast of cost driver'!$B$4:$B$106,'Output sheet'!$B$3,'Input forecast of cost driver'!$D$4:$D$106,'Output sheet'!$B$48),SUMIFS('Input forecast of cost driver'!O$4:O$106,'Input forecast of cost driver'!O$4:O$106,"&gt;0",'Input forecast of cost driver'!$B$4:$B$106,'Output sheet'!$B$3,'Input forecast of cost driver'!$D$4:$D$106,'Output sheet'!$B$48,'Input forecast of cost driver'!$C$4:$C$106,'Output sheet'!$B68))</f>
        <v>0</v>
      </c>
      <c r="L68" s="113">
        <f>IF($B68=$B$3&amp;" Wide",SUMIFS('Input forecast of cost driver'!P$4:P$106,'Input forecast of cost driver'!P$4:P$106,"&gt;0",'Input forecast of cost driver'!$B$4:$B$106,'Output sheet'!$B$3,'Input forecast of cost driver'!$D$4:$D$106,'Output sheet'!$B$48),SUMIFS('Input forecast of cost driver'!P$4:P$106,'Input forecast of cost driver'!P$4:P$106,"&gt;0",'Input forecast of cost driver'!$B$4:$B$106,'Output sheet'!$B$3,'Input forecast of cost driver'!$D$4:$D$106,'Output sheet'!$B$48,'Input forecast of cost driver'!$C$4:$C$106,'Output sheet'!$B68))</f>
        <v>0</v>
      </c>
      <c r="M68" s="113">
        <f>IF($B68=$B$3&amp;" Wide",SUMIFS('Input forecast of cost driver'!Q$4:Q$106,'Input forecast of cost driver'!Q$4:Q$106,"&gt;0",'Input forecast of cost driver'!$B$4:$B$106,'Output sheet'!$B$3,'Input forecast of cost driver'!$D$4:$D$106,'Output sheet'!$B$48),SUMIFS('Input forecast of cost driver'!Q$4:Q$106,'Input forecast of cost driver'!Q$4:Q$106,"&gt;0",'Input forecast of cost driver'!$B$4:$B$106,'Output sheet'!$B$3,'Input forecast of cost driver'!$D$4:$D$106,'Output sheet'!$B$48,'Input forecast of cost driver'!$C$4:$C$106,'Output sheet'!$B68))</f>
        <v>0</v>
      </c>
      <c r="N68" s="113">
        <f>IF($B68=$B$3&amp;" Wide",SUMIFS('Input forecast of cost driver'!R$4:R$106,'Input forecast of cost driver'!R$4:R$106,"&gt;0",'Input forecast of cost driver'!$B$4:$B$106,'Output sheet'!$B$3,'Input forecast of cost driver'!$D$4:$D$106,'Output sheet'!$B$48),SUMIFS('Input forecast of cost driver'!R$4:R$106,'Input forecast of cost driver'!R$4:R$106,"&gt;0",'Input forecast of cost driver'!$B$4:$B$106,'Output sheet'!$B$3,'Input forecast of cost driver'!$D$4:$D$106,'Output sheet'!$B$48,'Input forecast of cost driver'!$C$4:$C$106,'Output sheet'!$B68))</f>
        <v>0</v>
      </c>
      <c r="O68" s="113">
        <f>IF($B68=$B$3&amp;" Wide",SUMIFS('Input forecast of cost driver'!S$4:S$106,'Input forecast of cost driver'!S$4:S$106,"&gt;0",'Input forecast of cost driver'!$B$4:$B$106,'Output sheet'!$B$3,'Input forecast of cost driver'!$D$4:$D$106,'Output sheet'!$B$48),SUMIFS('Input forecast of cost driver'!S$4:S$106,'Input forecast of cost driver'!S$4:S$106,"&gt;0",'Input forecast of cost driver'!$B$4:$B$106,'Output sheet'!$B$3,'Input forecast of cost driver'!$D$4:$D$106,'Output sheet'!$B$48,'Input forecast of cost driver'!$C$4:$C$106,'Output sheet'!$B68))</f>
        <v>0</v>
      </c>
      <c r="P68" s="113">
        <f>IF($B68=$B$3&amp;" Wide",SUMIFS('Input forecast of cost driver'!T$4:T$106,'Input forecast of cost driver'!T$4:T$106,"&gt;0",'Input forecast of cost driver'!$B$4:$B$106,'Output sheet'!$B$3,'Input forecast of cost driver'!$D$4:$D$106,'Output sheet'!$B$48),SUMIFS('Input forecast of cost driver'!T$4:T$106,'Input forecast of cost driver'!T$4:T$106,"&gt;0",'Input forecast of cost driver'!$B$4:$B$106,'Output sheet'!$B$3,'Input forecast of cost driver'!$D$4:$D$106,'Output sheet'!$B$48,'Input forecast of cost driver'!$C$4:$C$106,'Output sheet'!$B68))</f>
        <v>0</v>
      </c>
      <c r="Q68" s="113">
        <f>IF($B68=$B$3&amp;" Wide",SUMIFS('Input forecast of cost driver'!U$4:U$106,'Input forecast of cost driver'!U$4:U$106,"&gt;0",'Input forecast of cost driver'!$B$4:$B$106,'Output sheet'!$B$3,'Input forecast of cost driver'!$D$4:$D$106,'Output sheet'!$B$48),SUMIFS('Input forecast of cost driver'!U$4:U$106,'Input forecast of cost driver'!U$4:U$106,"&gt;0",'Input forecast of cost driver'!$B$4:$B$106,'Output sheet'!$B$3,'Input forecast of cost driver'!$D$4:$D$106,'Output sheet'!$B$48,'Input forecast of cost driver'!$C$4:$C$106,'Output sheet'!$B68))</f>
        <v>0</v>
      </c>
      <c r="R68" s="113">
        <f>IF($B68=$B$3&amp;" Wide",SUMIFS('Input forecast of cost driver'!V$4:V$106,'Input forecast of cost driver'!V$4:V$106,"&gt;0",'Input forecast of cost driver'!$B$4:$B$106,'Output sheet'!$B$3,'Input forecast of cost driver'!$D$4:$D$106,'Output sheet'!$B$48),SUMIFS('Input forecast of cost driver'!V$4:V$106,'Input forecast of cost driver'!V$4:V$106,"&gt;0",'Input forecast of cost driver'!$B$4:$B$106,'Output sheet'!$B$3,'Input forecast of cost driver'!$D$4:$D$106,'Output sheet'!$B$48,'Input forecast of cost driver'!$C$4:$C$106,'Output sheet'!$B68))</f>
        <v>0</v>
      </c>
      <c r="S68" s="113">
        <f>IF($B68=$B$3&amp;" Wide",SUMIFS('Input forecast of cost driver'!W$4:W$106,'Input forecast of cost driver'!W$4:W$106,"&gt;0",'Input forecast of cost driver'!$B$4:$B$106,'Output sheet'!$B$3,'Input forecast of cost driver'!$D$4:$D$106,'Output sheet'!$B$48),SUMIFS('Input forecast of cost driver'!W$4:W$106,'Input forecast of cost driver'!W$4:W$106,"&gt;0",'Input forecast of cost driver'!$B$4:$B$106,'Output sheet'!$B$3,'Input forecast of cost driver'!$D$4:$D$106,'Output sheet'!$B$48,'Input forecast of cost driver'!$C$4:$C$106,'Output sheet'!$B68))</f>
        <v>0</v>
      </c>
      <c r="T68" s="113">
        <f>IF($B68=$B$3&amp;" Wide",SUMIFS('Input forecast of cost driver'!X$4:X$106,'Input forecast of cost driver'!X$4:X$106,"&gt;0",'Input forecast of cost driver'!$B$4:$B$106,'Output sheet'!$B$3,'Input forecast of cost driver'!$D$4:$D$106,'Output sheet'!$B$48),SUMIFS('Input forecast of cost driver'!X$4:X$106,'Input forecast of cost driver'!X$4:X$106,"&gt;0",'Input forecast of cost driver'!$B$4:$B$106,'Output sheet'!$B$3,'Input forecast of cost driver'!$D$4:$D$106,'Output sheet'!$B$48,'Input forecast of cost driver'!$C$4:$C$106,'Output sheet'!$B68))</f>
        <v>0</v>
      </c>
      <c r="U68" s="113">
        <f>IF($B68=$B$3&amp;" Wide",SUMIFS('Input forecast of cost driver'!Y$4:Y$106,'Input forecast of cost driver'!Y$4:Y$106,"&gt;0",'Input forecast of cost driver'!$B$4:$B$106,'Output sheet'!$B$3,'Input forecast of cost driver'!$D$4:$D$106,'Output sheet'!$B$48),SUMIFS('Input forecast of cost driver'!Y$4:Y$106,'Input forecast of cost driver'!Y$4:Y$106,"&gt;0",'Input forecast of cost driver'!$B$4:$B$106,'Output sheet'!$B$3,'Input forecast of cost driver'!$D$4:$D$106,'Output sheet'!$B$48,'Input forecast of cost driver'!$C$4:$C$106,'Output sheet'!$B68))</f>
        <v>0</v>
      </c>
      <c r="V68" s="113">
        <f>IF($B68=$B$3&amp;" Wide",SUMIFS('Input forecast of cost driver'!Z$4:Z$106,'Input forecast of cost driver'!Z$4:Z$106,"&gt;0",'Input forecast of cost driver'!$B$4:$B$106,'Output sheet'!$B$3,'Input forecast of cost driver'!$D$4:$D$106,'Output sheet'!$B$48),SUMIFS('Input forecast of cost driver'!Z$4:Z$106,'Input forecast of cost driver'!Z$4:Z$106,"&gt;0",'Input forecast of cost driver'!$B$4:$B$106,'Output sheet'!$B$3,'Input forecast of cost driver'!$D$4:$D$106,'Output sheet'!$B$48,'Input forecast of cost driver'!$C$4:$C$106,'Output sheet'!$B68))</f>
        <v>0</v>
      </c>
      <c r="W68" s="113">
        <f>IF($B68=$B$3&amp;" Wide",SUMIFS('Input forecast of cost driver'!AA$4:AA$106,'Input forecast of cost driver'!AA$4:AA$106,"&gt;0",'Input forecast of cost driver'!$B$4:$B$106,'Output sheet'!$B$3,'Input forecast of cost driver'!$D$4:$D$106,'Output sheet'!$B$48),SUMIFS('Input forecast of cost driver'!AA$4:AA$106,'Input forecast of cost driver'!AA$4:AA$106,"&gt;0",'Input forecast of cost driver'!$B$4:$B$106,'Output sheet'!$B$3,'Input forecast of cost driver'!$D$4:$D$106,'Output sheet'!$B$48,'Input forecast of cost driver'!$C$4:$C$106,'Output sheet'!$B68))</f>
        <v>0</v>
      </c>
      <c r="X68" s="113">
        <f>IF($B68=$B$3&amp;" Wide",SUMIFS('Input forecast of cost driver'!AB$4:AB$106,'Input forecast of cost driver'!AB$4:AB$106,"&gt;0",'Input forecast of cost driver'!$B$4:$B$106,'Output sheet'!$B$3,'Input forecast of cost driver'!$D$4:$D$106,'Output sheet'!$B$48),SUMIFS('Input forecast of cost driver'!AB$4:AB$106,'Input forecast of cost driver'!AB$4:AB$106,"&gt;0",'Input forecast of cost driver'!$B$4:$B$106,'Output sheet'!$B$3,'Input forecast of cost driver'!$D$4:$D$106,'Output sheet'!$B$48,'Input forecast of cost driver'!$C$4:$C$106,'Output sheet'!$B68))</f>
        <v>0</v>
      </c>
      <c r="Y68" s="113">
        <f>IF($B68=$B$3&amp;" Wide",SUMIFS('Input forecast of cost driver'!AC$4:AC$106,'Input forecast of cost driver'!AC$4:AC$106,"&gt;0",'Input forecast of cost driver'!$B$4:$B$106,'Output sheet'!$B$3,'Input forecast of cost driver'!$D$4:$D$106,'Output sheet'!$B$48),SUMIFS('Input forecast of cost driver'!AC$4:AC$106,'Input forecast of cost driver'!AC$4:AC$106,"&gt;0",'Input forecast of cost driver'!$B$4:$B$106,'Output sheet'!$B$3,'Input forecast of cost driver'!$D$4:$D$106,'Output sheet'!$B$48,'Input forecast of cost driver'!$C$4:$C$106,'Output sheet'!$B68))</f>
        <v>0</v>
      </c>
      <c r="Z68" s="113">
        <f>IF($B68=$B$3&amp;" Wide",SUMIFS('Input forecast of cost driver'!AD$4:AD$106,'Input forecast of cost driver'!AD$4:AD$106,"&gt;0",'Input forecast of cost driver'!$B$4:$B$106,'Output sheet'!$B$3,'Input forecast of cost driver'!$D$4:$D$106,'Output sheet'!$B$48),SUMIFS('Input forecast of cost driver'!AD$4:AD$106,'Input forecast of cost driver'!AD$4:AD$106,"&gt;0",'Input forecast of cost driver'!$B$4:$B$106,'Output sheet'!$B$3,'Input forecast of cost driver'!$D$4:$D$106,'Output sheet'!$B$48,'Input forecast of cost driver'!$C$4:$C$106,'Output sheet'!$B68))</f>
        <v>0</v>
      </c>
      <c r="AA68" s="113">
        <f>IF($B68=$B$3&amp;" Wide",SUMIFS('Input forecast of cost driver'!AE$4:AE$106,'Input forecast of cost driver'!AE$4:AE$106,"&gt;0",'Input forecast of cost driver'!$B$4:$B$106,'Output sheet'!$B$3,'Input forecast of cost driver'!$D$4:$D$106,'Output sheet'!$B$48),SUMIFS('Input forecast of cost driver'!AE$4:AE$106,'Input forecast of cost driver'!AE$4:AE$106,"&gt;0",'Input forecast of cost driver'!$B$4:$B$106,'Output sheet'!$B$3,'Input forecast of cost driver'!$D$4:$D$106,'Output sheet'!$B$48,'Input forecast of cost driver'!$C$4:$C$106,'Output sheet'!$B68))</f>
        <v>0</v>
      </c>
    </row>
    <row r="69" spans="2:27">
      <c r="B69" s="32" t="str">
        <f t="shared" si="15"/>
        <v/>
      </c>
      <c r="C69" s="113">
        <f>IF($B69=$B$3&amp;" Wide",SUMIFS('Input forecast of cost driver'!G$4:G$106,'Input forecast of cost driver'!G$4:G$106,"&gt;0",'Input forecast of cost driver'!$B$4:$B$106,'Output sheet'!$B$3,'Input forecast of cost driver'!$D$4:$D$106,'Output sheet'!$B$48),SUMIFS('Input forecast of cost driver'!G$4:G$106,'Input forecast of cost driver'!G$4:G$106,"&gt;0",'Input forecast of cost driver'!$B$4:$B$106,'Output sheet'!$B$3,'Input forecast of cost driver'!$D$4:$D$106,'Output sheet'!$B$48,'Input forecast of cost driver'!$C$4:$C$106,'Output sheet'!$B69))</f>
        <v>0</v>
      </c>
      <c r="D69" s="113">
        <f>IF($B69=$B$3&amp;" Wide",SUMIFS('Input forecast of cost driver'!H$4:H$106,'Input forecast of cost driver'!H$4:H$106,"&gt;0",'Input forecast of cost driver'!$B$4:$B$106,'Output sheet'!$B$3,'Input forecast of cost driver'!$D$4:$D$106,'Output sheet'!$B$48),SUMIFS('Input forecast of cost driver'!H$4:H$106,'Input forecast of cost driver'!H$4:H$106,"&gt;0",'Input forecast of cost driver'!$B$4:$B$106,'Output sheet'!$B$3,'Input forecast of cost driver'!$D$4:$D$106,'Output sheet'!$B$48,'Input forecast of cost driver'!$C$4:$C$106,'Output sheet'!$B69))</f>
        <v>0</v>
      </c>
      <c r="E69" s="113">
        <f>IF($B69=$B$3&amp;" Wide",SUMIFS('Input forecast of cost driver'!I$4:I$106,'Input forecast of cost driver'!I$4:I$106,"&gt;0",'Input forecast of cost driver'!$B$4:$B$106,'Output sheet'!$B$3,'Input forecast of cost driver'!$D$4:$D$106,'Output sheet'!$B$48),SUMIFS('Input forecast of cost driver'!I$4:I$106,'Input forecast of cost driver'!I$4:I$106,"&gt;0",'Input forecast of cost driver'!$B$4:$B$106,'Output sheet'!$B$3,'Input forecast of cost driver'!$D$4:$D$106,'Output sheet'!$B$48,'Input forecast of cost driver'!$C$4:$C$106,'Output sheet'!$B69))</f>
        <v>0</v>
      </c>
      <c r="F69" s="113">
        <f>IF($B69=$B$3&amp;" Wide",SUMIFS('Input forecast of cost driver'!J$4:J$106,'Input forecast of cost driver'!J$4:J$106,"&gt;0",'Input forecast of cost driver'!$B$4:$B$106,'Output sheet'!$B$3,'Input forecast of cost driver'!$D$4:$D$106,'Output sheet'!$B$48),SUMIFS('Input forecast of cost driver'!J$4:J$106,'Input forecast of cost driver'!J$4:J$106,"&gt;0",'Input forecast of cost driver'!$B$4:$B$106,'Output sheet'!$B$3,'Input forecast of cost driver'!$D$4:$D$106,'Output sheet'!$B$48,'Input forecast of cost driver'!$C$4:$C$106,'Output sheet'!$B69))</f>
        <v>0</v>
      </c>
      <c r="G69" s="113">
        <f>IF($B69=$B$3&amp;" Wide",SUMIFS('Input forecast of cost driver'!K$4:K$106,'Input forecast of cost driver'!K$4:K$106,"&gt;0",'Input forecast of cost driver'!$B$4:$B$106,'Output sheet'!$B$3,'Input forecast of cost driver'!$D$4:$D$106,'Output sheet'!$B$48),SUMIFS('Input forecast of cost driver'!K$4:K$106,'Input forecast of cost driver'!K$4:K$106,"&gt;0",'Input forecast of cost driver'!$B$4:$B$106,'Output sheet'!$B$3,'Input forecast of cost driver'!$D$4:$D$106,'Output sheet'!$B$48,'Input forecast of cost driver'!$C$4:$C$106,'Output sheet'!$B69))</f>
        <v>0</v>
      </c>
      <c r="H69" s="113">
        <f>IF($B69=$B$3&amp;" Wide",SUMIFS('Input forecast of cost driver'!L$4:L$106,'Input forecast of cost driver'!L$4:L$106,"&gt;0",'Input forecast of cost driver'!$B$4:$B$106,'Output sheet'!$B$3,'Input forecast of cost driver'!$D$4:$D$106,'Output sheet'!$B$48),SUMIFS('Input forecast of cost driver'!L$4:L$106,'Input forecast of cost driver'!L$4:L$106,"&gt;0",'Input forecast of cost driver'!$B$4:$B$106,'Output sheet'!$B$3,'Input forecast of cost driver'!$D$4:$D$106,'Output sheet'!$B$48,'Input forecast of cost driver'!$C$4:$C$106,'Output sheet'!$B69))</f>
        <v>0</v>
      </c>
      <c r="I69" s="113">
        <f>IF($B69=$B$3&amp;" Wide",SUMIFS('Input forecast of cost driver'!M$4:M$106,'Input forecast of cost driver'!M$4:M$106,"&gt;0",'Input forecast of cost driver'!$B$4:$B$106,'Output sheet'!$B$3,'Input forecast of cost driver'!$D$4:$D$106,'Output sheet'!$B$48),SUMIFS('Input forecast of cost driver'!M$4:M$106,'Input forecast of cost driver'!M$4:M$106,"&gt;0",'Input forecast of cost driver'!$B$4:$B$106,'Output sheet'!$B$3,'Input forecast of cost driver'!$D$4:$D$106,'Output sheet'!$B$48,'Input forecast of cost driver'!$C$4:$C$106,'Output sheet'!$B69))</f>
        <v>0</v>
      </c>
      <c r="J69" s="113">
        <f>IF($B69=$B$3&amp;" Wide",SUMIFS('Input forecast of cost driver'!N$4:N$106,'Input forecast of cost driver'!N$4:N$106,"&gt;0",'Input forecast of cost driver'!$B$4:$B$106,'Output sheet'!$B$3,'Input forecast of cost driver'!$D$4:$D$106,'Output sheet'!$B$48),SUMIFS('Input forecast of cost driver'!N$4:N$106,'Input forecast of cost driver'!N$4:N$106,"&gt;0",'Input forecast of cost driver'!$B$4:$B$106,'Output sheet'!$B$3,'Input forecast of cost driver'!$D$4:$D$106,'Output sheet'!$B$48,'Input forecast of cost driver'!$C$4:$C$106,'Output sheet'!$B69))</f>
        <v>0</v>
      </c>
      <c r="K69" s="113">
        <f>IF($B69=$B$3&amp;" Wide",SUMIFS('Input forecast of cost driver'!O$4:O$106,'Input forecast of cost driver'!O$4:O$106,"&gt;0",'Input forecast of cost driver'!$B$4:$B$106,'Output sheet'!$B$3,'Input forecast of cost driver'!$D$4:$D$106,'Output sheet'!$B$48),SUMIFS('Input forecast of cost driver'!O$4:O$106,'Input forecast of cost driver'!O$4:O$106,"&gt;0",'Input forecast of cost driver'!$B$4:$B$106,'Output sheet'!$B$3,'Input forecast of cost driver'!$D$4:$D$106,'Output sheet'!$B$48,'Input forecast of cost driver'!$C$4:$C$106,'Output sheet'!$B69))</f>
        <v>0</v>
      </c>
      <c r="L69" s="113">
        <f>IF($B69=$B$3&amp;" Wide",SUMIFS('Input forecast of cost driver'!P$4:P$106,'Input forecast of cost driver'!P$4:P$106,"&gt;0",'Input forecast of cost driver'!$B$4:$B$106,'Output sheet'!$B$3,'Input forecast of cost driver'!$D$4:$D$106,'Output sheet'!$B$48),SUMIFS('Input forecast of cost driver'!P$4:P$106,'Input forecast of cost driver'!P$4:P$106,"&gt;0",'Input forecast of cost driver'!$B$4:$B$106,'Output sheet'!$B$3,'Input forecast of cost driver'!$D$4:$D$106,'Output sheet'!$B$48,'Input forecast of cost driver'!$C$4:$C$106,'Output sheet'!$B69))</f>
        <v>0</v>
      </c>
      <c r="M69" s="113">
        <f>IF($B69=$B$3&amp;" Wide",SUMIFS('Input forecast of cost driver'!Q$4:Q$106,'Input forecast of cost driver'!Q$4:Q$106,"&gt;0",'Input forecast of cost driver'!$B$4:$B$106,'Output sheet'!$B$3,'Input forecast of cost driver'!$D$4:$D$106,'Output sheet'!$B$48),SUMIFS('Input forecast of cost driver'!Q$4:Q$106,'Input forecast of cost driver'!Q$4:Q$106,"&gt;0",'Input forecast of cost driver'!$B$4:$B$106,'Output sheet'!$B$3,'Input forecast of cost driver'!$D$4:$D$106,'Output sheet'!$B$48,'Input forecast of cost driver'!$C$4:$C$106,'Output sheet'!$B69))</f>
        <v>0</v>
      </c>
      <c r="N69" s="113">
        <f>IF($B69=$B$3&amp;" Wide",SUMIFS('Input forecast of cost driver'!R$4:R$106,'Input forecast of cost driver'!R$4:R$106,"&gt;0",'Input forecast of cost driver'!$B$4:$B$106,'Output sheet'!$B$3,'Input forecast of cost driver'!$D$4:$D$106,'Output sheet'!$B$48),SUMIFS('Input forecast of cost driver'!R$4:R$106,'Input forecast of cost driver'!R$4:R$106,"&gt;0",'Input forecast of cost driver'!$B$4:$B$106,'Output sheet'!$B$3,'Input forecast of cost driver'!$D$4:$D$106,'Output sheet'!$B$48,'Input forecast of cost driver'!$C$4:$C$106,'Output sheet'!$B69))</f>
        <v>0</v>
      </c>
      <c r="O69" s="113">
        <f>IF($B69=$B$3&amp;" Wide",SUMIFS('Input forecast of cost driver'!S$4:S$106,'Input forecast of cost driver'!S$4:S$106,"&gt;0",'Input forecast of cost driver'!$B$4:$B$106,'Output sheet'!$B$3,'Input forecast of cost driver'!$D$4:$D$106,'Output sheet'!$B$48),SUMIFS('Input forecast of cost driver'!S$4:S$106,'Input forecast of cost driver'!S$4:S$106,"&gt;0",'Input forecast of cost driver'!$B$4:$B$106,'Output sheet'!$B$3,'Input forecast of cost driver'!$D$4:$D$106,'Output sheet'!$B$48,'Input forecast of cost driver'!$C$4:$C$106,'Output sheet'!$B69))</f>
        <v>0</v>
      </c>
      <c r="P69" s="113">
        <f>IF($B69=$B$3&amp;" Wide",SUMIFS('Input forecast of cost driver'!T$4:T$106,'Input forecast of cost driver'!T$4:T$106,"&gt;0",'Input forecast of cost driver'!$B$4:$B$106,'Output sheet'!$B$3,'Input forecast of cost driver'!$D$4:$D$106,'Output sheet'!$B$48),SUMIFS('Input forecast of cost driver'!T$4:T$106,'Input forecast of cost driver'!T$4:T$106,"&gt;0",'Input forecast of cost driver'!$B$4:$B$106,'Output sheet'!$B$3,'Input forecast of cost driver'!$D$4:$D$106,'Output sheet'!$B$48,'Input forecast of cost driver'!$C$4:$C$106,'Output sheet'!$B69))</f>
        <v>0</v>
      </c>
      <c r="Q69" s="113">
        <f>IF($B69=$B$3&amp;" Wide",SUMIFS('Input forecast of cost driver'!U$4:U$106,'Input forecast of cost driver'!U$4:U$106,"&gt;0",'Input forecast of cost driver'!$B$4:$B$106,'Output sheet'!$B$3,'Input forecast of cost driver'!$D$4:$D$106,'Output sheet'!$B$48),SUMIFS('Input forecast of cost driver'!U$4:U$106,'Input forecast of cost driver'!U$4:U$106,"&gt;0",'Input forecast of cost driver'!$B$4:$B$106,'Output sheet'!$B$3,'Input forecast of cost driver'!$D$4:$D$106,'Output sheet'!$B$48,'Input forecast of cost driver'!$C$4:$C$106,'Output sheet'!$B69))</f>
        <v>0</v>
      </c>
      <c r="R69" s="113">
        <f>IF($B69=$B$3&amp;" Wide",SUMIFS('Input forecast of cost driver'!V$4:V$106,'Input forecast of cost driver'!V$4:V$106,"&gt;0",'Input forecast of cost driver'!$B$4:$B$106,'Output sheet'!$B$3,'Input forecast of cost driver'!$D$4:$D$106,'Output sheet'!$B$48),SUMIFS('Input forecast of cost driver'!V$4:V$106,'Input forecast of cost driver'!V$4:V$106,"&gt;0",'Input forecast of cost driver'!$B$4:$B$106,'Output sheet'!$B$3,'Input forecast of cost driver'!$D$4:$D$106,'Output sheet'!$B$48,'Input forecast of cost driver'!$C$4:$C$106,'Output sheet'!$B69))</f>
        <v>0</v>
      </c>
      <c r="S69" s="113">
        <f>IF($B69=$B$3&amp;" Wide",SUMIFS('Input forecast of cost driver'!W$4:W$106,'Input forecast of cost driver'!W$4:W$106,"&gt;0",'Input forecast of cost driver'!$B$4:$B$106,'Output sheet'!$B$3,'Input forecast of cost driver'!$D$4:$D$106,'Output sheet'!$B$48),SUMIFS('Input forecast of cost driver'!W$4:W$106,'Input forecast of cost driver'!W$4:W$106,"&gt;0",'Input forecast of cost driver'!$B$4:$B$106,'Output sheet'!$B$3,'Input forecast of cost driver'!$D$4:$D$106,'Output sheet'!$B$48,'Input forecast of cost driver'!$C$4:$C$106,'Output sheet'!$B69))</f>
        <v>0</v>
      </c>
      <c r="T69" s="113">
        <f>IF($B69=$B$3&amp;" Wide",SUMIFS('Input forecast of cost driver'!X$4:X$106,'Input forecast of cost driver'!X$4:X$106,"&gt;0",'Input forecast of cost driver'!$B$4:$B$106,'Output sheet'!$B$3,'Input forecast of cost driver'!$D$4:$D$106,'Output sheet'!$B$48),SUMIFS('Input forecast of cost driver'!X$4:X$106,'Input forecast of cost driver'!X$4:X$106,"&gt;0",'Input forecast of cost driver'!$B$4:$B$106,'Output sheet'!$B$3,'Input forecast of cost driver'!$D$4:$D$106,'Output sheet'!$B$48,'Input forecast of cost driver'!$C$4:$C$106,'Output sheet'!$B69))</f>
        <v>0</v>
      </c>
      <c r="U69" s="113">
        <f>IF($B69=$B$3&amp;" Wide",SUMIFS('Input forecast of cost driver'!Y$4:Y$106,'Input forecast of cost driver'!Y$4:Y$106,"&gt;0",'Input forecast of cost driver'!$B$4:$B$106,'Output sheet'!$B$3,'Input forecast of cost driver'!$D$4:$D$106,'Output sheet'!$B$48),SUMIFS('Input forecast of cost driver'!Y$4:Y$106,'Input forecast of cost driver'!Y$4:Y$106,"&gt;0",'Input forecast of cost driver'!$B$4:$B$106,'Output sheet'!$B$3,'Input forecast of cost driver'!$D$4:$D$106,'Output sheet'!$B$48,'Input forecast of cost driver'!$C$4:$C$106,'Output sheet'!$B69))</f>
        <v>0</v>
      </c>
      <c r="V69" s="113">
        <f>IF($B69=$B$3&amp;" Wide",SUMIFS('Input forecast of cost driver'!Z$4:Z$106,'Input forecast of cost driver'!Z$4:Z$106,"&gt;0",'Input forecast of cost driver'!$B$4:$B$106,'Output sheet'!$B$3,'Input forecast of cost driver'!$D$4:$D$106,'Output sheet'!$B$48),SUMIFS('Input forecast of cost driver'!Z$4:Z$106,'Input forecast of cost driver'!Z$4:Z$106,"&gt;0",'Input forecast of cost driver'!$B$4:$B$106,'Output sheet'!$B$3,'Input forecast of cost driver'!$D$4:$D$106,'Output sheet'!$B$48,'Input forecast of cost driver'!$C$4:$C$106,'Output sheet'!$B69))</f>
        <v>0</v>
      </c>
      <c r="W69" s="113">
        <f>IF($B69=$B$3&amp;" Wide",SUMIFS('Input forecast of cost driver'!AA$4:AA$106,'Input forecast of cost driver'!AA$4:AA$106,"&gt;0",'Input forecast of cost driver'!$B$4:$B$106,'Output sheet'!$B$3,'Input forecast of cost driver'!$D$4:$D$106,'Output sheet'!$B$48),SUMIFS('Input forecast of cost driver'!AA$4:AA$106,'Input forecast of cost driver'!AA$4:AA$106,"&gt;0",'Input forecast of cost driver'!$B$4:$B$106,'Output sheet'!$B$3,'Input forecast of cost driver'!$D$4:$D$106,'Output sheet'!$B$48,'Input forecast of cost driver'!$C$4:$C$106,'Output sheet'!$B69))</f>
        <v>0</v>
      </c>
      <c r="X69" s="113">
        <f>IF($B69=$B$3&amp;" Wide",SUMIFS('Input forecast of cost driver'!AB$4:AB$106,'Input forecast of cost driver'!AB$4:AB$106,"&gt;0",'Input forecast of cost driver'!$B$4:$B$106,'Output sheet'!$B$3,'Input forecast of cost driver'!$D$4:$D$106,'Output sheet'!$B$48),SUMIFS('Input forecast of cost driver'!AB$4:AB$106,'Input forecast of cost driver'!AB$4:AB$106,"&gt;0",'Input forecast of cost driver'!$B$4:$B$106,'Output sheet'!$B$3,'Input forecast of cost driver'!$D$4:$D$106,'Output sheet'!$B$48,'Input forecast of cost driver'!$C$4:$C$106,'Output sheet'!$B69))</f>
        <v>0</v>
      </c>
      <c r="Y69" s="113">
        <f>IF($B69=$B$3&amp;" Wide",SUMIFS('Input forecast of cost driver'!AC$4:AC$106,'Input forecast of cost driver'!AC$4:AC$106,"&gt;0",'Input forecast of cost driver'!$B$4:$B$106,'Output sheet'!$B$3,'Input forecast of cost driver'!$D$4:$D$106,'Output sheet'!$B$48),SUMIFS('Input forecast of cost driver'!AC$4:AC$106,'Input forecast of cost driver'!AC$4:AC$106,"&gt;0",'Input forecast of cost driver'!$B$4:$B$106,'Output sheet'!$B$3,'Input forecast of cost driver'!$D$4:$D$106,'Output sheet'!$B$48,'Input forecast of cost driver'!$C$4:$C$106,'Output sheet'!$B69))</f>
        <v>0</v>
      </c>
      <c r="Z69" s="113">
        <f>IF($B69=$B$3&amp;" Wide",SUMIFS('Input forecast of cost driver'!AD$4:AD$106,'Input forecast of cost driver'!AD$4:AD$106,"&gt;0",'Input forecast of cost driver'!$B$4:$B$106,'Output sheet'!$B$3,'Input forecast of cost driver'!$D$4:$D$106,'Output sheet'!$B$48),SUMIFS('Input forecast of cost driver'!AD$4:AD$106,'Input forecast of cost driver'!AD$4:AD$106,"&gt;0",'Input forecast of cost driver'!$B$4:$B$106,'Output sheet'!$B$3,'Input forecast of cost driver'!$D$4:$D$106,'Output sheet'!$B$48,'Input forecast of cost driver'!$C$4:$C$106,'Output sheet'!$B69))</f>
        <v>0</v>
      </c>
      <c r="AA69" s="113">
        <f>IF($B69=$B$3&amp;" Wide",SUMIFS('Input forecast of cost driver'!AE$4:AE$106,'Input forecast of cost driver'!AE$4:AE$106,"&gt;0",'Input forecast of cost driver'!$B$4:$B$106,'Output sheet'!$B$3,'Input forecast of cost driver'!$D$4:$D$106,'Output sheet'!$B$48),SUMIFS('Input forecast of cost driver'!AE$4:AE$106,'Input forecast of cost driver'!AE$4:AE$106,"&gt;0",'Input forecast of cost driver'!$B$4:$B$106,'Output sheet'!$B$3,'Input forecast of cost driver'!$D$4:$D$106,'Output sheet'!$B$48,'Input forecast of cost driver'!$C$4:$C$106,'Output sheet'!$B69))</f>
        <v>0</v>
      </c>
    </row>
    <row r="70" spans="2:27">
      <c r="B70" s="32" t="str">
        <f t="shared" si="15"/>
        <v/>
      </c>
      <c r="C70" s="113">
        <f>IF($B70=$B$3&amp;" Wide",SUMIFS('Input forecast of cost driver'!G$4:G$106,'Input forecast of cost driver'!G$4:G$106,"&gt;0",'Input forecast of cost driver'!$B$4:$B$106,'Output sheet'!$B$3,'Input forecast of cost driver'!$D$4:$D$106,'Output sheet'!$B$48),SUMIFS('Input forecast of cost driver'!G$4:G$106,'Input forecast of cost driver'!G$4:G$106,"&gt;0",'Input forecast of cost driver'!$B$4:$B$106,'Output sheet'!$B$3,'Input forecast of cost driver'!$D$4:$D$106,'Output sheet'!$B$48,'Input forecast of cost driver'!$C$4:$C$106,'Output sheet'!$B70))</f>
        <v>0</v>
      </c>
      <c r="D70" s="113">
        <f>IF($B70=$B$3&amp;" Wide",SUMIFS('Input forecast of cost driver'!H$4:H$106,'Input forecast of cost driver'!H$4:H$106,"&gt;0",'Input forecast of cost driver'!$B$4:$B$106,'Output sheet'!$B$3,'Input forecast of cost driver'!$D$4:$D$106,'Output sheet'!$B$48),SUMIFS('Input forecast of cost driver'!H$4:H$106,'Input forecast of cost driver'!H$4:H$106,"&gt;0",'Input forecast of cost driver'!$B$4:$B$106,'Output sheet'!$B$3,'Input forecast of cost driver'!$D$4:$D$106,'Output sheet'!$B$48,'Input forecast of cost driver'!$C$4:$C$106,'Output sheet'!$B70))</f>
        <v>0</v>
      </c>
      <c r="E70" s="113">
        <f>IF($B70=$B$3&amp;" Wide",SUMIFS('Input forecast of cost driver'!I$4:I$106,'Input forecast of cost driver'!I$4:I$106,"&gt;0",'Input forecast of cost driver'!$B$4:$B$106,'Output sheet'!$B$3,'Input forecast of cost driver'!$D$4:$D$106,'Output sheet'!$B$48),SUMIFS('Input forecast of cost driver'!I$4:I$106,'Input forecast of cost driver'!I$4:I$106,"&gt;0",'Input forecast of cost driver'!$B$4:$B$106,'Output sheet'!$B$3,'Input forecast of cost driver'!$D$4:$D$106,'Output sheet'!$B$48,'Input forecast of cost driver'!$C$4:$C$106,'Output sheet'!$B70))</f>
        <v>0</v>
      </c>
      <c r="F70" s="113">
        <f>IF($B70=$B$3&amp;" Wide",SUMIFS('Input forecast of cost driver'!J$4:J$106,'Input forecast of cost driver'!J$4:J$106,"&gt;0",'Input forecast of cost driver'!$B$4:$B$106,'Output sheet'!$B$3,'Input forecast of cost driver'!$D$4:$D$106,'Output sheet'!$B$48),SUMIFS('Input forecast of cost driver'!J$4:J$106,'Input forecast of cost driver'!J$4:J$106,"&gt;0",'Input forecast of cost driver'!$B$4:$B$106,'Output sheet'!$B$3,'Input forecast of cost driver'!$D$4:$D$106,'Output sheet'!$B$48,'Input forecast of cost driver'!$C$4:$C$106,'Output sheet'!$B70))</f>
        <v>0</v>
      </c>
      <c r="G70" s="113">
        <f>IF($B70=$B$3&amp;" Wide",SUMIFS('Input forecast of cost driver'!K$4:K$106,'Input forecast of cost driver'!K$4:K$106,"&gt;0",'Input forecast of cost driver'!$B$4:$B$106,'Output sheet'!$B$3,'Input forecast of cost driver'!$D$4:$D$106,'Output sheet'!$B$48),SUMIFS('Input forecast of cost driver'!K$4:K$106,'Input forecast of cost driver'!K$4:K$106,"&gt;0",'Input forecast of cost driver'!$B$4:$B$106,'Output sheet'!$B$3,'Input forecast of cost driver'!$D$4:$D$106,'Output sheet'!$B$48,'Input forecast of cost driver'!$C$4:$C$106,'Output sheet'!$B70))</f>
        <v>0</v>
      </c>
      <c r="H70" s="113">
        <f>IF($B70=$B$3&amp;" Wide",SUMIFS('Input forecast of cost driver'!L$4:L$106,'Input forecast of cost driver'!L$4:L$106,"&gt;0",'Input forecast of cost driver'!$B$4:$B$106,'Output sheet'!$B$3,'Input forecast of cost driver'!$D$4:$D$106,'Output sheet'!$B$48),SUMIFS('Input forecast of cost driver'!L$4:L$106,'Input forecast of cost driver'!L$4:L$106,"&gt;0",'Input forecast of cost driver'!$B$4:$B$106,'Output sheet'!$B$3,'Input forecast of cost driver'!$D$4:$D$106,'Output sheet'!$B$48,'Input forecast of cost driver'!$C$4:$C$106,'Output sheet'!$B70))</f>
        <v>0</v>
      </c>
      <c r="I70" s="113">
        <f>IF($B70=$B$3&amp;" Wide",SUMIFS('Input forecast of cost driver'!M$4:M$106,'Input forecast of cost driver'!M$4:M$106,"&gt;0",'Input forecast of cost driver'!$B$4:$B$106,'Output sheet'!$B$3,'Input forecast of cost driver'!$D$4:$D$106,'Output sheet'!$B$48),SUMIFS('Input forecast of cost driver'!M$4:M$106,'Input forecast of cost driver'!M$4:M$106,"&gt;0",'Input forecast of cost driver'!$B$4:$B$106,'Output sheet'!$B$3,'Input forecast of cost driver'!$D$4:$D$106,'Output sheet'!$B$48,'Input forecast of cost driver'!$C$4:$C$106,'Output sheet'!$B70))</f>
        <v>0</v>
      </c>
      <c r="J70" s="113">
        <f>IF($B70=$B$3&amp;" Wide",SUMIFS('Input forecast of cost driver'!N$4:N$106,'Input forecast of cost driver'!N$4:N$106,"&gt;0",'Input forecast of cost driver'!$B$4:$B$106,'Output sheet'!$B$3,'Input forecast of cost driver'!$D$4:$D$106,'Output sheet'!$B$48),SUMIFS('Input forecast of cost driver'!N$4:N$106,'Input forecast of cost driver'!N$4:N$106,"&gt;0",'Input forecast of cost driver'!$B$4:$B$106,'Output sheet'!$B$3,'Input forecast of cost driver'!$D$4:$D$106,'Output sheet'!$B$48,'Input forecast of cost driver'!$C$4:$C$106,'Output sheet'!$B70))</f>
        <v>0</v>
      </c>
      <c r="K70" s="113">
        <f>IF($B70=$B$3&amp;" Wide",SUMIFS('Input forecast of cost driver'!O$4:O$106,'Input forecast of cost driver'!O$4:O$106,"&gt;0",'Input forecast of cost driver'!$B$4:$B$106,'Output sheet'!$B$3,'Input forecast of cost driver'!$D$4:$D$106,'Output sheet'!$B$48),SUMIFS('Input forecast of cost driver'!O$4:O$106,'Input forecast of cost driver'!O$4:O$106,"&gt;0",'Input forecast of cost driver'!$B$4:$B$106,'Output sheet'!$B$3,'Input forecast of cost driver'!$D$4:$D$106,'Output sheet'!$B$48,'Input forecast of cost driver'!$C$4:$C$106,'Output sheet'!$B70))</f>
        <v>0</v>
      </c>
      <c r="L70" s="113">
        <f>IF($B70=$B$3&amp;" Wide",SUMIFS('Input forecast of cost driver'!P$4:P$106,'Input forecast of cost driver'!P$4:P$106,"&gt;0",'Input forecast of cost driver'!$B$4:$B$106,'Output sheet'!$B$3,'Input forecast of cost driver'!$D$4:$D$106,'Output sheet'!$B$48),SUMIFS('Input forecast of cost driver'!P$4:P$106,'Input forecast of cost driver'!P$4:P$106,"&gt;0",'Input forecast of cost driver'!$B$4:$B$106,'Output sheet'!$B$3,'Input forecast of cost driver'!$D$4:$D$106,'Output sheet'!$B$48,'Input forecast of cost driver'!$C$4:$C$106,'Output sheet'!$B70))</f>
        <v>0</v>
      </c>
      <c r="M70" s="113">
        <f>IF($B70=$B$3&amp;" Wide",SUMIFS('Input forecast of cost driver'!Q$4:Q$106,'Input forecast of cost driver'!Q$4:Q$106,"&gt;0",'Input forecast of cost driver'!$B$4:$B$106,'Output sheet'!$B$3,'Input forecast of cost driver'!$D$4:$D$106,'Output sheet'!$B$48),SUMIFS('Input forecast of cost driver'!Q$4:Q$106,'Input forecast of cost driver'!Q$4:Q$106,"&gt;0",'Input forecast of cost driver'!$B$4:$B$106,'Output sheet'!$B$3,'Input forecast of cost driver'!$D$4:$D$106,'Output sheet'!$B$48,'Input forecast of cost driver'!$C$4:$C$106,'Output sheet'!$B70))</f>
        <v>0</v>
      </c>
      <c r="N70" s="113">
        <f>IF($B70=$B$3&amp;" Wide",SUMIFS('Input forecast of cost driver'!R$4:R$106,'Input forecast of cost driver'!R$4:R$106,"&gt;0",'Input forecast of cost driver'!$B$4:$B$106,'Output sheet'!$B$3,'Input forecast of cost driver'!$D$4:$D$106,'Output sheet'!$B$48),SUMIFS('Input forecast of cost driver'!R$4:R$106,'Input forecast of cost driver'!R$4:R$106,"&gt;0",'Input forecast of cost driver'!$B$4:$B$106,'Output sheet'!$B$3,'Input forecast of cost driver'!$D$4:$D$106,'Output sheet'!$B$48,'Input forecast of cost driver'!$C$4:$C$106,'Output sheet'!$B70))</f>
        <v>0</v>
      </c>
      <c r="O70" s="113">
        <f>IF($B70=$B$3&amp;" Wide",SUMIFS('Input forecast of cost driver'!S$4:S$106,'Input forecast of cost driver'!S$4:S$106,"&gt;0",'Input forecast of cost driver'!$B$4:$B$106,'Output sheet'!$B$3,'Input forecast of cost driver'!$D$4:$D$106,'Output sheet'!$B$48),SUMIFS('Input forecast of cost driver'!S$4:S$106,'Input forecast of cost driver'!S$4:S$106,"&gt;0",'Input forecast of cost driver'!$B$4:$B$106,'Output sheet'!$B$3,'Input forecast of cost driver'!$D$4:$D$106,'Output sheet'!$B$48,'Input forecast of cost driver'!$C$4:$C$106,'Output sheet'!$B70))</f>
        <v>0</v>
      </c>
      <c r="P70" s="113">
        <f>IF($B70=$B$3&amp;" Wide",SUMIFS('Input forecast of cost driver'!T$4:T$106,'Input forecast of cost driver'!T$4:T$106,"&gt;0",'Input forecast of cost driver'!$B$4:$B$106,'Output sheet'!$B$3,'Input forecast of cost driver'!$D$4:$D$106,'Output sheet'!$B$48),SUMIFS('Input forecast of cost driver'!T$4:T$106,'Input forecast of cost driver'!T$4:T$106,"&gt;0",'Input forecast of cost driver'!$B$4:$B$106,'Output sheet'!$B$3,'Input forecast of cost driver'!$D$4:$D$106,'Output sheet'!$B$48,'Input forecast of cost driver'!$C$4:$C$106,'Output sheet'!$B70))</f>
        <v>0</v>
      </c>
      <c r="Q70" s="113">
        <f>IF($B70=$B$3&amp;" Wide",SUMIFS('Input forecast of cost driver'!U$4:U$106,'Input forecast of cost driver'!U$4:U$106,"&gt;0",'Input forecast of cost driver'!$B$4:$B$106,'Output sheet'!$B$3,'Input forecast of cost driver'!$D$4:$D$106,'Output sheet'!$B$48),SUMIFS('Input forecast of cost driver'!U$4:U$106,'Input forecast of cost driver'!U$4:U$106,"&gt;0",'Input forecast of cost driver'!$B$4:$B$106,'Output sheet'!$B$3,'Input forecast of cost driver'!$D$4:$D$106,'Output sheet'!$B$48,'Input forecast of cost driver'!$C$4:$C$106,'Output sheet'!$B70))</f>
        <v>0</v>
      </c>
      <c r="R70" s="113">
        <f>IF($B70=$B$3&amp;" Wide",SUMIFS('Input forecast of cost driver'!V$4:V$106,'Input forecast of cost driver'!V$4:V$106,"&gt;0",'Input forecast of cost driver'!$B$4:$B$106,'Output sheet'!$B$3,'Input forecast of cost driver'!$D$4:$D$106,'Output sheet'!$B$48),SUMIFS('Input forecast of cost driver'!V$4:V$106,'Input forecast of cost driver'!V$4:V$106,"&gt;0",'Input forecast of cost driver'!$B$4:$B$106,'Output sheet'!$B$3,'Input forecast of cost driver'!$D$4:$D$106,'Output sheet'!$B$48,'Input forecast of cost driver'!$C$4:$C$106,'Output sheet'!$B70))</f>
        <v>0</v>
      </c>
      <c r="S70" s="113">
        <f>IF($B70=$B$3&amp;" Wide",SUMIFS('Input forecast of cost driver'!W$4:W$106,'Input forecast of cost driver'!W$4:W$106,"&gt;0",'Input forecast of cost driver'!$B$4:$B$106,'Output sheet'!$B$3,'Input forecast of cost driver'!$D$4:$D$106,'Output sheet'!$B$48),SUMIFS('Input forecast of cost driver'!W$4:W$106,'Input forecast of cost driver'!W$4:W$106,"&gt;0",'Input forecast of cost driver'!$B$4:$B$106,'Output sheet'!$B$3,'Input forecast of cost driver'!$D$4:$D$106,'Output sheet'!$B$48,'Input forecast of cost driver'!$C$4:$C$106,'Output sheet'!$B70))</f>
        <v>0</v>
      </c>
      <c r="T70" s="113">
        <f>IF($B70=$B$3&amp;" Wide",SUMIFS('Input forecast of cost driver'!X$4:X$106,'Input forecast of cost driver'!X$4:X$106,"&gt;0",'Input forecast of cost driver'!$B$4:$B$106,'Output sheet'!$B$3,'Input forecast of cost driver'!$D$4:$D$106,'Output sheet'!$B$48),SUMIFS('Input forecast of cost driver'!X$4:X$106,'Input forecast of cost driver'!X$4:X$106,"&gt;0",'Input forecast of cost driver'!$B$4:$B$106,'Output sheet'!$B$3,'Input forecast of cost driver'!$D$4:$D$106,'Output sheet'!$B$48,'Input forecast of cost driver'!$C$4:$C$106,'Output sheet'!$B70))</f>
        <v>0</v>
      </c>
      <c r="U70" s="113">
        <f>IF($B70=$B$3&amp;" Wide",SUMIFS('Input forecast of cost driver'!Y$4:Y$106,'Input forecast of cost driver'!Y$4:Y$106,"&gt;0",'Input forecast of cost driver'!$B$4:$B$106,'Output sheet'!$B$3,'Input forecast of cost driver'!$D$4:$D$106,'Output sheet'!$B$48),SUMIFS('Input forecast of cost driver'!Y$4:Y$106,'Input forecast of cost driver'!Y$4:Y$106,"&gt;0",'Input forecast of cost driver'!$B$4:$B$106,'Output sheet'!$B$3,'Input forecast of cost driver'!$D$4:$D$106,'Output sheet'!$B$48,'Input forecast of cost driver'!$C$4:$C$106,'Output sheet'!$B70))</f>
        <v>0</v>
      </c>
      <c r="V70" s="113">
        <f>IF($B70=$B$3&amp;" Wide",SUMIFS('Input forecast of cost driver'!Z$4:Z$106,'Input forecast of cost driver'!Z$4:Z$106,"&gt;0",'Input forecast of cost driver'!$B$4:$B$106,'Output sheet'!$B$3,'Input forecast of cost driver'!$D$4:$D$106,'Output sheet'!$B$48),SUMIFS('Input forecast of cost driver'!Z$4:Z$106,'Input forecast of cost driver'!Z$4:Z$106,"&gt;0",'Input forecast of cost driver'!$B$4:$B$106,'Output sheet'!$B$3,'Input forecast of cost driver'!$D$4:$D$106,'Output sheet'!$B$48,'Input forecast of cost driver'!$C$4:$C$106,'Output sheet'!$B70))</f>
        <v>0</v>
      </c>
      <c r="W70" s="113">
        <f>IF($B70=$B$3&amp;" Wide",SUMIFS('Input forecast of cost driver'!AA$4:AA$106,'Input forecast of cost driver'!AA$4:AA$106,"&gt;0",'Input forecast of cost driver'!$B$4:$B$106,'Output sheet'!$B$3,'Input forecast of cost driver'!$D$4:$D$106,'Output sheet'!$B$48),SUMIFS('Input forecast of cost driver'!AA$4:AA$106,'Input forecast of cost driver'!AA$4:AA$106,"&gt;0",'Input forecast of cost driver'!$B$4:$B$106,'Output sheet'!$B$3,'Input forecast of cost driver'!$D$4:$D$106,'Output sheet'!$B$48,'Input forecast of cost driver'!$C$4:$C$106,'Output sheet'!$B70))</f>
        <v>0</v>
      </c>
      <c r="X70" s="113">
        <f>IF($B70=$B$3&amp;" Wide",SUMIFS('Input forecast of cost driver'!AB$4:AB$106,'Input forecast of cost driver'!AB$4:AB$106,"&gt;0",'Input forecast of cost driver'!$B$4:$B$106,'Output sheet'!$B$3,'Input forecast of cost driver'!$D$4:$D$106,'Output sheet'!$B$48),SUMIFS('Input forecast of cost driver'!AB$4:AB$106,'Input forecast of cost driver'!AB$4:AB$106,"&gt;0",'Input forecast of cost driver'!$B$4:$B$106,'Output sheet'!$B$3,'Input forecast of cost driver'!$D$4:$D$106,'Output sheet'!$B$48,'Input forecast of cost driver'!$C$4:$C$106,'Output sheet'!$B70))</f>
        <v>0</v>
      </c>
      <c r="Y70" s="113">
        <f>IF($B70=$B$3&amp;" Wide",SUMIFS('Input forecast of cost driver'!AC$4:AC$106,'Input forecast of cost driver'!AC$4:AC$106,"&gt;0",'Input forecast of cost driver'!$B$4:$B$106,'Output sheet'!$B$3,'Input forecast of cost driver'!$D$4:$D$106,'Output sheet'!$B$48),SUMIFS('Input forecast of cost driver'!AC$4:AC$106,'Input forecast of cost driver'!AC$4:AC$106,"&gt;0",'Input forecast of cost driver'!$B$4:$B$106,'Output sheet'!$B$3,'Input forecast of cost driver'!$D$4:$D$106,'Output sheet'!$B$48,'Input forecast of cost driver'!$C$4:$C$106,'Output sheet'!$B70))</f>
        <v>0</v>
      </c>
      <c r="Z70" s="113">
        <f>IF($B70=$B$3&amp;" Wide",SUMIFS('Input forecast of cost driver'!AD$4:AD$106,'Input forecast of cost driver'!AD$4:AD$106,"&gt;0",'Input forecast of cost driver'!$B$4:$B$106,'Output sheet'!$B$3,'Input forecast of cost driver'!$D$4:$D$106,'Output sheet'!$B$48),SUMIFS('Input forecast of cost driver'!AD$4:AD$106,'Input forecast of cost driver'!AD$4:AD$106,"&gt;0",'Input forecast of cost driver'!$B$4:$B$106,'Output sheet'!$B$3,'Input forecast of cost driver'!$D$4:$D$106,'Output sheet'!$B$48,'Input forecast of cost driver'!$C$4:$C$106,'Output sheet'!$B70))</f>
        <v>0</v>
      </c>
      <c r="AA70" s="113">
        <f>IF($B70=$B$3&amp;" Wide",SUMIFS('Input forecast of cost driver'!AE$4:AE$106,'Input forecast of cost driver'!AE$4:AE$106,"&gt;0",'Input forecast of cost driver'!$B$4:$B$106,'Output sheet'!$B$3,'Input forecast of cost driver'!$D$4:$D$106,'Output sheet'!$B$48),SUMIFS('Input forecast of cost driver'!AE$4:AE$106,'Input forecast of cost driver'!AE$4:AE$106,"&gt;0",'Input forecast of cost driver'!$B$4:$B$106,'Output sheet'!$B$3,'Input forecast of cost driver'!$D$4:$D$106,'Output sheet'!$B$48,'Input forecast of cost driver'!$C$4:$C$106,'Output sheet'!$B70))</f>
        <v>0</v>
      </c>
    </row>
    <row r="71" spans="2:27">
      <c r="B71" s="32" t="str">
        <f t="shared" si="15"/>
        <v/>
      </c>
      <c r="C71" s="113">
        <f>IF($B71=$B$3&amp;" Wide",SUMIFS('Input forecast of cost driver'!G$4:G$106,'Input forecast of cost driver'!G$4:G$106,"&gt;0",'Input forecast of cost driver'!$B$4:$B$106,'Output sheet'!$B$3,'Input forecast of cost driver'!$D$4:$D$106,'Output sheet'!$B$48),SUMIFS('Input forecast of cost driver'!G$4:G$106,'Input forecast of cost driver'!G$4:G$106,"&gt;0",'Input forecast of cost driver'!$B$4:$B$106,'Output sheet'!$B$3,'Input forecast of cost driver'!$D$4:$D$106,'Output sheet'!$B$48,'Input forecast of cost driver'!$C$4:$C$106,'Output sheet'!$B71))</f>
        <v>0</v>
      </c>
      <c r="D71" s="113">
        <f>IF($B71=$B$3&amp;" Wide",SUMIFS('Input forecast of cost driver'!H$4:H$106,'Input forecast of cost driver'!H$4:H$106,"&gt;0",'Input forecast of cost driver'!$B$4:$B$106,'Output sheet'!$B$3,'Input forecast of cost driver'!$D$4:$D$106,'Output sheet'!$B$48),SUMIFS('Input forecast of cost driver'!H$4:H$106,'Input forecast of cost driver'!H$4:H$106,"&gt;0",'Input forecast of cost driver'!$B$4:$B$106,'Output sheet'!$B$3,'Input forecast of cost driver'!$D$4:$D$106,'Output sheet'!$B$48,'Input forecast of cost driver'!$C$4:$C$106,'Output sheet'!$B71))</f>
        <v>0</v>
      </c>
      <c r="E71" s="113">
        <f>IF($B71=$B$3&amp;" Wide",SUMIFS('Input forecast of cost driver'!I$4:I$106,'Input forecast of cost driver'!I$4:I$106,"&gt;0",'Input forecast of cost driver'!$B$4:$B$106,'Output sheet'!$B$3,'Input forecast of cost driver'!$D$4:$D$106,'Output sheet'!$B$48),SUMIFS('Input forecast of cost driver'!I$4:I$106,'Input forecast of cost driver'!I$4:I$106,"&gt;0",'Input forecast of cost driver'!$B$4:$B$106,'Output sheet'!$B$3,'Input forecast of cost driver'!$D$4:$D$106,'Output sheet'!$B$48,'Input forecast of cost driver'!$C$4:$C$106,'Output sheet'!$B71))</f>
        <v>0</v>
      </c>
      <c r="F71" s="113">
        <f>IF($B71=$B$3&amp;" Wide",SUMIFS('Input forecast of cost driver'!J$4:J$106,'Input forecast of cost driver'!J$4:J$106,"&gt;0",'Input forecast of cost driver'!$B$4:$B$106,'Output sheet'!$B$3,'Input forecast of cost driver'!$D$4:$D$106,'Output sheet'!$B$48),SUMIFS('Input forecast of cost driver'!J$4:J$106,'Input forecast of cost driver'!J$4:J$106,"&gt;0",'Input forecast of cost driver'!$B$4:$B$106,'Output sheet'!$B$3,'Input forecast of cost driver'!$D$4:$D$106,'Output sheet'!$B$48,'Input forecast of cost driver'!$C$4:$C$106,'Output sheet'!$B71))</f>
        <v>0</v>
      </c>
      <c r="G71" s="113">
        <f>IF($B71=$B$3&amp;" Wide",SUMIFS('Input forecast of cost driver'!K$4:K$106,'Input forecast of cost driver'!K$4:K$106,"&gt;0",'Input forecast of cost driver'!$B$4:$B$106,'Output sheet'!$B$3,'Input forecast of cost driver'!$D$4:$D$106,'Output sheet'!$B$48),SUMIFS('Input forecast of cost driver'!K$4:K$106,'Input forecast of cost driver'!K$4:K$106,"&gt;0",'Input forecast of cost driver'!$B$4:$B$106,'Output sheet'!$B$3,'Input forecast of cost driver'!$D$4:$D$106,'Output sheet'!$B$48,'Input forecast of cost driver'!$C$4:$C$106,'Output sheet'!$B71))</f>
        <v>0</v>
      </c>
      <c r="H71" s="113">
        <f>IF($B71=$B$3&amp;" Wide",SUMIFS('Input forecast of cost driver'!L$4:L$106,'Input forecast of cost driver'!L$4:L$106,"&gt;0",'Input forecast of cost driver'!$B$4:$B$106,'Output sheet'!$B$3,'Input forecast of cost driver'!$D$4:$D$106,'Output sheet'!$B$48),SUMIFS('Input forecast of cost driver'!L$4:L$106,'Input forecast of cost driver'!L$4:L$106,"&gt;0",'Input forecast of cost driver'!$B$4:$B$106,'Output sheet'!$B$3,'Input forecast of cost driver'!$D$4:$D$106,'Output sheet'!$B$48,'Input forecast of cost driver'!$C$4:$C$106,'Output sheet'!$B71))</f>
        <v>0</v>
      </c>
      <c r="I71" s="113">
        <f>IF($B71=$B$3&amp;" Wide",SUMIFS('Input forecast of cost driver'!M$4:M$106,'Input forecast of cost driver'!M$4:M$106,"&gt;0",'Input forecast of cost driver'!$B$4:$B$106,'Output sheet'!$B$3,'Input forecast of cost driver'!$D$4:$D$106,'Output sheet'!$B$48),SUMIFS('Input forecast of cost driver'!M$4:M$106,'Input forecast of cost driver'!M$4:M$106,"&gt;0",'Input forecast of cost driver'!$B$4:$B$106,'Output sheet'!$B$3,'Input forecast of cost driver'!$D$4:$D$106,'Output sheet'!$B$48,'Input forecast of cost driver'!$C$4:$C$106,'Output sheet'!$B71))</f>
        <v>0</v>
      </c>
      <c r="J71" s="113">
        <f>IF($B71=$B$3&amp;" Wide",SUMIFS('Input forecast of cost driver'!N$4:N$106,'Input forecast of cost driver'!N$4:N$106,"&gt;0",'Input forecast of cost driver'!$B$4:$B$106,'Output sheet'!$B$3,'Input forecast of cost driver'!$D$4:$D$106,'Output sheet'!$B$48),SUMIFS('Input forecast of cost driver'!N$4:N$106,'Input forecast of cost driver'!N$4:N$106,"&gt;0",'Input forecast of cost driver'!$B$4:$B$106,'Output sheet'!$B$3,'Input forecast of cost driver'!$D$4:$D$106,'Output sheet'!$B$48,'Input forecast of cost driver'!$C$4:$C$106,'Output sheet'!$B71))</f>
        <v>0</v>
      </c>
      <c r="K71" s="113">
        <f>IF($B71=$B$3&amp;" Wide",SUMIFS('Input forecast of cost driver'!O$4:O$106,'Input forecast of cost driver'!O$4:O$106,"&gt;0",'Input forecast of cost driver'!$B$4:$B$106,'Output sheet'!$B$3,'Input forecast of cost driver'!$D$4:$D$106,'Output sheet'!$B$48),SUMIFS('Input forecast of cost driver'!O$4:O$106,'Input forecast of cost driver'!O$4:O$106,"&gt;0",'Input forecast of cost driver'!$B$4:$B$106,'Output sheet'!$B$3,'Input forecast of cost driver'!$D$4:$D$106,'Output sheet'!$B$48,'Input forecast of cost driver'!$C$4:$C$106,'Output sheet'!$B71))</f>
        <v>0</v>
      </c>
      <c r="L71" s="113">
        <f>IF($B71=$B$3&amp;" Wide",SUMIFS('Input forecast of cost driver'!P$4:P$106,'Input forecast of cost driver'!P$4:P$106,"&gt;0",'Input forecast of cost driver'!$B$4:$B$106,'Output sheet'!$B$3,'Input forecast of cost driver'!$D$4:$D$106,'Output sheet'!$B$48),SUMIFS('Input forecast of cost driver'!P$4:P$106,'Input forecast of cost driver'!P$4:P$106,"&gt;0",'Input forecast of cost driver'!$B$4:$B$106,'Output sheet'!$B$3,'Input forecast of cost driver'!$D$4:$D$106,'Output sheet'!$B$48,'Input forecast of cost driver'!$C$4:$C$106,'Output sheet'!$B71))</f>
        <v>0</v>
      </c>
      <c r="M71" s="113">
        <f>IF($B71=$B$3&amp;" Wide",SUMIFS('Input forecast of cost driver'!Q$4:Q$106,'Input forecast of cost driver'!Q$4:Q$106,"&gt;0",'Input forecast of cost driver'!$B$4:$B$106,'Output sheet'!$B$3,'Input forecast of cost driver'!$D$4:$D$106,'Output sheet'!$B$48),SUMIFS('Input forecast of cost driver'!Q$4:Q$106,'Input forecast of cost driver'!Q$4:Q$106,"&gt;0",'Input forecast of cost driver'!$B$4:$B$106,'Output sheet'!$B$3,'Input forecast of cost driver'!$D$4:$D$106,'Output sheet'!$B$48,'Input forecast of cost driver'!$C$4:$C$106,'Output sheet'!$B71))</f>
        <v>0</v>
      </c>
      <c r="N71" s="113">
        <f>IF($B71=$B$3&amp;" Wide",SUMIFS('Input forecast of cost driver'!R$4:R$106,'Input forecast of cost driver'!R$4:R$106,"&gt;0",'Input forecast of cost driver'!$B$4:$B$106,'Output sheet'!$B$3,'Input forecast of cost driver'!$D$4:$D$106,'Output sheet'!$B$48),SUMIFS('Input forecast of cost driver'!R$4:R$106,'Input forecast of cost driver'!R$4:R$106,"&gt;0",'Input forecast of cost driver'!$B$4:$B$106,'Output sheet'!$B$3,'Input forecast of cost driver'!$D$4:$D$106,'Output sheet'!$B$48,'Input forecast of cost driver'!$C$4:$C$106,'Output sheet'!$B71))</f>
        <v>0</v>
      </c>
      <c r="O71" s="113">
        <f>IF($B71=$B$3&amp;" Wide",SUMIFS('Input forecast of cost driver'!S$4:S$106,'Input forecast of cost driver'!S$4:S$106,"&gt;0",'Input forecast of cost driver'!$B$4:$B$106,'Output sheet'!$B$3,'Input forecast of cost driver'!$D$4:$D$106,'Output sheet'!$B$48),SUMIFS('Input forecast of cost driver'!S$4:S$106,'Input forecast of cost driver'!S$4:S$106,"&gt;0",'Input forecast of cost driver'!$B$4:$B$106,'Output sheet'!$B$3,'Input forecast of cost driver'!$D$4:$D$106,'Output sheet'!$B$48,'Input forecast of cost driver'!$C$4:$C$106,'Output sheet'!$B71))</f>
        <v>0</v>
      </c>
      <c r="P71" s="113">
        <f>IF($B71=$B$3&amp;" Wide",SUMIFS('Input forecast of cost driver'!T$4:T$106,'Input forecast of cost driver'!T$4:T$106,"&gt;0",'Input forecast of cost driver'!$B$4:$B$106,'Output sheet'!$B$3,'Input forecast of cost driver'!$D$4:$D$106,'Output sheet'!$B$48),SUMIFS('Input forecast of cost driver'!T$4:T$106,'Input forecast of cost driver'!T$4:T$106,"&gt;0",'Input forecast of cost driver'!$B$4:$B$106,'Output sheet'!$B$3,'Input forecast of cost driver'!$D$4:$D$106,'Output sheet'!$B$48,'Input forecast of cost driver'!$C$4:$C$106,'Output sheet'!$B71))</f>
        <v>0</v>
      </c>
      <c r="Q71" s="113">
        <f>IF($B71=$B$3&amp;" Wide",SUMIFS('Input forecast of cost driver'!U$4:U$106,'Input forecast of cost driver'!U$4:U$106,"&gt;0",'Input forecast of cost driver'!$B$4:$B$106,'Output sheet'!$B$3,'Input forecast of cost driver'!$D$4:$D$106,'Output sheet'!$B$48),SUMIFS('Input forecast of cost driver'!U$4:U$106,'Input forecast of cost driver'!U$4:U$106,"&gt;0",'Input forecast of cost driver'!$B$4:$B$106,'Output sheet'!$B$3,'Input forecast of cost driver'!$D$4:$D$106,'Output sheet'!$B$48,'Input forecast of cost driver'!$C$4:$C$106,'Output sheet'!$B71))</f>
        <v>0</v>
      </c>
      <c r="R71" s="113">
        <f>IF($B71=$B$3&amp;" Wide",SUMIFS('Input forecast of cost driver'!V$4:V$106,'Input forecast of cost driver'!V$4:V$106,"&gt;0",'Input forecast of cost driver'!$B$4:$B$106,'Output sheet'!$B$3,'Input forecast of cost driver'!$D$4:$D$106,'Output sheet'!$B$48),SUMIFS('Input forecast of cost driver'!V$4:V$106,'Input forecast of cost driver'!V$4:V$106,"&gt;0",'Input forecast of cost driver'!$B$4:$B$106,'Output sheet'!$B$3,'Input forecast of cost driver'!$D$4:$D$106,'Output sheet'!$B$48,'Input forecast of cost driver'!$C$4:$C$106,'Output sheet'!$B71))</f>
        <v>0</v>
      </c>
      <c r="S71" s="113">
        <f>IF($B71=$B$3&amp;" Wide",SUMIFS('Input forecast of cost driver'!W$4:W$106,'Input forecast of cost driver'!W$4:W$106,"&gt;0",'Input forecast of cost driver'!$B$4:$B$106,'Output sheet'!$B$3,'Input forecast of cost driver'!$D$4:$D$106,'Output sheet'!$B$48),SUMIFS('Input forecast of cost driver'!W$4:W$106,'Input forecast of cost driver'!W$4:W$106,"&gt;0",'Input forecast of cost driver'!$B$4:$B$106,'Output sheet'!$B$3,'Input forecast of cost driver'!$D$4:$D$106,'Output sheet'!$B$48,'Input forecast of cost driver'!$C$4:$C$106,'Output sheet'!$B71))</f>
        <v>0</v>
      </c>
      <c r="T71" s="113">
        <f>IF($B71=$B$3&amp;" Wide",SUMIFS('Input forecast of cost driver'!X$4:X$106,'Input forecast of cost driver'!X$4:X$106,"&gt;0",'Input forecast of cost driver'!$B$4:$B$106,'Output sheet'!$B$3,'Input forecast of cost driver'!$D$4:$D$106,'Output sheet'!$B$48),SUMIFS('Input forecast of cost driver'!X$4:X$106,'Input forecast of cost driver'!X$4:X$106,"&gt;0",'Input forecast of cost driver'!$B$4:$B$106,'Output sheet'!$B$3,'Input forecast of cost driver'!$D$4:$D$106,'Output sheet'!$B$48,'Input forecast of cost driver'!$C$4:$C$106,'Output sheet'!$B71))</f>
        <v>0</v>
      </c>
      <c r="U71" s="113">
        <f>IF($B71=$B$3&amp;" Wide",SUMIFS('Input forecast of cost driver'!Y$4:Y$106,'Input forecast of cost driver'!Y$4:Y$106,"&gt;0",'Input forecast of cost driver'!$B$4:$B$106,'Output sheet'!$B$3,'Input forecast of cost driver'!$D$4:$D$106,'Output sheet'!$B$48),SUMIFS('Input forecast of cost driver'!Y$4:Y$106,'Input forecast of cost driver'!Y$4:Y$106,"&gt;0",'Input forecast of cost driver'!$B$4:$B$106,'Output sheet'!$B$3,'Input forecast of cost driver'!$D$4:$D$106,'Output sheet'!$B$48,'Input forecast of cost driver'!$C$4:$C$106,'Output sheet'!$B71))</f>
        <v>0</v>
      </c>
      <c r="V71" s="113">
        <f>IF($B71=$B$3&amp;" Wide",SUMIFS('Input forecast of cost driver'!Z$4:Z$106,'Input forecast of cost driver'!Z$4:Z$106,"&gt;0",'Input forecast of cost driver'!$B$4:$B$106,'Output sheet'!$B$3,'Input forecast of cost driver'!$D$4:$D$106,'Output sheet'!$B$48),SUMIFS('Input forecast of cost driver'!Z$4:Z$106,'Input forecast of cost driver'!Z$4:Z$106,"&gt;0",'Input forecast of cost driver'!$B$4:$B$106,'Output sheet'!$B$3,'Input forecast of cost driver'!$D$4:$D$106,'Output sheet'!$B$48,'Input forecast of cost driver'!$C$4:$C$106,'Output sheet'!$B71))</f>
        <v>0</v>
      </c>
      <c r="W71" s="113">
        <f>IF($B71=$B$3&amp;" Wide",SUMIFS('Input forecast of cost driver'!AA$4:AA$106,'Input forecast of cost driver'!AA$4:AA$106,"&gt;0",'Input forecast of cost driver'!$B$4:$B$106,'Output sheet'!$B$3,'Input forecast of cost driver'!$D$4:$D$106,'Output sheet'!$B$48),SUMIFS('Input forecast of cost driver'!AA$4:AA$106,'Input forecast of cost driver'!AA$4:AA$106,"&gt;0",'Input forecast of cost driver'!$B$4:$B$106,'Output sheet'!$B$3,'Input forecast of cost driver'!$D$4:$D$106,'Output sheet'!$B$48,'Input forecast of cost driver'!$C$4:$C$106,'Output sheet'!$B71))</f>
        <v>0</v>
      </c>
      <c r="X71" s="113">
        <f>IF($B71=$B$3&amp;" Wide",SUMIFS('Input forecast of cost driver'!AB$4:AB$106,'Input forecast of cost driver'!AB$4:AB$106,"&gt;0",'Input forecast of cost driver'!$B$4:$B$106,'Output sheet'!$B$3,'Input forecast of cost driver'!$D$4:$D$106,'Output sheet'!$B$48),SUMIFS('Input forecast of cost driver'!AB$4:AB$106,'Input forecast of cost driver'!AB$4:AB$106,"&gt;0",'Input forecast of cost driver'!$B$4:$B$106,'Output sheet'!$B$3,'Input forecast of cost driver'!$D$4:$D$106,'Output sheet'!$B$48,'Input forecast of cost driver'!$C$4:$C$106,'Output sheet'!$B71))</f>
        <v>0</v>
      </c>
      <c r="Y71" s="113">
        <f>IF($B71=$B$3&amp;" Wide",SUMIFS('Input forecast of cost driver'!AC$4:AC$106,'Input forecast of cost driver'!AC$4:AC$106,"&gt;0",'Input forecast of cost driver'!$B$4:$B$106,'Output sheet'!$B$3,'Input forecast of cost driver'!$D$4:$D$106,'Output sheet'!$B$48),SUMIFS('Input forecast of cost driver'!AC$4:AC$106,'Input forecast of cost driver'!AC$4:AC$106,"&gt;0",'Input forecast of cost driver'!$B$4:$B$106,'Output sheet'!$B$3,'Input forecast of cost driver'!$D$4:$D$106,'Output sheet'!$B$48,'Input forecast of cost driver'!$C$4:$C$106,'Output sheet'!$B71))</f>
        <v>0</v>
      </c>
      <c r="Z71" s="113">
        <f>IF($B71=$B$3&amp;" Wide",SUMIFS('Input forecast of cost driver'!AD$4:AD$106,'Input forecast of cost driver'!AD$4:AD$106,"&gt;0",'Input forecast of cost driver'!$B$4:$B$106,'Output sheet'!$B$3,'Input forecast of cost driver'!$D$4:$D$106,'Output sheet'!$B$48),SUMIFS('Input forecast of cost driver'!AD$4:AD$106,'Input forecast of cost driver'!AD$4:AD$106,"&gt;0",'Input forecast of cost driver'!$B$4:$B$106,'Output sheet'!$B$3,'Input forecast of cost driver'!$D$4:$D$106,'Output sheet'!$B$48,'Input forecast of cost driver'!$C$4:$C$106,'Output sheet'!$B71))</f>
        <v>0</v>
      </c>
      <c r="AA71" s="113">
        <f>IF($B71=$B$3&amp;" Wide",SUMIFS('Input forecast of cost driver'!AE$4:AE$106,'Input forecast of cost driver'!AE$4:AE$106,"&gt;0",'Input forecast of cost driver'!$B$4:$B$106,'Output sheet'!$B$3,'Input forecast of cost driver'!$D$4:$D$106,'Output sheet'!$B$48),SUMIFS('Input forecast of cost driver'!AE$4:AE$106,'Input forecast of cost driver'!AE$4:AE$106,"&gt;0",'Input forecast of cost driver'!$B$4:$B$106,'Output sheet'!$B$3,'Input forecast of cost driver'!$D$4:$D$106,'Output sheet'!$B$48,'Input forecast of cost driver'!$C$4:$C$106,'Output sheet'!$B71))</f>
        <v>0</v>
      </c>
    </row>
    <row r="72" spans="2:27">
      <c r="B72" s="32" t="str">
        <f t="shared" si="15"/>
        <v/>
      </c>
      <c r="C72" s="113">
        <f>IF($B72=$B$3&amp;" Wide",SUMIFS('Input forecast of cost driver'!G$4:G$106,'Input forecast of cost driver'!G$4:G$106,"&gt;0",'Input forecast of cost driver'!$B$4:$B$106,'Output sheet'!$B$3,'Input forecast of cost driver'!$D$4:$D$106,'Output sheet'!$B$48),SUMIFS('Input forecast of cost driver'!G$4:G$106,'Input forecast of cost driver'!G$4:G$106,"&gt;0",'Input forecast of cost driver'!$B$4:$B$106,'Output sheet'!$B$3,'Input forecast of cost driver'!$D$4:$D$106,'Output sheet'!$B$48,'Input forecast of cost driver'!$C$4:$C$106,'Output sheet'!$B72))</f>
        <v>0</v>
      </c>
      <c r="D72" s="113">
        <f>IF($B72=$B$3&amp;" Wide",SUMIFS('Input forecast of cost driver'!H$4:H$106,'Input forecast of cost driver'!H$4:H$106,"&gt;0",'Input forecast of cost driver'!$B$4:$B$106,'Output sheet'!$B$3,'Input forecast of cost driver'!$D$4:$D$106,'Output sheet'!$B$48),SUMIFS('Input forecast of cost driver'!H$4:H$106,'Input forecast of cost driver'!H$4:H$106,"&gt;0",'Input forecast of cost driver'!$B$4:$B$106,'Output sheet'!$B$3,'Input forecast of cost driver'!$D$4:$D$106,'Output sheet'!$B$48,'Input forecast of cost driver'!$C$4:$C$106,'Output sheet'!$B72))</f>
        <v>0</v>
      </c>
      <c r="E72" s="113">
        <f>IF($B72=$B$3&amp;" Wide",SUMIFS('Input forecast of cost driver'!I$4:I$106,'Input forecast of cost driver'!I$4:I$106,"&gt;0",'Input forecast of cost driver'!$B$4:$B$106,'Output sheet'!$B$3,'Input forecast of cost driver'!$D$4:$D$106,'Output sheet'!$B$48),SUMIFS('Input forecast of cost driver'!I$4:I$106,'Input forecast of cost driver'!I$4:I$106,"&gt;0",'Input forecast of cost driver'!$B$4:$B$106,'Output sheet'!$B$3,'Input forecast of cost driver'!$D$4:$D$106,'Output sheet'!$B$48,'Input forecast of cost driver'!$C$4:$C$106,'Output sheet'!$B72))</f>
        <v>0</v>
      </c>
      <c r="F72" s="113">
        <f>IF($B72=$B$3&amp;" Wide",SUMIFS('Input forecast of cost driver'!J$4:J$106,'Input forecast of cost driver'!J$4:J$106,"&gt;0",'Input forecast of cost driver'!$B$4:$B$106,'Output sheet'!$B$3,'Input forecast of cost driver'!$D$4:$D$106,'Output sheet'!$B$48),SUMIFS('Input forecast of cost driver'!J$4:J$106,'Input forecast of cost driver'!J$4:J$106,"&gt;0",'Input forecast of cost driver'!$B$4:$B$106,'Output sheet'!$B$3,'Input forecast of cost driver'!$D$4:$D$106,'Output sheet'!$B$48,'Input forecast of cost driver'!$C$4:$C$106,'Output sheet'!$B72))</f>
        <v>0</v>
      </c>
      <c r="G72" s="113">
        <f>IF($B72=$B$3&amp;" Wide",SUMIFS('Input forecast of cost driver'!K$4:K$106,'Input forecast of cost driver'!K$4:K$106,"&gt;0",'Input forecast of cost driver'!$B$4:$B$106,'Output sheet'!$B$3,'Input forecast of cost driver'!$D$4:$D$106,'Output sheet'!$B$48),SUMIFS('Input forecast of cost driver'!K$4:K$106,'Input forecast of cost driver'!K$4:K$106,"&gt;0",'Input forecast of cost driver'!$B$4:$B$106,'Output sheet'!$B$3,'Input forecast of cost driver'!$D$4:$D$106,'Output sheet'!$B$48,'Input forecast of cost driver'!$C$4:$C$106,'Output sheet'!$B72))</f>
        <v>0</v>
      </c>
      <c r="H72" s="113">
        <f>IF($B72=$B$3&amp;" Wide",SUMIFS('Input forecast of cost driver'!L$4:L$106,'Input forecast of cost driver'!L$4:L$106,"&gt;0",'Input forecast of cost driver'!$B$4:$B$106,'Output sheet'!$B$3,'Input forecast of cost driver'!$D$4:$D$106,'Output sheet'!$B$48),SUMIFS('Input forecast of cost driver'!L$4:L$106,'Input forecast of cost driver'!L$4:L$106,"&gt;0",'Input forecast of cost driver'!$B$4:$B$106,'Output sheet'!$B$3,'Input forecast of cost driver'!$D$4:$D$106,'Output sheet'!$B$48,'Input forecast of cost driver'!$C$4:$C$106,'Output sheet'!$B72))</f>
        <v>0</v>
      </c>
      <c r="I72" s="113">
        <f>IF($B72=$B$3&amp;" Wide",SUMIFS('Input forecast of cost driver'!M$4:M$106,'Input forecast of cost driver'!M$4:M$106,"&gt;0",'Input forecast of cost driver'!$B$4:$B$106,'Output sheet'!$B$3,'Input forecast of cost driver'!$D$4:$D$106,'Output sheet'!$B$48),SUMIFS('Input forecast of cost driver'!M$4:M$106,'Input forecast of cost driver'!M$4:M$106,"&gt;0",'Input forecast of cost driver'!$B$4:$B$106,'Output sheet'!$B$3,'Input forecast of cost driver'!$D$4:$D$106,'Output sheet'!$B$48,'Input forecast of cost driver'!$C$4:$C$106,'Output sheet'!$B72))</f>
        <v>0</v>
      </c>
      <c r="J72" s="113">
        <f>IF($B72=$B$3&amp;" Wide",SUMIFS('Input forecast of cost driver'!N$4:N$106,'Input forecast of cost driver'!N$4:N$106,"&gt;0",'Input forecast of cost driver'!$B$4:$B$106,'Output sheet'!$B$3,'Input forecast of cost driver'!$D$4:$D$106,'Output sheet'!$B$48),SUMIFS('Input forecast of cost driver'!N$4:N$106,'Input forecast of cost driver'!N$4:N$106,"&gt;0",'Input forecast of cost driver'!$B$4:$B$106,'Output sheet'!$B$3,'Input forecast of cost driver'!$D$4:$D$106,'Output sheet'!$B$48,'Input forecast of cost driver'!$C$4:$C$106,'Output sheet'!$B72))</f>
        <v>0</v>
      </c>
      <c r="K72" s="113">
        <f>IF($B72=$B$3&amp;" Wide",SUMIFS('Input forecast of cost driver'!O$4:O$106,'Input forecast of cost driver'!O$4:O$106,"&gt;0",'Input forecast of cost driver'!$B$4:$B$106,'Output sheet'!$B$3,'Input forecast of cost driver'!$D$4:$D$106,'Output sheet'!$B$48),SUMIFS('Input forecast of cost driver'!O$4:O$106,'Input forecast of cost driver'!O$4:O$106,"&gt;0",'Input forecast of cost driver'!$B$4:$B$106,'Output sheet'!$B$3,'Input forecast of cost driver'!$D$4:$D$106,'Output sheet'!$B$48,'Input forecast of cost driver'!$C$4:$C$106,'Output sheet'!$B72))</f>
        <v>0</v>
      </c>
      <c r="L72" s="113">
        <f>IF($B72=$B$3&amp;" Wide",SUMIFS('Input forecast of cost driver'!P$4:P$106,'Input forecast of cost driver'!P$4:P$106,"&gt;0",'Input forecast of cost driver'!$B$4:$B$106,'Output sheet'!$B$3,'Input forecast of cost driver'!$D$4:$D$106,'Output sheet'!$B$48),SUMIFS('Input forecast of cost driver'!P$4:P$106,'Input forecast of cost driver'!P$4:P$106,"&gt;0",'Input forecast of cost driver'!$B$4:$B$106,'Output sheet'!$B$3,'Input forecast of cost driver'!$D$4:$D$106,'Output sheet'!$B$48,'Input forecast of cost driver'!$C$4:$C$106,'Output sheet'!$B72))</f>
        <v>0</v>
      </c>
      <c r="M72" s="113">
        <f>IF($B72=$B$3&amp;" Wide",SUMIFS('Input forecast of cost driver'!Q$4:Q$106,'Input forecast of cost driver'!Q$4:Q$106,"&gt;0",'Input forecast of cost driver'!$B$4:$B$106,'Output sheet'!$B$3,'Input forecast of cost driver'!$D$4:$D$106,'Output sheet'!$B$48),SUMIFS('Input forecast of cost driver'!Q$4:Q$106,'Input forecast of cost driver'!Q$4:Q$106,"&gt;0",'Input forecast of cost driver'!$B$4:$B$106,'Output sheet'!$B$3,'Input forecast of cost driver'!$D$4:$D$106,'Output sheet'!$B$48,'Input forecast of cost driver'!$C$4:$C$106,'Output sheet'!$B72))</f>
        <v>0</v>
      </c>
      <c r="N72" s="113">
        <f>IF($B72=$B$3&amp;" Wide",SUMIFS('Input forecast of cost driver'!R$4:R$106,'Input forecast of cost driver'!R$4:R$106,"&gt;0",'Input forecast of cost driver'!$B$4:$B$106,'Output sheet'!$B$3,'Input forecast of cost driver'!$D$4:$D$106,'Output sheet'!$B$48),SUMIFS('Input forecast of cost driver'!R$4:R$106,'Input forecast of cost driver'!R$4:R$106,"&gt;0",'Input forecast of cost driver'!$B$4:$B$106,'Output sheet'!$B$3,'Input forecast of cost driver'!$D$4:$D$106,'Output sheet'!$B$48,'Input forecast of cost driver'!$C$4:$C$106,'Output sheet'!$B72))</f>
        <v>0</v>
      </c>
      <c r="O72" s="113">
        <f>IF($B72=$B$3&amp;" Wide",SUMIFS('Input forecast of cost driver'!S$4:S$106,'Input forecast of cost driver'!S$4:S$106,"&gt;0",'Input forecast of cost driver'!$B$4:$B$106,'Output sheet'!$B$3,'Input forecast of cost driver'!$D$4:$D$106,'Output sheet'!$B$48),SUMIFS('Input forecast of cost driver'!S$4:S$106,'Input forecast of cost driver'!S$4:S$106,"&gt;0",'Input forecast of cost driver'!$B$4:$B$106,'Output sheet'!$B$3,'Input forecast of cost driver'!$D$4:$D$106,'Output sheet'!$B$48,'Input forecast of cost driver'!$C$4:$C$106,'Output sheet'!$B72))</f>
        <v>0</v>
      </c>
      <c r="P72" s="113">
        <f>IF($B72=$B$3&amp;" Wide",SUMIFS('Input forecast of cost driver'!T$4:T$106,'Input forecast of cost driver'!T$4:T$106,"&gt;0",'Input forecast of cost driver'!$B$4:$B$106,'Output sheet'!$B$3,'Input forecast of cost driver'!$D$4:$D$106,'Output sheet'!$B$48),SUMIFS('Input forecast of cost driver'!T$4:T$106,'Input forecast of cost driver'!T$4:T$106,"&gt;0",'Input forecast of cost driver'!$B$4:$B$106,'Output sheet'!$B$3,'Input forecast of cost driver'!$D$4:$D$106,'Output sheet'!$B$48,'Input forecast of cost driver'!$C$4:$C$106,'Output sheet'!$B72))</f>
        <v>0</v>
      </c>
      <c r="Q72" s="113">
        <f>IF($B72=$B$3&amp;" Wide",SUMIFS('Input forecast of cost driver'!U$4:U$106,'Input forecast of cost driver'!U$4:U$106,"&gt;0",'Input forecast of cost driver'!$B$4:$B$106,'Output sheet'!$B$3,'Input forecast of cost driver'!$D$4:$D$106,'Output sheet'!$B$48),SUMIFS('Input forecast of cost driver'!U$4:U$106,'Input forecast of cost driver'!U$4:U$106,"&gt;0",'Input forecast of cost driver'!$B$4:$B$106,'Output sheet'!$B$3,'Input forecast of cost driver'!$D$4:$D$106,'Output sheet'!$B$48,'Input forecast of cost driver'!$C$4:$C$106,'Output sheet'!$B72))</f>
        <v>0</v>
      </c>
      <c r="R72" s="113">
        <f>IF($B72=$B$3&amp;" Wide",SUMIFS('Input forecast of cost driver'!V$4:V$106,'Input forecast of cost driver'!V$4:V$106,"&gt;0",'Input forecast of cost driver'!$B$4:$B$106,'Output sheet'!$B$3,'Input forecast of cost driver'!$D$4:$D$106,'Output sheet'!$B$48),SUMIFS('Input forecast of cost driver'!V$4:V$106,'Input forecast of cost driver'!V$4:V$106,"&gt;0",'Input forecast of cost driver'!$B$4:$B$106,'Output sheet'!$B$3,'Input forecast of cost driver'!$D$4:$D$106,'Output sheet'!$B$48,'Input forecast of cost driver'!$C$4:$C$106,'Output sheet'!$B72))</f>
        <v>0</v>
      </c>
      <c r="S72" s="113">
        <f>IF($B72=$B$3&amp;" Wide",SUMIFS('Input forecast of cost driver'!W$4:W$106,'Input forecast of cost driver'!W$4:W$106,"&gt;0",'Input forecast of cost driver'!$B$4:$B$106,'Output sheet'!$B$3,'Input forecast of cost driver'!$D$4:$D$106,'Output sheet'!$B$48),SUMIFS('Input forecast of cost driver'!W$4:W$106,'Input forecast of cost driver'!W$4:W$106,"&gt;0",'Input forecast of cost driver'!$B$4:$B$106,'Output sheet'!$B$3,'Input forecast of cost driver'!$D$4:$D$106,'Output sheet'!$B$48,'Input forecast of cost driver'!$C$4:$C$106,'Output sheet'!$B72))</f>
        <v>0</v>
      </c>
      <c r="T72" s="113">
        <f>IF($B72=$B$3&amp;" Wide",SUMIFS('Input forecast of cost driver'!X$4:X$106,'Input forecast of cost driver'!X$4:X$106,"&gt;0",'Input forecast of cost driver'!$B$4:$B$106,'Output sheet'!$B$3,'Input forecast of cost driver'!$D$4:$D$106,'Output sheet'!$B$48),SUMIFS('Input forecast of cost driver'!X$4:X$106,'Input forecast of cost driver'!X$4:X$106,"&gt;0",'Input forecast of cost driver'!$B$4:$B$106,'Output sheet'!$B$3,'Input forecast of cost driver'!$D$4:$D$106,'Output sheet'!$B$48,'Input forecast of cost driver'!$C$4:$C$106,'Output sheet'!$B72))</f>
        <v>0</v>
      </c>
      <c r="U72" s="113">
        <f>IF($B72=$B$3&amp;" Wide",SUMIFS('Input forecast of cost driver'!Y$4:Y$106,'Input forecast of cost driver'!Y$4:Y$106,"&gt;0",'Input forecast of cost driver'!$B$4:$B$106,'Output sheet'!$B$3,'Input forecast of cost driver'!$D$4:$D$106,'Output sheet'!$B$48),SUMIFS('Input forecast of cost driver'!Y$4:Y$106,'Input forecast of cost driver'!Y$4:Y$106,"&gt;0",'Input forecast of cost driver'!$B$4:$B$106,'Output sheet'!$B$3,'Input forecast of cost driver'!$D$4:$D$106,'Output sheet'!$B$48,'Input forecast of cost driver'!$C$4:$C$106,'Output sheet'!$B72))</f>
        <v>0</v>
      </c>
      <c r="V72" s="113">
        <f>IF($B72=$B$3&amp;" Wide",SUMIFS('Input forecast of cost driver'!Z$4:Z$106,'Input forecast of cost driver'!Z$4:Z$106,"&gt;0",'Input forecast of cost driver'!$B$4:$B$106,'Output sheet'!$B$3,'Input forecast of cost driver'!$D$4:$D$106,'Output sheet'!$B$48),SUMIFS('Input forecast of cost driver'!Z$4:Z$106,'Input forecast of cost driver'!Z$4:Z$106,"&gt;0",'Input forecast of cost driver'!$B$4:$B$106,'Output sheet'!$B$3,'Input forecast of cost driver'!$D$4:$D$106,'Output sheet'!$B$48,'Input forecast of cost driver'!$C$4:$C$106,'Output sheet'!$B72))</f>
        <v>0</v>
      </c>
      <c r="W72" s="113">
        <f>IF($B72=$B$3&amp;" Wide",SUMIFS('Input forecast of cost driver'!AA$4:AA$106,'Input forecast of cost driver'!AA$4:AA$106,"&gt;0",'Input forecast of cost driver'!$B$4:$B$106,'Output sheet'!$B$3,'Input forecast of cost driver'!$D$4:$D$106,'Output sheet'!$B$48),SUMIFS('Input forecast of cost driver'!AA$4:AA$106,'Input forecast of cost driver'!AA$4:AA$106,"&gt;0",'Input forecast of cost driver'!$B$4:$B$106,'Output sheet'!$B$3,'Input forecast of cost driver'!$D$4:$D$106,'Output sheet'!$B$48,'Input forecast of cost driver'!$C$4:$C$106,'Output sheet'!$B72))</f>
        <v>0</v>
      </c>
      <c r="X72" s="113">
        <f>IF($B72=$B$3&amp;" Wide",SUMIFS('Input forecast of cost driver'!AB$4:AB$106,'Input forecast of cost driver'!AB$4:AB$106,"&gt;0",'Input forecast of cost driver'!$B$4:$B$106,'Output sheet'!$B$3,'Input forecast of cost driver'!$D$4:$D$106,'Output sheet'!$B$48),SUMIFS('Input forecast of cost driver'!AB$4:AB$106,'Input forecast of cost driver'!AB$4:AB$106,"&gt;0",'Input forecast of cost driver'!$B$4:$B$106,'Output sheet'!$B$3,'Input forecast of cost driver'!$D$4:$D$106,'Output sheet'!$B$48,'Input forecast of cost driver'!$C$4:$C$106,'Output sheet'!$B72))</f>
        <v>0</v>
      </c>
      <c r="Y72" s="113">
        <f>IF($B72=$B$3&amp;" Wide",SUMIFS('Input forecast of cost driver'!AC$4:AC$106,'Input forecast of cost driver'!AC$4:AC$106,"&gt;0",'Input forecast of cost driver'!$B$4:$B$106,'Output sheet'!$B$3,'Input forecast of cost driver'!$D$4:$D$106,'Output sheet'!$B$48),SUMIFS('Input forecast of cost driver'!AC$4:AC$106,'Input forecast of cost driver'!AC$4:AC$106,"&gt;0",'Input forecast of cost driver'!$B$4:$B$106,'Output sheet'!$B$3,'Input forecast of cost driver'!$D$4:$D$106,'Output sheet'!$B$48,'Input forecast of cost driver'!$C$4:$C$106,'Output sheet'!$B72))</f>
        <v>0</v>
      </c>
      <c r="Z72" s="113">
        <f>IF($B72=$B$3&amp;" Wide",SUMIFS('Input forecast of cost driver'!AD$4:AD$106,'Input forecast of cost driver'!AD$4:AD$106,"&gt;0",'Input forecast of cost driver'!$B$4:$B$106,'Output sheet'!$B$3,'Input forecast of cost driver'!$D$4:$D$106,'Output sheet'!$B$48),SUMIFS('Input forecast of cost driver'!AD$4:AD$106,'Input forecast of cost driver'!AD$4:AD$106,"&gt;0",'Input forecast of cost driver'!$B$4:$B$106,'Output sheet'!$B$3,'Input forecast of cost driver'!$D$4:$D$106,'Output sheet'!$B$48,'Input forecast of cost driver'!$C$4:$C$106,'Output sheet'!$B72))</f>
        <v>0</v>
      </c>
      <c r="AA72" s="113">
        <f>IF($B72=$B$3&amp;" Wide",SUMIFS('Input forecast of cost driver'!AE$4:AE$106,'Input forecast of cost driver'!AE$4:AE$106,"&gt;0",'Input forecast of cost driver'!$B$4:$B$106,'Output sheet'!$B$3,'Input forecast of cost driver'!$D$4:$D$106,'Output sheet'!$B$48),SUMIFS('Input forecast of cost driver'!AE$4:AE$106,'Input forecast of cost driver'!AE$4:AE$106,"&gt;0",'Input forecast of cost driver'!$B$4:$B$106,'Output sheet'!$B$3,'Input forecast of cost driver'!$D$4:$D$106,'Output sheet'!$B$48,'Input forecast of cost driver'!$C$4:$C$106,'Output sheet'!$B72))</f>
        <v>0</v>
      </c>
    </row>
    <row r="73" spans="2:27">
      <c r="B73" s="121" t="str">
        <f t="shared" si="15"/>
        <v/>
      </c>
      <c r="C73" s="113">
        <f>IF($B73=$B$3&amp;" Wide",SUMIFS('Input forecast of cost driver'!G$4:G$106,'Input forecast of cost driver'!G$4:G$106,"&gt;0",'Input forecast of cost driver'!$B$4:$B$106,'Output sheet'!$B$3,'Input forecast of cost driver'!$D$4:$D$106,'Output sheet'!$B$48),SUMIFS('Input forecast of cost driver'!G$4:G$106,'Input forecast of cost driver'!G$4:G$106,"&gt;0",'Input forecast of cost driver'!$B$4:$B$106,'Output sheet'!$B$3,'Input forecast of cost driver'!$D$4:$D$106,'Output sheet'!$B$48,'Input forecast of cost driver'!$C$4:$C$106,'Output sheet'!$B73))</f>
        <v>0</v>
      </c>
      <c r="D73" s="113">
        <f>IF($B73=$B$3&amp;" Wide",SUMIFS('Input forecast of cost driver'!H$4:H$106,'Input forecast of cost driver'!H$4:H$106,"&gt;0",'Input forecast of cost driver'!$B$4:$B$106,'Output sheet'!$B$3,'Input forecast of cost driver'!$D$4:$D$106,'Output sheet'!$B$48),SUMIFS('Input forecast of cost driver'!H$4:H$106,'Input forecast of cost driver'!H$4:H$106,"&gt;0",'Input forecast of cost driver'!$B$4:$B$106,'Output sheet'!$B$3,'Input forecast of cost driver'!$D$4:$D$106,'Output sheet'!$B$48,'Input forecast of cost driver'!$C$4:$C$106,'Output sheet'!$B73))</f>
        <v>0</v>
      </c>
      <c r="E73" s="113">
        <f>IF($B73=$B$3&amp;" Wide",SUMIFS('Input forecast of cost driver'!I$4:I$106,'Input forecast of cost driver'!I$4:I$106,"&gt;0",'Input forecast of cost driver'!$B$4:$B$106,'Output sheet'!$B$3,'Input forecast of cost driver'!$D$4:$D$106,'Output sheet'!$B$48),SUMIFS('Input forecast of cost driver'!I$4:I$106,'Input forecast of cost driver'!I$4:I$106,"&gt;0",'Input forecast of cost driver'!$B$4:$B$106,'Output sheet'!$B$3,'Input forecast of cost driver'!$D$4:$D$106,'Output sheet'!$B$48,'Input forecast of cost driver'!$C$4:$C$106,'Output sheet'!$B73))</f>
        <v>0</v>
      </c>
      <c r="F73" s="113">
        <f>IF($B73=$B$3&amp;" Wide",SUMIFS('Input forecast of cost driver'!J$4:J$106,'Input forecast of cost driver'!J$4:J$106,"&gt;0",'Input forecast of cost driver'!$B$4:$B$106,'Output sheet'!$B$3,'Input forecast of cost driver'!$D$4:$D$106,'Output sheet'!$B$48),SUMIFS('Input forecast of cost driver'!J$4:J$106,'Input forecast of cost driver'!J$4:J$106,"&gt;0",'Input forecast of cost driver'!$B$4:$B$106,'Output sheet'!$B$3,'Input forecast of cost driver'!$D$4:$D$106,'Output sheet'!$B$48,'Input forecast of cost driver'!$C$4:$C$106,'Output sheet'!$B73))</f>
        <v>0</v>
      </c>
      <c r="G73" s="113">
        <f>IF($B73=$B$3&amp;" Wide",SUMIFS('Input forecast of cost driver'!K$4:K$106,'Input forecast of cost driver'!K$4:K$106,"&gt;0",'Input forecast of cost driver'!$B$4:$B$106,'Output sheet'!$B$3,'Input forecast of cost driver'!$D$4:$D$106,'Output sheet'!$B$48),SUMIFS('Input forecast of cost driver'!K$4:K$106,'Input forecast of cost driver'!K$4:K$106,"&gt;0",'Input forecast of cost driver'!$B$4:$B$106,'Output sheet'!$B$3,'Input forecast of cost driver'!$D$4:$D$106,'Output sheet'!$B$48,'Input forecast of cost driver'!$C$4:$C$106,'Output sheet'!$B73))</f>
        <v>0</v>
      </c>
      <c r="H73" s="113">
        <f>IF($B73=$B$3&amp;" Wide",SUMIFS('Input forecast of cost driver'!L$4:L$106,'Input forecast of cost driver'!L$4:L$106,"&gt;0",'Input forecast of cost driver'!$B$4:$B$106,'Output sheet'!$B$3,'Input forecast of cost driver'!$D$4:$D$106,'Output sheet'!$B$48),SUMIFS('Input forecast of cost driver'!L$4:L$106,'Input forecast of cost driver'!L$4:L$106,"&gt;0",'Input forecast of cost driver'!$B$4:$B$106,'Output sheet'!$B$3,'Input forecast of cost driver'!$D$4:$D$106,'Output sheet'!$B$48,'Input forecast of cost driver'!$C$4:$C$106,'Output sheet'!$B73))</f>
        <v>0</v>
      </c>
      <c r="I73" s="113">
        <f>IF($B73=$B$3&amp;" Wide",SUMIFS('Input forecast of cost driver'!M$4:M$106,'Input forecast of cost driver'!M$4:M$106,"&gt;0",'Input forecast of cost driver'!$B$4:$B$106,'Output sheet'!$B$3,'Input forecast of cost driver'!$D$4:$D$106,'Output sheet'!$B$48),SUMIFS('Input forecast of cost driver'!M$4:M$106,'Input forecast of cost driver'!M$4:M$106,"&gt;0",'Input forecast of cost driver'!$B$4:$B$106,'Output sheet'!$B$3,'Input forecast of cost driver'!$D$4:$D$106,'Output sheet'!$B$48,'Input forecast of cost driver'!$C$4:$C$106,'Output sheet'!$B73))</f>
        <v>0</v>
      </c>
      <c r="J73" s="113">
        <f>IF($B73=$B$3&amp;" Wide",SUMIFS('Input forecast of cost driver'!N$4:N$106,'Input forecast of cost driver'!N$4:N$106,"&gt;0",'Input forecast of cost driver'!$B$4:$B$106,'Output sheet'!$B$3,'Input forecast of cost driver'!$D$4:$D$106,'Output sheet'!$B$48),SUMIFS('Input forecast of cost driver'!N$4:N$106,'Input forecast of cost driver'!N$4:N$106,"&gt;0",'Input forecast of cost driver'!$B$4:$B$106,'Output sheet'!$B$3,'Input forecast of cost driver'!$D$4:$D$106,'Output sheet'!$B$48,'Input forecast of cost driver'!$C$4:$C$106,'Output sheet'!$B73))</f>
        <v>0</v>
      </c>
      <c r="K73" s="113">
        <f>IF($B73=$B$3&amp;" Wide",SUMIFS('Input forecast of cost driver'!O$4:O$106,'Input forecast of cost driver'!O$4:O$106,"&gt;0",'Input forecast of cost driver'!$B$4:$B$106,'Output sheet'!$B$3,'Input forecast of cost driver'!$D$4:$D$106,'Output sheet'!$B$48),SUMIFS('Input forecast of cost driver'!O$4:O$106,'Input forecast of cost driver'!O$4:O$106,"&gt;0",'Input forecast of cost driver'!$B$4:$B$106,'Output sheet'!$B$3,'Input forecast of cost driver'!$D$4:$D$106,'Output sheet'!$B$48,'Input forecast of cost driver'!$C$4:$C$106,'Output sheet'!$B73))</f>
        <v>0</v>
      </c>
      <c r="L73" s="113">
        <f>IF($B73=$B$3&amp;" Wide",SUMIFS('Input forecast of cost driver'!P$4:P$106,'Input forecast of cost driver'!P$4:P$106,"&gt;0",'Input forecast of cost driver'!$B$4:$B$106,'Output sheet'!$B$3,'Input forecast of cost driver'!$D$4:$D$106,'Output sheet'!$B$48),SUMIFS('Input forecast of cost driver'!P$4:P$106,'Input forecast of cost driver'!P$4:P$106,"&gt;0",'Input forecast of cost driver'!$B$4:$B$106,'Output sheet'!$B$3,'Input forecast of cost driver'!$D$4:$D$106,'Output sheet'!$B$48,'Input forecast of cost driver'!$C$4:$C$106,'Output sheet'!$B73))</f>
        <v>0</v>
      </c>
      <c r="M73" s="113">
        <f>IF($B73=$B$3&amp;" Wide",SUMIFS('Input forecast of cost driver'!Q$4:Q$106,'Input forecast of cost driver'!Q$4:Q$106,"&gt;0",'Input forecast of cost driver'!$B$4:$B$106,'Output sheet'!$B$3,'Input forecast of cost driver'!$D$4:$D$106,'Output sheet'!$B$48),SUMIFS('Input forecast of cost driver'!Q$4:Q$106,'Input forecast of cost driver'!Q$4:Q$106,"&gt;0",'Input forecast of cost driver'!$B$4:$B$106,'Output sheet'!$B$3,'Input forecast of cost driver'!$D$4:$D$106,'Output sheet'!$B$48,'Input forecast of cost driver'!$C$4:$C$106,'Output sheet'!$B73))</f>
        <v>0</v>
      </c>
      <c r="N73" s="113">
        <f>IF($B73=$B$3&amp;" Wide",SUMIFS('Input forecast of cost driver'!R$4:R$106,'Input forecast of cost driver'!R$4:R$106,"&gt;0",'Input forecast of cost driver'!$B$4:$B$106,'Output sheet'!$B$3,'Input forecast of cost driver'!$D$4:$D$106,'Output sheet'!$B$48),SUMIFS('Input forecast of cost driver'!R$4:R$106,'Input forecast of cost driver'!R$4:R$106,"&gt;0",'Input forecast of cost driver'!$B$4:$B$106,'Output sheet'!$B$3,'Input forecast of cost driver'!$D$4:$D$106,'Output sheet'!$B$48,'Input forecast of cost driver'!$C$4:$C$106,'Output sheet'!$B73))</f>
        <v>0</v>
      </c>
      <c r="O73" s="113">
        <f>IF($B73=$B$3&amp;" Wide",SUMIFS('Input forecast of cost driver'!S$4:S$106,'Input forecast of cost driver'!S$4:S$106,"&gt;0",'Input forecast of cost driver'!$B$4:$B$106,'Output sheet'!$B$3,'Input forecast of cost driver'!$D$4:$D$106,'Output sheet'!$B$48),SUMIFS('Input forecast of cost driver'!S$4:S$106,'Input forecast of cost driver'!S$4:S$106,"&gt;0",'Input forecast of cost driver'!$B$4:$B$106,'Output sheet'!$B$3,'Input forecast of cost driver'!$D$4:$D$106,'Output sheet'!$B$48,'Input forecast of cost driver'!$C$4:$C$106,'Output sheet'!$B73))</f>
        <v>0</v>
      </c>
      <c r="P73" s="113">
        <f>IF($B73=$B$3&amp;" Wide",SUMIFS('Input forecast of cost driver'!T$4:T$106,'Input forecast of cost driver'!T$4:T$106,"&gt;0",'Input forecast of cost driver'!$B$4:$B$106,'Output sheet'!$B$3,'Input forecast of cost driver'!$D$4:$D$106,'Output sheet'!$B$48),SUMIFS('Input forecast of cost driver'!T$4:T$106,'Input forecast of cost driver'!T$4:T$106,"&gt;0",'Input forecast of cost driver'!$B$4:$B$106,'Output sheet'!$B$3,'Input forecast of cost driver'!$D$4:$D$106,'Output sheet'!$B$48,'Input forecast of cost driver'!$C$4:$C$106,'Output sheet'!$B73))</f>
        <v>0</v>
      </c>
      <c r="Q73" s="113">
        <f>IF($B73=$B$3&amp;" Wide",SUMIFS('Input forecast of cost driver'!U$4:U$106,'Input forecast of cost driver'!U$4:U$106,"&gt;0",'Input forecast of cost driver'!$B$4:$B$106,'Output sheet'!$B$3,'Input forecast of cost driver'!$D$4:$D$106,'Output sheet'!$B$48),SUMIFS('Input forecast of cost driver'!U$4:U$106,'Input forecast of cost driver'!U$4:U$106,"&gt;0",'Input forecast of cost driver'!$B$4:$B$106,'Output sheet'!$B$3,'Input forecast of cost driver'!$D$4:$D$106,'Output sheet'!$B$48,'Input forecast of cost driver'!$C$4:$C$106,'Output sheet'!$B73))</f>
        <v>0</v>
      </c>
      <c r="R73" s="113">
        <f>IF($B73=$B$3&amp;" Wide",SUMIFS('Input forecast of cost driver'!V$4:V$106,'Input forecast of cost driver'!V$4:V$106,"&gt;0",'Input forecast of cost driver'!$B$4:$B$106,'Output sheet'!$B$3,'Input forecast of cost driver'!$D$4:$D$106,'Output sheet'!$B$48),SUMIFS('Input forecast of cost driver'!V$4:V$106,'Input forecast of cost driver'!V$4:V$106,"&gt;0",'Input forecast of cost driver'!$B$4:$B$106,'Output sheet'!$B$3,'Input forecast of cost driver'!$D$4:$D$106,'Output sheet'!$B$48,'Input forecast of cost driver'!$C$4:$C$106,'Output sheet'!$B73))</f>
        <v>0</v>
      </c>
      <c r="S73" s="113">
        <f>IF($B73=$B$3&amp;" Wide",SUMIFS('Input forecast of cost driver'!W$4:W$106,'Input forecast of cost driver'!W$4:W$106,"&gt;0",'Input forecast of cost driver'!$B$4:$B$106,'Output sheet'!$B$3,'Input forecast of cost driver'!$D$4:$D$106,'Output sheet'!$B$48),SUMIFS('Input forecast of cost driver'!W$4:W$106,'Input forecast of cost driver'!W$4:W$106,"&gt;0",'Input forecast of cost driver'!$B$4:$B$106,'Output sheet'!$B$3,'Input forecast of cost driver'!$D$4:$D$106,'Output sheet'!$B$48,'Input forecast of cost driver'!$C$4:$C$106,'Output sheet'!$B73))</f>
        <v>0</v>
      </c>
      <c r="T73" s="113">
        <f>IF($B73=$B$3&amp;" Wide",SUMIFS('Input forecast of cost driver'!X$4:X$106,'Input forecast of cost driver'!X$4:X$106,"&gt;0",'Input forecast of cost driver'!$B$4:$B$106,'Output sheet'!$B$3,'Input forecast of cost driver'!$D$4:$D$106,'Output sheet'!$B$48),SUMIFS('Input forecast of cost driver'!X$4:X$106,'Input forecast of cost driver'!X$4:X$106,"&gt;0",'Input forecast of cost driver'!$B$4:$B$106,'Output sheet'!$B$3,'Input forecast of cost driver'!$D$4:$D$106,'Output sheet'!$B$48,'Input forecast of cost driver'!$C$4:$C$106,'Output sheet'!$B73))</f>
        <v>0</v>
      </c>
      <c r="U73" s="113">
        <f>IF($B73=$B$3&amp;" Wide",SUMIFS('Input forecast of cost driver'!Y$4:Y$106,'Input forecast of cost driver'!Y$4:Y$106,"&gt;0",'Input forecast of cost driver'!$B$4:$B$106,'Output sheet'!$B$3,'Input forecast of cost driver'!$D$4:$D$106,'Output sheet'!$B$48),SUMIFS('Input forecast of cost driver'!Y$4:Y$106,'Input forecast of cost driver'!Y$4:Y$106,"&gt;0",'Input forecast of cost driver'!$B$4:$B$106,'Output sheet'!$B$3,'Input forecast of cost driver'!$D$4:$D$106,'Output sheet'!$B$48,'Input forecast of cost driver'!$C$4:$C$106,'Output sheet'!$B73))</f>
        <v>0</v>
      </c>
      <c r="V73" s="113">
        <f>IF($B73=$B$3&amp;" Wide",SUMIFS('Input forecast of cost driver'!Z$4:Z$106,'Input forecast of cost driver'!Z$4:Z$106,"&gt;0",'Input forecast of cost driver'!$B$4:$B$106,'Output sheet'!$B$3,'Input forecast of cost driver'!$D$4:$D$106,'Output sheet'!$B$48),SUMIFS('Input forecast of cost driver'!Z$4:Z$106,'Input forecast of cost driver'!Z$4:Z$106,"&gt;0",'Input forecast of cost driver'!$B$4:$B$106,'Output sheet'!$B$3,'Input forecast of cost driver'!$D$4:$D$106,'Output sheet'!$B$48,'Input forecast of cost driver'!$C$4:$C$106,'Output sheet'!$B73))</f>
        <v>0</v>
      </c>
      <c r="W73" s="113">
        <f>IF($B73=$B$3&amp;" Wide",SUMIFS('Input forecast of cost driver'!AA$4:AA$106,'Input forecast of cost driver'!AA$4:AA$106,"&gt;0",'Input forecast of cost driver'!$B$4:$B$106,'Output sheet'!$B$3,'Input forecast of cost driver'!$D$4:$D$106,'Output sheet'!$B$48),SUMIFS('Input forecast of cost driver'!AA$4:AA$106,'Input forecast of cost driver'!AA$4:AA$106,"&gt;0",'Input forecast of cost driver'!$B$4:$B$106,'Output sheet'!$B$3,'Input forecast of cost driver'!$D$4:$D$106,'Output sheet'!$B$48,'Input forecast of cost driver'!$C$4:$C$106,'Output sheet'!$B73))</f>
        <v>0</v>
      </c>
      <c r="X73" s="113">
        <f>IF($B73=$B$3&amp;" Wide",SUMIFS('Input forecast of cost driver'!AB$4:AB$106,'Input forecast of cost driver'!AB$4:AB$106,"&gt;0",'Input forecast of cost driver'!$B$4:$B$106,'Output sheet'!$B$3,'Input forecast of cost driver'!$D$4:$D$106,'Output sheet'!$B$48),SUMIFS('Input forecast of cost driver'!AB$4:AB$106,'Input forecast of cost driver'!AB$4:AB$106,"&gt;0",'Input forecast of cost driver'!$B$4:$B$106,'Output sheet'!$B$3,'Input forecast of cost driver'!$D$4:$D$106,'Output sheet'!$B$48,'Input forecast of cost driver'!$C$4:$C$106,'Output sheet'!$B73))</f>
        <v>0</v>
      </c>
      <c r="Y73" s="113">
        <f>IF($B73=$B$3&amp;" Wide",SUMIFS('Input forecast of cost driver'!AC$4:AC$106,'Input forecast of cost driver'!AC$4:AC$106,"&gt;0",'Input forecast of cost driver'!$B$4:$B$106,'Output sheet'!$B$3,'Input forecast of cost driver'!$D$4:$D$106,'Output sheet'!$B$48),SUMIFS('Input forecast of cost driver'!AC$4:AC$106,'Input forecast of cost driver'!AC$4:AC$106,"&gt;0",'Input forecast of cost driver'!$B$4:$B$106,'Output sheet'!$B$3,'Input forecast of cost driver'!$D$4:$D$106,'Output sheet'!$B$48,'Input forecast of cost driver'!$C$4:$C$106,'Output sheet'!$B73))</f>
        <v>0</v>
      </c>
      <c r="Z73" s="113">
        <f>IF($B73=$B$3&amp;" Wide",SUMIFS('Input forecast of cost driver'!AD$4:AD$106,'Input forecast of cost driver'!AD$4:AD$106,"&gt;0",'Input forecast of cost driver'!$B$4:$B$106,'Output sheet'!$B$3,'Input forecast of cost driver'!$D$4:$D$106,'Output sheet'!$B$48),SUMIFS('Input forecast of cost driver'!AD$4:AD$106,'Input forecast of cost driver'!AD$4:AD$106,"&gt;0",'Input forecast of cost driver'!$B$4:$B$106,'Output sheet'!$B$3,'Input forecast of cost driver'!$D$4:$D$106,'Output sheet'!$B$48,'Input forecast of cost driver'!$C$4:$C$106,'Output sheet'!$B73))</f>
        <v>0</v>
      </c>
      <c r="AA73" s="113">
        <f>IF($B73=$B$3&amp;" Wide",SUMIFS('Input forecast of cost driver'!AE$4:AE$106,'Input forecast of cost driver'!AE$4:AE$106,"&gt;0",'Input forecast of cost driver'!$B$4:$B$106,'Output sheet'!$B$3,'Input forecast of cost driver'!$D$4:$D$106,'Output sheet'!$B$48),SUMIFS('Input forecast of cost driver'!AE$4:AE$106,'Input forecast of cost driver'!AE$4:AE$106,"&gt;0",'Input forecast of cost driver'!$B$4:$B$106,'Output sheet'!$B$3,'Input forecast of cost driver'!$D$4:$D$106,'Output sheet'!$B$48,'Input forecast of cost driver'!$C$4:$C$106,'Output sheet'!$B73))</f>
        <v>0</v>
      </c>
    </row>
    <row r="74" spans="2:27">
      <c r="B74" s="78" t="s">
        <v>62</v>
      </c>
      <c r="C74" s="106">
        <f>SUM(C64:C73)</f>
        <v>628.51612390796731</v>
      </c>
      <c r="D74" s="106">
        <f t="shared" ref="D74:AA74" si="16">SUM(D64:D73)</f>
        <v>676.08102149593765</v>
      </c>
      <c r="E74" s="106">
        <f t="shared" si="16"/>
        <v>712.13395160606945</v>
      </c>
      <c r="F74" s="106">
        <f t="shared" si="16"/>
        <v>736.23835708869444</v>
      </c>
      <c r="G74" s="106">
        <f t="shared" si="16"/>
        <v>757.69872280980098</v>
      </c>
      <c r="H74" s="106">
        <f t="shared" si="16"/>
        <v>776.46999164905105</v>
      </c>
      <c r="I74" s="106">
        <f t="shared" si="16"/>
        <v>794.23747045714583</v>
      </c>
      <c r="J74" s="106">
        <f t="shared" si="16"/>
        <v>812.00335991172915</v>
      </c>
      <c r="K74" s="106">
        <f t="shared" si="16"/>
        <v>828.64884794090483</v>
      </c>
      <c r="L74" s="106">
        <f t="shared" si="16"/>
        <v>828.64884794090483</v>
      </c>
      <c r="M74" s="106">
        <f t="shared" si="16"/>
        <v>0</v>
      </c>
      <c r="N74" s="106">
        <f t="shared" si="16"/>
        <v>0</v>
      </c>
      <c r="O74" s="106">
        <f t="shared" si="16"/>
        <v>0</v>
      </c>
      <c r="P74" s="106">
        <f t="shared" si="16"/>
        <v>0</v>
      </c>
      <c r="Q74" s="106">
        <f t="shared" si="16"/>
        <v>0</v>
      </c>
      <c r="R74" s="106">
        <f t="shared" si="16"/>
        <v>0</v>
      </c>
      <c r="S74" s="106">
        <f t="shared" si="16"/>
        <v>0</v>
      </c>
      <c r="T74" s="106">
        <f t="shared" si="16"/>
        <v>0</v>
      </c>
      <c r="U74" s="106">
        <f t="shared" si="16"/>
        <v>0</v>
      </c>
      <c r="V74" s="106">
        <f t="shared" si="16"/>
        <v>0</v>
      </c>
      <c r="W74" s="106">
        <f t="shared" si="16"/>
        <v>0</v>
      </c>
      <c r="X74" s="106">
        <f t="shared" si="16"/>
        <v>0</v>
      </c>
      <c r="Y74" s="106">
        <f t="shared" si="16"/>
        <v>0</v>
      </c>
      <c r="Z74" s="106">
        <f t="shared" si="16"/>
        <v>0</v>
      </c>
      <c r="AA74" s="106">
        <f t="shared" si="16"/>
        <v>0</v>
      </c>
    </row>
    <row r="76" spans="2:27" ht="26.25">
      <c r="B76" s="114" t="str">
        <f>B34</f>
        <v>Incremental Operating Expenditure ($2020 TOTAL driven by MVA)</v>
      </c>
      <c r="C76" s="237">
        <f>C63</f>
        <v>2026</v>
      </c>
      <c r="D76" s="80">
        <f>C76+1</f>
        <v>2027</v>
      </c>
      <c r="E76" s="80">
        <f>D76+1</f>
        <v>2028</v>
      </c>
      <c r="F76" s="80">
        <f t="shared" ref="F76:AA76" si="17">E76+1</f>
        <v>2029</v>
      </c>
      <c r="G76" s="80">
        <f t="shared" si="17"/>
        <v>2030</v>
      </c>
      <c r="H76" s="80">
        <f t="shared" si="17"/>
        <v>2031</v>
      </c>
      <c r="I76" s="80">
        <f t="shared" si="17"/>
        <v>2032</v>
      </c>
      <c r="J76" s="80">
        <f t="shared" si="17"/>
        <v>2033</v>
      </c>
      <c r="K76" s="80">
        <f t="shared" si="17"/>
        <v>2034</v>
      </c>
      <c r="L76" s="80">
        <f t="shared" si="17"/>
        <v>2035</v>
      </c>
      <c r="M76" s="80">
        <f t="shared" si="17"/>
        <v>2036</v>
      </c>
      <c r="N76" s="80">
        <f t="shared" si="17"/>
        <v>2037</v>
      </c>
      <c r="O76" s="80">
        <f t="shared" si="17"/>
        <v>2038</v>
      </c>
      <c r="P76" s="80">
        <f t="shared" si="17"/>
        <v>2039</v>
      </c>
      <c r="Q76" s="80">
        <f t="shared" si="17"/>
        <v>2040</v>
      </c>
      <c r="R76" s="80">
        <f t="shared" si="17"/>
        <v>2041</v>
      </c>
      <c r="S76" s="80">
        <f t="shared" si="17"/>
        <v>2042</v>
      </c>
      <c r="T76" s="80">
        <f t="shared" si="17"/>
        <v>2043</v>
      </c>
      <c r="U76" s="80">
        <f t="shared" si="17"/>
        <v>2044</v>
      </c>
      <c r="V76" s="80">
        <f t="shared" si="17"/>
        <v>2045</v>
      </c>
      <c r="W76" s="80">
        <f t="shared" si="17"/>
        <v>2046</v>
      </c>
      <c r="X76" s="80">
        <f t="shared" si="17"/>
        <v>2047</v>
      </c>
      <c r="Y76" s="80">
        <f t="shared" si="17"/>
        <v>2048</v>
      </c>
      <c r="Z76" s="80">
        <f t="shared" si="17"/>
        <v>2049</v>
      </c>
      <c r="AA76" s="80">
        <f t="shared" si="17"/>
        <v>2050</v>
      </c>
    </row>
    <row r="77" spans="2:27">
      <c r="B77" s="32" t="str">
        <f>B64</f>
        <v>Jemena Wide</v>
      </c>
      <c r="C77" s="115"/>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7"/>
    </row>
    <row r="78" spans="2:27">
      <c r="B78" s="32" t="str">
        <f t="shared" ref="B78:B87" si="18">B65</f>
        <v>Jemena Electricity Network</v>
      </c>
      <c r="C78" s="118">
        <f>C52*$C$4</f>
        <v>6.4547421179144027E-2</v>
      </c>
      <c r="D78" s="119">
        <f>D52*$C$4+C78</f>
        <v>0.28205573436806386</v>
      </c>
      <c r="E78" s="119">
        <f t="shared" ref="E78:AA78" si="19">E52*$C$4+D78</f>
        <v>0.3795806704696657</v>
      </c>
      <c r="F78" s="119">
        <f t="shared" si="19"/>
        <v>0.43466837546559894</v>
      </c>
      <c r="G78" s="119">
        <f t="shared" si="19"/>
        <v>0.53168992554691274</v>
      </c>
      <c r="H78" s="119">
        <f t="shared" si="19"/>
        <v>0.54207006754678411</v>
      </c>
      <c r="I78" s="119">
        <f t="shared" si="19"/>
        <v>0.54207006754678411</v>
      </c>
      <c r="J78" s="119">
        <f t="shared" si="19"/>
        <v>0.54207006754678411</v>
      </c>
      <c r="K78" s="119">
        <f t="shared" si="19"/>
        <v>0.54207006754678411</v>
      </c>
      <c r="L78" s="119">
        <f t="shared" si="19"/>
        <v>0.54207006754678411</v>
      </c>
      <c r="M78" s="119">
        <f t="shared" si="19"/>
        <v>0.54207006754678411</v>
      </c>
      <c r="N78" s="119">
        <f t="shared" si="19"/>
        <v>0.54207006754678411</v>
      </c>
      <c r="O78" s="119">
        <f t="shared" si="19"/>
        <v>0.54207006754678411</v>
      </c>
      <c r="P78" s="119">
        <f t="shared" si="19"/>
        <v>0.54207006754678411</v>
      </c>
      <c r="Q78" s="119">
        <f t="shared" si="19"/>
        <v>0.54207006754678411</v>
      </c>
      <c r="R78" s="119">
        <f t="shared" si="19"/>
        <v>0.54207006754678411</v>
      </c>
      <c r="S78" s="119">
        <f t="shared" si="19"/>
        <v>0.54207006754678411</v>
      </c>
      <c r="T78" s="119">
        <f t="shared" si="19"/>
        <v>0.54207006754678411</v>
      </c>
      <c r="U78" s="119">
        <f t="shared" si="19"/>
        <v>0.54207006754678411</v>
      </c>
      <c r="V78" s="119">
        <f t="shared" si="19"/>
        <v>0.54207006754678411</v>
      </c>
      <c r="W78" s="119">
        <f t="shared" si="19"/>
        <v>0.54207006754678411</v>
      </c>
      <c r="X78" s="119">
        <f t="shared" si="19"/>
        <v>0.54207006754678411</v>
      </c>
      <c r="Y78" s="119">
        <f t="shared" si="19"/>
        <v>0.54207006754678411</v>
      </c>
      <c r="Z78" s="119">
        <f t="shared" si="19"/>
        <v>0.54207006754678411</v>
      </c>
      <c r="AA78" s="120">
        <f t="shared" si="19"/>
        <v>0.54207006754678411</v>
      </c>
    </row>
    <row r="79" spans="2:27">
      <c r="B79" s="32" t="str">
        <f t="shared" si="18"/>
        <v/>
      </c>
      <c r="C79" s="118">
        <f t="shared" ref="C79:C86" si="20">C53*$C$4</f>
        <v>0</v>
      </c>
      <c r="D79" s="119">
        <f t="shared" ref="D79:AA86" si="21">D53*$C$4+C79</f>
        <v>0</v>
      </c>
      <c r="E79" s="119">
        <f t="shared" si="21"/>
        <v>0</v>
      </c>
      <c r="F79" s="119">
        <f t="shared" si="21"/>
        <v>0</v>
      </c>
      <c r="G79" s="119">
        <f t="shared" si="21"/>
        <v>0</v>
      </c>
      <c r="H79" s="119">
        <f t="shared" si="21"/>
        <v>0</v>
      </c>
      <c r="I79" s="119">
        <f t="shared" si="21"/>
        <v>0</v>
      </c>
      <c r="J79" s="119">
        <f t="shared" si="21"/>
        <v>0</v>
      </c>
      <c r="K79" s="119">
        <f t="shared" si="21"/>
        <v>0</v>
      </c>
      <c r="L79" s="119">
        <f t="shared" si="21"/>
        <v>0</v>
      </c>
      <c r="M79" s="119">
        <f t="shared" si="21"/>
        <v>0</v>
      </c>
      <c r="N79" s="119">
        <f t="shared" si="21"/>
        <v>0</v>
      </c>
      <c r="O79" s="119">
        <f t="shared" si="21"/>
        <v>0</v>
      </c>
      <c r="P79" s="119">
        <f t="shared" si="21"/>
        <v>0</v>
      </c>
      <c r="Q79" s="119">
        <f t="shared" si="21"/>
        <v>0</v>
      </c>
      <c r="R79" s="119">
        <f t="shared" si="21"/>
        <v>0</v>
      </c>
      <c r="S79" s="119">
        <f t="shared" si="21"/>
        <v>0</v>
      </c>
      <c r="T79" s="119">
        <f t="shared" si="21"/>
        <v>0</v>
      </c>
      <c r="U79" s="119">
        <f t="shared" si="21"/>
        <v>0</v>
      </c>
      <c r="V79" s="119">
        <f t="shared" si="21"/>
        <v>0</v>
      </c>
      <c r="W79" s="119">
        <f t="shared" si="21"/>
        <v>0</v>
      </c>
      <c r="X79" s="119">
        <f t="shared" si="21"/>
        <v>0</v>
      </c>
      <c r="Y79" s="119">
        <f t="shared" si="21"/>
        <v>0</v>
      </c>
      <c r="Z79" s="119">
        <f t="shared" si="21"/>
        <v>0</v>
      </c>
      <c r="AA79" s="120">
        <f t="shared" si="21"/>
        <v>0</v>
      </c>
    </row>
    <row r="80" spans="2:27">
      <c r="B80" s="32" t="str">
        <f t="shared" si="18"/>
        <v/>
      </c>
      <c r="C80" s="118">
        <f t="shared" si="20"/>
        <v>0</v>
      </c>
      <c r="D80" s="119">
        <f t="shared" si="21"/>
        <v>0</v>
      </c>
      <c r="E80" s="119">
        <f t="shared" si="21"/>
        <v>0</v>
      </c>
      <c r="F80" s="119">
        <f t="shared" si="21"/>
        <v>0</v>
      </c>
      <c r="G80" s="119">
        <f t="shared" si="21"/>
        <v>0</v>
      </c>
      <c r="H80" s="119">
        <f t="shared" si="21"/>
        <v>0</v>
      </c>
      <c r="I80" s="119">
        <f t="shared" si="21"/>
        <v>0</v>
      </c>
      <c r="J80" s="119">
        <f t="shared" si="21"/>
        <v>0</v>
      </c>
      <c r="K80" s="119">
        <f t="shared" si="21"/>
        <v>0</v>
      </c>
      <c r="L80" s="119">
        <f t="shared" si="21"/>
        <v>0</v>
      </c>
      <c r="M80" s="119">
        <f t="shared" si="21"/>
        <v>0</v>
      </c>
      <c r="N80" s="119">
        <f t="shared" si="21"/>
        <v>0</v>
      </c>
      <c r="O80" s="119">
        <f t="shared" si="21"/>
        <v>0</v>
      </c>
      <c r="P80" s="119">
        <f t="shared" si="21"/>
        <v>0</v>
      </c>
      <c r="Q80" s="119">
        <f t="shared" si="21"/>
        <v>0</v>
      </c>
      <c r="R80" s="119">
        <f t="shared" si="21"/>
        <v>0</v>
      </c>
      <c r="S80" s="119">
        <f t="shared" si="21"/>
        <v>0</v>
      </c>
      <c r="T80" s="119">
        <f t="shared" si="21"/>
        <v>0</v>
      </c>
      <c r="U80" s="119">
        <f t="shared" si="21"/>
        <v>0</v>
      </c>
      <c r="V80" s="119">
        <f t="shared" si="21"/>
        <v>0</v>
      </c>
      <c r="W80" s="119">
        <f t="shared" si="21"/>
        <v>0</v>
      </c>
      <c r="X80" s="119">
        <f t="shared" si="21"/>
        <v>0</v>
      </c>
      <c r="Y80" s="119">
        <f t="shared" si="21"/>
        <v>0</v>
      </c>
      <c r="Z80" s="119">
        <f t="shared" si="21"/>
        <v>0</v>
      </c>
      <c r="AA80" s="120">
        <f t="shared" si="21"/>
        <v>0</v>
      </c>
    </row>
    <row r="81" spans="2:27">
      <c r="B81" s="32" t="str">
        <f t="shared" si="18"/>
        <v/>
      </c>
      <c r="C81" s="118">
        <f t="shared" si="20"/>
        <v>0</v>
      </c>
      <c r="D81" s="119">
        <f t="shared" si="21"/>
        <v>0</v>
      </c>
      <c r="E81" s="119">
        <f t="shared" si="21"/>
        <v>0</v>
      </c>
      <c r="F81" s="119">
        <f t="shared" si="21"/>
        <v>0</v>
      </c>
      <c r="G81" s="119">
        <f t="shared" si="21"/>
        <v>0</v>
      </c>
      <c r="H81" s="119">
        <f t="shared" si="21"/>
        <v>0</v>
      </c>
      <c r="I81" s="119">
        <f t="shared" si="21"/>
        <v>0</v>
      </c>
      <c r="J81" s="119">
        <f t="shared" si="21"/>
        <v>0</v>
      </c>
      <c r="K81" s="119">
        <f t="shared" si="21"/>
        <v>0</v>
      </c>
      <c r="L81" s="119">
        <f t="shared" si="21"/>
        <v>0</v>
      </c>
      <c r="M81" s="119">
        <f t="shared" si="21"/>
        <v>0</v>
      </c>
      <c r="N81" s="119">
        <f t="shared" si="21"/>
        <v>0</v>
      </c>
      <c r="O81" s="119">
        <f t="shared" si="21"/>
        <v>0</v>
      </c>
      <c r="P81" s="119">
        <f t="shared" si="21"/>
        <v>0</v>
      </c>
      <c r="Q81" s="119">
        <f t="shared" si="21"/>
        <v>0</v>
      </c>
      <c r="R81" s="119">
        <f t="shared" si="21"/>
        <v>0</v>
      </c>
      <c r="S81" s="119">
        <f t="shared" si="21"/>
        <v>0</v>
      </c>
      <c r="T81" s="119">
        <f t="shared" si="21"/>
        <v>0</v>
      </c>
      <c r="U81" s="119">
        <f t="shared" si="21"/>
        <v>0</v>
      </c>
      <c r="V81" s="119">
        <f t="shared" si="21"/>
        <v>0</v>
      </c>
      <c r="W81" s="119">
        <f t="shared" si="21"/>
        <v>0</v>
      </c>
      <c r="X81" s="119">
        <f t="shared" si="21"/>
        <v>0</v>
      </c>
      <c r="Y81" s="119">
        <f t="shared" si="21"/>
        <v>0</v>
      </c>
      <c r="Z81" s="119">
        <f t="shared" si="21"/>
        <v>0</v>
      </c>
      <c r="AA81" s="120">
        <f t="shared" si="21"/>
        <v>0</v>
      </c>
    </row>
    <row r="82" spans="2:27">
      <c r="B82" s="32" t="str">
        <f t="shared" si="18"/>
        <v/>
      </c>
      <c r="C82" s="118">
        <f t="shared" si="20"/>
        <v>0</v>
      </c>
      <c r="D82" s="119">
        <f t="shared" si="21"/>
        <v>0</v>
      </c>
      <c r="E82" s="119">
        <f t="shared" si="21"/>
        <v>0</v>
      </c>
      <c r="F82" s="119">
        <f t="shared" si="21"/>
        <v>0</v>
      </c>
      <c r="G82" s="119">
        <f t="shared" si="21"/>
        <v>0</v>
      </c>
      <c r="H82" s="119">
        <f t="shared" si="21"/>
        <v>0</v>
      </c>
      <c r="I82" s="119">
        <f t="shared" si="21"/>
        <v>0</v>
      </c>
      <c r="J82" s="119">
        <f t="shared" si="21"/>
        <v>0</v>
      </c>
      <c r="K82" s="119">
        <f t="shared" si="21"/>
        <v>0</v>
      </c>
      <c r="L82" s="119">
        <f t="shared" si="21"/>
        <v>0</v>
      </c>
      <c r="M82" s="119">
        <f t="shared" si="21"/>
        <v>0</v>
      </c>
      <c r="N82" s="119">
        <f t="shared" si="21"/>
        <v>0</v>
      </c>
      <c r="O82" s="119">
        <f t="shared" si="21"/>
        <v>0</v>
      </c>
      <c r="P82" s="119">
        <f t="shared" si="21"/>
        <v>0</v>
      </c>
      <c r="Q82" s="119">
        <f t="shared" si="21"/>
        <v>0</v>
      </c>
      <c r="R82" s="119">
        <f t="shared" si="21"/>
        <v>0</v>
      </c>
      <c r="S82" s="119">
        <f t="shared" si="21"/>
        <v>0</v>
      </c>
      <c r="T82" s="119">
        <f t="shared" si="21"/>
        <v>0</v>
      </c>
      <c r="U82" s="119">
        <f t="shared" si="21"/>
        <v>0</v>
      </c>
      <c r="V82" s="119">
        <f t="shared" si="21"/>
        <v>0</v>
      </c>
      <c r="W82" s="119">
        <f t="shared" si="21"/>
        <v>0</v>
      </c>
      <c r="X82" s="119">
        <f t="shared" si="21"/>
        <v>0</v>
      </c>
      <c r="Y82" s="119">
        <f t="shared" si="21"/>
        <v>0</v>
      </c>
      <c r="Z82" s="119">
        <f t="shared" si="21"/>
        <v>0</v>
      </c>
      <c r="AA82" s="120">
        <f t="shared" si="21"/>
        <v>0</v>
      </c>
    </row>
    <row r="83" spans="2:27">
      <c r="B83" s="32" t="str">
        <f t="shared" si="18"/>
        <v/>
      </c>
      <c r="C83" s="118">
        <f t="shared" si="20"/>
        <v>0</v>
      </c>
      <c r="D83" s="119">
        <f t="shared" si="21"/>
        <v>0</v>
      </c>
      <c r="E83" s="119">
        <f t="shared" si="21"/>
        <v>0</v>
      </c>
      <c r="F83" s="119">
        <f t="shared" si="21"/>
        <v>0</v>
      </c>
      <c r="G83" s="119">
        <f t="shared" si="21"/>
        <v>0</v>
      </c>
      <c r="H83" s="119">
        <f t="shared" si="21"/>
        <v>0</v>
      </c>
      <c r="I83" s="119">
        <f t="shared" si="21"/>
        <v>0</v>
      </c>
      <c r="J83" s="119">
        <f t="shared" si="21"/>
        <v>0</v>
      </c>
      <c r="K83" s="119">
        <f t="shared" si="21"/>
        <v>0</v>
      </c>
      <c r="L83" s="119">
        <f t="shared" si="21"/>
        <v>0</v>
      </c>
      <c r="M83" s="119">
        <f t="shared" si="21"/>
        <v>0</v>
      </c>
      <c r="N83" s="119">
        <f t="shared" si="21"/>
        <v>0</v>
      </c>
      <c r="O83" s="119">
        <f t="shared" si="21"/>
        <v>0</v>
      </c>
      <c r="P83" s="119">
        <f t="shared" si="21"/>
        <v>0</v>
      </c>
      <c r="Q83" s="119">
        <f t="shared" si="21"/>
        <v>0</v>
      </c>
      <c r="R83" s="119">
        <f t="shared" si="21"/>
        <v>0</v>
      </c>
      <c r="S83" s="119">
        <f t="shared" si="21"/>
        <v>0</v>
      </c>
      <c r="T83" s="119">
        <f t="shared" si="21"/>
        <v>0</v>
      </c>
      <c r="U83" s="119">
        <f t="shared" si="21"/>
        <v>0</v>
      </c>
      <c r="V83" s="119">
        <f t="shared" si="21"/>
        <v>0</v>
      </c>
      <c r="W83" s="119">
        <f t="shared" si="21"/>
        <v>0</v>
      </c>
      <c r="X83" s="119">
        <f t="shared" si="21"/>
        <v>0</v>
      </c>
      <c r="Y83" s="119">
        <f t="shared" si="21"/>
        <v>0</v>
      </c>
      <c r="Z83" s="119">
        <f t="shared" si="21"/>
        <v>0</v>
      </c>
      <c r="AA83" s="120">
        <f t="shared" si="21"/>
        <v>0</v>
      </c>
    </row>
    <row r="84" spans="2:27">
      <c r="B84" s="32" t="str">
        <f t="shared" si="18"/>
        <v/>
      </c>
      <c r="C84" s="118">
        <f t="shared" si="20"/>
        <v>0</v>
      </c>
      <c r="D84" s="119">
        <f t="shared" si="21"/>
        <v>0</v>
      </c>
      <c r="E84" s="119">
        <f t="shared" si="21"/>
        <v>0</v>
      </c>
      <c r="F84" s="119">
        <f t="shared" si="21"/>
        <v>0</v>
      </c>
      <c r="G84" s="119">
        <f t="shared" si="21"/>
        <v>0</v>
      </c>
      <c r="H84" s="119">
        <f t="shared" si="21"/>
        <v>0</v>
      </c>
      <c r="I84" s="119">
        <f t="shared" si="21"/>
        <v>0</v>
      </c>
      <c r="J84" s="119">
        <f t="shared" si="21"/>
        <v>0</v>
      </c>
      <c r="K84" s="119">
        <f t="shared" si="21"/>
        <v>0</v>
      </c>
      <c r="L84" s="119">
        <f t="shared" si="21"/>
        <v>0</v>
      </c>
      <c r="M84" s="119">
        <f t="shared" si="21"/>
        <v>0</v>
      </c>
      <c r="N84" s="119">
        <f t="shared" si="21"/>
        <v>0</v>
      </c>
      <c r="O84" s="119">
        <f t="shared" si="21"/>
        <v>0</v>
      </c>
      <c r="P84" s="119">
        <f t="shared" si="21"/>
        <v>0</v>
      </c>
      <c r="Q84" s="119">
        <f t="shared" si="21"/>
        <v>0</v>
      </c>
      <c r="R84" s="119">
        <f t="shared" si="21"/>
        <v>0</v>
      </c>
      <c r="S84" s="119">
        <f t="shared" si="21"/>
        <v>0</v>
      </c>
      <c r="T84" s="119">
        <f t="shared" si="21"/>
        <v>0</v>
      </c>
      <c r="U84" s="119">
        <f t="shared" si="21"/>
        <v>0</v>
      </c>
      <c r="V84" s="119">
        <f t="shared" si="21"/>
        <v>0</v>
      </c>
      <c r="W84" s="119">
        <f t="shared" si="21"/>
        <v>0</v>
      </c>
      <c r="X84" s="119">
        <f t="shared" si="21"/>
        <v>0</v>
      </c>
      <c r="Y84" s="119">
        <f t="shared" si="21"/>
        <v>0</v>
      </c>
      <c r="Z84" s="119">
        <f t="shared" si="21"/>
        <v>0</v>
      </c>
      <c r="AA84" s="120">
        <f t="shared" si="21"/>
        <v>0</v>
      </c>
    </row>
    <row r="85" spans="2:27">
      <c r="B85" s="32" t="str">
        <f t="shared" si="18"/>
        <v/>
      </c>
      <c r="C85" s="118">
        <f t="shared" si="20"/>
        <v>0</v>
      </c>
      <c r="D85" s="119">
        <f t="shared" si="21"/>
        <v>0</v>
      </c>
      <c r="E85" s="119">
        <f t="shared" si="21"/>
        <v>0</v>
      </c>
      <c r="F85" s="119">
        <f t="shared" si="21"/>
        <v>0</v>
      </c>
      <c r="G85" s="119">
        <f t="shared" si="21"/>
        <v>0</v>
      </c>
      <c r="H85" s="119">
        <f t="shared" si="21"/>
        <v>0</v>
      </c>
      <c r="I85" s="119">
        <f t="shared" si="21"/>
        <v>0</v>
      </c>
      <c r="J85" s="119">
        <f t="shared" si="21"/>
        <v>0</v>
      </c>
      <c r="K85" s="119">
        <f t="shared" si="21"/>
        <v>0</v>
      </c>
      <c r="L85" s="119">
        <f t="shared" si="21"/>
        <v>0</v>
      </c>
      <c r="M85" s="119">
        <f t="shared" si="21"/>
        <v>0</v>
      </c>
      <c r="N85" s="119">
        <f t="shared" si="21"/>
        <v>0</v>
      </c>
      <c r="O85" s="119">
        <f t="shared" si="21"/>
        <v>0</v>
      </c>
      <c r="P85" s="119">
        <f t="shared" si="21"/>
        <v>0</v>
      </c>
      <c r="Q85" s="119">
        <f t="shared" si="21"/>
        <v>0</v>
      </c>
      <c r="R85" s="119">
        <f t="shared" si="21"/>
        <v>0</v>
      </c>
      <c r="S85" s="119">
        <f t="shared" si="21"/>
        <v>0</v>
      </c>
      <c r="T85" s="119">
        <f t="shared" si="21"/>
        <v>0</v>
      </c>
      <c r="U85" s="119">
        <f t="shared" si="21"/>
        <v>0</v>
      </c>
      <c r="V85" s="119">
        <f t="shared" si="21"/>
        <v>0</v>
      </c>
      <c r="W85" s="119">
        <f t="shared" si="21"/>
        <v>0</v>
      </c>
      <c r="X85" s="119">
        <f t="shared" si="21"/>
        <v>0</v>
      </c>
      <c r="Y85" s="119">
        <f t="shared" si="21"/>
        <v>0</v>
      </c>
      <c r="Z85" s="119">
        <f t="shared" si="21"/>
        <v>0</v>
      </c>
      <c r="AA85" s="120">
        <f t="shared" si="21"/>
        <v>0</v>
      </c>
    </row>
    <row r="86" spans="2:27">
      <c r="B86" s="121" t="str">
        <f t="shared" si="18"/>
        <v/>
      </c>
      <c r="C86" s="122">
        <f t="shared" si="20"/>
        <v>0</v>
      </c>
      <c r="D86" s="123">
        <f t="shared" si="21"/>
        <v>0</v>
      </c>
      <c r="E86" s="123">
        <f t="shared" si="21"/>
        <v>0</v>
      </c>
      <c r="F86" s="123">
        <f t="shared" si="21"/>
        <v>0</v>
      </c>
      <c r="G86" s="123">
        <f t="shared" si="21"/>
        <v>0</v>
      </c>
      <c r="H86" s="123">
        <f t="shared" si="21"/>
        <v>0</v>
      </c>
      <c r="I86" s="123">
        <f t="shared" si="21"/>
        <v>0</v>
      </c>
      <c r="J86" s="123">
        <f t="shared" si="21"/>
        <v>0</v>
      </c>
      <c r="K86" s="123">
        <f t="shared" si="21"/>
        <v>0</v>
      </c>
      <c r="L86" s="123">
        <f t="shared" si="21"/>
        <v>0</v>
      </c>
      <c r="M86" s="123">
        <f t="shared" si="21"/>
        <v>0</v>
      </c>
      <c r="N86" s="123">
        <f t="shared" si="21"/>
        <v>0</v>
      </c>
      <c r="O86" s="123">
        <f t="shared" si="21"/>
        <v>0</v>
      </c>
      <c r="P86" s="123">
        <f t="shared" si="21"/>
        <v>0</v>
      </c>
      <c r="Q86" s="123">
        <f t="shared" si="21"/>
        <v>0</v>
      </c>
      <c r="R86" s="123">
        <f t="shared" si="21"/>
        <v>0</v>
      </c>
      <c r="S86" s="123">
        <f t="shared" si="21"/>
        <v>0</v>
      </c>
      <c r="T86" s="123">
        <f t="shared" si="21"/>
        <v>0</v>
      </c>
      <c r="U86" s="123">
        <f t="shared" si="21"/>
        <v>0</v>
      </c>
      <c r="V86" s="123">
        <f t="shared" si="21"/>
        <v>0</v>
      </c>
      <c r="W86" s="123">
        <f t="shared" si="21"/>
        <v>0</v>
      </c>
      <c r="X86" s="123">
        <f t="shared" si="21"/>
        <v>0</v>
      </c>
      <c r="Y86" s="123">
        <f t="shared" si="21"/>
        <v>0</v>
      </c>
      <c r="Z86" s="123">
        <f t="shared" si="21"/>
        <v>0</v>
      </c>
      <c r="AA86" s="124">
        <f t="shared" si="21"/>
        <v>0</v>
      </c>
    </row>
    <row r="87" spans="2:27">
      <c r="B87" s="78" t="str">
        <f t="shared" si="18"/>
        <v>TOTAL</v>
      </c>
      <c r="C87" s="125">
        <f>SUM(C77:C86)</f>
        <v>6.4547421179144027E-2</v>
      </c>
      <c r="D87" s="125">
        <f t="shared" ref="D87:AA87" si="22">SUM(D77:D86)</f>
        <v>0.28205573436806386</v>
      </c>
      <c r="E87" s="125">
        <f t="shared" si="22"/>
        <v>0.3795806704696657</v>
      </c>
      <c r="F87" s="125">
        <f t="shared" si="22"/>
        <v>0.43466837546559894</v>
      </c>
      <c r="G87" s="125">
        <f t="shared" si="22"/>
        <v>0.53168992554691274</v>
      </c>
      <c r="H87" s="125">
        <f t="shared" si="22"/>
        <v>0.54207006754678411</v>
      </c>
      <c r="I87" s="125">
        <f t="shared" si="22"/>
        <v>0.54207006754678411</v>
      </c>
      <c r="J87" s="125">
        <f t="shared" si="22"/>
        <v>0.54207006754678411</v>
      </c>
      <c r="K87" s="125">
        <f t="shared" si="22"/>
        <v>0.54207006754678411</v>
      </c>
      <c r="L87" s="125">
        <f t="shared" si="22"/>
        <v>0.54207006754678411</v>
      </c>
      <c r="M87" s="125">
        <f t="shared" si="22"/>
        <v>0.54207006754678411</v>
      </c>
      <c r="N87" s="125">
        <f t="shared" si="22"/>
        <v>0.54207006754678411</v>
      </c>
      <c r="O87" s="125">
        <f t="shared" si="22"/>
        <v>0.54207006754678411</v>
      </c>
      <c r="P87" s="125">
        <f t="shared" si="22"/>
        <v>0.54207006754678411</v>
      </c>
      <c r="Q87" s="125">
        <f t="shared" si="22"/>
        <v>0.54207006754678411</v>
      </c>
      <c r="R87" s="125">
        <f t="shared" si="22"/>
        <v>0.54207006754678411</v>
      </c>
      <c r="S87" s="125">
        <f t="shared" si="22"/>
        <v>0.54207006754678411</v>
      </c>
      <c r="T87" s="125">
        <f t="shared" si="22"/>
        <v>0.54207006754678411</v>
      </c>
      <c r="U87" s="125">
        <f t="shared" si="22"/>
        <v>0.54207006754678411</v>
      </c>
      <c r="V87" s="125">
        <f t="shared" si="22"/>
        <v>0.54207006754678411</v>
      </c>
      <c r="W87" s="125">
        <f t="shared" si="22"/>
        <v>0.54207006754678411</v>
      </c>
      <c r="X87" s="125">
        <f t="shared" si="22"/>
        <v>0.54207006754678411</v>
      </c>
      <c r="Y87" s="125">
        <f t="shared" si="22"/>
        <v>0.54207006754678411</v>
      </c>
      <c r="Z87" s="125">
        <f t="shared" si="22"/>
        <v>0.54207006754678411</v>
      </c>
      <c r="AA87" s="125">
        <f t="shared" si="22"/>
        <v>0.54207006754678411</v>
      </c>
    </row>
    <row r="89" spans="2:27">
      <c r="B89" s="73" t="s">
        <v>147</v>
      </c>
      <c r="C89" s="2"/>
      <c r="D89" s="2"/>
      <c r="E89" s="126"/>
    </row>
    <row r="90" spans="2:27">
      <c r="D90" s="2"/>
    </row>
    <row r="91" spans="2:27">
      <c r="B91" s="75" t="str">
        <f>B50</f>
        <v>Forecast Capital Expenditure ($m Total)</v>
      </c>
      <c r="C91" s="237">
        <f>C63</f>
        <v>2026</v>
      </c>
      <c r="D91" s="80">
        <f>C91+1</f>
        <v>2027</v>
      </c>
      <c r="E91" s="80">
        <f>D91+1</f>
        <v>2028</v>
      </c>
      <c r="F91" s="80">
        <f t="shared" ref="F91:AA91" si="23">E91+1</f>
        <v>2029</v>
      </c>
      <c r="G91" s="80">
        <f t="shared" si="23"/>
        <v>2030</v>
      </c>
      <c r="H91" s="80">
        <f t="shared" si="23"/>
        <v>2031</v>
      </c>
      <c r="I91" s="80">
        <f t="shared" si="23"/>
        <v>2032</v>
      </c>
      <c r="J91" s="80">
        <f t="shared" si="23"/>
        <v>2033</v>
      </c>
      <c r="K91" s="80">
        <f t="shared" si="23"/>
        <v>2034</v>
      </c>
      <c r="L91" s="80">
        <f t="shared" si="23"/>
        <v>2035</v>
      </c>
      <c r="M91" s="80">
        <f t="shared" si="23"/>
        <v>2036</v>
      </c>
      <c r="N91" s="80">
        <f t="shared" si="23"/>
        <v>2037</v>
      </c>
      <c r="O91" s="80">
        <f t="shared" si="23"/>
        <v>2038</v>
      </c>
      <c r="P91" s="80">
        <f t="shared" si="23"/>
        <v>2039</v>
      </c>
      <c r="Q91" s="80">
        <f t="shared" si="23"/>
        <v>2040</v>
      </c>
      <c r="R91" s="80">
        <f t="shared" si="23"/>
        <v>2041</v>
      </c>
      <c r="S91" s="80">
        <f t="shared" si="23"/>
        <v>2042</v>
      </c>
      <c r="T91" s="80">
        <f t="shared" si="23"/>
        <v>2043</v>
      </c>
      <c r="U91" s="80">
        <f t="shared" si="23"/>
        <v>2044</v>
      </c>
      <c r="V91" s="80">
        <f t="shared" si="23"/>
        <v>2045</v>
      </c>
      <c r="W91" s="80">
        <f t="shared" si="23"/>
        <v>2046</v>
      </c>
      <c r="X91" s="80">
        <f t="shared" si="23"/>
        <v>2047</v>
      </c>
      <c r="Y91" s="80">
        <f t="shared" si="23"/>
        <v>2048</v>
      </c>
      <c r="Z91" s="80">
        <f t="shared" si="23"/>
        <v>2049</v>
      </c>
      <c r="AA91" s="80">
        <f t="shared" si="23"/>
        <v>2050</v>
      </c>
    </row>
    <row r="92" spans="2:27">
      <c r="B92" s="32" t="str">
        <f t="shared" ref="B92:B101" si="24">B64</f>
        <v>Jemena Wide</v>
      </c>
      <c r="C92" s="6">
        <f>IF($B92=$B$3&amp;" Wide",SUMIFS('Input Forecast Cap Projects'!F$4:F$106,'Input Forecast Cap Projects'!$A$4:$A$106,$C$3,'Input Forecast Cap Projects'!$B$4:$B$106,'Output sheet'!$B$3,'Input Forecast Cap Projects'!$D$4:$D$106,'Output sheet'!$B$89),SUMIFS('Input Forecast Cap Projects'!F$4:F$106,'Input Forecast Cap Projects'!$A$4:$A$106,$C$3,'Input Forecast Cap Projects'!$B$4:$B$106,'Output sheet'!$B$3,'Input Forecast Cap Projects'!$D$4:$D$106,'Output sheet'!$B$89,'Input Forecast Cap Projects'!$C$4:$C$106,'Output sheet'!$B92))</f>
        <v>2.6171072207585988</v>
      </c>
      <c r="D92" s="6">
        <f>IF($B92=$B$3&amp;" Wide",SUMIFS('Input Forecast Cap Projects'!G$4:G$106,'Input Forecast Cap Projects'!$A$4:$A$106,$C$3,'Input Forecast Cap Projects'!$B$4:$B$106,'Output sheet'!$B$3,'Input Forecast Cap Projects'!$D$4:$D$106,'Output sheet'!$B$89),SUMIFS('Input Forecast Cap Projects'!G$4:G$106,'Input Forecast Cap Projects'!$A$4:$A$106,$C$3,'Input Forecast Cap Projects'!$B$4:$B$106,'Output sheet'!$B$3,'Input Forecast Cap Projects'!$D$4:$D$106,'Output sheet'!$B$89,'Input Forecast Cap Projects'!$C$4:$C$106,'Output sheet'!$B92))</f>
        <v>5.982616617487218</v>
      </c>
      <c r="E92" s="6">
        <f>IF($B92=$B$3&amp;" Wide",SUMIFS('Input Forecast Cap Projects'!H$4:H$106,'Input Forecast Cap Projects'!$A$4:$A$106,$C$3,'Input Forecast Cap Projects'!$B$4:$B$106,'Output sheet'!$B$3,'Input Forecast Cap Projects'!$D$4:$D$106,'Output sheet'!$B$89),SUMIFS('Input Forecast Cap Projects'!H$4:H$106,'Input Forecast Cap Projects'!$A$4:$A$106,$C$3,'Input Forecast Cap Projects'!$B$4:$B$106,'Output sheet'!$B$3,'Input Forecast Cap Projects'!$D$4:$D$106,'Output sheet'!$B$89,'Input Forecast Cap Projects'!$C$4:$C$106,'Output sheet'!$B92))</f>
        <v>6.1829474583736221</v>
      </c>
      <c r="F92" s="6">
        <f>IF($B92=$B$3&amp;" Wide",SUMIFS('Input Forecast Cap Projects'!I$4:I$106,'Input Forecast Cap Projects'!$A$4:$A$106,$C$3,'Input Forecast Cap Projects'!$B$4:$B$106,'Output sheet'!$B$3,'Input Forecast Cap Projects'!$D$4:$D$106,'Output sheet'!$B$89),SUMIFS('Input Forecast Cap Projects'!I$4:I$106,'Input Forecast Cap Projects'!$A$4:$A$106,$C$3,'Input Forecast Cap Projects'!$B$4:$B$106,'Output sheet'!$B$3,'Input Forecast Cap Projects'!$D$4:$D$106,'Output sheet'!$B$89,'Input Forecast Cap Projects'!$C$4:$C$106,'Output sheet'!$B92))</f>
        <v>6.4461852567988069</v>
      </c>
      <c r="G92" s="6">
        <f>IF($B92=$B$3&amp;" Wide",SUMIFS('Input Forecast Cap Projects'!J$4:J$106,'Input Forecast Cap Projects'!$A$4:$A$106,$C$3,'Input Forecast Cap Projects'!$B$4:$B$106,'Output sheet'!$B$3,'Input Forecast Cap Projects'!$D$4:$D$106,'Output sheet'!$B$89),SUMIFS('Input Forecast Cap Projects'!J$4:J$106,'Input Forecast Cap Projects'!$A$4:$A$106,$C$3,'Input Forecast Cap Projects'!$B$4:$B$106,'Output sheet'!$B$3,'Input Forecast Cap Projects'!$D$4:$D$106,'Output sheet'!$B$89,'Input Forecast Cap Projects'!$C$4:$C$106,'Output sheet'!$B92))</f>
        <v>6.7026709887698388</v>
      </c>
      <c r="H92" s="6">
        <f>IF($B92=$B$3&amp;" Wide",SUMIFS('Input Forecast Cap Projects'!K$4:K$106,'Input Forecast Cap Projects'!$A$4:$A$106,$C$3,'Input Forecast Cap Projects'!$B$4:$B$106,'Output sheet'!$B$3,'Input Forecast Cap Projects'!$D$4:$D$106,'Output sheet'!$B$89),SUMIFS('Input Forecast Cap Projects'!K$4:K$106,'Input Forecast Cap Projects'!$A$4:$A$106,$C$3,'Input Forecast Cap Projects'!$B$4:$B$106,'Output sheet'!$B$3,'Input Forecast Cap Projects'!$D$4:$D$106,'Output sheet'!$B$89,'Input Forecast Cap Projects'!$C$4:$C$106,'Output sheet'!$B92))</f>
        <v>6.8980506864753046</v>
      </c>
      <c r="I92" s="6">
        <f>IF($B92=$B$3&amp;" Wide",SUMIFS('Input Forecast Cap Projects'!L$4:L$106,'Input Forecast Cap Projects'!$A$4:$A$106,$C$3,'Input Forecast Cap Projects'!$B$4:$B$106,'Output sheet'!$B$3,'Input Forecast Cap Projects'!$D$4:$D$106,'Output sheet'!$B$89),SUMIFS('Input Forecast Cap Projects'!L$4:L$106,'Input Forecast Cap Projects'!$A$4:$A$106,$C$3,'Input Forecast Cap Projects'!$B$4:$B$106,'Output sheet'!$B$3,'Input Forecast Cap Projects'!$D$4:$D$106,'Output sheet'!$B$89,'Input Forecast Cap Projects'!$C$4:$C$106,'Output sheet'!$B92))</f>
        <v>0</v>
      </c>
      <c r="J92" s="6">
        <f>IF($B92=$B$3&amp;" Wide",SUMIFS('Input Forecast Cap Projects'!M$4:M$106,'Input Forecast Cap Projects'!$A$4:$A$106,$C$3,'Input Forecast Cap Projects'!$B$4:$B$106,'Output sheet'!$B$3,'Input Forecast Cap Projects'!$D$4:$D$106,'Output sheet'!$B$89),SUMIFS('Input Forecast Cap Projects'!M$4:M$106,'Input Forecast Cap Projects'!$A$4:$A$106,$C$3,'Input Forecast Cap Projects'!$B$4:$B$106,'Output sheet'!$B$3,'Input Forecast Cap Projects'!$D$4:$D$106,'Output sheet'!$B$89,'Input Forecast Cap Projects'!$C$4:$C$106,'Output sheet'!$B92))</f>
        <v>0</v>
      </c>
      <c r="K92" s="6">
        <f>IF($B92=$B$3&amp;" Wide",SUMIFS('Input Forecast Cap Projects'!N$4:N$106,'Input Forecast Cap Projects'!$A$4:$A$106,$C$3,'Input Forecast Cap Projects'!$B$4:$B$106,'Output sheet'!$B$3,'Input Forecast Cap Projects'!$D$4:$D$106,'Output sheet'!$B$89),SUMIFS('Input Forecast Cap Projects'!N$4:N$106,'Input Forecast Cap Projects'!$A$4:$A$106,$C$3,'Input Forecast Cap Projects'!$B$4:$B$106,'Output sheet'!$B$3,'Input Forecast Cap Projects'!$D$4:$D$106,'Output sheet'!$B$89,'Input Forecast Cap Projects'!$C$4:$C$106,'Output sheet'!$B92))</f>
        <v>0</v>
      </c>
      <c r="L92" s="6">
        <f>IF($B92=$B$3&amp;" Wide",SUMIFS('Input Forecast Cap Projects'!O$4:O$106,'Input Forecast Cap Projects'!$A$4:$A$106,$C$3,'Input Forecast Cap Projects'!$B$4:$B$106,'Output sheet'!$B$3,'Input Forecast Cap Projects'!$D$4:$D$106,'Output sheet'!$B$89),SUMIFS('Input Forecast Cap Projects'!O$4:O$106,'Input Forecast Cap Projects'!$A$4:$A$106,$C$3,'Input Forecast Cap Projects'!$B$4:$B$106,'Output sheet'!$B$3,'Input Forecast Cap Projects'!$D$4:$D$106,'Output sheet'!$B$89,'Input Forecast Cap Projects'!$C$4:$C$106,'Output sheet'!$B92))</f>
        <v>0</v>
      </c>
      <c r="M92" s="6">
        <f>IF($B92=$B$3&amp;" Wide",SUMIFS('Input Forecast Cap Projects'!P$4:P$106,'Input Forecast Cap Projects'!$A$4:$A$106,$C$3,'Input Forecast Cap Projects'!$B$4:$B$106,'Output sheet'!$B$3,'Input Forecast Cap Projects'!$D$4:$D$106,'Output sheet'!$B$89),SUMIFS('Input Forecast Cap Projects'!P$4:P$106,'Input Forecast Cap Projects'!$A$4:$A$106,$C$3,'Input Forecast Cap Projects'!$B$4:$B$106,'Output sheet'!$B$3,'Input Forecast Cap Projects'!$D$4:$D$106,'Output sheet'!$B$89,'Input Forecast Cap Projects'!$C$4:$C$106,'Output sheet'!$B92))</f>
        <v>0</v>
      </c>
      <c r="N92" s="6">
        <f>IF($B92=$B$3&amp;" Wide",SUMIFS('Input Forecast Cap Projects'!Q$4:Q$106,'Input Forecast Cap Projects'!$A$4:$A$106,$C$3,'Input Forecast Cap Projects'!$B$4:$B$106,'Output sheet'!$B$3,'Input Forecast Cap Projects'!$D$4:$D$106,'Output sheet'!$B$89),SUMIFS('Input Forecast Cap Projects'!Q$4:Q$106,'Input Forecast Cap Projects'!$A$4:$A$106,$C$3,'Input Forecast Cap Projects'!$B$4:$B$106,'Output sheet'!$B$3,'Input Forecast Cap Projects'!$D$4:$D$106,'Output sheet'!$B$89,'Input Forecast Cap Projects'!$C$4:$C$106,'Output sheet'!$B92))</f>
        <v>0</v>
      </c>
      <c r="O92" s="6">
        <f>IF($B92=$B$3&amp;" Wide",SUMIFS('Input Forecast Cap Projects'!R$4:R$106,'Input Forecast Cap Projects'!$A$4:$A$106,$C$3,'Input Forecast Cap Projects'!$B$4:$B$106,'Output sheet'!$B$3,'Input Forecast Cap Projects'!$D$4:$D$106,'Output sheet'!$B$89),SUMIFS('Input Forecast Cap Projects'!R$4:R$106,'Input Forecast Cap Projects'!$A$4:$A$106,$C$3,'Input Forecast Cap Projects'!$B$4:$B$106,'Output sheet'!$B$3,'Input Forecast Cap Projects'!$D$4:$D$106,'Output sheet'!$B$89,'Input Forecast Cap Projects'!$C$4:$C$106,'Output sheet'!$B92))</f>
        <v>0</v>
      </c>
      <c r="P92" s="6">
        <f>IF($B92=$B$3&amp;" Wide",SUMIFS('Input Forecast Cap Projects'!S$4:S$106,'Input Forecast Cap Projects'!$A$4:$A$106,$C$3,'Input Forecast Cap Projects'!$B$4:$B$106,'Output sheet'!$B$3,'Input Forecast Cap Projects'!$D$4:$D$106,'Output sheet'!$B$89),SUMIFS('Input Forecast Cap Projects'!S$4:S$106,'Input Forecast Cap Projects'!$A$4:$A$106,$C$3,'Input Forecast Cap Projects'!$B$4:$B$106,'Output sheet'!$B$3,'Input Forecast Cap Projects'!$D$4:$D$106,'Output sheet'!$B$89,'Input Forecast Cap Projects'!$C$4:$C$106,'Output sheet'!$B92))</f>
        <v>0</v>
      </c>
      <c r="Q92" s="6">
        <f>IF($B92=$B$3&amp;" Wide",SUMIFS('Input Forecast Cap Projects'!T$4:T$106,'Input Forecast Cap Projects'!$A$4:$A$106,$C$3,'Input Forecast Cap Projects'!$B$4:$B$106,'Output sheet'!$B$3,'Input Forecast Cap Projects'!$D$4:$D$106,'Output sheet'!$B$89),SUMIFS('Input Forecast Cap Projects'!T$4:T$106,'Input Forecast Cap Projects'!$A$4:$A$106,$C$3,'Input Forecast Cap Projects'!$B$4:$B$106,'Output sheet'!$B$3,'Input Forecast Cap Projects'!$D$4:$D$106,'Output sheet'!$B$89,'Input Forecast Cap Projects'!$C$4:$C$106,'Output sheet'!$B92))</f>
        <v>0</v>
      </c>
      <c r="R92" s="6">
        <f>IF($B92=$B$3&amp;" Wide",SUMIFS('Input Forecast Cap Projects'!U$4:U$106,'Input Forecast Cap Projects'!$A$4:$A$106,$C$3,'Input Forecast Cap Projects'!$B$4:$B$106,'Output sheet'!$B$3,'Input Forecast Cap Projects'!$D$4:$D$106,'Output sheet'!$B$89),SUMIFS('Input Forecast Cap Projects'!U$4:U$106,'Input Forecast Cap Projects'!$A$4:$A$106,$C$3,'Input Forecast Cap Projects'!$B$4:$B$106,'Output sheet'!$B$3,'Input Forecast Cap Projects'!$D$4:$D$106,'Output sheet'!$B$89,'Input Forecast Cap Projects'!$C$4:$C$106,'Output sheet'!$B92))</f>
        <v>0</v>
      </c>
      <c r="S92" s="6">
        <f>IF($B92=$B$3&amp;" Wide",SUMIFS('Input Forecast Cap Projects'!V$4:V$106,'Input Forecast Cap Projects'!$A$4:$A$106,$C$3,'Input Forecast Cap Projects'!$B$4:$B$106,'Output sheet'!$B$3,'Input Forecast Cap Projects'!$D$4:$D$106,'Output sheet'!$B$89),SUMIFS('Input Forecast Cap Projects'!V$4:V$106,'Input Forecast Cap Projects'!$A$4:$A$106,$C$3,'Input Forecast Cap Projects'!$B$4:$B$106,'Output sheet'!$B$3,'Input Forecast Cap Projects'!$D$4:$D$106,'Output sheet'!$B$89,'Input Forecast Cap Projects'!$C$4:$C$106,'Output sheet'!$B92))</f>
        <v>0</v>
      </c>
      <c r="T92" s="6">
        <f>IF($B92=$B$3&amp;" Wide",SUMIFS('Input Forecast Cap Projects'!W$4:W$106,'Input Forecast Cap Projects'!$A$4:$A$106,$C$3,'Input Forecast Cap Projects'!$B$4:$B$106,'Output sheet'!$B$3,'Input Forecast Cap Projects'!$D$4:$D$106,'Output sheet'!$B$89),SUMIFS('Input Forecast Cap Projects'!W$4:W$106,'Input Forecast Cap Projects'!$A$4:$A$106,$C$3,'Input Forecast Cap Projects'!$B$4:$B$106,'Output sheet'!$B$3,'Input Forecast Cap Projects'!$D$4:$D$106,'Output sheet'!$B$89,'Input Forecast Cap Projects'!$C$4:$C$106,'Output sheet'!$B92))</f>
        <v>0</v>
      </c>
      <c r="U92" s="6">
        <f>IF($B92=$B$3&amp;" Wide",SUMIFS('Input Forecast Cap Projects'!X$4:X$106,'Input Forecast Cap Projects'!$A$4:$A$106,$C$3,'Input Forecast Cap Projects'!$B$4:$B$106,'Output sheet'!$B$3,'Input Forecast Cap Projects'!$D$4:$D$106,'Output sheet'!$B$89),SUMIFS('Input Forecast Cap Projects'!X$4:X$106,'Input Forecast Cap Projects'!$A$4:$A$106,$C$3,'Input Forecast Cap Projects'!$B$4:$B$106,'Output sheet'!$B$3,'Input Forecast Cap Projects'!$D$4:$D$106,'Output sheet'!$B$89,'Input Forecast Cap Projects'!$C$4:$C$106,'Output sheet'!$B92))</f>
        <v>0</v>
      </c>
      <c r="V92" s="6">
        <f>IF($B92=$B$3&amp;" Wide",SUMIFS('Input Forecast Cap Projects'!Y$4:Y$106,'Input Forecast Cap Projects'!$A$4:$A$106,$C$3,'Input Forecast Cap Projects'!$B$4:$B$106,'Output sheet'!$B$3,'Input Forecast Cap Projects'!$D$4:$D$106,'Output sheet'!$B$89),SUMIFS('Input Forecast Cap Projects'!Y$4:Y$106,'Input Forecast Cap Projects'!$A$4:$A$106,$C$3,'Input Forecast Cap Projects'!$B$4:$B$106,'Output sheet'!$B$3,'Input Forecast Cap Projects'!$D$4:$D$106,'Output sheet'!$B$89,'Input Forecast Cap Projects'!$C$4:$C$106,'Output sheet'!$B92))</f>
        <v>0</v>
      </c>
      <c r="W92" s="6">
        <f>IF($B92=$B$3&amp;" Wide",SUMIFS('Input Forecast Cap Projects'!Z$4:Z$106,'Input Forecast Cap Projects'!$A$4:$A$106,$C$3,'Input Forecast Cap Projects'!$B$4:$B$106,'Output sheet'!$B$3,'Input Forecast Cap Projects'!$D$4:$D$106,'Output sheet'!$B$89),SUMIFS('Input Forecast Cap Projects'!Z$4:Z$106,'Input Forecast Cap Projects'!$A$4:$A$106,$C$3,'Input Forecast Cap Projects'!$B$4:$B$106,'Output sheet'!$B$3,'Input Forecast Cap Projects'!$D$4:$D$106,'Output sheet'!$B$89,'Input Forecast Cap Projects'!$C$4:$C$106,'Output sheet'!$B92))</f>
        <v>0</v>
      </c>
      <c r="X92" s="6">
        <f>IF($B92=$B$3&amp;" Wide",SUMIFS('Input Forecast Cap Projects'!AA$4:AA$106,'Input Forecast Cap Projects'!$A$4:$A$106,$C$3,'Input Forecast Cap Projects'!$B$4:$B$106,'Output sheet'!$B$3,'Input Forecast Cap Projects'!$D$4:$D$106,'Output sheet'!$B$89),SUMIFS('Input Forecast Cap Projects'!AA$4:AA$106,'Input Forecast Cap Projects'!$A$4:$A$106,$C$3,'Input Forecast Cap Projects'!$B$4:$B$106,'Output sheet'!$B$3,'Input Forecast Cap Projects'!$D$4:$D$106,'Output sheet'!$B$89,'Input Forecast Cap Projects'!$C$4:$C$106,'Output sheet'!$B92))</f>
        <v>0</v>
      </c>
      <c r="Y92" s="6">
        <f>IF($B92=$B$3&amp;" Wide",SUMIFS('Input Forecast Cap Projects'!AB$4:AB$106,'Input Forecast Cap Projects'!$A$4:$A$106,$C$3,'Input Forecast Cap Projects'!$B$4:$B$106,'Output sheet'!$B$3,'Input Forecast Cap Projects'!$D$4:$D$106,'Output sheet'!$B$89),SUMIFS('Input Forecast Cap Projects'!AB$4:AB$106,'Input Forecast Cap Projects'!$A$4:$A$106,$C$3,'Input Forecast Cap Projects'!$B$4:$B$106,'Output sheet'!$B$3,'Input Forecast Cap Projects'!$D$4:$D$106,'Output sheet'!$B$89,'Input Forecast Cap Projects'!$C$4:$C$106,'Output sheet'!$B92))</f>
        <v>0</v>
      </c>
      <c r="Z92" s="6">
        <f>IF($B92=$B$3&amp;" Wide",SUMIFS('Input Forecast Cap Projects'!AC$4:AC$106,'Input Forecast Cap Projects'!$A$4:$A$106,$C$3,'Input Forecast Cap Projects'!$B$4:$B$106,'Output sheet'!$B$3,'Input Forecast Cap Projects'!$D$4:$D$106,'Output sheet'!$B$89),SUMIFS('Input Forecast Cap Projects'!AC$4:AC$106,'Input Forecast Cap Projects'!$A$4:$A$106,$C$3,'Input Forecast Cap Projects'!$B$4:$B$106,'Output sheet'!$B$3,'Input Forecast Cap Projects'!$D$4:$D$106,'Output sheet'!$B$89,'Input Forecast Cap Projects'!$C$4:$C$106,'Output sheet'!$B92))</f>
        <v>0</v>
      </c>
      <c r="AA92" s="6">
        <f>IF($B92=$B$3&amp;" Wide",SUMIFS('Input Forecast Cap Projects'!AD$4:AD$106,'Input Forecast Cap Projects'!$A$4:$A$106,$C$3,'Input Forecast Cap Projects'!$B$4:$B$106,'Output sheet'!$B$3,'Input Forecast Cap Projects'!$D$4:$D$106,'Output sheet'!$B$89),SUMIFS('Input Forecast Cap Projects'!AD$4:AD$106,'Input Forecast Cap Projects'!$A$4:$A$106,$C$3,'Input Forecast Cap Projects'!$B$4:$B$106,'Output sheet'!$B$3,'Input Forecast Cap Projects'!$D$4:$D$106,'Output sheet'!$B$89,'Input Forecast Cap Projects'!$C$4:$C$106,'Output sheet'!$B92))</f>
        <v>0</v>
      </c>
    </row>
    <row r="93" spans="2:27">
      <c r="B93" s="32" t="str">
        <f t="shared" si="24"/>
        <v>Jemena Electricity Network</v>
      </c>
      <c r="C93" s="6">
        <f>IF($B93=$B$3&amp;" Wide",SUMIFS('Input Forecast Cap Projects'!F$4:F$106,'Input Forecast Cap Projects'!$A$4:$A$106,$C$3,'Input Forecast Cap Projects'!$B$4:$B$106,'Output sheet'!$B$3,'Input Forecast Cap Projects'!$D$4:$D$106,'Output sheet'!$B$89),SUMIFS('Input Forecast Cap Projects'!F$4:F$106,'Input Forecast Cap Projects'!$A$4:$A$106,$C$3,'Input Forecast Cap Projects'!$B$4:$B$106,'Output sheet'!$B$3,'Input Forecast Cap Projects'!$D$4:$D$106,'Output sheet'!$B$89,'Input Forecast Cap Projects'!$C$4:$C$106,'Output sheet'!$B93))</f>
        <v>2.6171072207585988</v>
      </c>
      <c r="D93" s="6">
        <f>IF($B93=$B$3&amp;" Wide",SUMIFS('Input Forecast Cap Projects'!G$4:G$106,'Input Forecast Cap Projects'!$A$4:$A$106,$C$3,'Input Forecast Cap Projects'!$B$4:$B$106,'Output sheet'!$B$3,'Input Forecast Cap Projects'!$D$4:$D$106,'Output sheet'!$B$89),SUMIFS('Input Forecast Cap Projects'!G$4:G$106,'Input Forecast Cap Projects'!$A$4:$A$106,$C$3,'Input Forecast Cap Projects'!$B$4:$B$106,'Output sheet'!$B$3,'Input Forecast Cap Projects'!$D$4:$D$106,'Output sheet'!$B$89,'Input Forecast Cap Projects'!$C$4:$C$106,'Output sheet'!$B93))</f>
        <v>5.982616617487218</v>
      </c>
      <c r="E93" s="6">
        <f>IF($B93=$B$3&amp;" Wide",SUMIFS('Input Forecast Cap Projects'!H$4:H$106,'Input Forecast Cap Projects'!$A$4:$A$106,$C$3,'Input Forecast Cap Projects'!$B$4:$B$106,'Output sheet'!$B$3,'Input Forecast Cap Projects'!$D$4:$D$106,'Output sheet'!$B$89),SUMIFS('Input Forecast Cap Projects'!H$4:H$106,'Input Forecast Cap Projects'!$A$4:$A$106,$C$3,'Input Forecast Cap Projects'!$B$4:$B$106,'Output sheet'!$B$3,'Input Forecast Cap Projects'!$D$4:$D$106,'Output sheet'!$B$89,'Input Forecast Cap Projects'!$C$4:$C$106,'Output sheet'!$B93))</f>
        <v>6.1829474583736221</v>
      </c>
      <c r="F93" s="6">
        <f>IF($B93=$B$3&amp;" Wide",SUMIFS('Input Forecast Cap Projects'!I$4:I$106,'Input Forecast Cap Projects'!$A$4:$A$106,$C$3,'Input Forecast Cap Projects'!$B$4:$B$106,'Output sheet'!$B$3,'Input Forecast Cap Projects'!$D$4:$D$106,'Output sheet'!$B$89),SUMIFS('Input Forecast Cap Projects'!I$4:I$106,'Input Forecast Cap Projects'!$A$4:$A$106,$C$3,'Input Forecast Cap Projects'!$B$4:$B$106,'Output sheet'!$B$3,'Input Forecast Cap Projects'!$D$4:$D$106,'Output sheet'!$B$89,'Input Forecast Cap Projects'!$C$4:$C$106,'Output sheet'!$B93))</f>
        <v>6.4461852567988069</v>
      </c>
      <c r="G93" s="6">
        <f>IF($B93=$B$3&amp;" Wide",SUMIFS('Input Forecast Cap Projects'!J$4:J$106,'Input Forecast Cap Projects'!$A$4:$A$106,$C$3,'Input Forecast Cap Projects'!$B$4:$B$106,'Output sheet'!$B$3,'Input Forecast Cap Projects'!$D$4:$D$106,'Output sheet'!$B$89),SUMIFS('Input Forecast Cap Projects'!J$4:J$106,'Input Forecast Cap Projects'!$A$4:$A$106,$C$3,'Input Forecast Cap Projects'!$B$4:$B$106,'Output sheet'!$B$3,'Input Forecast Cap Projects'!$D$4:$D$106,'Output sheet'!$B$89,'Input Forecast Cap Projects'!$C$4:$C$106,'Output sheet'!$B93))</f>
        <v>6.7026709887698388</v>
      </c>
      <c r="H93" s="6">
        <f>IF($B93=$B$3&amp;" Wide",SUMIFS('Input Forecast Cap Projects'!K$4:K$106,'Input Forecast Cap Projects'!$A$4:$A$106,$C$3,'Input Forecast Cap Projects'!$B$4:$B$106,'Output sheet'!$B$3,'Input Forecast Cap Projects'!$D$4:$D$106,'Output sheet'!$B$89),SUMIFS('Input Forecast Cap Projects'!K$4:K$106,'Input Forecast Cap Projects'!$A$4:$A$106,$C$3,'Input Forecast Cap Projects'!$B$4:$B$106,'Output sheet'!$B$3,'Input Forecast Cap Projects'!$D$4:$D$106,'Output sheet'!$B$89,'Input Forecast Cap Projects'!$C$4:$C$106,'Output sheet'!$B93))</f>
        <v>6.8980506864753046</v>
      </c>
      <c r="I93" s="6">
        <f>IF($B93=$B$3&amp;" Wide",SUMIFS('Input Forecast Cap Projects'!L$4:L$106,'Input Forecast Cap Projects'!$A$4:$A$106,$C$3,'Input Forecast Cap Projects'!$B$4:$B$106,'Output sheet'!$B$3,'Input Forecast Cap Projects'!$D$4:$D$106,'Output sheet'!$B$89),SUMIFS('Input Forecast Cap Projects'!L$4:L$106,'Input Forecast Cap Projects'!$A$4:$A$106,$C$3,'Input Forecast Cap Projects'!$B$4:$B$106,'Output sheet'!$B$3,'Input Forecast Cap Projects'!$D$4:$D$106,'Output sheet'!$B$89,'Input Forecast Cap Projects'!$C$4:$C$106,'Output sheet'!$B93))</f>
        <v>0</v>
      </c>
      <c r="J93" s="6">
        <f>IF($B93=$B$3&amp;" Wide",SUMIFS('Input Forecast Cap Projects'!M$4:M$106,'Input Forecast Cap Projects'!$A$4:$A$106,$C$3,'Input Forecast Cap Projects'!$B$4:$B$106,'Output sheet'!$B$3,'Input Forecast Cap Projects'!$D$4:$D$106,'Output sheet'!$B$89),SUMIFS('Input Forecast Cap Projects'!M$4:M$106,'Input Forecast Cap Projects'!$A$4:$A$106,$C$3,'Input Forecast Cap Projects'!$B$4:$B$106,'Output sheet'!$B$3,'Input Forecast Cap Projects'!$D$4:$D$106,'Output sheet'!$B$89,'Input Forecast Cap Projects'!$C$4:$C$106,'Output sheet'!$B93))</f>
        <v>0</v>
      </c>
      <c r="K93" s="6">
        <f>IF($B93=$B$3&amp;" Wide",SUMIFS('Input Forecast Cap Projects'!N$4:N$106,'Input Forecast Cap Projects'!$A$4:$A$106,$C$3,'Input Forecast Cap Projects'!$B$4:$B$106,'Output sheet'!$B$3,'Input Forecast Cap Projects'!$D$4:$D$106,'Output sheet'!$B$89),SUMIFS('Input Forecast Cap Projects'!N$4:N$106,'Input Forecast Cap Projects'!$A$4:$A$106,$C$3,'Input Forecast Cap Projects'!$B$4:$B$106,'Output sheet'!$B$3,'Input Forecast Cap Projects'!$D$4:$D$106,'Output sheet'!$B$89,'Input Forecast Cap Projects'!$C$4:$C$106,'Output sheet'!$B93))</f>
        <v>0</v>
      </c>
      <c r="L93" s="6">
        <f>IF($B93=$B$3&amp;" Wide",SUMIFS('Input Forecast Cap Projects'!O$4:O$106,'Input Forecast Cap Projects'!$A$4:$A$106,$C$3,'Input Forecast Cap Projects'!$B$4:$B$106,'Output sheet'!$B$3,'Input Forecast Cap Projects'!$D$4:$D$106,'Output sheet'!$B$89),SUMIFS('Input Forecast Cap Projects'!O$4:O$106,'Input Forecast Cap Projects'!$A$4:$A$106,$C$3,'Input Forecast Cap Projects'!$B$4:$B$106,'Output sheet'!$B$3,'Input Forecast Cap Projects'!$D$4:$D$106,'Output sheet'!$B$89,'Input Forecast Cap Projects'!$C$4:$C$106,'Output sheet'!$B93))</f>
        <v>0</v>
      </c>
      <c r="M93" s="6">
        <f>IF($B93=$B$3&amp;" Wide",SUMIFS('Input Forecast Cap Projects'!P$4:P$106,'Input Forecast Cap Projects'!$A$4:$A$106,$C$3,'Input Forecast Cap Projects'!$B$4:$B$106,'Output sheet'!$B$3,'Input Forecast Cap Projects'!$D$4:$D$106,'Output sheet'!$B$89),SUMIFS('Input Forecast Cap Projects'!P$4:P$106,'Input Forecast Cap Projects'!$A$4:$A$106,$C$3,'Input Forecast Cap Projects'!$B$4:$B$106,'Output sheet'!$B$3,'Input Forecast Cap Projects'!$D$4:$D$106,'Output sheet'!$B$89,'Input Forecast Cap Projects'!$C$4:$C$106,'Output sheet'!$B93))</f>
        <v>0</v>
      </c>
      <c r="N93" s="6">
        <f>IF($B93=$B$3&amp;" Wide",SUMIFS('Input Forecast Cap Projects'!Q$4:Q$106,'Input Forecast Cap Projects'!$A$4:$A$106,$C$3,'Input Forecast Cap Projects'!$B$4:$B$106,'Output sheet'!$B$3,'Input Forecast Cap Projects'!$D$4:$D$106,'Output sheet'!$B$89),SUMIFS('Input Forecast Cap Projects'!Q$4:Q$106,'Input Forecast Cap Projects'!$A$4:$A$106,$C$3,'Input Forecast Cap Projects'!$B$4:$B$106,'Output sheet'!$B$3,'Input Forecast Cap Projects'!$D$4:$D$106,'Output sheet'!$B$89,'Input Forecast Cap Projects'!$C$4:$C$106,'Output sheet'!$B93))</f>
        <v>0</v>
      </c>
      <c r="O93" s="6">
        <f>IF($B93=$B$3&amp;" Wide",SUMIFS('Input Forecast Cap Projects'!R$4:R$106,'Input Forecast Cap Projects'!$A$4:$A$106,$C$3,'Input Forecast Cap Projects'!$B$4:$B$106,'Output sheet'!$B$3,'Input Forecast Cap Projects'!$D$4:$D$106,'Output sheet'!$B$89),SUMIFS('Input Forecast Cap Projects'!R$4:R$106,'Input Forecast Cap Projects'!$A$4:$A$106,$C$3,'Input Forecast Cap Projects'!$B$4:$B$106,'Output sheet'!$B$3,'Input Forecast Cap Projects'!$D$4:$D$106,'Output sheet'!$B$89,'Input Forecast Cap Projects'!$C$4:$C$106,'Output sheet'!$B93))</f>
        <v>0</v>
      </c>
      <c r="P93" s="6">
        <f>IF($B93=$B$3&amp;" Wide",SUMIFS('Input Forecast Cap Projects'!S$4:S$106,'Input Forecast Cap Projects'!$A$4:$A$106,$C$3,'Input Forecast Cap Projects'!$B$4:$B$106,'Output sheet'!$B$3,'Input Forecast Cap Projects'!$D$4:$D$106,'Output sheet'!$B$89),SUMIFS('Input Forecast Cap Projects'!S$4:S$106,'Input Forecast Cap Projects'!$A$4:$A$106,$C$3,'Input Forecast Cap Projects'!$B$4:$B$106,'Output sheet'!$B$3,'Input Forecast Cap Projects'!$D$4:$D$106,'Output sheet'!$B$89,'Input Forecast Cap Projects'!$C$4:$C$106,'Output sheet'!$B93))</f>
        <v>0</v>
      </c>
      <c r="Q93" s="6">
        <f>IF($B93=$B$3&amp;" Wide",SUMIFS('Input Forecast Cap Projects'!T$4:T$106,'Input Forecast Cap Projects'!$A$4:$A$106,$C$3,'Input Forecast Cap Projects'!$B$4:$B$106,'Output sheet'!$B$3,'Input Forecast Cap Projects'!$D$4:$D$106,'Output sheet'!$B$89),SUMIFS('Input Forecast Cap Projects'!T$4:T$106,'Input Forecast Cap Projects'!$A$4:$A$106,$C$3,'Input Forecast Cap Projects'!$B$4:$B$106,'Output sheet'!$B$3,'Input Forecast Cap Projects'!$D$4:$D$106,'Output sheet'!$B$89,'Input Forecast Cap Projects'!$C$4:$C$106,'Output sheet'!$B93))</f>
        <v>0</v>
      </c>
      <c r="R93" s="6">
        <f>IF($B93=$B$3&amp;" Wide",SUMIFS('Input Forecast Cap Projects'!U$4:U$106,'Input Forecast Cap Projects'!$A$4:$A$106,$C$3,'Input Forecast Cap Projects'!$B$4:$B$106,'Output sheet'!$B$3,'Input Forecast Cap Projects'!$D$4:$D$106,'Output sheet'!$B$89),SUMIFS('Input Forecast Cap Projects'!U$4:U$106,'Input Forecast Cap Projects'!$A$4:$A$106,$C$3,'Input Forecast Cap Projects'!$B$4:$B$106,'Output sheet'!$B$3,'Input Forecast Cap Projects'!$D$4:$D$106,'Output sheet'!$B$89,'Input Forecast Cap Projects'!$C$4:$C$106,'Output sheet'!$B93))</f>
        <v>0</v>
      </c>
      <c r="S93" s="6">
        <f>IF($B93=$B$3&amp;" Wide",SUMIFS('Input Forecast Cap Projects'!V$4:V$106,'Input Forecast Cap Projects'!$A$4:$A$106,$C$3,'Input Forecast Cap Projects'!$B$4:$B$106,'Output sheet'!$B$3,'Input Forecast Cap Projects'!$D$4:$D$106,'Output sheet'!$B$89),SUMIFS('Input Forecast Cap Projects'!V$4:V$106,'Input Forecast Cap Projects'!$A$4:$A$106,$C$3,'Input Forecast Cap Projects'!$B$4:$B$106,'Output sheet'!$B$3,'Input Forecast Cap Projects'!$D$4:$D$106,'Output sheet'!$B$89,'Input Forecast Cap Projects'!$C$4:$C$106,'Output sheet'!$B93))</f>
        <v>0</v>
      </c>
      <c r="T93" s="6">
        <f>IF($B93=$B$3&amp;" Wide",SUMIFS('Input Forecast Cap Projects'!W$4:W$106,'Input Forecast Cap Projects'!$A$4:$A$106,$C$3,'Input Forecast Cap Projects'!$B$4:$B$106,'Output sheet'!$B$3,'Input Forecast Cap Projects'!$D$4:$D$106,'Output sheet'!$B$89),SUMIFS('Input Forecast Cap Projects'!W$4:W$106,'Input Forecast Cap Projects'!$A$4:$A$106,$C$3,'Input Forecast Cap Projects'!$B$4:$B$106,'Output sheet'!$B$3,'Input Forecast Cap Projects'!$D$4:$D$106,'Output sheet'!$B$89,'Input Forecast Cap Projects'!$C$4:$C$106,'Output sheet'!$B93))</f>
        <v>0</v>
      </c>
      <c r="U93" s="6">
        <f>IF($B93=$B$3&amp;" Wide",SUMIFS('Input Forecast Cap Projects'!X$4:X$106,'Input Forecast Cap Projects'!$A$4:$A$106,$C$3,'Input Forecast Cap Projects'!$B$4:$B$106,'Output sheet'!$B$3,'Input Forecast Cap Projects'!$D$4:$D$106,'Output sheet'!$B$89),SUMIFS('Input Forecast Cap Projects'!X$4:X$106,'Input Forecast Cap Projects'!$A$4:$A$106,$C$3,'Input Forecast Cap Projects'!$B$4:$B$106,'Output sheet'!$B$3,'Input Forecast Cap Projects'!$D$4:$D$106,'Output sheet'!$B$89,'Input Forecast Cap Projects'!$C$4:$C$106,'Output sheet'!$B93))</f>
        <v>0</v>
      </c>
      <c r="V93" s="6">
        <f>IF($B93=$B$3&amp;" Wide",SUMIFS('Input Forecast Cap Projects'!Y$4:Y$106,'Input Forecast Cap Projects'!$A$4:$A$106,$C$3,'Input Forecast Cap Projects'!$B$4:$B$106,'Output sheet'!$B$3,'Input Forecast Cap Projects'!$D$4:$D$106,'Output sheet'!$B$89),SUMIFS('Input Forecast Cap Projects'!Y$4:Y$106,'Input Forecast Cap Projects'!$A$4:$A$106,$C$3,'Input Forecast Cap Projects'!$B$4:$B$106,'Output sheet'!$B$3,'Input Forecast Cap Projects'!$D$4:$D$106,'Output sheet'!$B$89,'Input Forecast Cap Projects'!$C$4:$C$106,'Output sheet'!$B93))</f>
        <v>0</v>
      </c>
      <c r="W93" s="6">
        <f>IF($B93=$B$3&amp;" Wide",SUMIFS('Input Forecast Cap Projects'!Z$4:Z$106,'Input Forecast Cap Projects'!$A$4:$A$106,$C$3,'Input Forecast Cap Projects'!$B$4:$B$106,'Output sheet'!$B$3,'Input Forecast Cap Projects'!$D$4:$D$106,'Output sheet'!$B$89),SUMIFS('Input Forecast Cap Projects'!Z$4:Z$106,'Input Forecast Cap Projects'!$A$4:$A$106,$C$3,'Input Forecast Cap Projects'!$B$4:$B$106,'Output sheet'!$B$3,'Input Forecast Cap Projects'!$D$4:$D$106,'Output sheet'!$B$89,'Input Forecast Cap Projects'!$C$4:$C$106,'Output sheet'!$B93))</f>
        <v>0</v>
      </c>
      <c r="X93" s="6">
        <f>IF($B93=$B$3&amp;" Wide",SUMIFS('Input Forecast Cap Projects'!AA$4:AA$106,'Input Forecast Cap Projects'!$A$4:$A$106,$C$3,'Input Forecast Cap Projects'!$B$4:$B$106,'Output sheet'!$B$3,'Input Forecast Cap Projects'!$D$4:$D$106,'Output sheet'!$B$89),SUMIFS('Input Forecast Cap Projects'!AA$4:AA$106,'Input Forecast Cap Projects'!$A$4:$A$106,$C$3,'Input Forecast Cap Projects'!$B$4:$B$106,'Output sheet'!$B$3,'Input Forecast Cap Projects'!$D$4:$D$106,'Output sheet'!$B$89,'Input Forecast Cap Projects'!$C$4:$C$106,'Output sheet'!$B93))</f>
        <v>0</v>
      </c>
      <c r="Y93" s="6">
        <f>IF($B93=$B$3&amp;" Wide",SUMIFS('Input Forecast Cap Projects'!AB$4:AB$106,'Input Forecast Cap Projects'!$A$4:$A$106,$C$3,'Input Forecast Cap Projects'!$B$4:$B$106,'Output sheet'!$B$3,'Input Forecast Cap Projects'!$D$4:$D$106,'Output sheet'!$B$89),SUMIFS('Input Forecast Cap Projects'!AB$4:AB$106,'Input Forecast Cap Projects'!$A$4:$A$106,$C$3,'Input Forecast Cap Projects'!$B$4:$B$106,'Output sheet'!$B$3,'Input Forecast Cap Projects'!$D$4:$D$106,'Output sheet'!$B$89,'Input Forecast Cap Projects'!$C$4:$C$106,'Output sheet'!$B93))</f>
        <v>0</v>
      </c>
      <c r="Z93" s="6">
        <f>IF($B93=$B$3&amp;" Wide",SUMIFS('Input Forecast Cap Projects'!AC$4:AC$106,'Input Forecast Cap Projects'!$A$4:$A$106,$C$3,'Input Forecast Cap Projects'!$B$4:$B$106,'Output sheet'!$B$3,'Input Forecast Cap Projects'!$D$4:$D$106,'Output sheet'!$B$89),SUMIFS('Input Forecast Cap Projects'!AC$4:AC$106,'Input Forecast Cap Projects'!$A$4:$A$106,$C$3,'Input Forecast Cap Projects'!$B$4:$B$106,'Output sheet'!$B$3,'Input Forecast Cap Projects'!$D$4:$D$106,'Output sheet'!$B$89,'Input Forecast Cap Projects'!$C$4:$C$106,'Output sheet'!$B93))</f>
        <v>0</v>
      </c>
      <c r="AA93" s="6">
        <f>IF($B93=$B$3&amp;" Wide",SUMIFS('Input Forecast Cap Projects'!AD$4:AD$106,'Input Forecast Cap Projects'!$A$4:$A$106,$C$3,'Input Forecast Cap Projects'!$B$4:$B$106,'Output sheet'!$B$3,'Input Forecast Cap Projects'!$D$4:$D$106,'Output sheet'!$B$89),SUMIFS('Input Forecast Cap Projects'!AD$4:AD$106,'Input Forecast Cap Projects'!$A$4:$A$106,$C$3,'Input Forecast Cap Projects'!$B$4:$B$106,'Output sheet'!$B$3,'Input Forecast Cap Projects'!$D$4:$D$106,'Output sheet'!$B$89,'Input Forecast Cap Projects'!$C$4:$C$106,'Output sheet'!$B93))</f>
        <v>0</v>
      </c>
    </row>
    <row r="94" spans="2:27">
      <c r="B94" s="32" t="str">
        <f t="shared" si="24"/>
        <v/>
      </c>
      <c r="C94" s="6">
        <f>IF($B94=$B$3&amp;" Wide",SUMIFS('Input Forecast Cap Projects'!F$4:F$106,'Input Forecast Cap Projects'!$A$4:$A$106,$C$3,'Input Forecast Cap Projects'!$B$4:$B$106,'Output sheet'!$B$3,'Input Forecast Cap Projects'!$D$4:$D$106,'Output sheet'!$B$89),SUMIFS('Input Forecast Cap Projects'!F$4:F$106,'Input Forecast Cap Projects'!$A$4:$A$106,$C$3,'Input Forecast Cap Projects'!$B$4:$B$106,'Output sheet'!$B$3,'Input Forecast Cap Projects'!$D$4:$D$106,'Output sheet'!$B$89,'Input Forecast Cap Projects'!$C$4:$C$106,'Output sheet'!$B94))</f>
        <v>0</v>
      </c>
      <c r="D94" s="6">
        <f>IF($B94=$B$3&amp;" Wide",SUMIFS('Input Forecast Cap Projects'!G$4:G$106,'Input Forecast Cap Projects'!$A$4:$A$106,$C$3,'Input Forecast Cap Projects'!$B$4:$B$106,'Output sheet'!$B$3,'Input Forecast Cap Projects'!$D$4:$D$106,'Output sheet'!$B$89),SUMIFS('Input Forecast Cap Projects'!G$4:G$106,'Input Forecast Cap Projects'!$A$4:$A$106,$C$3,'Input Forecast Cap Projects'!$B$4:$B$106,'Output sheet'!$B$3,'Input Forecast Cap Projects'!$D$4:$D$106,'Output sheet'!$B$89,'Input Forecast Cap Projects'!$C$4:$C$106,'Output sheet'!$B94))</f>
        <v>0</v>
      </c>
      <c r="E94" s="6">
        <f>IF($B94=$B$3&amp;" Wide",SUMIFS('Input Forecast Cap Projects'!H$4:H$106,'Input Forecast Cap Projects'!$A$4:$A$106,$C$3,'Input Forecast Cap Projects'!$B$4:$B$106,'Output sheet'!$B$3,'Input Forecast Cap Projects'!$D$4:$D$106,'Output sheet'!$B$89),SUMIFS('Input Forecast Cap Projects'!H$4:H$106,'Input Forecast Cap Projects'!$A$4:$A$106,$C$3,'Input Forecast Cap Projects'!$B$4:$B$106,'Output sheet'!$B$3,'Input Forecast Cap Projects'!$D$4:$D$106,'Output sheet'!$B$89,'Input Forecast Cap Projects'!$C$4:$C$106,'Output sheet'!$B94))</f>
        <v>0</v>
      </c>
      <c r="F94" s="6">
        <f>IF($B94=$B$3&amp;" Wide",SUMIFS('Input Forecast Cap Projects'!I$4:I$106,'Input Forecast Cap Projects'!$A$4:$A$106,$C$3,'Input Forecast Cap Projects'!$B$4:$B$106,'Output sheet'!$B$3,'Input Forecast Cap Projects'!$D$4:$D$106,'Output sheet'!$B$89),SUMIFS('Input Forecast Cap Projects'!I$4:I$106,'Input Forecast Cap Projects'!$A$4:$A$106,$C$3,'Input Forecast Cap Projects'!$B$4:$B$106,'Output sheet'!$B$3,'Input Forecast Cap Projects'!$D$4:$D$106,'Output sheet'!$B$89,'Input Forecast Cap Projects'!$C$4:$C$106,'Output sheet'!$B94))</f>
        <v>0</v>
      </c>
      <c r="G94" s="6">
        <f>IF($B94=$B$3&amp;" Wide",SUMIFS('Input Forecast Cap Projects'!J$4:J$106,'Input Forecast Cap Projects'!$A$4:$A$106,$C$3,'Input Forecast Cap Projects'!$B$4:$B$106,'Output sheet'!$B$3,'Input Forecast Cap Projects'!$D$4:$D$106,'Output sheet'!$B$89),SUMIFS('Input Forecast Cap Projects'!J$4:J$106,'Input Forecast Cap Projects'!$A$4:$A$106,$C$3,'Input Forecast Cap Projects'!$B$4:$B$106,'Output sheet'!$B$3,'Input Forecast Cap Projects'!$D$4:$D$106,'Output sheet'!$B$89,'Input Forecast Cap Projects'!$C$4:$C$106,'Output sheet'!$B94))</f>
        <v>0</v>
      </c>
      <c r="H94" s="6">
        <f>IF($B94=$B$3&amp;" Wide",SUMIFS('Input Forecast Cap Projects'!K$4:K$106,'Input Forecast Cap Projects'!$A$4:$A$106,$C$3,'Input Forecast Cap Projects'!$B$4:$B$106,'Output sheet'!$B$3,'Input Forecast Cap Projects'!$D$4:$D$106,'Output sheet'!$B$89),SUMIFS('Input Forecast Cap Projects'!K$4:K$106,'Input Forecast Cap Projects'!$A$4:$A$106,$C$3,'Input Forecast Cap Projects'!$B$4:$B$106,'Output sheet'!$B$3,'Input Forecast Cap Projects'!$D$4:$D$106,'Output sheet'!$B$89,'Input Forecast Cap Projects'!$C$4:$C$106,'Output sheet'!$B94))</f>
        <v>0</v>
      </c>
      <c r="I94" s="6">
        <f>IF($B94=$B$3&amp;" Wide",SUMIFS('Input Forecast Cap Projects'!L$4:L$106,'Input Forecast Cap Projects'!$A$4:$A$106,$C$3,'Input Forecast Cap Projects'!$B$4:$B$106,'Output sheet'!$B$3,'Input Forecast Cap Projects'!$D$4:$D$106,'Output sheet'!$B$89),SUMIFS('Input Forecast Cap Projects'!L$4:L$106,'Input Forecast Cap Projects'!$A$4:$A$106,$C$3,'Input Forecast Cap Projects'!$B$4:$B$106,'Output sheet'!$B$3,'Input Forecast Cap Projects'!$D$4:$D$106,'Output sheet'!$B$89,'Input Forecast Cap Projects'!$C$4:$C$106,'Output sheet'!$B94))</f>
        <v>0</v>
      </c>
      <c r="J94" s="6">
        <f>IF($B94=$B$3&amp;" Wide",SUMIFS('Input Forecast Cap Projects'!M$4:M$106,'Input Forecast Cap Projects'!$A$4:$A$106,$C$3,'Input Forecast Cap Projects'!$B$4:$B$106,'Output sheet'!$B$3,'Input Forecast Cap Projects'!$D$4:$D$106,'Output sheet'!$B$89),SUMIFS('Input Forecast Cap Projects'!M$4:M$106,'Input Forecast Cap Projects'!$A$4:$A$106,$C$3,'Input Forecast Cap Projects'!$B$4:$B$106,'Output sheet'!$B$3,'Input Forecast Cap Projects'!$D$4:$D$106,'Output sheet'!$B$89,'Input Forecast Cap Projects'!$C$4:$C$106,'Output sheet'!$B94))</f>
        <v>0</v>
      </c>
      <c r="K94" s="6">
        <f>IF($B94=$B$3&amp;" Wide",SUMIFS('Input Forecast Cap Projects'!N$4:N$106,'Input Forecast Cap Projects'!$A$4:$A$106,$C$3,'Input Forecast Cap Projects'!$B$4:$B$106,'Output sheet'!$B$3,'Input Forecast Cap Projects'!$D$4:$D$106,'Output sheet'!$B$89),SUMIFS('Input Forecast Cap Projects'!N$4:N$106,'Input Forecast Cap Projects'!$A$4:$A$106,$C$3,'Input Forecast Cap Projects'!$B$4:$B$106,'Output sheet'!$B$3,'Input Forecast Cap Projects'!$D$4:$D$106,'Output sheet'!$B$89,'Input Forecast Cap Projects'!$C$4:$C$106,'Output sheet'!$B94))</f>
        <v>0</v>
      </c>
      <c r="L94" s="6">
        <f>IF($B94=$B$3&amp;" Wide",SUMIFS('Input Forecast Cap Projects'!O$4:O$106,'Input Forecast Cap Projects'!$A$4:$A$106,$C$3,'Input Forecast Cap Projects'!$B$4:$B$106,'Output sheet'!$B$3,'Input Forecast Cap Projects'!$D$4:$D$106,'Output sheet'!$B$89),SUMIFS('Input Forecast Cap Projects'!O$4:O$106,'Input Forecast Cap Projects'!$A$4:$A$106,$C$3,'Input Forecast Cap Projects'!$B$4:$B$106,'Output sheet'!$B$3,'Input Forecast Cap Projects'!$D$4:$D$106,'Output sheet'!$B$89,'Input Forecast Cap Projects'!$C$4:$C$106,'Output sheet'!$B94))</f>
        <v>0</v>
      </c>
      <c r="M94" s="6">
        <f>IF($B94=$B$3&amp;" Wide",SUMIFS('Input Forecast Cap Projects'!P$4:P$106,'Input Forecast Cap Projects'!$A$4:$A$106,$C$3,'Input Forecast Cap Projects'!$B$4:$B$106,'Output sheet'!$B$3,'Input Forecast Cap Projects'!$D$4:$D$106,'Output sheet'!$B$89),SUMIFS('Input Forecast Cap Projects'!P$4:P$106,'Input Forecast Cap Projects'!$A$4:$A$106,$C$3,'Input Forecast Cap Projects'!$B$4:$B$106,'Output sheet'!$B$3,'Input Forecast Cap Projects'!$D$4:$D$106,'Output sheet'!$B$89,'Input Forecast Cap Projects'!$C$4:$C$106,'Output sheet'!$B94))</f>
        <v>0</v>
      </c>
      <c r="N94" s="6">
        <f>IF($B94=$B$3&amp;" Wide",SUMIFS('Input Forecast Cap Projects'!Q$4:Q$106,'Input Forecast Cap Projects'!$A$4:$A$106,$C$3,'Input Forecast Cap Projects'!$B$4:$B$106,'Output sheet'!$B$3,'Input Forecast Cap Projects'!$D$4:$D$106,'Output sheet'!$B$89),SUMIFS('Input Forecast Cap Projects'!Q$4:Q$106,'Input Forecast Cap Projects'!$A$4:$A$106,$C$3,'Input Forecast Cap Projects'!$B$4:$B$106,'Output sheet'!$B$3,'Input Forecast Cap Projects'!$D$4:$D$106,'Output sheet'!$B$89,'Input Forecast Cap Projects'!$C$4:$C$106,'Output sheet'!$B94))</f>
        <v>0</v>
      </c>
      <c r="O94" s="6">
        <f>IF($B94=$B$3&amp;" Wide",SUMIFS('Input Forecast Cap Projects'!R$4:R$106,'Input Forecast Cap Projects'!$A$4:$A$106,$C$3,'Input Forecast Cap Projects'!$B$4:$B$106,'Output sheet'!$B$3,'Input Forecast Cap Projects'!$D$4:$D$106,'Output sheet'!$B$89),SUMIFS('Input Forecast Cap Projects'!R$4:R$106,'Input Forecast Cap Projects'!$A$4:$A$106,$C$3,'Input Forecast Cap Projects'!$B$4:$B$106,'Output sheet'!$B$3,'Input Forecast Cap Projects'!$D$4:$D$106,'Output sheet'!$B$89,'Input Forecast Cap Projects'!$C$4:$C$106,'Output sheet'!$B94))</f>
        <v>0</v>
      </c>
      <c r="P94" s="6">
        <f>IF($B94=$B$3&amp;" Wide",SUMIFS('Input Forecast Cap Projects'!S$4:S$106,'Input Forecast Cap Projects'!$A$4:$A$106,$C$3,'Input Forecast Cap Projects'!$B$4:$B$106,'Output sheet'!$B$3,'Input Forecast Cap Projects'!$D$4:$D$106,'Output sheet'!$B$89),SUMIFS('Input Forecast Cap Projects'!S$4:S$106,'Input Forecast Cap Projects'!$A$4:$A$106,$C$3,'Input Forecast Cap Projects'!$B$4:$B$106,'Output sheet'!$B$3,'Input Forecast Cap Projects'!$D$4:$D$106,'Output sheet'!$B$89,'Input Forecast Cap Projects'!$C$4:$C$106,'Output sheet'!$B94))</f>
        <v>0</v>
      </c>
      <c r="Q94" s="6">
        <f>IF($B94=$B$3&amp;" Wide",SUMIFS('Input Forecast Cap Projects'!T$4:T$106,'Input Forecast Cap Projects'!$A$4:$A$106,$C$3,'Input Forecast Cap Projects'!$B$4:$B$106,'Output sheet'!$B$3,'Input Forecast Cap Projects'!$D$4:$D$106,'Output sheet'!$B$89),SUMIFS('Input Forecast Cap Projects'!T$4:T$106,'Input Forecast Cap Projects'!$A$4:$A$106,$C$3,'Input Forecast Cap Projects'!$B$4:$B$106,'Output sheet'!$B$3,'Input Forecast Cap Projects'!$D$4:$D$106,'Output sheet'!$B$89,'Input Forecast Cap Projects'!$C$4:$C$106,'Output sheet'!$B94))</f>
        <v>0</v>
      </c>
      <c r="R94" s="6">
        <f>IF($B94=$B$3&amp;" Wide",SUMIFS('Input Forecast Cap Projects'!U$4:U$106,'Input Forecast Cap Projects'!$A$4:$A$106,$C$3,'Input Forecast Cap Projects'!$B$4:$B$106,'Output sheet'!$B$3,'Input Forecast Cap Projects'!$D$4:$D$106,'Output sheet'!$B$89),SUMIFS('Input Forecast Cap Projects'!U$4:U$106,'Input Forecast Cap Projects'!$A$4:$A$106,$C$3,'Input Forecast Cap Projects'!$B$4:$B$106,'Output sheet'!$B$3,'Input Forecast Cap Projects'!$D$4:$D$106,'Output sheet'!$B$89,'Input Forecast Cap Projects'!$C$4:$C$106,'Output sheet'!$B94))</f>
        <v>0</v>
      </c>
      <c r="S94" s="6">
        <f>IF($B94=$B$3&amp;" Wide",SUMIFS('Input Forecast Cap Projects'!V$4:V$106,'Input Forecast Cap Projects'!$A$4:$A$106,$C$3,'Input Forecast Cap Projects'!$B$4:$B$106,'Output sheet'!$B$3,'Input Forecast Cap Projects'!$D$4:$D$106,'Output sheet'!$B$89),SUMIFS('Input Forecast Cap Projects'!V$4:V$106,'Input Forecast Cap Projects'!$A$4:$A$106,$C$3,'Input Forecast Cap Projects'!$B$4:$B$106,'Output sheet'!$B$3,'Input Forecast Cap Projects'!$D$4:$D$106,'Output sheet'!$B$89,'Input Forecast Cap Projects'!$C$4:$C$106,'Output sheet'!$B94))</f>
        <v>0</v>
      </c>
      <c r="T94" s="6">
        <f>IF($B94=$B$3&amp;" Wide",SUMIFS('Input Forecast Cap Projects'!W$4:W$106,'Input Forecast Cap Projects'!$A$4:$A$106,$C$3,'Input Forecast Cap Projects'!$B$4:$B$106,'Output sheet'!$B$3,'Input Forecast Cap Projects'!$D$4:$D$106,'Output sheet'!$B$89),SUMIFS('Input Forecast Cap Projects'!W$4:W$106,'Input Forecast Cap Projects'!$A$4:$A$106,$C$3,'Input Forecast Cap Projects'!$B$4:$B$106,'Output sheet'!$B$3,'Input Forecast Cap Projects'!$D$4:$D$106,'Output sheet'!$B$89,'Input Forecast Cap Projects'!$C$4:$C$106,'Output sheet'!$B94))</f>
        <v>0</v>
      </c>
      <c r="U94" s="6">
        <f>IF($B94=$B$3&amp;" Wide",SUMIFS('Input Forecast Cap Projects'!X$4:X$106,'Input Forecast Cap Projects'!$A$4:$A$106,$C$3,'Input Forecast Cap Projects'!$B$4:$B$106,'Output sheet'!$B$3,'Input Forecast Cap Projects'!$D$4:$D$106,'Output sheet'!$B$89),SUMIFS('Input Forecast Cap Projects'!X$4:X$106,'Input Forecast Cap Projects'!$A$4:$A$106,$C$3,'Input Forecast Cap Projects'!$B$4:$B$106,'Output sheet'!$B$3,'Input Forecast Cap Projects'!$D$4:$D$106,'Output sheet'!$B$89,'Input Forecast Cap Projects'!$C$4:$C$106,'Output sheet'!$B94))</f>
        <v>0</v>
      </c>
      <c r="V94" s="6">
        <f>IF($B94=$B$3&amp;" Wide",SUMIFS('Input Forecast Cap Projects'!Y$4:Y$106,'Input Forecast Cap Projects'!$A$4:$A$106,$C$3,'Input Forecast Cap Projects'!$B$4:$B$106,'Output sheet'!$B$3,'Input Forecast Cap Projects'!$D$4:$D$106,'Output sheet'!$B$89),SUMIFS('Input Forecast Cap Projects'!Y$4:Y$106,'Input Forecast Cap Projects'!$A$4:$A$106,$C$3,'Input Forecast Cap Projects'!$B$4:$B$106,'Output sheet'!$B$3,'Input Forecast Cap Projects'!$D$4:$D$106,'Output sheet'!$B$89,'Input Forecast Cap Projects'!$C$4:$C$106,'Output sheet'!$B94))</f>
        <v>0</v>
      </c>
      <c r="W94" s="6">
        <f>IF($B94=$B$3&amp;" Wide",SUMIFS('Input Forecast Cap Projects'!Z$4:Z$106,'Input Forecast Cap Projects'!$A$4:$A$106,$C$3,'Input Forecast Cap Projects'!$B$4:$B$106,'Output sheet'!$B$3,'Input Forecast Cap Projects'!$D$4:$D$106,'Output sheet'!$B$89),SUMIFS('Input Forecast Cap Projects'!Z$4:Z$106,'Input Forecast Cap Projects'!$A$4:$A$106,$C$3,'Input Forecast Cap Projects'!$B$4:$B$106,'Output sheet'!$B$3,'Input Forecast Cap Projects'!$D$4:$D$106,'Output sheet'!$B$89,'Input Forecast Cap Projects'!$C$4:$C$106,'Output sheet'!$B94))</f>
        <v>0</v>
      </c>
      <c r="X94" s="6">
        <f>IF($B94=$B$3&amp;" Wide",SUMIFS('Input Forecast Cap Projects'!AA$4:AA$106,'Input Forecast Cap Projects'!$A$4:$A$106,$C$3,'Input Forecast Cap Projects'!$B$4:$B$106,'Output sheet'!$B$3,'Input Forecast Cap Projects'!$D$4:$D$106,'Output sheet'!$B$89),SUMIFS('Input Forecast Cap Projects'!AA$4:AA$106,'Input Forecast Cap Projects'!$A$4:$A$106,$C$3,'Input Forecast Cap Projects'!$B$4:$B$106,'Output sheet'!$B$3,'Input Forecast Cap Projects'!$D$4:$D$106,'Output sheet'!$B$89,'Input Forecast Cap Projects'!$C$4:$C$106,'Output sheet'!$B94))</f>
        <v>0</v>
      </c>
      <c r="Y94" s="6">
        <f>IF($B94=$B$3&amp;" Wide",SUMIFS('Input Forecast Cap Projects'!AB$4:AB$106,'Input Forecast Cap Projects'!$A$4:$A$106,$C$3,'Input Forecast Cap Projects'!$B$4:$B$106,'Output sheet'!$B$3,'Input Forecast Cap Projects'!$D$4:$D$106,'Output sheet'!$B$89),SUMIFS('Input Forecast Cap Projects'!AB$4:AB$106,'Input Forecast Cap Projects'!$A$4:$A$106,$C$3,'Input Forecast Cap Projects'!$B$4:$B$106,'Output sheet'!$B$3,'Input Forecast Cap Projects'!$D$4:$D$106,'Output sheet'!$B$89,'Input Forecast Cap Projects'!$C$4:$C$106,'Output sheet'!$B94))</f>
        <v>0</v>
      </c>
      <c r="Z94" s="6">
        <f>IF($B94=$B$3&amp;" Wide",SUMIFS('Input Forecast Cap Projects'!AC$4:AC$106,'Input Forecast Cap Projects'!$A$4:$A$106,$C$3,'Input Forecast Cap Projects'!$B$4:$B$106,'Output sheet'!$B$3,'Input Forecast Cap Projects'!$D$4:$D$106,'Output sheet'!$B$89),SUMIFS('Input Forecast Cap Projects'!AC$4:AC$106,'Input Forecast Cap Projects'!$A$4:$A$106,$C$3,'Input Forecast Cap Projects'!$B$4:$B$106,'Output sheet'!$B$3,'Input Forecast Cap Projects'!$D$4:$D$106,'Output sheet'!$B$89,'Input Forecast Cap Projects'!$C$4:$C$106,'Output sheet'!$B94))</f>
        <v>0</v>
      </c>
      <c r="AA94" s="6">
        <f>IF($B94=$B$3&amp;" Wide",SUMIFS('Input Forecast Cap Projects'!AD$4:AD$106,'Input Forecast Cap Projects'!$A$4:$A$106,$C$3,'Input Forecast Cap Projects'!$B$4:$B$106,'Output sheet'!$B$3,'Input Forecast Cap Projects'!$D$4:$D$106,'Output sheet'!$B$89),SUMIFS('Input Forecast Cap Projects'!AD$4:AD$106,'Input Forecast Cap Projects'!$A$4:$A$106,$C$3,'Input Forecast Cap Projects'!$B$4:$B$106,'Output sheet'!$B$3,'Input Forecast Cap Projects'!$D$4:$D$106,'Output sheet'!$B$89,'Input Forecast Cap Projects'!$C$4:$C$106,'Output sheet'!$B94))</f>
        <v>0</v>
      </c>
    </row>
    <row r="95" spans="2:27">
      <c r="B95" s="32" t="str">
        <f t="shared" si="24"/>
        <v/>
      </c>
      <c r="C95" s="6">
        <f>IF($B95=$B$3&amp;" Wide",SUMIFS('Input Forecast Cap Projects'!F$4:F$106,'Input Forecast Cap Projects'!$A$4:$A$106,$C$3,'Input Forecast Cap Projects'!$B$4:$B$106,'Output sheet'!$B$3,'Input Forecast Cap Projects'!$D$4:$D$106,'Output sheet'!$B$89),SUMIFS('Input Forecast Cap Projects'!F$4:F$106,'Input Forecast Cap Projects'!$A$4:$A$106,$C$3,'Input Forecast Cap Projects'!$B$4:$B$106,'Output sheet'!$B$3,'Input Forecast Cap Projects'!$D$4:$D$106,'Output sheet'!$B$89,'Input Forecast Cap Projects'!$C$4:$C$106,'Output sheet'!$B95))</f>
        <v>0</v>
      </c>
      <c r="D95" s="6">
        <f>IF($B95=$B$3&amp;" Wide",SUMIFS('Input Forecast Cap Projects'!G$4:G$106,'Input Forecast Cap Projects'!$A$4:$A$106,$C$3,'Input Forecast Cap Projects'!$B$4:$B$106,'Output sheet'!$B$3,'Input Forecast Cap Projects'!$D$4:$D$106,'Output sheet'!$B$89),SUMIFS('Input Forecast Cap Projects'!G$4:G$106,'Input Forecast Cap Projects'!$A$4:$A$106,$C$3,'Input Forecast Cap Projects'!$B$4:$B$106,'Output sheet'!$B$3,'Input Forecast Cap Projects'!$D$4:$D$106,'Output sheet'!$B$89,'Input Forecast Cap Projects'!$C$4:$C$106,'Output sheet'!$B95))</f>
        <v>0</v>
      </c>
      <c r="E95" s="6">
        <f>IF($B95=$B$3&amp;" Wide",SUMIFS('Input Forecast Cap Projects'!H$4:H$106,'Input Forecast Cap Projects'!$A$4:$A$106,$C$3,'Input Forecast Cap Projects'!$B$4:$B$106,'Output sheet'!$B$3,'Input Forecast Cap Projects'!$D$4:$D$106,'Output sheet'!$B$89),SUMIFS('Input Forecast Cap Projects'!H$4:H$106,'Input Forecast Cap Projects'!$A$4:$A$106,$C$3,'Input Forecast Cap Projects'!$B$4:$B$106,'Output sheet'!$B$3,'Input Forecast Cap Projects'!$D$4:$D$106,'Output sheet'!$B$89,'Input Forecast Cap Projects'!$C$4:$C$106,'Output sheet'!$B95))</f>
        <v>0</v>
      </c>
      <c r="F95" s="6">
        <f>IF($B95=$B$3&amp;" Wide",SUMIFS('Input Forecast Cap Projects'!I$4:I$106,'Input Forecast Cap Projects'!$A$4:$A$106,$C$3,'Input Forecast Cap Projects'!$B$4:$B$106,'Output sheet'!$B$3,'Input Forecast Cap Projects'!$D$4:$D$106,'Output sheet'!$B$89),SUMIFS('Input Forecast Cap Projects'!I$4:I$106,'Input Forecast Cap Projects'!$A$4:$A$106,$C$3,'Input Forecast Cap Projects'!$B$4:$B$106,'Output sheet'!$B$3,'Input Forecast Cap Projects'!$D$4:$D$106,'Output sheet'!$B$89,'Input Forecast Cap Projects'!$C$4:$C$106,'Output sheet'!$B95))</f>
        <v>0</v>
      </c>
      <c r="G95" s="6">
        <f>IF($B95=$B$3&amp;" Wide",SUMIFS('Input Forecast Cap Projects'!J$4:J$106,'Input Forecast Cap Projects'!$A$4:$A$106,$C$3,'Input Forecast Cap Projects'!$B$4:$B$106,'Output sheet'!$B$3,'Input Forecast Cap Projects'!$D$4:$D$106,'Output sheet'!$B$89),SUMIFS('Input Forecast Cap Projects'!J$4:J$106,'Input Forecast Cap Projects'!$A$4:$A$106,$C$3,'Input Forecast Cap Projects'!$B$4:$B$106,'Output sheet'!$B$3,'Input Forecast Cap Projects'!$D$4:$D$106,'Output sheet'!$B$89,'Input Forecast Cap Projects'!$C$4:$C$106,'Output sheet'!$B95))</f>
        <v>0</v>
      </c>
      <c r="H95" s="6">
        <f>IF($B95=$B$3&amp;" Wide",SUMIFS('Input Forecast Cap Projects'!K$4:K$106,'Input Forecast Cap Projects'!$A$4:$A$106,$C$3,'Input Forecast Cap Projects'!$B$4:$B$106,'Output sheet'!$B$3,'Input Forecast Cap Projects'!$D$4:$D$106,'Output sheet'!$B$89),SUMIFS('Input Forecast Cap Projects'!K$4:K$106,'Input Forecast Cap Projects'!$A$4:$A$106,$C$3,'Input Forecast Cap Projects'!$B$4:$B$106,'Output sheet'!$B$3,'Input Forecast Cap Projects'!$D$4:$D$106,'Output sheet'!$B$89,'Input Forecast Cap Projects'!$C$4:$C$106,'Output sheet'!$B95))</f>
        <v>0</v>
      </c>
      <c r="I95" s="6">
        <f>IF($B95=$B$3&amp;" Wide",SUMIFS('Input Forecast Cap Projects'!L$4:L$106,'Input Forecast Cap Projects'!$A$4:$A$106,$C$3,'Input Forecast Cap Projects'!$B$4:$B$106,'Output sheet'!$B$3,'Input Forecast Cap Projects'!$D$4:$D$106,'Output sheet'!$B$89),SUMIFS('Input Forecast Cap Projects'!L$4:L$106,'Input Forecast Cap Projects'!$A$4:$A$106,$C$3,'Input Forecast Cap Projects'!$B$4:$B$106,'Output sheet'!$B$3,'Input Forecast Cap Projects'!$D$4:$D$106,'Output sheet'!$B$89,'Input Forecast Cap Projects'!$C$4:$C$106,'Output sheet'!$B95))</f>
        <v>0</v>
      </c>
      <c r="J95" s="6">
        <f>IF($B95=$B$3&amp;" Wide",SUMIFS('Input Forecast Cap Projects'!M$4:M$106,'Input Forecast Cap Projects'!$A$4:$A$106,$C$3,'Input Forecast Cap Projects'!$B$4:$B$106,'Output sheet'!$B$3,'Input Forecast Cap Projects'!$D$4:$D$106,'Output sheet'!$B$89),SUMIFS('Input Forecast Cap Projects'!M$4:M$106,'Input Forecast Cap Projects'!$A$4:$A$106,$C$3,'Input Forecast Cap Projects'!$B$4:$B$106,'Output sheet'!$B$3,'Input Forecast Cap Projects'!$D$4:$D$106,'Output sheet'!$B$89,'Input Forecast Cap Projects'!$C$4:$C$106,'Output sheet'!$B95))</f>
        <v>0</v>
      </c>
      <c r="K95" s="6">
        <f>IF($B95=$B$3&amp;" Wide",SUMIFS('Input Forecast Cap Projects'!N$4:N$106,'Input Forecast Cap Projects'!$A$4:$A$106,$C$3,'Input Forecast Cap Projects'!$B$4:$B$106,'Output sheet'!$B$3,'Input Forecast Cap Projects'!$D$4:$D$106,'Output sheet'!$B$89),SUMIFS('Input Forecast Cap Projects'!N$4:N$106,'Input Forecast Cap Projects'!$A$4:$A$106,$C$3,'Input Forecast Cap Projects'!$B$4:$B$106,'Output sheet'!$B$3,'Input Forecast Cap Projects'!$D$4:$D$106,'Output sheet'!$B$89,'Input Forecast Cap Projects'!$C$4:$C$106,'Output sheet'!$B95))</f>
        <v>0</v>
      </c>
      <c r="L95" s="6">
        <f>IF($B95=$B$3&amp;" Wide",SUMIFS('Input Forecast Cap Projects'!O$4:O$106,'Input Forecast Cap Projects'!$A$4:$A$106,$C$3,'Input Forecast Cap Projects'!$B$4:$B$106,'Output sheet'!$B$3,'Input Forecast Cap Projects'!$D$4:$D$106,'Output sheet'!$B$89),SUMIFS('Input Forecast Cap Projects'!O$4:O$106,'Input Forecast Cap Projects'!$A$4:$A$106,$C$3,'Input Forecast Cap Projects'!$B$4:$B$106,'Output sheet'!$B$3,'Input Forecast Cap Projects'!$D$4:$D$106,'Output sheet'!$B$89,'Input Forecast Cap Projects'!$C$4:$C$106,'Output sheet'!$B95))</f>
        <v>0</v>
      </c>
      <c r="M95" s="6">
        <f>IF($B95=$B$3&amp;" Wide",SUMIFS('Input Forecast Cap Projects'!P$4:P$106,'Input Forecast Cap Projects'!$A$4:$A$106,$C$3,'Input Forecast Cap Projects'!$B$4:$B$106,'Output sheet'!$B$3,'Input Forecast Cap Projects'!$D$4:$D$106,'Output sheet'!$B$89),SUMIFS('Input Forecast Cap Projects'!P$4:P$106,'Input Forecast Cap Projects'!$A$4:$A$106,$C$3,'Input Forecast Cap Projects'!$B$4:$B$106,'Output sheet'!$B$3,'Input Forecast Cap Projects'!$D$4:$D$106,'Output sheet'!$B$89,'Input Forecast Cap Projects'!$C$4:$C$106,'Output sheet'!$B95))</f>
        <v>0</v>
      </c>
      <c r="N95" s="6">
        <f>IF($B95=$B$3&amp;" Wide",SUMIFS('Input Forecast Cap Projects'!Q$4:Q$106,'Input Forecast Cap Projects'!$A$4:$A$106,$C$3,'Input Forecast Cap Projects'!$B$4:$B$106,'Output sheet'!$B$3,'Input Forecast Cap Projects'!$D$4:$D$106,'Output sheet'!$B$89),SUMIFS('Input Forecast Cap Projects'!Q$4:Q$106,'Input Forecast Cap Projects'!$A$4:$A$106,$C$3,'Input Forecast Cap Projects'!$B$4:$B$106,'Output sheet'!$B$3,'Input Forecast Cap Projects'!$D$4:$D$106,'Output sheet'!$B$89,'Input Forecast Cap Projects'!$C$4:$C$106,'Output sheet'!$B95))</f>
        <v>0</v>
      </c>
      <c r="O95" s="6">
        <f>IF($B95=$B$3&amp;" Wide",SUMIFS('Input Forecast Cap Projects'!R$4:R$106,'Input Forecast Cap Projects'!$A$4:$A$106,$C$3,'Input Forecast Cap Projects'!$B$4:$B$106,'Output sheet'!$B$3,'Input Forecast Cap Projects'!$D$4:$D$106,'Output sheet'!$B$89),SUMIFS('Input Forecast Cap Projects'!R$4:R$106,'Input Forecast Cap Projects'!$A$4:$A$106,$C$3,'Input Forecast Cap Projects'!$B$4:$B$106,'Output sheet'!$B$3,'Input Forecast Cap Projects'!$D$4:$D$106,'Output sheet'!$B$89,'Input Forecast Cap Projects'!$C$4:$C$106,'Output sheet'!$B95))</f>
        <v>0</v>
      </c>
      <c r="P95" s="6">
        <f>IF($B95=$B$3&amp;" Wide",SUMIFS('Input Forecast Cap Projects'!S$4:S$106,'Input Forecast Cap Projects'!$A$4:$A$106,$C$3,'Input Forecast Cap Projects'!$B$4:$B$106,'Output sheet'!$B$3,'Input Forecast Cap Projects'!$D$4:$D$106,'Output sheet'!$B$89),SUMIFS('Input Forecast Cap Projects'!S$4:S$106,'Input Forecast Cap Projects'!$A$4:$A$106,$C$3,'Input Forecast Cap Projects'!$B$4:$B$106,'Output sheet'!$B$3,'Input Forecast Cap Projects'!$D$4:$D$106,'Output sheet'!$B$89,'Input Forecast Cap Projects'!$C$4:$C$106,'Output sheet'!$B95))</f>
        <v>0</v>
      </c>
      <c r="Q95" s="6">
        <f>IF($B95=$B$3&amp;" Wide",SUMIFS('Input Forecast Cap Projects'!T$4:T$106,'Input Forecast Cap Projects'!$A$4:$A$106,$C$3,'Input Forecast Cap Projects'!$B$4:$B$106,'Output sheet'!$B$3,'Input Forecast Cap Projects'!$D$4:$D$106,'Output sheet'!$B$89),SUMIFS('Input Forecast Cap Projects'!T$4:T$106,'Input Forecast Cap Projects'!$A$4:$A$106,$C$3,'Input Forecast Cap Projects'!$B$4:$B$106,'Output sheet'!$B$3,'Input Forecast Cap Projects'!$D$4:$D$106,'Output sheet'!$B$89,'Input Forecast Cap Projects'!$C$4:$C$106,'Output sheet'!$B95))</f>
        <v>0</v>
      </c>
      <c r="R95" s="6">
        <f>IF($B95=$B$3&amp;" Wide",SUMIFS('Input Forecast Cap Projects'!U$4:U$106,'Input Forecast Cap Projects'!$A$4:$A$106,$C$3,'Input Forecast Cap Projects'!$B$4:$B$106,'Output sheet'!$B$3,'Input Forecast Cap Projects'!$D$4:$D$106,'Output sheet'!$B$89),SUMIFS('Input Forecast Cap Projects'!U$4:U$106,'Input Forecast Cap Projects'!$A$4:$A$106,$C$3,'Input Forecast Cap Projects'!$B$4:$B$106,'Output sheet'!$B$3,'Input Forecast Cap Projects'!$D$4:$D$106,'Output sheet'!$B$89,'Input Forecast Cap Projects'!$C$4:$C$106,'Output sheet'!$B95))</f>
        <v>0</v>
      </c>
      <c r="S95" s="6">
        <f>IF($B95=$B$3&amp;" Wide",SUMIFS('Input Forecast Cap Projects'!V$4:V$106,'Input Forecast Cap Projects'!$A$4:$A$106,$C$3,'Input Forecast Cap Projects'!$B$4:$B$106,'Output sheet'!$B$3,'Input Forecast Cap Projects'!$D$4:$D$106,'Output sheet'!$B$89),SUMIFS('Input Forecast Cap Projects'!V$4:V$106,'Input Forecast Cap Projects'!$A$4:$A$106,$C$3,'Input Forecast Cap Projects'!$B$4:$B$106,'Output sheet'!$B$3,'Input Forecast Cap Projects'!$D$4:$D$106,'Output sheet'!$B$89,'Input Forecast Cap Projects'!$C$4:$C$106,'Output sheet'!$B95))</f>
        <v>0</v>
      </c>
      <c r="T95" s="6">
        <f>IF($B95=$B$3&amp;" Wide",SUMIFS('Input Forecast Cap Projects'!W$4:W$106,'Input Forecast Cap Projects'!$A$4:$A$106,$C$3,'Input Forecast Cap Projects'!$B$4:$B$106,'Output sheet'!$B$3,'Input Forecast Cap Projects'!$D$4:$D$106,'Output sheet'!$B$89),SUMIFS('Input Forecast Cap Projects'!W$4:W$106,'Input Forecast Cap Projects'!$A$4:$A$106,$C$3,'Input Forecast Cap Projects'!$B$4:$B$106,'Output sheet'!$B$3,'Input Forecast Cap Projects'!$D$4:$D$106,'Output sheet'!$B$89,'Input Forecast Cap Projects'!$C$4:$C$106,'Output sheet'!$B95))</f>
        <v>0</v>
      </c>
      <c r="U95" s="6">
        <f>IF($B95=$B$3&amp;" Wide",SUMIFS('Input Forecast Cap Projects'!X$4:X$106,'Input Forecast Cap Projects'!$A$4:$A$106,$C$3,'Input Forecast Cap Projects'!$B$4:$B$106,'Output sheet'!$B$3,'Input Forecast Cap Projects'!$D$4:$D$106,'Output sheet'!$B$89),SUMIFS('Input Forecast Cap Projects'!X$4:X$106,'Input Forecast Cap Projects'!$A$4:$A$106,$C$3,'Input Forecast Cap Projects'!$B$4:$B$106,'Output sheet'!$B$3,'Input Forecast Cap Projects'!$D$4:$D$106,'Output sheet'!$B$89,'Input Forecast Cap Projects'!$C$4:$C$106,'Output sheet'!$B95))</f>
        <v>0</v>
      </c>
      <c r="V95" s="6">
        <f>IF($B95=$B$3&amp;" Wide",SUMIFS('Input Forecast Cap Projects'!Y$4:Y$106,'Input Forecast Cap Projects'!$A$4:$A$106,$C$3,'Input Forecast Cap Projects'!$B$4:$B$106,'Output sheet'!$B$3,'Input Forecast Cap Projects'!$D$4:$D$106,'Output sheet'!$B$89),SUMIFS('Input Forecast Cap Projects'!Y$4:Y$106,'Input Forecast Cap Projects'!$A$4:$A$106,$C$3,'Input Forecast Cap Projects'!$B$4:$B$106,'Output sheet'!$B$3,'Input Forecast Cap Projects'!$D$4:$D$106,'Output sheet'!$B$89,'Input Forecast Cap Projects'!$C$4:$C$106,'Output sheet'!$B95))</f>
        <v>0</v>
      </c>
      <c r="W95" s="6">
        <f>IF($B95=$B$3&amp;" Wide",SUMIFS('Input Forecast Cap Projects'!Z$4:Z$106,'Input Forecast Cap Projects'!$A$4:$A$106,$C$3,'Input Forecast Cap Projects'!$B$4:$B$106,'Output sheet'!$B$3,'Input Forecast Cap Projects'!$D$4:$D$106,'Output sheet'!$B$89),SUMIFS('Input Forecast Cap Projects'!Z$4:Z$106,'Input Forecast Cap Projects'!$A$4:$A$106,$C$3,'Input Forecast Cap Projects'!$B$4:$B$106,'Output sheet'!$B$3,'Input Forecast Cap Projects'!$D$4:$D$106,'Output sheet'!$B$89,'Input Forecast Cap Projects'!$C$4:$C$106,'Output sheet'!$B95))</f>
        <v>0</v>
      </c>
      <c r="X95" s="6">
        <f>IF($B95=$B$3&amp;" Wide",SUMIFS('Input Forecast Cap Projects'!AA$4:AA$106,'Input Forecast Cap Projects'!$A$4:$A$106,$C$3,'Input Forecast Cap Projects'!$B$4:$B$106,'Output sheet'!$B$3,'Input Forecast Cap Projects'!$D$4:$D$106,'Output sheet'!$B$89),SUMIFS('Input Forecast Cap Projects'!AA$4:AA$106,'Input Forecast Cap Projects'!$A$4:$A$106,$C$3,'Input Forecast Cap Projects'!$B$4:$B$106,'Output sheet'!$B$3,'Input Forecast Cap Projects'!$D$4:$D$106,'Output sheet'!$B$89,'Input Forecast Cap Projects'!$C$4:$C$106,'Output sheet'!$B95))</f>
        <v>0</v>
      </c>
      <c r="Y95" s="6">
        <f>IF($B95=$B$3&amp;" Wide",SUMIFS('Input Forecast Cap Projects'!AB$4:AB$106,'Input Forecast Cap Projects'!$A$4:$A$106,$C$3,'Input Forecast Cap Projects'!$B$4:$B$106,'Output sheet'!$B$3,'Input Forecast Cap Projects'!$D$4:$D$106,'Output sheet'!$B$89),SUMIFS('Input Forecast Cap Projects'!AB$4:AB$106,'Input Forecast Cap Projects'!$A$4:$A$106,$C$3,'Input Forecast Cap Projects'!$B$4:$B$106,'Output sheet'!$B$3,'Input Forecast Cap Projects'!$D$4:$D$106,'Output sheet'!$B$89,'Input Forecast Cap Projects'!$C$4:$C$106,'Output sheet'!$B95))</f>
        <v>0</v>
      </c>
      <c r="Z95" s="6">
        <f>IF($B95=$B$3&amp;" Wide",SUMIFS('Input Forecast Cap Projects'!AC$4:AC$106,'Input Forecast Cap Projects'!$A$4:$A$106,$C$3,'Input Forecast Cap Projects'!$B$4:$B$106,'Output sheet'!$B$3,'Input Forecast Cap Projects'!$D$4:$D$106,'Output sheet'!$B$89),SUMIFS('Input Forecast Cap Projects'!AC$4:AC$106,'Input Forecast Cap Projects'!$A$4:$A$106,$C$3,'Input Forecast Cap Projects'!$B$4:$B$106,'Output sheet'!$B$3,'Input Forecast Cap Projects'!$D$4:$D$106,'Output sheet'!$B$89,'Input Forecast Cap Projects'!$C$4:$C$106,'Output sheet'!$B95))</f>
        <v>0</v>
      </c>
      <c r="AA95" s="6">
        <f>IF($B95=$B$3&amp;" Wide",SUMIFS('Input Forecast Cap Projects'!AD$4:AD$106,'Input Forecast Cap Projects'!$A$4:$A$106,$C$3,'Input Forecast Cap Projects'!$B$4:$B$106,'Output sheet'!$B$3,'Input Forecast Cap Projects'!$D$4:$D$106,'Output sheet'!$B$89),SUMIFS('Input Forecast Cap Projects'!AD$4:AD$106,'Input Forecast Cap Projects'!$A$4:$A$106,$C$3,'Input Forecast Cap Projects'!$B$4:$B$106,'Output sheet'!$B$3,'Input Forecast Cap Projects'!$D$4:$D$106,'Output sheet'!$B$89,'Input Forecast Cap Projects'!$C$4:$C$106,'Output sheet'!$B95))</f>
        <v>0</v>
      </c>
    </row>
    <row r="96" spans="2:27">
      <c r="B96" s="32" t="str">
        <f t="shared" si="24"/>
        <v/>
      </c>
      <c r="C96" s="6">
        <f>IF($B96=$B$3&amp;" Wide",SUMIFS('Input Forecast Cap Projects'!F$4:F$106,'Input Forecast Cap Projects'!$A$4:$A$106,$C$3,'Input Forecast Cap Projects'!$B$4:$B$106,'Output sheet'!$B$3,'Input Forecast Cap Projects'!$D$4:$D$106,'Output sheet'!$B$89),SUMIFS('Input Forecast Cap Projects'!F$4:F$106,'Input Forecast Cap Projects'!$A$4:$A$106,$C$3,'Input Forecast Cap Projects'!$B$4:$B$106,'Output sheet'!$B$3,'Input Forecast Cap Projects'!$D$4:$D$106,'Output sheet'!$B$89,'Input Forecast Cap Projects'!$C$4:$C$106,'Output sheet'!$B96))</f>
        <v>0</v>
      </c>
      <c r="D96" s="6">
        <f>IF($B96=$B$3&amp;" Wide",SUMIFS('Input Forecast Cap Projects'!G$4:G$106,'Input Forecast Cap Projects'!$A$4:$A$106,$C$3,'Input Forecast Cap Projects'!$B$4:$B$106,'Output sheet'!$B$3,'Input Forecast Cap Projects'!$D$4:$D$106,'Output sheet'!$B$89),SUMIFS('Input Forecast Cap Projects'!G$4:G$106,'Input Forecast Cap Projects'!$A$4:$A$106,$C$3,'Input Forecast Cap Projects'!$B$4:$B$106,'Output sheet'!$B$3,'Input Forecast Cap Projects'!$D$4:$D$106,'Output sheet'!$B$89,'Input Forecast Cap Projects'!$C$4:$C$106,'Output sheet'!$B96))</f>
        <v>0</v>
      </c>
      <c r="E96" s="6">
        <f>IF($B96=$B$3&amp;" Wide",SUMIFS('Input Forecast Cap Projects'!H$4:H$106,'Input Forecast Cap Projects'!$A$4:$A$106,$C$3,'Input Forecast Cap Projects'!$B$4:$B$106,'Output sheet'!$B$3,'Input Forecast Cap Projects'!$D$4:$D$106,'Output sheet'!$B$89),SUMIFS('Input Forecast Cap Projects'!H$4:H$106,'Input Forecast Cap Projects'!$A$4:$A$106,$C$3,'Input Forecast Cap Projects'!$B$4:$B$106,'Output sheet'!$B$3,'Input Forecast Cap Projects'!$D$4:$D$106,'Output sheet'!$B$89,'Input Forecast Cap Projects'!$C$4:$C$106,'Output sheet'!$B96))</f>
        <v>0</v>
      </c>
      <c r="F96" s="6">
        <f>IF($B96=$B$3&amp;" Wide",SUMIFS('Input Forecast Cap Projects'!I$4:I$106,'Input Forecast Cap Projects'!$A$4:$A$106,$C$3,'Input Forecast Cap Projects'!$B$4:$B$106,'Output sheet'!$B$3,'Input Forecast Cap Projects'!$D$4:$D$106,'Output sheet'!$B$89),SUMIFS('Input Forecast Cap Projects'!I$4:I$106,'Input Forecast Cap Projects'!$A$4:$A$106,$C$3,'Input Forecast Cap Projects'!$B$4:$B$106,'Output sheet'!$B$3,'Input Forecast Cap Projects'!$D$4:$D$106,'Output sheet'!$B$89,'Input Forecast Cap Projects'!$C$4:$C$106,'Output sheet'!$B96))</f>
        <v>0</v>
      </c>
      <c r="G96" s="6">
        <f>IF($B96=$B$3&amp;" Wide",SUMIFS('Input Forecast Cap Projects'!J$4:J$106,'Input Forecast Cap Projects'!$A$4:$A$106,$C$3,'Input Forecast Cap Projects'!$B$4:$B$106,'Output sheet'!$B$3,'Input Forecast Cap Projects'!$D$4:$D$106,'Output sheet'!$B$89),SUMIFS('Input Forecast Cap Projects'!J$4:J$106,'Input Forecast Cap Projects'!$A$4:$A$106,$C$3,'Input Forecast Cap Projects'!$B$4:$B$106,'Output sheet'!$B$3,'Input Forecast Cap Projects'!$D$4:$D$106,'Output sheet'!$B$89,'Input Forecast Cap Projects'!$C$4:$C$106,'Output sheet'!$B96))</f>
        <v>0</v>
      </c>
      <c r="H96" s="6">
        <f>IF($B96=$B$3&amp;" Wide",SUMIFS('Input Forecast Cap Projects'!K$4:K$106,'Input Forecast Cap Projects'!$A$4:$A$106,$C$3,'Input Forecast Cap Projects'!$B$4:$B$106,'Output sheet'!$B$3,'Input Forecast Cap Projects'!$D$4:$D$106,'Output sheet'!$B$89),SUMIFS('Input Forecast Cap Projects'!K$4:K$106,'Input Forecast Cap Projects'!$A$4:$A$106,$C$3,'Input Forecast Cap Projects'!$B$4:$B$106,'Output sheet'!$B$3,'Input Forecast Cap Projects'!$D$4:$D$106,'Output sheet'!$B$89,'Input Forecast Cap Projects'!$C$4:$C$106,'Output sheet'!$B96))</f>
        <v>0</v>
      </c>
      <c r="I96" s="6">
        <f>IF($B96=$B$3&amp;" Wide",SUMIFS('Input Forecast Cap Projects'!L$4:L$106,'Input Forecast Cap Projects'!$A$4:$A$106,$C$3,'Input Forecast Cap Projects'!$B$4:$B$106,'Output sheet'!$B$3,'Input Forecast Cap Projects'!$D$4:$D$106,'Output sheet'!$B$89),SUMIFS('Input Forecast Cap Projects'!L$4:L$106,'Input Forecast Cap Projects'!$A$4:$A$106,$C$3,'Input Forecast Cap Projects'!$B$4:$B$106,'Output sheet'!$B$3,'Input Forecast Cap Projects'!$D$4:$D$106,'Output sheet'!$B$89,'Input Forecast Cap Projects'!$C$4:$C$106,'Output sheet'!$B96))</f>
        <v>0</v>
      </c>
      <c r="J96" s="6">
        <f>IF($B96=$B$3&amp;" Wide",SUMIFS('Input Forecast Cap Projects'!M$4:M$106,'Input Forecast Cap Projects'!$A$4:$A$106,$C$3,'Input Forecast Cap Projects'!$B$4:$B$106,'Output sheet'!$B$3,'Input Forecast Cap Projects'!$D$4:$D$106,'Output sheet'!$B$89),SUMIFS('Input Forecast Cap Projects'!M$4:M$106,'Input Forecast Cap Projects'!$A$4:$A$106,$C$3,'Input Forecast Cap Projects'!$B$4:$B$106,'Output sheet'!$B$3,'Input Forecast Cap Projects'!$D$4:$D$106,'Output sheet'!$B$89,'Input Forecast Cap Projects'!$C$4:$C$106,'Output sheet'!$B96))</f>
        <v>0</v>
      </c>
      <c r="K96" s="6">
        <f>IF($B96=$B$3&amp;" Wide",SUMIFS('Input Forecast Cap Projects'!N$4:N$106,'Input Forecast Cap Projects'!$A$4:$A$106,$C$3,'Input Forecast Cap Projects'!$B$4:$B$106,'Output sheet'!$B$3,'Input Forecast Cap Projects'!$D$4:$D$106,'Output sheet'!$B$89),SUMIFS('Input Forecast Cap Projects'!N$4:N$106,'Input Forecast Cap Projects'!$A$4:$A$106,$C$3,'Input Forecast Cap Projects'!$B$4:$B$106,'Output sheet'!$B$3,'Input Forecast Cap Projects'!$D$4:$D$106,'Output sheet'!$B$89,'Input Forecast Cap Projects'!$C$4:$C$106,'Output sheet'!$B96))</f>
        <v>0</v>
      </c>
      <c r="L96" s="6">
        <f>IF($B96=$B$3&amp;" Wide",SUMIFS('Input Forecast Cap Projects'!O$4:O$106,'Input Forecast Cap Projects'!$A$4:$A$106,$C$3,'Input Forecast Cap Projects'!$B$4:$B$106,'Output sheet'!$B$3,'Input Forecast Cap Projects'!$D$4:$D$106,'Output sheet'!$B$89),SUMIFS('Input Forecast Cap Projects'!O$4:O$106,'Input Forecast Cap Projects'!$A$4:$A$106,$C$3,'Input Forecast Cap Projects'!$B$4:$B$106,'Output sheet'!$B$3,'Input Forecast Cap Projects'!$D$4:$D$106,'Output sheet'!$B$89,'Input Forecast Cap Projects'!$C$4:$C$106,'Output sheet'!$B96))</f>
        <v>0</v>
      </c>
      <c r="M96" s="6">
        <f>IF($B96=$B$3&amp;" Wide",SUMIFS('Input Forecast Cap Projects'!P$4:P$106,'Input Forecast Cap Projects'!$A$4:$A$106,$C$3,'Input Forecast Cap Projects'!$B$4:$B$106,'Output sheet'!$B$3,'Input Forecast Cap Projects'!$D$4:$D$106,'Output sheet'!$B$89),SUMIFS('Input Forecast Cap Projects'!P$4:P$106,'Input Forecast Cap Projects'!$A$4:$A$106,$C$3,'Input Forecast Cap Projects'!$B$4:$B$106,'Output sheet'!$B$3,'Input Forecast Cap Projects'!$D$4:$D$106,'Output sheet'!$B$89,'Input Forecast Cap Projects'!$C$4:$C$106,'Output sheet'!$B96))</f>
        <v>0</v>
      </c>
      <c r="N96" s="6">
        <f>IF($B96=$B$3&amp;" Wide",SUMIFS('Input Forecast Cap Projects'!Q$4:Q$106,'Input Forecast Cap Projects'!$A$4:$A$106,$C$3,'Input Forecast Cap Projects'!$B$4:$B$106,'Output sheet'!$B$3,'Input Forecast Cap Projects'!$D$4:$D$106,'Output sheet'!$B$89),SUMIFS('Input Forecast Cap Projects'!Q$4:Q$106,'Input Forecast Cap Projects'!$A$4:$A$106,$C$3,'Input Forecast Cap Projects'!$B$4:$B$106,'Output sheet'!$B$3,'Input Forecast Cap Projects'!$D$4:$D$106,'Output sheet'!$B$89,'Input Forecast Cap Projects'!$C$4:$C$106,'Output sheet'!$B96))</f>
        <v>0</v>
      </c>
      <c r="O96" s="6">
        <f>IF($B96=$B$3&amp;" Wide",SUMIFS('Input Forecast Cap Projects'!R$4:R$106,'Input Forecast Cap Projects'!$A$4:$A$106,$C$3,'Input Forecast Cap Projects'!$B$4:$B$106,'Output sheet'!$B$3,'Input Forecast Cap Projects'!$D$4:$D$106,'Output sheet'!$B$89),SUMIFS('Input Forecast Cap Projects'!R$4:R$106,'Input Forecast Cap Projects'!$A$4:$A$106,$C$3,'Input Forecast Cap Projects'!$B$4:$B$106,'Output sheet'!$B$3,'Input Forecast Cap Projects'!$D$4:$D$106,'Output sheet'!$B$89,'Input Forecast Cap Projects'!$C$4:$C$106,'Output sheet'!$B96))</f>
        <v>0</v>
      </c>
      <c r="P96" s="6">
        <f>IF($B96=$B$3&amp;" Wide",SUMIFS('Input Forecast Cap Projects'!S$4:S$106,'Input Forecast Cap Projects'!$A$4:$A$106,$C$3,'Input Forecast Cap Projects'!$B$4:$B$106,'Output sheet'!$B$3,'Input Forecast Cap Projects'!$D$4:$D$106,'Output sheet'!$B$89),SUMIFS('Input Forecast Cap Projects'!S$4:S$106,'Input Forecast Cap Projects'!$A$4:$A$106,$C$3,'Input Forecast Cap Projects'!$B$4:$B$106,'Output sheet'!$B$3,'Input Forecast Cap Projects'!$D$4:$D$106,'Output sheet'!$B$89,'Input Forecast Cap Projects'!$C$4:$C$106,'Output sheet'!$B96))</f>
        <v>0</v>
      </c>
      <c r="Q96" s="6">
        <f>IF($B96=$B$3&amp;" Wide",SUMIFS('Input Forecast Cap Projects'!T$4:T$106,'Input Forecast Cap Projects'!$A$4:$A$106,$C$3,'Input Forecast Cap Projects'!$B$4:$B$106,'Output sheet'!$B$3,'Input Forecast Cap Projects'!$D$4:$D$106,'Output sheet'!$B$89),SUMIFS('Input Forecast Cap Projects'!T$4:T$106,'Input Forecast Cap Projects'!$A$4:$A$106,$C$3,'Input Forecast Cap Projects'!$B$4:$B$106,'Output sheet'!$B$3,'Input Forecast Cap Projects'!$D$4:$D$106,'Output sheet'!$B$89,'Input Forecast Cap Projects'!$C$4:$C$106,'Output sheet'!$B96))</f>
        <v>0</v>
      </c>
      <c r="R96" s="6">
        <f>IF($B96=$B$3&amp;" Wide",SUMIFS('Input Forecast Cap Projects'!U$4:U$106,'Input Forecast Cap Projects'!$A$4:$A$106,$C$3,'Input Forecast Cap Projects'!$B$4:$B$106,'Output sheet'!$B$3,'Input Forecast Cap Projects'!$D$4:$D$106,'Output sheet'!$B$89),SUMIFS('Input Forecast Cap Projects'!U$4:U$106,'Input Forecast Cap Projects'!$A$4:$A$106,$C$3,'Input Forecast Cap Projects'!$B$4:$B$106,'Output sheet'!$B$3,'Input Forecast Cap Projects'!$D$4:$D$106,'Output sheet'!$B$89,'Input Forecast Cap Projects'!$C$4:$C$106,'Output sheet'!$B96))</f>
        <v>0</v>
      </c>
      <c r="S96" s="6">
        <f>IF($B96=$B$3&amp;" Wide",SUMIFS('Input Forecast Cap Projects'!V$4:V$106,'Input Forecast Cap Projects'!$A$4:$A$106,$C$3,'Input Forecast Cap Projects'!$B$4:$B$106,'Output sheet'!$B$3,'Input Forecast Cap Projects'!$D$4:$D$106,'Output sheet'!$B$89),SUMIFS('Input Forecast Cap Projects'!V$4:V$106,'Input Forecast Cap Projects'!$A$4:$A$106,$C$3,'Input Forecast Cap Projects'!$B$4:$B$106,'Output sheet'!$B$3,'Input Forecast Cap Projects'!$D$4:$D$106,'Output sheet'!$B$89,'Input Forecast Cap Projects'!$C$4:$C$106,'Output sheet'!$B96))</f>
        <v>0</v>
      </c>
      <c r="T96" s="6">
        <f>IF($B96=$B$3&amp;" Wide",SUMIFS('Input Forecast Cap Projects'!W$4:W$106,'Input Forecast Cap Projects'!$A$4:$A$106,$C$3,'Input Forecast Cap Projects'!$B$4:$B$106,'Output sheet'!$B$3,'Input Forecast Cap Projects'!$D$4:$D$106,'Output sheet'!$B$89),SUMIFS('Input Forecast Cap Projects'!W$4:W$106,'Input Forecast Cap Projects'!$A$4:$A$106,$C$3,'Input Forecast Cap Projects'!$B$4:$B$106,'Output sheet'!$B$3,'Input Forecast Cap Projects'!$D$4:$D$106,'Output sheet'!$B$89,'Input Forecast Cap Projects'!$C$4:$C$106,'Output sheet'!$B96))</f>
        <v>0</v>
      </c>
      <c r="U96" s="6">
        <f>IF($B96=$B$3&amp;" Wide",SUMIFS('Input Forecast Cap Projects'!X$4:X$106,'Input Forecast Cap Projects'!$A$4:$A$106,$C$3,'Input Forecast Cap Projects'!$B$4:$B$106,'Output sheet'!$B$3,'Input Forecast Cap Projects'!$D$4:$D$106,'Output sheet'!$B$89),SUMIFS('Input Forecast Cap Projects'!X$4:X$106,'Input Forecast Cap Projects'!$A$4:$A$106,$C$3,'Input Forecast Cap Projects'!$B$4:$B$106,'Output sheet'!$B$3,'Input Forecast Cap Projects'!$D$4:$D$106,'Output sheet'!$B$89,'Input Forecast Cap Projects'!$C$4:$C$106,'Output sheet'!$B96))</f>
        <v>0</v>
      </c>
      <c r="V96" s="6">
        <f>IF($B96=$B$3&amp;" Wide",SUMIFS('Input Forecast Cap Projects'!Y$4:Y$106,'Input Forecast Cap Projects'!$A$4:$A$106,$C$3,'Input Forecast Cap Projects'!$B$4:$B$106,'Output sheet'!$B$3,'Input Forecast Cap Projects'!$D$4:$D$106,'Output sheet'!$B$89),SUMIFS('Input Forecast Cap Projects'!Y$4:Y$106,'Input Forecast Cap Projects'!$A$4:$A$106,$C$3,'Input Forecast Cap Projects'!$B$4:$B$106,'Output sheet'!$B$3,'Input Forecast Cap Projects'!$D$4:$D$106,'Output sheet'!$B$89,'Input Forecast Cap Projects'!$C$4:$C$106,'Output sheet'!$B96))</f>
        <v>0</v>
      </c>
      <c r="W96" s="6">
        <f>IF($B96=$B$3&amp;" Wide",SUMIFS('Input Forecast Cap Projects'!Z$4:Z$106,'Input Forecast Cap Projects'!$A$4:$A$106,$C$3,'Input Forecast Cap Projects'!$B$4:$B$106,'Output sheet'!$B$3,'Input Forecast Cap Projects'!$D$4:$D$106,'Output sheet'!$B$89),SUMIFS('Input Forecast Cap Projects'!Z$4:Z$106,'Input Forecast Cap Projects'!$A$4:$A$106,$C$3,'Input Forecast Cap Projects'!$B$4:$B$106,'Output sheet'!$B$3,'Input Forecast Cap Projects'!$D$4:$D$106,'Output sheet'!$B$89,'Input Forecast Cap Projects'!$C$4:$C$106,'Output sheet'!$B96))</f>
        <v>0</v>
      </c>
      <c r="X96" s="6">
        <f>IF($B96=$B$3&amp;" Wide",SUMIFS('Input Forecast Cap Projects'!AA$4:AA$106,'Input Forecast Cap Projects'!$A$4:$A$106,$C$3,'Input Forecast Cap Projects'!$B$4:$B$106,'Output sheet'!$B$3,'Input Forecast Cap Projects'!$D$4:$D$106,'Output sheet'!$B$89),SUMIFS('Input Forecast Cap Projects'!AA$4:AA$106,'Input Forecast Cap Projects'!$A$4:$A$106,$C$3,'Input Forecast Cap Projects'!$B$4:$B$106,'Output sheet'!$B$3,'Input Forecast Cap Projects'!$D$4:$D$106,'Output sheet'!$B$89,'Input Forecast Cap Projects'!$C$4:$C$106,'Output sheet'!$B96))</f>
        <v>0</v>
      </c>
      <c r="Y96" s="6">
        <f>IF($B96=$B$3&amp;" Wide",SUMIFS('Input Forecast Cap Projects'!AB$4:AB$106,'Input Forecast Cap Projects'!$A$4:$A$106,$C$3,'Input Forecast Cap Projects'!$B$4:$B$106,'Output sheet'!$B$3,'Input Forecast Cap Projects'!$D$4:$D$106,'Output sheet'!$B$89),SUMIFS('Input Forecast Cap Projects'!AB$4:AB$106,'Input Forecast Cap Projects'!$A$4:$A$106,$C$3,'Input Forecast Cap Projects'!$B$4:$B$106,'Output sheet'!$B$3,'Input Forecast Cap Projects'!$D$4:$D$106,'Output sheet'!$B$89,'Input Forecast Cap Projects'!$C$4:$C$106,'Output sheet'!$B96))</f>
        <v>0</v>
      </c>
      <c r="Z96" s="6">
        <f>IF($B96=$B$3&amp;" Wide",SUMIFS('Input Forecast Cap Projects'!AC$4:AC$106,'Input Forecast Cap Projects'!$A$4:$A$106,$C$3,'Input Forecast Cap Projects'!$B$4:$B$106,'Output sheet'!$B$3,'Input Forecast Cap Projects'!$D$4:$D$106,'Output sheet'!$B$89),SUMIFS('Input Forecast Cap Projects'!AC$4:AC$106,'Input Forecast Cap Projects'!$A$4:$A$106,$C$3,'Input Forecast Cap Projects'!$B$4:$B$106,'Output sheet'!$B$3,'Input Forecast Cap Projects'!$D$4:$D$106,'Output sheet'!$B$89,'Input Forecast Cap Projects'!$C$4:$C$106,'Output sheet'!$B96))</f>
        <v>0</v>
      </c>
      <c r="AA96" s="6">
        <f>IF($B96=$B$3&amp;" Wide",SUMIFS('Input Forecast Cap Projects'!AD$4:AD$106,'Input Forecast Cap Projects'!$A$4:$A$106,$C$3,'Input Forecast Cap Projects'!$B$4:$B$106,'Output sheet'!$B$3,'Input Forecast Cap Projects'!$D$4:$D$106,'Output sheet'!$B$89),SUMIFS('Input Forecast Cap Projects'!AD$4:AD$106,'Input Forecast Cap Projects'!$A$4:$A$106,$C$3,'Input Forecast Cap Projects'!$B$4:$B$106,'Output sheet'!$B$3,'Input Forecast Cap Projects'!$D$4:$D$106,'Output sheet'!$B$89,'Input Forecast Cap Projects'!$C$4:$C$106,'Output sheet'!$B96))</f>
        <v>0</v>
      </c>
    </row>
    <row r="97" spans="2:27">
      <c r="B97" s="32" t="str">
        <f t="shared" si="24"/>
        <v/>
      </c>
      <c r="C97" s="6">
        <f>IF($B97=$B$3&amp;" Wide",SUMIFS('Input Forecast Cap Projects'!F$4:F$106,'Input Forecast Cap Projects'!$A$4:$A$106,$C$3,'Input Forecast Cap Projects'!$B$4:$B$106,'Output sheet'!$B$3,'Input Forecast Cap Projects'!$D$4:$D$106,'Output sheet'!$B$89),SUMIFS('Input Forecast Cap Projects'!F$4:F$106,'Input Forecast Cap Projects'!$A$4:$A$106,$C$3,'Input Forecast Cap Projects'!$B$4:$B$106,'Output sheet'!$B$3,'Input Forecast Cap Projects'!$D$4:$D$106,'Output sheet'!$B$89,'Input Forecast Cap Projects'!$C$4:$C$106,'Output sheet'!$B97))</f>
        <v>0</v>
      </c>
      <c r="D97" s="6">
        <f>IF($B97=$B$3&amp;" Wide",SUMIFS('Input Forecast Cap Projects'!G$4:G$106,'Input Forecast Cap Projects'!$A$4:$A$106,$C$3,'Input Forecast Cap Projects'!$B$4:$B$106,'Output sheet'!$B$3,'Input Forecast Cap Projects'!$D$4:$D$106,'Output sheet'!$B$89),SUMIFS('Input Forecast Cap Projects'!G$4:G$106,'Input Forecast Cap Projects'!$A$4:$A$106,$C$3,'Input Forecast Cap Projects'!$B$4:$B$106,'Output sheet'!$B$3,'Input Forecast Cap Projects'!$D$4:$D$106,'Output sheet'!$B$89,'Input Forecast Cap Projects'!$C$4:$C$106,'Output sheet'!$B97))</f>
        <v>0</v>
      </c>
      <c r="E97" s="6">
        <f>IF($B97=$B$3&amp;" Wide",SUMIFS('Input Forecast Cap Projects'!H$4:H$106,'Input Forecast Cap Projects'!$A$4:$A$106,$C$3,'Input Forecast Cap Projects'!$B$4:$B$106,'Output sheet'!$B$3,'Input Forecast Cap Projects'!$D$4:$D$106,'Output sheet'!$B$89),SUMIFS('Input Forecast Cap Projects'!H$4:H$106,'Input Forecast Cap Projects'!$A$4:$A$106,$C$3,'Input Forecast Cap Projects'!$B$4:$B$106,'Output sheet'!$B$3,'Input Forecast Cap Projects'!$D$4:$D$106,'Output sheet'!$B$89,'Input Forecast Cap Projects'!$C$4:$C$106,'Output sheet'!$B97))</f>
        <v>0</v>
      </c>
      <c r="F97" s="6">
        <f>IF($B97=$B$3&amp;" Wide",SUMIFS('Input Forecast Cap Projects'!I$4:I$106,'Input Forecast Cap Projects'!$A$4:$A$106,$C$3,'Input Forecast Cap Projects'!$B$4:$B$106,'Output sheet'!$B$3,'Input Forecast Cap Projects'!$D$4:$D$106,'Output sheet'!$B$89),SUMIFS('Input Forecast Cap Projects'!I$4:I$106,'Input Forecast Cap Projects'!$A$4:$A$106,$C$3,'Input Forecast Cap Projects'!$B$4:$B$106,'Output sheet'!$B$3,'Input Forecast Cap Projects'!$D$4:$D$106,'Output sheet'!$B$89,'Input Forecast Cap Projects'!$C$4:$C$106,'Output sheet'!$B97))</f>
        <v>0</v>
      </c>
      <c r="G97" s="6">
        <f>IF($B97=$B$3&amp;" Wide",SUMIFS('Input Forecast Cap Projects'!J$4:J$106,'Input Forecast Cap Projects'!$A$4:$A$106,$C$3,'Input Forecast Cap Projects'!$B$4:$B$106,'Output sheet'!$B$3,'Input Forecast Cap Projects'!$D$4:$D$106,'Output sheet'!$B$89),SUMIFS('Input Forecast Cap Projects'!J$4:J$106,'Input Forecast Cap Projects'!$A$4:$A$106,$C$3,'Input Forecast Cap Projects'!$B$4:$B$106,'Output sheet'!$B$3,'Input Forecast Cap Projects'!$D$4:$D$106,'Output sheet'!$B$89,'Input Forecast Cap Projects'!$C$4:$C$106,'Output sheet'!$B97))</f>
        <v>0</v>
      </c>
      <c r="H97" s="6">
        <f>IF($B97=$B$3&amp;" Wide",SUMIFS('Input Forecast Cap Projects'!K$4:K$106,'Input Forecast Cap Projects'!$A$4:$A$106,$C$3,'Input Forecast Cap Projects'!$B$4:$B$106,'Output sheet'!$B$3,'Input Forecast Cap Projects'!$D$4:$D$106,'Output sheet'!$B$89),SUMIFS('Input Forecast Cap Projects'!K$4:K$106,'Input Forecast Cap Projects'!$A$4:$A$106,$C$3,'Input Forecast Cap Projects'!$B$4:$B$106,'Output sheet'!$B$3,'Input Forecast Cap Projects'!$D$4:$D$106,'Output sheet'!$B$89,'Input Forecast Cap Projects'!$C$4:$C$106,'Output sheet'!$B97))</f>
        <v>0</v>
      </c>
      <c r="I97" s="6">
        <f>IF($B97=$B$3&amp;" Wide",SUMIFS('Input Forecast Cap Projects'!L$4:L$106,'Input Forecast Cap Projects'!$A$4:$A$106,$C$3,'Input Forecast Cap Projects'!$B$4:$B$106,'Output sheet'!$B$3,'Input Forecast Cap Projects'!$D$4:$D$106,'Output sheet'!$B$89),SUMIFS('Input Forecast Cap Projects'!L$4:L$106,'Input Forecast Cap Projects'!$A$4:$A$106,$C$3,'Input Forecast Cap Projects'!$B$4:$B$106,'Output sheet'!$B$3,'Input Forecast Cap Projects'!$D$4:$D$106,'Output sheet'!$B$89,'Input Forecast Cap Projects'!$C$4:$C$106,'Output sheet'!$B97))</f>
        <v>0</v>
      </c>
      <c r="J97" s="6">
        <f>IF($B97=$B$3&amp;" Wide",SUMIFS('Input Forecast Cap Projects'!M$4:M$106,'Input Forecast Cap Projects'!$A$4:$A$106,$C$3,'Input Forecast Cap Projects'!$B$4:$B$106,'Output sheet'!$B$3,'Input Forecast Cap Projects'!$D$4:$D$106,'Output sheet'!$B$89),SUMIFS('Input Forecast Cap Projects'!M$4:M$106,'Input Forecast Cap Projects'!$A$4:$A$106,$C$3,'Input Forecast Cap Projects'!$B$4:$B$106,'Output sheet'!$B$3,'Input Forecast Cap Projects'!$D$4:$D$106,'Output sheet'!$B$89,'Input Forecast Cap Projects'!$C$4:$C$106,'Output sheet'!$B97))</f>
        <v>0</v>
      </c>
      <c r="K97" s="6">
        <f>IF($B97=$B$3&amp;" Wide",SUMIFS('Input Forecast Cap Projects'!N$4:N$106,'Input Forecast Cap Projects'!$A$4:$A$106,$C$3,'Input Forecast Cap Projects'!$B$4:$B$106,'Output sheet'!$B$3,'Input Forecast Cap Projects'!$D$4:$D$106,'Output sheet'!$B$89),SUMIFS('Input Forecast Cap Projects'!N$4:N$106,'Input Forecast Cap Projects'!$A$4:$A$106,$C$3,'Input Forecast Cap Projects'!$B$4:$B$106,'Output sheet'!$B$3,'Input Forecast Cap Projects'!$D$4:$D$106,'Output sheet'!$B$89,'Input Forecast Cap Projects'!$C$4:$C$106,'Output sheet'!$B97))</f>
        <v>0</v>
      </c>
      <c r="L97" s="6">
        <f>IF($B97=$B$3&amp;" Wide",SUMIFS('Input Forecast Cap Projects'!O$4:O$106,'Input Forecast Cap Projects'!$A$4:$A$106,$C$3,'Input Forecast Cap Projects'!$B$4:$B$106,'Output sheet'!$B$3,'Input Forecast Cap Projects'!$D$4:$D$106,'Output sheet'!$B$89),SUMIFS('Input Forecast Cap Projects'!O$4:O$106,'Input Forecast Cap Projects'!$A$4:$A$106,$C$3,'Input Forecast Cap Projects'!$B$4:$B$106,'Output sheet'!$B$3,'Input Forecast Cap Projects'!$D$4:$D$106,'Output sheet'!$B$89,'Input Forecast Cap Projects'!$C$4:$C$106,'Output sheet'!$B97))</f>
        <v>0</v>
      </c>
      <c r="M97" s="6">
        <f>IF($B97=$B$3&amp;" Wide",SUMIFS('Input Forecast Cap Projects'!P$4:P$106,'Input Forecast Cap Projects'!$A$4:$A$106,$C$3,'Input Forecast Cap Projects'!$B$4:$B$106,'Output sheet'!$B$3,'Input Forecast Cap Projects'!$D$4:$D$106,'Output sheet'!$B$89),SUMIFS('Input Forecast Cap Projects'!P$4:P$106,'Input Forecast Cap Projects'!$A$4:$A$106,$C$3,'Input Forecast Cap Projects'!$B$4:$B$106,'Output sheet'!$B$3,'Input Forecast Cap Projects'!$D$4:$D$106,'Output sheet'!$B$89,'Input Forecast Cap Projects'!$C$4:$C$106,'Output sheet'!$B97))</f>
        <v>0</v>
      </c>
      <c r="N97" s="6">
        <f>IF($B97=$B$3&amp;" Wide",SUMIFS('Input Forecast Cap Projects'!Q$4:Q$106,'Input Forecast Cap Projects'!$A$4:$A$106,$C$3,'Input Forecast Cap Projects'!$B$4:$B$106,'Output sheet'!$B$3,'Input Forecast Cap Projects'!$D$4:$D$106,'Output sheet'!$B$89),SUMIFS('Input Forecast Cap Projects'!Q$4:Q$106,'Input Forecast Cap Projects'!$A$4:$A$106,$C$3,'Input Forecast Cap Projects'!$B$4:$B$106,'Output sheet'!$B$3,'Input Forecast Cap Projects'!$D$4:$D$106,'Output sheet'!$B$89,'Input Forecast Cap Projects'!$C$4:$C$106,'Output sheet'!$B97))</f>
        <v>0</v>
      </c>
      <c r="O97" s="6">
        <f>IF($B97=$B$3&amp;" Wide",SUMIFS('Input Forecast Cap Projects'!R$4:R$106,'Input Forecast Cap Projects'!$A$4:$A$106,$C$3,'Input Forecast Cap Projects'!$B$4:$B$106,'Output sheet'!$B$3,'Input Forecast Cap Projects'!$D$4:$D$106,'Output sheet'!$B$89),SUMIFS('Input Forecast Cap Projects'!R$4:R$106,'Input Forecast Cap Projects'!$A$4:$A$106,$C$3,'Input Forecast Cap Projects'!$B$4:$B$106,'Output sheet'!$B$3,'Input Forecast Cap Projects'!$D$4:$D$106,'Output sheet'!$B$89,'Input Forecast Cap Projects'!$C$4:$C$106,'Output sheet'!$B97))</f>
        <v>0</v>
      </c>
      <c r="P97" s="6">
        <f>IF($B97=$B$3&amp;" Wide",SUMIFS('Input Forecast Cap Projects'!S$4:S$106,'Input Forecast Cap Projects'!$A$4:$A$106,$C$3,'Input Forecast Cap Projects'!$B$4:$B$106,'Output sheet'!$B$3,'Input Forecast Cap Projects'!$D$4:$D$106,'Output sheet'!$B$89),SUMIFS('Input Forecast Cap Projects'!S$4:S$106,'Input Forecast Cap Projects'!$A$4:$A$106,$C$3,'Input Forecast Cap Projects'!$B$4:$B$106,'Output sheet'!$B$3,'Input Forecast Cap Projects'!$D$4:$D$106,'Output sheet'!$B$89,'Input Forecast Cap Projects'!$C$4:$C$106,'Output sheet'!$B97))</f>
        <v>0</v>
      </c>
      <c r="Q97" s="6">
        <f>IF($B97=$B$3&amp;" Wide",SUMIFS('Input Forecast Cap Projects'!T$4:T$106,'Input Forecast Cap Projects'!$A$4:$A$106,$C$3,'Input Forecast Cap Projects'!$B$4:$B$106,'Output sheet'!$B$3,'Input Forecast Cap Projects'!$D$4:$D$106,'Output sheet'!$B$89),SUMIFS('Input Forecast Cap Projects'!T$4:T$106,'Input Forecast Cap Projects'!$A$4:$A$106,$C$3,'Input Forecast Cap Projects'!$B$4:$B$106,'Output sheet'!$B$3,'Input Forecast Cap Projects'!$D$4:$D$106,'Output sheet'!$B$89,'Input Forecast Cap Projects'!$C$4:$C$106,'Output sheet'!$B97))</f>
        <v>0</v>
      </c>
      <c r="R97" s="6">
        <f>IF($B97=$B$3&amp;" Wide",SUMIFS('Input Forecast Cap Projects'!U$4:U$106,'Input Forecast Cap Projects'!$A$4:$A$106,$C$3,'Input Forecast Cap Projects'!$B$4:$B$106,'Output sheet'!$B$3,'Input Forecast Cap Projects'!$D$4:$D$106,'Output sheet'!$B$89),SUMIFS('Input Forecast Cap Projects'!U$4:U$106,'Input Forecast Cap Projects'!$A$4:$A$106,$C$3,'Input Forecast Cap Projects'!$B$4:$B$106,'Output sheet'!$B$3,'Input Forecast Cap Projects'!$D$4:$D$106,'Output sheet'!$B$89,'Input Forecast Cap Projects'!$C$4:$C$106,'Output sheet'!$B97))</f>
        <v>0</v>
      </c>
      <c r="S97" s="6">
        <f>IF($B97=$B$3&amp;" Wide",SUMIFS('Input Forecast Cap Projects'!V$4:V$106,'Input Forecast Cap Projects'!$A$4:$A$106,$C$3,'Input Forecast Cap Projects'!$B$4:$B$106,'Output sheet'!$B$3,'Input Forecast Cap Projects'!$D$4:$D$106,'Output sheet'!$B$89),SUMIFS('Input Forecast Cap Projects'!V$4:V$106,'Input Forecast Cap Projects'!$A$4:$A$106,$C$3,'Input Forecast Cap Projects'!$B$4:$B$106,'Output sheet'!$B$3,'Input Forecast Cap Projects'!$D$4:$D$106,'Output sheet'!$B$89,'Input Forecast Cap Projects'!$C$4:$C$106,'Output sheet'!$B97))</f>
        <v>0</v>
      </c>
      <c r="T97" s="6">
        <f>IF($B97=$B$3&amp;" Wide",SUMIFS('Input Forecast Cap Projects'!W$4:W$106,'Input Forecast Cap Projects'!$A$4:$A$106,$C$3,'Input Forecast Cap Projects'!$B$4:$B$106,'Output sheet'!$B$3,'Input Forecast Cap Projects'!$D$4:$D$106,'Output sheet'!$B$89),SUMIFS('Input Forecast Cap Projects'!W$4:W$106,'Input Forecast Cap Projects'!$A$4:$A$106,$C$3,'Input Forecast Cap Projects'!$B$4:$B$106,'Output sheet'!$B$3,'Input Forecast Cap Projects'!$D$4:$D$106,'Output sheet'!$B$89,'Input Forecast Cap Projects'!$C$4:$C$106,'Output sheet'!$B97))</f>
        <v>0</v>
      </c>
      <c r="U97" s="6">
        <f>IF($B97=$B$3&amp;" Wide",SUMIFS('Input Forecast Cap Projects'!X$4:X$106,'Input Forecast Cap Projects'!$A$4:$A$106,$C$3,'Input Forecast Cap Projects'!$B$4:$B$106,'Output sheet'!$B$3,'Input Forecast Cap Projects'!$D$4:$D$106,'Output sheet'!$B$89),SUMIFS('Input Forecast Cap Projects'!X$4:X$106,'Input Forecast Cap Projects'!$A$4:$A$106,$C$3,'Input Forecast Cap Projects'!$B$4:$B$106,'Output sheet'!$B$3,'Input Forecast Cap Projects'!$D$4:$D$106,'Output sheet'!$B$89,'Input Forecast Cap Projects'!$C$4:$C$106,'Output sheet'!$B97))</f>
        <v>0</v>
      </c>
      <c r="V97" s="6">
        <f>IF($B97=$B$3&amp;" Wide",SUMIFS('Input Forecast Cap Projects'!Y$4:Y$106,'Input Forecast Cap Projects'!$A$4:$A$106,$C$3,'Input Forecast Cap Projects'!$B$4:$B$106,'Output sheet'!$B$3,'Input Forecast Cap Projects'!$D$4:$D$106,'Output sheet'!$B$89),SUMIFS('Input Forecast Cap Projects'!Y$4:Y$106,'Input Forecast Cap Projects'!$A$4:$A$106,$C$3,'Input Forecast Cap Projects'!$B$4:$B$106,'Output sheet'!$B$3,'Input Forecast Cap Projects'!$D$4:$D$106,'Output sheet'!$B$89,'Input Forecast Cap Projects'!$C$4:$C$106,'Output sheet'!$B97))</f>
        <v>0</v>
      </c>
      <c r="W97" s="6">
        <f>IF($B97=$B$3&amp;" Wide",SUMIFS('Input Forecast Cap Projects'!Z$4:Z$106,'Input Forecast Cap Projects'!$A$4:$A$106,$C$3,'Input Forecast Cap Projects'!$B$4:$B$106,'Output sheet'!$B$3,'Input Forecast Cap Projects'!$D$4:$D$106,'Output sheet'!$B$89),SUMIFS('Input Forecast Cap Projects'!Z$4:Z$106,'Input Forecast Cap Projects'!$A$4:$A$106,$C$3,'Input Forecast Cap Projects'!$B$4:$B$106,'Output sheet'!$B$3,'Input Forecast Cap Projects'!$D$4:$D$106,'Output sheet'!$B$89,'Input Forecast Cap Projects'!$C$4:$C$106,'Output sheet'!$B97))</f>
        <v>0</v>
      </c>
      <c r="X97" s="6">
        <f>IF($B97=$B$3&amp;" Wide",SUMIFS('Input Forecast Cap Projects'!AA$4:AA$106,'Input Forecast Cap Projects'!$A$4:$A$106,$C$3,'Input Forecast Cap Projects'!$B$4:$B$106,'Output sheet'!$B$3,'Input Forecast Cap Projects'!$D$4:$D$106,'Output sheet'!$B$89),SUMIFS('Input Forecast Cap Projects'!AA$4:AA$106,'Input Forecast Cap Projects'!$A$4:$A$106,$C$3,'Input Forecast Cap Projects'!$B$4:$B$106,'Output sheet'!$B$3,'Input Forecast Cap Projects'!$D$4:$D$106,'Output sheet'!$B$89,'Input Forecast Cap Projects'!$C$4:$C$106,'Output sheet'!$B97))</f>
        <v>0</v>
      </c>
      <c r="Y97" s="6">
        <f>IF($B97=$B$3&amp;" Wide",SUMIFS('Input Forecast Cap Projects'!AB$4:AB$106,'Input Forecast Cap Projects'!$A$4:$A$106,$C$3,'Input Forecast Cap Projects'!$B$4:$B$106,'Output sheet'!$B$3,'Input Forecast Cap Projects'!$D$4:$D$106,'Output sheet'!$B$89),SUMIFS('Input Forecast Cap Projects'!AB$4:AB$106,'Input Forecast Cap Projects'!$A$4:$A$106,$C$3,'Input Forecast Cap Projects'!$B$4:$B$106,'Output sheet'!$B$3,'Input Forecast Cap Projects'!$D$4:$D$106,'Output sheet'!$B$89,'Input Forecast Cap Projects'!$C$4:$C$106,'Output sheet'!$B97))</f>
        <v>0</v>
      </c>
      <c r="Z97" s="6">
        <f>IF($B97=$B$3&amp;" Wide",SUMIFS('Input Forecast Cap Projects'!AC$4:AC$106,'Input Forecast Cap Projects'!$A$4:$A$106,$C$3,'Input Forecast Cap Projects'!$B$4:$B$106,'Output sheet'!$B$3,'Input Forecast Cap Projects'!$D$4:$D$106,'Output sheet'!$B$89),SUMIFS('Input Forecast Cap Projects'!AC$4:AC$106,'Input Forecast Cap Projects'!$A$4:$A$106,$C$3,'Input Forecast Cap Projects'!$B$4:$B$106,'Output sheet'!$B$3,'Input Forecast Cap Projects'!$D$4:$D$106,'Output sheet'!$B$89,'Input Forecast Cap Projects'!$C$4:$C$106,'Output sheet'!$B97))</f>
        <v>0</v>
      </c>
      <c r="AA97" s="6">
        <f>IF($B97=$B$3&amp;" Wide",SUMIFS('Input Forecast Cap Projects'!AD$4:AD$106,'Input Forecast Cap Projects'!$A$4:$A$106,$C$3,'Input Forecast Cap Projects'!$B$4:$B$106,'Output sheet'!$B$3,'Input Forecast Cap Projects'!$D$4:$D$106,'Output sheet'!$B$89),SUMIFS('Input Forecast Cap Projects'!AD$4:AD$106,'Input Forecast Cap Projects'!$A$4:$A$106,$C$3,'Input Forecast Cap Projects'!$B$4:$B$106,'Output sheet'!$B$3,'Input Forecast Cap Projects'!$D$4:$D$106,'Output sheet'!$B$89,'Input Forecast Cap Projects'!$C$4:$C$106,'Output sheet'!$B97))</f>
        <v>0</v>
      </c>
    </row>
    <row r="98" spans="2:27">
      <c r="B98" s="32" t="str">
        <f t="shared" si="24"/>
        <v/>
      </c>
      <c r="C98" s="6">
        <f>IF($B98=$B$3&amp;" Wide",SUMIFS('Input Forecast Cap Projects'!F$4:F$106,'Input Forecast Cap Projects'!$A$4:$A$106,$C$3,'Input Forecast Cap Projects'!$B$4:$B$106,'Output sheet'!$B$3,'Input Forecast Cap Projects'!$D$4:$D$106,'Output sheet'!$B$89),SUMIFS('Input Forecast Cap Projects'!F$4:F$106,'Input Forecast Cap Projects'!$A$4:$A$106,$C$3,'Input Forecast Cap Projects'!$B$4:$B$106,'Output sheet'!$B$3,'Input Forecast Cap Projects'!$D$4:$D$106,'Output sheet'!$B$89,'Input Forecast Cap Projects'!$C$4:$C$106,'Output sheet'!$B98))</f>
        <v>0</v>
      </c>
      <c r="D98" s="6">
        <f>IF($B98=$B$3&amp;" Wide",SUMIFS('Input Forecast Cap Projects'!G$4:G$106,'Input Forecast Cap Projects'!$A$4:$A$106,$C$3,'Input Forecast Cap Projects'!$B$4:$B$106,'Output sheet'!$B$3,'Input Forecast Cap Projects'!$D$4:$D$106,'Output sheet'!$B$89),SUMIFS('Input Forecast Cap Projects'!G$4:G$106,'Input Forecast Cap Projects'!$A$4:$A$106,$C$3,'Input Forecast Cap Projects'!$B$4:$B$106,'Output sheet'!$B$3,'Input Forecast Cap Projects'!$D$4:$D$106,'Output sheet'!$B$89,'Input Forecast Cap Projects'!$C$4:$C$106,'Output sheet'!$B98))</f>
        <v>0</v>
      </c>
      <c r="E98" s="6">
        <f>IF($B98=$B$3&amp;" Wide",SUMIFS('Input Forecast Cap Projects'!H$4:H$106,'Input Forecast Cap Projects'!$A$4:$A$106,$C$3,'Input Forecast Cap Projects'!$B$4:$B$106,'Output sheet'!$B$3,'Input Forecast Cap Projects'!$D$4:$D$106,'Output sheet'!$B$89),SUMIFS('Input Forecast Cap Projects'!H$4:H$106,'Input Forecast Cap Projects'!$A$4:$A$106,$C$3,'Input Forecast Cap Projects'!$B$4:$B$106,'Output sheet'!$B$3,'Input Forecast Cap Projects'!$D$4:$D$106,'Output sheet'!$B$89,'Input Forecast Cap Projects'!$C$4:$C$106,'Output sheet'!$B98))</f>
        <v>0</v>
      </c>
      <c r="F98" s="6">
        <f>IF($B98=$B$3&amp;" Wide",SUMIFS('Input Forecast Cap Projects'!I$4:I$106,'Input Forecast Cap Projects'!$A$4:$A$106,$C$3,'Input Forecast Cap Projects'!$B$4:$B$106,'Output sheet'!$B$3,'Input Forecast Cap Projects'!$D$4:$D$106,'Output sheet'!$B$89),SUMIFS('Input Forecast Cap Projects'!I$4:I$106,'Input Forecast Cap Projects'!$A$4:$A$106,$C$3,'Input Forecast Cap Projects'!$B$4:$B$106,'Output sheet'!$B$3,'Input Forecast Cap Projects'!$D$4:$D$106,'Output sheet'!$B$89,'Input Forecast Cap Projects'!$C$4:$C$106,'Output sheet'!$B98))</f>
        <v>0</v>
      </c>
      <c r="G98" s="6">
        <f>IF($B98=$B$3&amp;" Wide",SUMIFS('Input Forecast Cap Projects'!J$4:J$106,'Input Forecast Cap Projects'!$A$4:$A$106,$C$3,'Input Forecast Cap Projects'!$B$4:$B$106,'Output sheet'!$B$3,'Input Forecast Cap Projects'!$D$4:$D$106,'Output sheet'!$B$89),SUMIFS('Input Forecast Cap Projects'!J$4:J$106,'Input Forecast Cap Projects'!$A$4:$A$106,$C$3,'Input Forecast Cap Projects'!$B$4:$B$106,'Output sheet'!$B$3,'Input Forecast Cap Projects'!$D$4:$D$106,'Output sheet'!$B$89,'Input Forecast Cap Projects'!$C$4:$C$106,'Output sheet'!$B98))</f>
        <v>0</v>
      </c>
      <c r="H98" s="6">
        <f>IF($B98=$B$3&amp;" Wide",SUMIFS('Input Forecast Cap Projects'!K$4:K$106,'Input Forecast Cap Projects'!$A$4:$A$106,$C$3,'Input Forecast Cap Projects'!$B$4:$B$106,'Output sheet'!$B$3,'Input Forecast Cap Projects'!$D$4:$D$106,'Output sheet'!$B$89),SUMIFS('Input Forecast Cap Projects'!K$4:K$106,'Input Forecast Cap Projects'!$A$4:$A$106,$C$3,'Input Forecast Cap Projects'!$B$4:$B$106,'Output sheet'!$B$3,'Input Forecast Cap Projects'!$D$4:$D$106,'Output sheet'!$B$89,'Input Forecast Cap Projects'!$C$4:$C$106,'Output sheet'!$B98))</f>
        <v>0</v>
      </c>
      <c r="I98" s="6">
        <f>IF($B98=$B$3&amp;" Wide",SUMIFS('Input Forecast Cap Projects'!L$4:L$106,'Input Forecast Cap Projects'!$A$4:$A$106,$C$3,'Input Forecast Cap Projects'!$B$4:$B$106,'Output sheet'!$B$3,'Input Forecast Cap Projects'!$D$4:$D$106,'Output sheet'!$B$89),SUMIFS('Input Forecast Cap Projects'!L$4:L$106,'Input Forecast Cap Projects'!$A$4:$A$106,$C$3,'Input Forecast Cap Projects'!$B$4:$B$106,'Output sheet'!$B$3,'Input Forecast Cap Projects'!$D$4:$D$106,'Output sheet'!$B$89,'Input Forecast Cap Projects'!$C$4:$C$106,'Output sheet'!$B98))</f>
        <v>0</v>
      </c>
      <c r="J98" s="6">
        <f>IF($B98=$B$3&amp;" Wide",SUMIFS('Input Forecast Cap Projects'!M$4:M$106,'Input Forecast Cap Projects'!$A$4:$A$106,$C$3,'Input Forecast Cap Projects'!$B$4:$B$106,'Output sheet'!$B$3,'Input Forecast Cap Projects'!$D$4:$D$106,'Output sheet'!$B$89),SUMIFS('Input Forecast Cap Projects'!M$4:M$106,'Input Forecast Cap Projects'!$A$4:$A$106,$C$3,'Input Forecast Cap Projects'!$B$4:$B$106,'Output sheet'!$B$3,'Input Forecast Cap Projects'!$D$4:$D$106,'Output sheet'!$B$89,'Input Forecast Cap Projects'!$C$4:$C$106,'Output sheet'!$B98))</f>
        <v>0</v>
      </c>
      <c r="K98" s="6">
        <f>IF($B98=$B$3&amp;" Wide",SUMIFS('Input Forecast Cap Projects'!N$4:N$106,'Input Forecast Cap Projects'!$A$4:$A$106,$C$3,'Input Forecast Cap Projects'!$B$4:$B$106,'Output sheet'!$B$3,'Input Forecast Cap Projects'!$D$4:$D$106,'Output sheet'!$B$89),SUMIFS('Input Forecast Cap Projects'!N$4:N$106,'Input Forecast Cap Projects'!$A$4:$A$106,$C$3,'Input Forecast Cap Projects'!$B$4:$B$106,'Output sheet'!$B$3,'Input Forecast Cap Projects'!$D$4:$D$106,'Output sheet'!$B$89,'Input Forecast Cap Projects'!$C$4:$C$106,'Output sheet'!$B98))</f>
        <v>0</v>
      </c>
      <c r="L98" s="6">
        <f>IF($B98=$B$3&amp;" Wide",SUMIFS('Input Forecast Cap Projects'!O$4:O$106,'Input Forecast Cap Projects'!$A$4:$A$106,$C$3,'Input Forecast Cap Projects'!$B$4:$B$106,'Output sheet'!$B$3,'Input Forecast Cap Projects'!$D$4:$D$106,'Output sheet'!$B$89),SUMIFS('Input Forecast Cap Projects'!O$4:O$106,'Input Forecast Cap Projects'!$A$4:$A$106,$C$3,'Input Forecast Cap Projects'!$B$4:$B$106,'Output sheet'!$B$3,'Input Forecast Cap Projects'!$D$4:$D$106,'Output sheet'!$B$89,'Input Forecast Cap Projects'!$C$4:$C$106,'Output sheet'!$B98))</f>
        <v>0</v>
      </c>
      <c r="M98" s="6">
        <f>IF($B98=$B$3&amp;" Wide",SUMIFS('Input Forecast Cap Projects'!P$4:P$106,'Input Forecast Cap Projects'!$A$4:$A$106,$C$3,'Input Forecast Cap Projects'!$B$4:$B$106,'Output sheet'!$B$3,'Input Forecast Cap Projects'!$D$4:$D$106,'Output sheet'!$B$89),SUMIFS('Input Forecast Cap Projects'!P$4:P$106,'Input Forecast Cap Projects'!$A$4:$A$106,$C$3,'Input Forecast Cap Projects'!$B$4:$B$106,'Output sheet'!$B$3,'Input Forecast Cap Projects'!$D$4:$D$106,'Output sheet'!$B$89,'Input Forecast Cap Projects'!$C$4:$C$106,'Output sheet'!$B98))</f>
        <v>0</v>
      </c>
      <c r="N98" s="6">
        <f>IF($B98=$B$3&amp;" Wide",SUMIFS('Input Forecast Cap Projects'!Q$4:Q$106,'Input Forecast Cap Projects'!$A$4:$A$106,$C$3,'Input Forecast Cap Projects'!$B$4:$B$106,'Output sheet'!$B$3,'Input Forecast Cap Projects'!$D$4:$D$106,'Output sheet'!$B$89),SUMIFS('Input Forecast Cap Projects'!Q$4:Q$106,'Input Forecast Cap Projects'!$A$4:$A$106,$C$3,'Input Forecast Cap Projects'!$B$4:$B$106,'Output sheet'!$B$3,'Input Forecast Cap Projects'!$D$4:$D$106,'Output sheet'!$B$89,'Input Forecast Cap Projects'!$C$4:$C$106,'Output sheet'!$B98))</f>
        <v>0</v>
      </c>
      <c r="O98" s="6">
        <f>IF($B98=$B$3&amp;" Wide",SUMIFS('Input Forecast Cap Projects'!R$4:R$106,'Input Forecast Cap Projects'!$A$4:$A$106,$C$3,'Input Forecast Cap Projects'!$B$4:$B$106,'Output sheet'!$B$3,'Input Forecast Cap Projects'!$D$4:$D$106,'Output sheet'!$B$89),SUMIFS('Input Forecast Cap Projects'!R$4:R$106,'Input Forecast Cap Projects'!$A$4:$A$106,$C$3,'Input Forecast Cap Projects'!$B$4:$B$106,'Output sheet'!$B$3,'Input Forecast Cap Projects'!$D$4:$D$106,'Output sheet'!$B$89,'Input Forecast Cap Projects'!$C$4:$C$106,'Output sheet'!$B98))</f>
        <v>0</v>
      </c>
      <c r="P98" s="6">
        <f>IF($B98=$B$3&amp;" Wide",SUMIFS('Input Forecast Cap Projects'!S$4:S$106,'Input Forecast Cap Projects'!$A$4:$A$106,$C$3,'Input Forecast Cap Projects'!$B$4:$B$106,'Output sheet'!$B$3,'Input Forecast Cap Projects'!$D$4:$D$106,'Output sheet'!$B$89),SUMIFS('Input Forecast Cap Projects'!S$4:S$106,'Input Forecast Cap Projects'!$A$4:$A$106,$C$3,'Input Forecast Cap Projects'!$B$4:$B$106,'Output sheet'!$B$3,'Input Forecast Cap Projects'!$D$4:$D$106,'Output sheet'!$B$89,'Input Forecast Cap Projects'!$C$4:$C$106,'Output sheet'!$B98))</f>
        <v>0</v>
      </c>
      <c r="Q98" s="6">
        <f>IF($B98=$B$3&amp;" Wide",SUMIFS('Input Forecast Cap Projects'!T$4:T$106,'Input Forecast Cap Projects'!$A$4:$A$106,$C$3,'Input Forecast Cap Projects'!$B$4:$B$106,'Output sheet'!$B$3,'Input Forecast Cap Projects'!$D$4:$D$106,'Output sheet'!$B$89),SUMIFS('Input Forecast Cap Projects'!T$4:T$106,'Input Forecast Cap Projects'!$A$4:$A$106,$C$3,'Input Forecast Cap Projects'!$B$4:$B$106,'Output sheet'!$B$3,'Input Forecast Cap Projects'!$D$4:$D$106,'Output sheet'!$B$89,'Input Forecast Cap Projects'!$C$4:$C$106,'Output sheet'!$B98))</f>
        <v>0</v>
      </c>
      <c r="R98" s="6">
        <f>IF($B98=$B$3&amp;" Wide",SUMIFS('Input Forecast Cap Projects'!U$4:U$106,'Input Forecast Cap Projects'!$A$4:$A$106,$C$3,'Input Forecast Cap Projects'!$B$4:$B$106,'Output sheet'!$B$3,'Input Forecast Cap Projects'!$D$4:$D$106,'Output sheet'!$B$89),SUMIFS('Input Forecast Cap Projects'!U$4:U$106,'Input Forecast Cap Projects'!$A$4:$A$106,$C$3,'Input Forecast Cap Projects'!$B$4:$B$106,'Output sheet'!$B$3,'Input Forecast Cap Projects'!$D$4:$D$106,'Output sheet'!$B$89,'Input Forecast Cap Projects'!$C$4:$C$106,'Output sheet'!$B98))</f>
        <v>0</v>
      </c>
      <c r="S98" s="6">
        <f>IF($B98=$B$3&amp;" Wide",SUMIFS('Input Forecast Cap Projects'!V$4:V$106,'Input Forecast Cap Projects'!$A$4:$A$106,$C$3,'Input Forecast Cap Projects'!$B$4:$B$106,'Output sheet'!$B$3,'Input Forecast Cap Projects'!$D$4:$D$106,'Output sheet'!$B$89),SUMIFS('Input Forecast Cap Projects'!V$4:V$106,'Input Forecast Cap Projects'!$A$4:$A$106,$C$3,'Input Forecast Cap Projects'!$B$4:$B$106,'Output sheet'!$B$3,'Input Forecast Cap Projects'!$D$4:$D$106,'Output sheet'!$B$89,'Input Forecast Cap Projects'!$C$4:$C$106,'Output sheet'!$B98))</f>
        <v>0</v>
      </c>
      <c r="T98" s="6">
        <f>IF($B98=$B$3&amp;" Wide",SUMIFS('Input Forecast Cap Projects'!W$4:W$106,'Input Forecast Cap Projects'!$A$4:$A$106,$C$3,'Input Forecast Cap Projects'!$B$4:$B$106,'Output sheet'!$B$3,'Input Forecast Cap Projects'!$D$4:$D$106,'Output sheet'!$B$89),SUMIFS('Input Forecast Cap Projects'!W$4:W$106,'Input Forecast Cap Projects'!$A$4:$A$106,$C$3,'Input Forecast Cap Projects'!$B$4:$B$106,'Output sheet'!$B$3,'Input Forecast Cap Projects'!$D$4:$D$106,'Output sheet'!$B$89,'Input Forecast Cap Projects'!$C$4:$C$106,'Output sheet'!$B98))</f>
        <v>0</v>
      </c>
      <c r="U98" s="6">
        <f>IF($B98=$B$3&amp;" Wide",SUMIFS('Input Forecast Cap Projects'!X$4:X$106,'Input Forecast Cap Projects'!$A$4:$A$106,$C$3,'Input Forecast Cap Projects'!$B$4:$B$106,'Output sheet'!$B$3,'Input Forecast Cap Projects'!$D$4:$D$106,'Output sheet'!$B$89),SUMIFS('Input Forecast Cap Projects'!X$4:X$106,'Input Forecast Cap Projects'!$A$4:$A$106,$C$3,'Input Forecast Cap Projects'!$B$4:$B$106,'Output sheet'!$B$3,'Input Forecast Cap Projects'!$D$4:$D$106,'Output sheet'!$B$89,'Input Forecast Cap Projects'!$C$4:$C$106,'Output sheet'!$B98))</f>
        <v>0</v>
      </c>
      <c r="V98" s="6">
        <f>IF($B98=$B$3&amp;" Wide",SUMIFS('Input Forecast Cap Projects'!Y$4:Y$106,'Input Forecast Cap Projects'!$A$4:$A$106,$C$3,'Input Forecast Cap Projects'!$B$4:$B$106,'Output sheet'!$B$3,'Input Forecast Cap Projects'!$D$4:$D$106,'Output sheet'!$B$89),SUMIFS('Input Forecast Cap Projects'!Y$4:Y$106,'Input Forecast Cap Projects'!$A$4:$A$106,$C$3,'Input Forecast Cap Projects'!$B$4:$B$106,'Output sheet'!$B$3,'Input Forecast Cap Projects'!$D$4:$D$106,'Output sheet'!$B$89,'Input Forecast Cap Projects'!$C$4:$C$106,'Output sheet'!$B98))</f>
        <v>0</v>
      </c>
      <c r="W98" s="6">
        <f>IF($B98=$B$3&amp;" Wide",SUMIFS('Input Forecast Cap Projects'!Z$4:Z$106,'Input Forecast Cap Projects'!$A$4:$A$106,$C$3,'Input Forecast Cap Projects'!$B$4:$B$106,'Output sheet'!$B$3,'Input Forecast Cap Projects'!$D$4:$D$106,'Output sheet'!$B$89),SUMIFS('Input Forecast Cap Projects'!Z$4:Z$106,'Input Forecast Cap Projects'!$A$4:$A$106,$C$3,'Input Forecast Cap Projects'!$B$4:$B$106,'Output sheet'!$B$3,'Input Forecast Cap Projects'!$D$4:$D$106,'Output sheet'!$B$89,'Input Forecast Cap Projects'!$C$4:$C$106,'Output sheet'!$B98))</f>
        <v>0</v>
      </c>
      <c r="X98" s="6">
        <f>IF($B98=$B$3&amp;" Wide",SUMIFS('Input Forecast Cap Projects'!AA$4:AA$106,'Input Forecast Cap Projects'!$A$4:$A$106,$C$3,'Input Forecast Cap Projects'!$B$4:$B$106,'Output sheet'!$B$3,'Input Forecast Cap Projects'!$D$4:$D$106,'Output sheet'!$B$89),SUMIFS('Input Forecast Cap Projects'!AA$4:AA$106,'Input Forecast Cap Projects'!$A$4:$A$106,$C$3,'Input Forecast Cap Projects'!$B$4:$B$106,'Output sheet'!$B$3,'Input Forecast Cap Projects'!$D$4:$D$106,'Output sheet'!$B$89,'Input Forecast Cap Projects'!$C$4:$C$106,'Output sheet'!$B98))</f>
        <v>0</v>
      </c>
      <c r="Y98" s="6">
        <f>IF($B98=$B$3&amp;" Wide",SUMIFS('Input Forecast Cap Projects'!AB$4:AB$106,'Input Forecast Cap Projects'!$A$4:$A$106,$C$3,'Input Forecast Cap Projects'!$B$4:$B$106,'Output sheet'!$B$3,'Input Forecast Cap Projects'!$D$4:$D$106,'Output sheet'!$B$89),SUMIFS('Input Forecast Cap Projects'!AB$4:AB$106,'Input Forecast Cap Projects'!$A$4:$A$106,$C$3,'Input Forecast Cap Projects'!$B$4:$B$106,'Output sheet'!$B$3,'Input Forecast Cap Projects'!$D$4:$D$106,'Output sheet'!$B$89,'Input Forecast Cap Projects'!$C$4:$C$106,'Output sheet'!$B98))</f>
        <v>0</v>
      </c>
      <c r="Z98" s="6">
        <f>IF($B98=$B$3&amp;" Wide",SUMIFS('Input Forecast Cap Projects'!AC$4:AC$106,'Input Forecast Cap Projects'!$A$4:$A$106,$C$3,'Input Forecast Cap Projects'!$B$4:$B$106,'Output sheet'!$B$3,'Input Forecast Cap Projects'!$D$4:$D$106,'Output sheet'!$B$89),SUMIFS('Input Forecast Cap Projects'!AC$4:AC$106,'Input Forecast Cap Projects'!$A$4:$A$106,$C$3,'Input Forecast Cap Projects'!$B$4:$B$106,'Output sheet'!$B$3,'Input Forecast Cap Projects'!$D$4:$D$106,'Output sheet'!$B$89,'Input Forecast Cap Projects'!$C$4:$C$106,'Output sheet'!$B98))</f>
        <v>0</v>
      </c>
      <c r="AA98" s="6">
        <f>IF($B98=$B$3&amp;" Wide",SUMIFS('Input Forecast Cap Projects'!AD$4:AD$106,'Input Forecast Cap Projects'!$A$4:$A$106,$C$3,'Input Forecast Cap Projects'!$B$4:$B$106,'Output sheet'!$B$3,'Input Forecast Cap Projects'!$D$4:$D$106,'Output sheet'!$B$89),SUMIFS('Input Forecast Cap Projects'!AD$4:AD$106,'Input Forecast Cap Projects'!$A$4:$A$106,$C$3,'Input Forecast Cap Projects'!$B$4:$B$106,'Output sheet'!$B$3,'Input Forecast Cap Projects'!$D$4:$D$106,'Output sheet'!$B$89,'Input Forecast Cap Projects'!$C$4:$C$106,'Output sheet'!$B98))</f>
        <v>0</v>
      </c>
    </row>
    <row r="99" spans="2:27">
      <c r="B99" s="32" t="str">
        <f t="shared" si="24"/>
        <v/>
      </c>
      <c r="C99" s="6">
        <f>IF($B99=$B$3&amp;" Wide",SUMIFS('Input Forecast Cap Projects'!F$4:F$106,'Input Forecast Cap Projects'!$A$4:$A$106,$C$3,'Input Forecast Cap Projects'!$B$4:$B$106,'Output sheet'!$B$3,'Input Forecast Cap Projects'!$D$4:$D$106,'Output sheet'!$B$89),SUMIFS('Input Forecast Cap Projects'!F$4:F$106,'Input Forecast Cap Projects'!$A$4:$A$106,$C$3,'Input Forecast Cap Projects'!$B$4:$B$106,'Output sheet'!$B$3,'Input Forecast Cap Projects'!$D$4:$D$106,'Output sheet'!$B$89,'Input Forecast Cap Projects'!$C$4:$C$106,'Output sheet'!$B99))</f>
        <v>0</v>
      </c>
      <c r="D99" s="6">
        <f>IF($B99=$B$3&amp;" Wide",SUMIFS('Input Forecast Cap Projects'!G$4:G$106,'Input Forecast Cap Projects'!$A$4:$A$106,$C$3,'Input Forecast Cap Projects'!$B$4:$B$106,'Output sheet'!$B$3,'Input Forecast Cap Projects'!$D$4:$D$106,'Output sheet'!$B$89),SUMIFS('Input Forecast Cap Projects'!G$4:G$106,'Input Forecast Cap Projects'!$A$4:$A$106,$C$3,'Input Forecast Cap Projects'!$B$4:$B$106,'Output sheet'!$B$3,'Input Forecast Cap Projects'!$D$4:$D$106,'Output sheet'!$B$89,'Input Forecast Cap Projects'!$C$4:$C$106,'Output sheet'!$B99))</f>
        <v>0</v>
      </c>
      <c r="E99" s="6">
        <f>IF($B99=$B$3&amp;" Wide",SUMIFS('Input Forecast Cap Projects'!H$4:H$106,'Input Forecast Cap Projects'!$A$4:$A$106,$C$3,'Input Forecast Cap Projects'!$B$4:$B$106,'Output sheet'!$B$3,'Input Forecast Cap Projects'!$D$4:$D$106,'Output sheet'!$B$89),SUMIFS('Input Forecast Cap Projects'!H$4:H$106,'Input Forecast Cap Projects'!$A$4:$A$106,$C$3,'Input Forecast Cap Projects'!$B$4:$B$106,'Output sheet'!$B$3,'Input Forecast Cap Projects'!$D$4:$D$106,'Output sheet'!$B$89,'Input Forecast Cap Projects'!$C$4:$C$106,'Output sheet'!$B99))</f>
        <v>0</v>
      </c>
      <c r="F99" s="6">
        <f>IF($B99=$B$3&amp;" Wide",SUMIFS('Input Forecast Cap Projects'!I$4:I$106,'Input Forecast Cap Projects'!$A$4:$A$106,$C$3,'Input Forecast Cap Projects'!$B$4:$B$106,'Output sheet'!$B$3,'Input Forecast Cap Projects'!$D$4:$D$106,'Output sheet'!$B$89),SUMIFS('Input Forecast Cap Projects'!I$4:I$106,'Input Forecast Cap Projects'!$A$4:$A$106,$C$3,'Input Forecast Cap Projects'!$B$4:$B$106,'Output sheet'!$B$3,'Input Forecast Cap Projects'!$D$4:$D$106,'Output sheet'!$B$89,'Input Forecast Cap Projects'!$C$4:$C$106,'Output sheet'!$B99))</f>
        <v>0</v>
      </c>
      <c r="G99" s="6">
        <f>IF($B99=$B$3&amp;" Wide",SUMIFS('Input Forecast Cap Projects'!J$4:J$106,'Input Forecast Cap Projects'!$A$4:$A$106,$C$3,'Input Forecast Cap Projects'!$B$4:$B$106,'Output sheet'!$B$3,'Input Forecast Cap Projects'!$D$4:$D$106,'Output sheet'!$B$89),SUMIFS('Input Forecast Cap Projects'!J$4:J$106,'Input Forecast Cap Projects'!$A$4:$A$106,$C$3,'Input Forecast Cap Projects'!$B$4:$B$106,'Output sheet'!$B$3,'Input Forecast Cap Projects'!$D$4:$D$106,'Output sheet'!$B$89,'Input Forecast Cap Projects'!$C$4:$C$106,'Output sheet'!$B99))</f>
        <v>0</v>
      </c>
      <c r="H99" s="6">
        <f>IF($B99=$B$3&amp;" Wide",SUMIFS('Input Forecast Cap Projects'!K$4:K$106,'Input Forecast Cap Projects'!$A$4:$A$106,$C$3,'Input Forecast Cap Projects'!$B$4:$B$106,'Output sheet'!$B$3,'Input Forecast Cap Projects'!$D$4:$D$106,'Output sheet'!$B$89),SUMIFS('Input Forecast Cap Projects'!K$4:K$106,'Input Forecast Cap Projects'!$A$4:$A$106,$C$3,'Input Forecast Cap Projects'!$B$4:$B$106,'Output sheet'!$B$3,'Input Forecast Cap Projects'!$D$4:$D$106,'Output sheet'!$B$89,'Input Forecast Cap Projects'!$C$4:$C$106,'Output sheet'!$B99))</f>
        <v>0</v>
      </c>
      <c r="I99" s="6">
        <f>IF($B99=$B$3&amp;" Wide",SUMIFS('Input Forecast Cap Projects'!L$4:L$106,'Input Forecast Cap Projects'!$A$4:$A$106,$C$3,'Input Forecast Cap Projects'!$B$4:$B$106,'Output sheet'!$B$3,'Input Forecast Cap Projects'!$D$4:$D$106,'Output sheet'!$B$89),SUMIFS('Input Forecast Cap Projects'!L$4:L$106,'Input Forecast Cap Projects'!$A$4:$A$106,$C$3,'Input Forecast Cap Projects'!$B$4:$B$106,'Output sheet'!$B$3,'Input Forecast Cap Projects'!$D$4:$D$106,'Output sheet'!$B$89,'Input Forecast Cap Projects'!$C$4:$C$106,'Output sheet'!$B99))</f>
        <v>0</v>
      </c>
      <c r="J99" s="6">
        <f>IF($B99=$B$3&amp;" Wide",SUMIFS('Input Forecast Cap Projects'!M$4:M$106,'Input Forecast Cap Projects'!$A$4:$A$106,$C$3,'Input Forecast Cap Projects'!$B$4:$B$106,'Output sheet'!$B$3,'Input Forecast Cap Projects'!$D$4:$D$106,'Output sheet'!$B$89),SUMIFS('Input Forecast Cap Projects'!M$4:M$106,'Input Forecast Cap Projects'!$A$4:$A$106,$C$3,'Input Forecast Cap Projects'!$B$4:$B$106,'Output sheet'!$B$3,'Input Forecast Cap Projects'!$D$4:$D$106,'Output sheet'!$B$89,'Input Forecast Cap Projects'!$C$4:$C$106,'Output sheet'!$B99))</f>
        <v>0</v>
      </c>
      <c r="K99" s="6">
        <f>IF($B99=$B$3&amp;" Wide",SUMIFS('Input Forecast Cap Projects'!N$4:N$106,'Input Forecast Cap Projects'!$A$4:$A$106,$C$3,'Input Forecast Cap Projects'!$B$4:$B$106,'Output sheet'!$B$3,'Input Forecast Cap Projects'!$D$4:$D$106,'Output sheet'!$B$89),SUMIFS('Input Forecast Cap Projects'!N$4:N$106,'Input Forecast Cap Projects'!$A$4:$A$106,$C$3,'Input Forecast Cap Projects'!$B$4:$B$106,'Output sheet'!$B$3,'Input Forecast Cap Projects'!$D$4:$D$106,'Output sheet'!$B$89,'Input Forecast Cap Projects'!$C$4:$C$106,'Output sheet'!$B99))</f>
        <v>0</v>
      </c>
      <c r="L99" s="6">
        <f>IF($B99=$B$3&amp;" Wide",SUMIFS('Input Forecast Cap Projects'!O$4:O$106,'Input Forecast Cap Projects'!$A$4:$A$106,$C$3,'Input Forecast Cap Projects'!$B$4:$B$106,'Output sheet'!$B$3,'Input Forecast Cap Projects'!$D$4:$D$106,'Output sheet'!$B$89),SUMIFS('Input Forecast Cap Projects'!O$4:O$106,'Input Forecast Cap Projects'!$A$4:$A$106,$C$3,'Input Forecast Cap Projects'!$B$4:$B$106,'Output sheet'!$B$3,'Input Forecast Cap Projects'!$D$4:$D$106,'Output sheet'!$B$89,'Input Forecast Cap Projects'!$C$4:$C$106,'Output sheet'!$B99))</f>
        <v>0</v>
      </c>
      <c r="M99" s="6">
        <f>IF($B99=$B$3&amp;" Wide",SUMIFS('Input Forecast Cap Projects'!P$4:P$106,'Input Forecast Cap Projects'!$A$4:$A$106,$C$3,'Input Forecast Cap Projects'!$B$4:$B$106,'Output sheet'!$B$3,'Input Forecast Cap Projects'!$D$4:$D$106,'Output sheet'!$B$89),SUMIFS('Input Forecast Cap Projects'!P$4:P$106,'Input Forecast Cap Projects'!$A$4:$A$106,$C$3,'Input Forecast Cap Projects'!$B$4:$B$106,'Output sheet'!$B$3,'Input Forecast Cap Projects'!$D$4:$D$106,'Output sheet'!$B$89,'Input Forecast Cap Projects'!$C$4:$C$106,'Output sheet'!$B99))</f>
        <v>0</v>
      </c>
      <c r="N99" s="6">
        <f>IF($B99=$B$3&amp;" Wide",SUMIFS('Input Forecast Cap Projects'!Q$4:Q$106,'Input Forecast Cap Projects'!$A$4:$A$106,$C$3,'Input Forecast Cap Projects'!$B$4:$B$106,'Output sheet'!$B$3,'Input Forecast Cap Projects'!$D$4:$D$106,'Output sheet'!$B$89),SUMIFS('Input Forecast Cap Projects'!Q$4:Q$106,'Input Forecast Cap Projects'!$A$4:$A$106,$C$3,'Input Forecast Cap Projects'!$B$4:$B$106,'Output sheet'!$B$3,'Input Forecast Cap Projects'!$D$4:$D$106,'Output sheet'!$B$89,'Input Forecast Cap Projects'!$C$4:$C$106,'Output sheet'!$B99))</f>
        <v>0</v>
      </c>
      <c r="O99" s="6">
        <f>IF($B99=$B$3&amp;" Wide",SUMIFS('Input Forecast Cap Projects'!R$4:R$106,'Input Forecast Cap Projects'!$A$4:$A$106,$C$3,'Input Forecast Cap Projects'!$B$4:$B$106,'Output sheet'!$B$3,'Input Forecast Cap Projects'!$D$4:$D$106,'Output sheet'!$B$89),SUMIFS('Input Forecast Cap Projects'!R$4:R$106,'Input Forecast Cap Projects'!$A$4:$A$106,$C$3,'Input Forecast Cap Projects'!$B$4:$B$106,'Output sheet'!$B$3,'Input Forecast Cap Projects'!$D$4:$D$106,'Output sheet'!$B$89,'Input Forecast Cap Projects'!$C$4:$C$106,'Output sheet'!$B99))</f>
        <v>0</v>
      </c>
      <c r="P99" s="6">
        <f>IF($B99=$B$3&amp;" Wide",SUMIFS('Input Forecast Cap Projects'!S$4:S$106,'Input Forecast Cap Projects'!$A$4:$A$106,$C$3,'Input Forecast Cap Projects'!$B$4:$B$106,'Output sheet'!$B$3,'Input Forecast Cap Projects'!$D$4:$D$106,'Output sheet'!$B$89),SUMIFS('Input Forecast Cap Projects'!S$4:S$106,'Input Forecast Cap Projects'!$A$4:$A$106,$C$3,'Input Forecast Cap Projects'!$B$4:$B$106,'Output sheet'!$B$3,'Input Forecast Cap Projects'!$D$4:$D$106,'Output sheet'!$B$89,'Input Forecast Cap Projects'!$C$4:$C$106,'Output sheet'!$B99))</f>
        <v>0</v>
      </c>
      <c r="Q99" s="6">
        <f>IF($B99=$B$3&amp;" Wide",SUMIFS('Input Forecast Cap Projects'!T$4:T$106,'Input Forecast Cap Projects'!$A$4:$A$106,$C$3,'Input Forecast Cap Projects'!$B$4:$B$106,'Output sheet'!$B$3,'Input Forecast Cap Projects'!$D$4:$D$106,'Output sheet'!$B$89),SUMIFS('Input Forecast Cap Projects'!T$4:T$106,'Input Forecast Cap Projects'!$A$4:$A$106,$C$3,'Input Forecast Cap Projects'!$B$4:$B$106,'Output sheet'!$B$3,'Input Forecast Cap Projects'!$D$4:$D$106,'Output sheet'!$B$89,'Input Forecast Cap Projects'!$C$4:$C$106,'Output sheet'!$B99))</f>
        <v>0</v>
      </c>
      <c r="R99" s="6">
        <f>IF($B99=$B$3&amp;" Wide",SUMIFS('Input Forecast Cap Projects'!U$4:U$106,'Input Forecast Cap Projects'!$A$4:$A$106,$C$3,'Input Forecast Cap Projects'!$B$4:$B$106,'Output sheet'!$B$3,'Input Forecast Cap Projects'!$D$4:$D$106,'Output sheet'!$B$89),SUMIFS('Input Forecast Cap Projects'!U$4:U$106,'Input Forecast Cap Projects'!$A$4:$A$106,$C$3,'Input Forecast Cap Projects'!$B$4:$B$106,'Output sheet'!$B$3,'Input Forecast Cap Projects'!$D$4:$D$106,'Output sheet'!$B$89,'Input Forecast Cap Projects'!$C$4:$C$106,'Output sheet'!$B99))</f>
        <v>0</v>
      </c>
      <c r="S99" s="6">
        <f>IF($B99=$B$3&amp;" Wide",SUMIFS('Input Forecast Cap Projects'!V$4:V$106,'Input Forecast Cap Projects'!$A$4:$A$106,$C$3,'Input Forecast Cap Projects'!$B$4:$B$106,'Output sheet'!$B$3,'Input Forecast Cap Projects'!$D$4:$D$106,'Output sheet'!$B$89),SUMIFS('Input Forecast Cap Projects'!V$4:V$106,'Input Forecast Cap Projects'!$A$4:$A$106,$C$3,'Input Forecast Cap Projects'!$B$4:$B$106,'Output sheet'!$B$3,'Input Forecast Cap Projects'!$D$4:$D$106,'Output sheet'!$B$89,'Input Forecast Cap Projects'!$C$4:$C$106,'Output sheet'!$B99))</f>
        <v>0</v>
      </c>
      <c r="T99" s="6">
        <f>IF($B99=$B$3&amp;" Wide",SUMIFS('Input Forecast Cap Projects'!W$4:W$106,'Input Forecast Cap Projects'!$A$4:$A$106,$C$3,'Input Forecast Cap Projects'!$B$4:$B$106,'Output sheet'!$B$3,'Input Forecast Cap Projects'!$D$4:$D$106,'Output sheet'!$B$89),SUMIFS('Input Forecast Cap Projects'!W$4:W$106,'Input Forecast Cap Projects'!$A$4:$A$106,$C$3,'Input Forecast Cap Projects'!$B$4:$B$106,'Output sheet'!$B$3,'Input Forecast Cap Projects'!$D$4:$D$106,'Output sheet'!$B$89,'Input Forecast Cap Projects'!$C$4:$C$106,'Output sheet'!$B99))</f>
        <v>0</v>
      </c>
      <c r="U99" s="6">
        <f>IF($B99=$B$3&amp;" Wide",SUMIFS('Input Forecast Cap Projects'!X$4:X$106,'Input Forecast Cap Projects'!$A$4:$A$106,$C$3,'Input Forecast Cap Projects'!$B$4:$B$106,'Output sheet'!$B$3,'Input Forecast Cap Projects'!$D$4:$D$106,'Output sheet'!$B$89),SUMIFS('Input Forecast Cap Projects'!X$4:X$106,'Input Forecast Cap Projects'!$A$4:$A$106,$C$3,'Input Forecast Cap Projects'!$B$4:$B$106,'Output sheet'!$B$3,'Input Forecast Cap Projects'!$D$4:$D$106,'Output sheet'!$B$89,'Input Forecast Cap Projects'!$C$4:$C$106,'Output sheet'!$B99))</f>
        <v>0</v>
      </c>
      <c r="V99" s="6">
        <f>IF($B99=$B$3&amp;" Wide",SUMIFS('Input Forecast Cap Projects'!Y$4:Y$106,'Input Forecast Cap Projects'!$A$4:$A$106,$C$3,'Input Forecast Cap Projects'!$B$4:$B$106,'Output sheet'!$B$3,'Input Forecast Cap Projects'!$D$4:$D$106,'Output sheet'!$B$89),SUMIFS('Input Forecast Cap Projects'!Y$4:Y$106,'Input Forecast Cap Projects'!$A$4:$A$106,$C$3,'Input Forecast Cap Projects'!$B$4:$B$106,'Output sheet'!$B$3,'Input Forecast Cap Projects'!$D$4:$D$106,'Output sheet'!$B$89,'Input Forecast Cap Projects'!$C$4:$C$106,'Output sheet'!$B99))</f>
        <v>0</v>
      </c>
      <c r="W99" s="6">
        <f>IF($B99=$B$3&amp;" Wide",SUMIFS('Input Forecast Cap Projects'!Z$4:Z$106,'Input Forecast Cap Projects'!$A$4:$A$106,$C$3,'Input Forecast Cap Projects'!$B$4:$B$106,'Output sheet'!$B$3,'Input Forecast Cap Projects'!$D$4:$D$106,'Output sheet'!$B$89),SUMIFS('Input Forecast Cap Projects'!Z$4:Z$106,'Input Forecast Cap Projects'!$A$4:$A$106,$C$3,'Input Forecast Cap Projects'!$B$4:$B$106,'Output sheet'!$B$3,'Input Forecast Cap Projects'!$D$4:$D$106,'Output sheet'!$B$89,'Input Forecast Cap Projects'!$C$4:$C$106,'Output sheet'!$B99))</f>
        <v>0</v>
      </c>
      <c r="X99" s="6">
        <f>IF($B99=$B$3&amp;" Wide",SUMIFS('Input Forecast Cap Projects'!AA$4:AA$106,'Input Forecast Cap Projects'!$A$4:$A$106,$C$3,'Input Forecast Cap Projects'!$B$4:$B$106,'Output sheet'!$B$3,'Input Forecast Cap Projects'!$D$4:$D$106,'Output sheet'!$B$89),SUMIFS('Input Forecast Cap Projects'!AA$4:AA$106,'Input Forecast Cap Projects'!$A$4:$A$106,$C$3,'Input Forecast Cap Projects'!$B$4:$B$106,'Output sheet'!$B$3,'Input Forecast Cap Projects'!$D$4:$D$106,'Output sheet'!$B$89,'Input Forecast Cap Projects'!$C$4:$C$106,'Output sheet'!$B99))</f>
        <v>0</v>
      </c>
      <c r="Y99" s="6">
        <f>IF($B99=$B$3&amp;" Wide",SUMIFS('Input Forecast Cap Projects'!AB$4:AB$106,'Input Forecast Cap Projects'!$A$4:$A$106,$C$3,'Input Forecast Cap Projects'!$B$4:$B$106,'Output sheet'!$B$3,'Input Forecast Cap Projects'!$D$4:$D$106,'Output sheet'!$B$89),SUMIFS('Input Forecast Cap Projects'!AB$4:AB$106,'Input Forecast Cap Projects'!$A$4:$A$106,$C$3,'Input Forecast Cap Projects'!$B$4:$B$106,'Output sheet'!$B$3,'Input Forecast Cap Projects'!$D$4:$D$106,'Output sheet'!$B$89,'Input Forecast Cap Projects'!$C$4:$C$106,'Output sheet'!$B99))</f>
        <v>0</v>
      </c>
      <c r="Z99" s="6">
        <f>IF($B99=$B$3&amp;" Wide",SUMIFS('Input Forecast Cap Projects'!AC$4:AC$106,'Input Forecast Cap Projects'!$A$4:$A$106,$C$3,'Input Forecast Cap Projects'!$B$4:$B$106,'Output sheet'!$B$3,'Input Forecast Cap Projects'!$D$4:$D$106,'Output sheet'!$B$89),SUMIFS('Input Forecast Cap Projects'!AC$4:AC$106,'Input Forecast Cap Projects'!$A$4:$A$106,$C$3,'Input Forecast Cap Projects'!$B$4:$B$106,'Output sheet'!$B$3,'Input Forecast Cap Projects'!$D$4:$D$106,'Output sheet'!$B$89,'Input Forecast Cap Projects'!$C$4:$C$106,'Output sheet'!$B99))</f>
        <v>0</v>
      </c>
      <c r="AA99" s="6">
        <f>IF($B99=$B$3&amp;" Wide",SUMIFS('Input Forecast Cap Projects'!AD$4:AD$106,'Input Forecast Cap Projects'!$A$4:$A$106,$C$3,'Input Forecast Cap Projects'!$B$4:$B$106,'Output sheet'!$B$3,'Input Forecast Cap Projects'!$D$4:$D$106,'Output sheet'!$B$89),SUMIFS('Input Forecast Cap Projects'!AD$4:AD$106,'Input Forecast Cap Projects'!$A$4:$A$106,$C$3,'Input Forecast Cap Projects'!$B$4:$B$106,'Output sheet'!$B$3,'Input Forecast Cap Projects'!$D$4:$D$106,'Output sheet'!$B$89,'Input Forecast Cap Projects'!$C$4:$C$106,'Output sheet'!$B99))</f>
        <v>0</v>
      </c>
    </row>
    <row r="100" spans="2:27">
      <c r="B100" s="32" t="str">
        <f t="shared" si="24"/>
        <v/>
      </c>
      <c r="C100" s="6">
        <f>IF($B100=$B$3&amp;" Wide",SUMIFS('Input Forecast Cap Projects'!F$4:F$106,'Input Forecast Cap Projects'!$A$4:$A$106,$C$3,'Input Forecast Cap Projects'!$B$4:$B$106,'Output sheet'!$B$3,'Input Forecast Cap Projects'!$D$4:$D$106,'Output sheet'!$B$89),SUMIFS('Input Forecast Cap Projects'!F$4:F$106,'Input Forecast Cap Projects'!$A$4:$A$106,$C$3,'Input Forecast Cap Projects'!$B$4:$B$106,'Output sheet'!$B$3,'Input Forecast Cap Projects'!$D$4:$D$106,'Output sheet'!$B$89,'Input Forecast Cap Projects'!$C$4:$C$106,'Output sheet'!$B100))</f>
        <v>0</v>
      </c>
      <c r="D100" s="6">
        <f>IF($B100=$B$3&amp;" Wide",SUMIFS('Input Forecast Cap Projects'!G$4:G$106,'Input Forecast Cap Projects'!$A$4:$A$106,$C$3,'Input Forecast Cap Projects'!$B$4:$B$106,'Output sheet'!$B$3,'Input Forecast Cap Projects'!$D$4:$D$106,'Output sheet'!$B$89),SUMIFS('Input Forecast Cap Projects'!G$4:G$106,'Input Forecast Cap Projects'!$A$4:$A$106,$C$3,'Input Forecast Cap Projects'!$B$4:$B$106,'Output sheet'!$B$3,'Input Forecast Cap Projects'!$D$4:$D$106,'Output sheet'!$B$89,'Input Forecast Cap Projects'!$C$4:$C$106,'Output sheet'!$B100))</f>
        <v>0</v>
      </c>
      <c r="E100" s="6">
        <f>IF($B100=$B$3&amp;" Wide",SUMIFS('Input Forecast Cap Projects'!H$4:H$106,'Input Forecast Cap Projects'!$A$4:$A$106,$C$3,'Input Forecast Cap Projects'!$B$4:$B$106,'Output sheet'!$B$3,'Input Forecast Cap Projects'!$D$4:$D$106,'Output sheet'!$B$89),SUMIFS('Input Forecast Cap Projects'!H$4:H$106,'Input Forecast Cap Projects'!$A$4:$A$106,$C$3,'Input Forecast Cap Projects'!$B$4:$B$106,'Output sheet'!$B$3,'Input Forecast Cap Projects'!$D$4:$D$106,'Output sheet'!$B$89,'Input Forecast Cap Projects'!$C$4:$C$106,'Output sheet'!$B100))</f>
        <v>0</v>
      </c>
      <c r="F100" s="6">
        <f>IF($B100=$B$3&amp;" Wide",SUMIFS('Input Forecast Cap Projects'!I$4:I$106,'Input Forecast Cap Projects'!$A$4:$A$106,$C$3,'Input Forecast Cap Projects'!$B$4:$B$106,'Output sheet'!$B$3,'Input Forecast Cap Projects'!$D$4:$D$106,'Output sheet'!$B$89),SUMIFS('Input Forecast Cap Projects'!I$4:I$106,'Input Forecast Cap Projects'!$A$4:$A$106,$C$3,'Input Forecast Cap Projects'!$B$4:$B$106,'Output sheet'!$B$3,'Input Forecast Cap Projects'!$D$4:$D$106,'Output sheet'!$B$89,'Input Forecast Cap Projects'!$C$4:$C$106,'Output sheet'!$B100))</f>
        <v>0</v>
      </c>
      <c r="G100" s="6">
        <f>IF($B100=$B$3&amp;" Wide",SUMIFS('Input Forecast Cap Projects'!J$4:J$106,'Input Forecast Cap Projects'!$A$4:$A$106,$C$3,'Input Forecast Cap Projects'!$B$4:$B$106,'Output sheet'!$B$3,'Input Forecast Cap Projects'!$D$4:$D$106,'Output sheet'!$B$89),SUMIFS('Input Forecast Cap Projects'!J$4:J$106,'Input Forecast Cap Projects'!$A$4:$A$106,$C$3,'Input Forecast Cap Projects'!$B$4:$B$106,'Output sheet'!$B$3,'Input Forecast Cap Projects'!$D$4:$D$106,'Output sheet'!$B$89,'Input Forecast Cap Projects'!$C$4:$C$106,'Output sheet'!$B100))</f>
        <v>0</v>
      </c>
      <c r="H100" s="6">
        <f>IF($B100=$B$3&amp;" Wide",SUMIFS('Input Forecast Cap Projects'!K$4:K$106,'Input Forecast Cap Projects'!$A$4:$A$106,$C$3,'Input Forecast Cap Projects'!$B$4:$B$106,'Output sheet'!$B$3,'Input Forecast Cap Projects'!$D$4:$D$106,'Output sheet'!$B$89),SUMIFS('Input Forecast Cap Projects'!K$4:K$106,'Input Forecast Cap Projects'!$A$4:$A$106,$C$3,'Input Forecast Cap Projects'!$B$4:$B$106,'Output sheet'!$B$3,'Input Forecast Cap Projects'!$D$4:$D$106,'Output sheet'!$B$89,'Input Forecast Cap Projects'!$C$4:$C$106,'Output sheet'!$B100))</f>
        <v>0</v>
      </c>
      <c r="I100" s="6">
        <f>IF($B100=$B$3&amp;" Wide",SUMIFS('Input Forecast Cap Projects'!L$4:L$106,'Input Forecast Cap Projects'!$A$4:$A$106,$C$3,'Input Forecast Cap Projects'!$B$4:$B$106,'Output sheet'!$B$3,'Input Forecast Cap Projects'!$D$4:$D$106,'Output sheet'!$B$89),SUMIFS('Input Forecast Cap Projects'!L$4:L$106,'Input Forecast Cap Projects'!$A$4:$A$106,$C$3,'Input Forecast Cap Projects'!$B$4:$B$106,'Output sheet'!$B$3,'Input Forecast Cap Projects'!$D$4:$D$106,'Output sheet'!$B$89,'Input Forecast Cap Projects'!$C$4:$C$106,'Output sheet'!$B100))</f>
        <v>0</v>
      </c>
      <c r="J100" s="6">
        <f>IF($B100=$B$3&amp;" Wide",SUMIFS('Input Forecast Cap Projects'!M$4:M$106,'Input Forecast Cap Projects'!$A$4:$A$106,$C$3,'Input Forecast Cap Projects'!$B$4:$B$106,'Output sheet'!$B$3,'Input Forecast Cap Projects'!$D$4:$D$106,'Output sheet'!$B$89),SUMIFS('Input Forecast Cap Projects'!M$4:M$106,'Input Forecast Cap Projects'!$A$4:$A$106,$C$3,'Input Forecast Cap Projects'!$B$4:$B$106,'Output sheet'!$B$3,'Input Forecast Cap Projects'!$D$4:$D$106,'Output sheet'!$B$89,'Input Forecast Cap Projects'!$C$4:$C$106,'Output sheet'!$B100))</f>
        <v>0</v>
      </c>
      <c r="K100" s="6">
        <f>IF($B100=$B$3&amp;" Wide",SUMIFS('Input Forecast Cap Projects'!N$4:N$106,'Input Forecast Cap Projects'!$A$4:$A$106,$C$3,'Input Forecast Cap Projects'!$B$4:$B$106,'Output sheet'!$B$3,'Input Forecast Cap Projects'!$D$4:$D$106,'Output sheet'!$B$89),SUMIFS('Input Forecast Cap Projects'!N$4:N$106,'Input Forecast Cap Projects'!$A$4:$A$106,$C$3,'Input Forecast Cap Projects'!$B$4:$B$106,'Output sheet'!$B$3,'Input Forecast Cap Projects'!$D$4:$D$106,'Output sheet'!$B$89,'Input Forecast Cap Projects'!$C$4:$C$106,'Output sheet'!$B100))</f>
        <v>0</v>
      </c>
      <c r="L100" s="6">
        <f>IF($B100=$B$3&amp;" Wide",SUMIFS('Input Forecast Cap Projects'!O$4:O$106,'Input Forecast Cap Projects'!$A$4:$A$106,$C$3,'Input Forecast Cap Projects'!$B$4:$B$106,'Output sheet'!$B$3,'Input Forecast Cap Projects'!$D$4:$D$106,'Output sheet'!$B$89),SUMIFS('Input Forecast Cap Projects'!O$4:O$106,'Input Forecast Cap Projects'!$A$4:$A$106,$C$3,'Input Forecast Cap Projects'!$B$4:$B$106,'Output sheet'!$B$3,'Input Forecast Cap Projects'!$D$4:$D$106,'Output sheet'!$B$89,'Input Forecast Cap Projects'!$C$4:$C$106,'Output sheet'!$B100))</f>
        <v>0</v>
      </c>
      <c r="M100" s="6">
        <f>IF($B100=$B$3&amp;" Wide",SUMIFS('Input Forecast Cap Projects'!P$4:P$106,'Input Forecast Cap Projects'!$A$4:$A$106,$C$3,'Input Forecast Cap Projects'!$B$4:$B$106,'Output sheet'!$B$3,'Input Forecast Cap Projects'!$D$4:$D$106,'Output sheet'!$B$89),SUMIFS('Input Forecast Cap Projects'!P$4:P$106,'Input Forecast Cap Projects'!$A$4:$A$106,$C$3,'Input Forecast Cap Projects'!$B$4:$B$106,'Output sheet'!$B$3,'Input Forecast Cap Projects'!$D$4:$D$106,'Output sheet'!$B$89,'Input Forecast Cap Projects'!$C$4:$C$106,'Output sheet'!$B100))</f>
        <v>0</v>
      </c>
      <c r="N100" s="6">
        <f>IF($B100=$B$3&amp;" Wide",SUMIFS('Input Forecast Cap Projects'!Q$4:Q$106,'Input Forecast Cap Projects'!$A$4:$A$106,$C$3,'Input Forecast Cap Projects'!$B$4:$B$106,'Output sheet'!$B$3,'Input Forecast Cap Projects'!$D$4:$D$106,'Output sheet'!$B$89),SUMIFS('Input Forecast Cap Projects'!Q$4:Q$106,'Input Forecast Cap Projects'!$A$4:$A$106,$C$3,'Input Forecast Cap Projects'!$B$4:$B$106,'Output sheet'!$B$3,'Input Forecast Cap Projects'!$D$4:$D$106,'Output sheet'!$B$89,'Input Forecast Cap Projects'!$C$4:$C$106,'Output sheet'!$B100))</f>
        <v>0</v>
      </c>
      <c r="O100" s="6">
        <f>IF($B100=$B$3&amp;" Wide",SUMIFS('Input Forecast Cap Projects'!R$4:R$106,'Input Forecast Cap Projects'!$A$4:$A$106,$C$3,'Input Forecast Cap Projects'!$B$4:$B$106,'Output sheet'!$B$3,'Input Forecast Cap Projects'!$D$4:$D$106,'Output sheet'!$B$89),SUMIFS('Input Forecast Cap Projects'!R$4:R$106,'Input Forecast Cap Projects'!$A$4:$A$106,$C$3,'Input Forecast Cap Projects'!$B$4:$B$106,'Output sheet'!$B$3,'Input Forecast Cap Projects'!$D$4:$D$106,'Output sheet'!$B$89,'Input Forecast Cap Projects'!$C$4:$C$106,'Output sheet'!$B100))</f>
        <v>0</v>
      </c>
      <c r="P100" s="6">
        <f>IF($B100=$B$3&amp;" Wide",SUMIFS('Input Forecast Cap Projects'!S$4:S$106,'Input Forecast Cap Projects'!$A$4:$A$106,$C$3,'Input Forecast Cap Projects'!$B$4:$B$106,'Output sheet'!$B$3,'Input Forecast Cap Projects'!$D$4:$D$106,'Output sheet'!$B$89),SUMIFS('Input Forecast Cap Projects'!S$4:S$106,'Input Forecast Cap Projects'!$A$4:$A$106,$C$3,'Input Forecast Cap Projects'!$B$4:$B$106,'Output sheet'!$B$3,'Input Forecast Cap Projects'!$D$4:$D$106,'Output sheet'!$B$89,'Input Forecast Cap Projects'!$C$4:$C$106,'Output sheet'!$B100))</f>
        <v>0</v>
      </c>
      <c r="Q100" s="6">
        <f>IF($B100=$B$3&amp;" Wide",SUMIFS('Input Forecast Cap Projects'!T$4:T$106,'Input Forecast Cap Projects'!$A$4:$A$106,$C$3,'Input Forecast Cap Projects'!$B$4:$B$106,'Output sheet'!$B$3,'Input Forecast Cap Projects'!$D$4:$D$106,'Output sheet'!$B$89),SUMIFS('Input Forecast Cap Projects'!T$4:T$106,'Input Forecast Cap Projects'!$A$4:$A$106,$C$3,'Input Forecast Cap Projects'!$B$4:$B$106,'Output sheet'!$B$3,'Input Forecast Cap Projects'!$D$4:$D$106,'Output sheet'!$B$89,'Input Forecast Cap Projects'!$C$4:$C$106,'Output sheet'!$B100))</f>
        <v>0</v>
      </c>
      <c r="R100" s="6">
        <f>IF($B100=$B$3&amp;" Wide",SUMIFS('Input Forecast Cap Projects'!U$4:U$106,'Input Forecast Cap Projects'!$A$4:$A$106,$C$3,'Input Forecast Cap Projects'!$B$4:$B$106,'Output sheet'!$B$3,'Input Forecast Cap Projects'!$D$4:$D$106,'Output sheet'!$B$89),SUMIFS('Input Forecast Cap Projects'!U$4:U$106,'Input Forecast Cap Projects'!$A$4:$A$106,$C$3,'Input Forecast Cap Projects'!$B$4:$B$106,'Output sheet'!$B$3,'Input Forecast Cap Projects'!$D$4:$D$106,'Output sheet'!$B$89,'Input Forecast Cap Projects'!$C$4:$C$106,'Output sheet'!$B100))</f>
        <v>0</v>
      </c>
      <c r="S100" s="6">
        <f>IF($B100=$B$3&amp;" Wide",SUMIFS('Input Forecast Cap Projects'!V$4:V$106,'Input Forecast Cap Projects'!$A$4:$A$106,$C$3,'Input Forecast Cap Projects'!$B$4:$B$106,'Output sheet'!$B$3,'Input Forecast Cap Projects'!$D$4:$D$106,'Output sheet'!$B$89),SUMIFS('Input Forecast Cap Projects'!V$4:V$106,'Input Forecast Cap Projects'!$A$4:$A$106,$C$3,'Input Forecast Cap Projects'!$B$4:$B$106,'Output sheet'!$B$3,'Input Forecast Cap Projects'!$D$4:$D$106,'Output sheet'!$B$89,'Input Forecast Cap Projects'!$C$4:$C$106,'Output sheet'!$B100))</f>
        <v>0</v>
      </c>
      <c r="T100" s="6">
        <f>IF($B100=$B$3&amp;" Wide",SUMIFS('Input Forecast Cap Projects'!W$4:W$106,'Input Forecast Cap Projects'!$A$4:$A$106,$C$3,'Input Forecast Cap Projects'!$B$4:$B$106,'Output sheet'!$B$3,'Input Forecast Cap Projects'!$D$4:$D$106,'Output sheet'!$B$89),SUMIFS('Input Forecast Cap Projects'!W$4:W$106,'Input Forecast Cap Projects'!$A$4:$A$106,$C$3,'Input Forecast Cap Projects'!$B$4:$B$106,'Output sheet'!$B$3,'Input Forecast Cap Projects'!$D$4:$D$106,'Output sheet'!$B$89,'Input Forecast Cap Projects'!$C$4:$C$106,'Output sheet'!$B100))</f>
        <v>0</v>
      </c>
      <c r="U100" s="6">
        <f>IF($B100=$B$3&amp;" Wide",SUMIFS('Input Forecast Cap Projects'!X$4:X$106,'Input Forecast Cap Projects'!$A$4:$A$106,$C$3,'Input Forecast Cap Projects'!$B$4:$B$106,'Output sheet'!$B$3,'Input Forecast Cap Projects'!$D$4:$D$106,'Output sheet'!$B$89),SUMIFS('Input Forecast Cap Projects'!X$4:X$106,'Input Forecast Cap Projects'!$A$4:$A$106,$C$3,'Input Forecast Cap Projects'!$B$4:$B$106,'Output sheet'!$B$3,'Input Forecast Cap Projects'!$D$4:$D$106,'Output sheet'!$B$89,'Input Forecast Cap Projects'!$C$4:$C$106,'Output sheet'!$B100))</f>
        <v>0</v>
      </c>
      <c r="V100" s="6">
        <f>IF($B100=$B$3&amp;" Wide",SUMIFS('Input Forecast Cap Projects'!Y$4:Y$106,'Input Forecast Cap Projects'!$A$4:$A$106,$C$3,'Input Forecast Cap Projects'!$B$4:$B$106,'Output sheet'!$B$3,'Input Forecast Cap Projects'!$D$4:$D$106,'Output sheet'!$B$89),SUMIFS('Input Forecast Cap Projects'!Y$4:Y$106,'Input Forecast Cap Projects'!$A$4:$A$106,$C$3,'Input Forecast Cap Projects'!$B$4:$B$106,'Output sheet'!$B$3,'Input Forecast Cap Projects'!$D$4:$D$106,'Output sheet'!$B$89,'Input Forecast Cap Projects'!$C$4:$C$106,'Output sheet'!$B100))</f>
        <v>0</v>
      </c>
      <c r="W100" s="6">
        <f>IF($B100=$B$3&amp;" Wide",SUMIFS('Input Forecast Cap Projects'!Z$4:Z$106,'Input Forecast Cap Projects'!$A$4:$A$106,$C$3,'Input Forecast Cap Projects'!$B$4:$B$106,'Output sheet'!$B$3,'Input Forecast Cap Projects'!$D$4:$D$106,'Output sheet'!$B$89),SUMIFS('Input Forecast Cap Projects'!Z$4:Z$106,'Input Forecast Cap Projects'!$A$4:$A$106,$C$3,'Input Forecast Cap Projects'!$B$4:$B$106,'Output sheet'!$B$3,'Input Forecast Cap Projects'!$D$4:$D$106,'Output sheet'!$B$89,'Input Forecast Cap Projects'!$C$4:$C$106,'Output sheet'!$B100))</f>
        <v>0</v>
      </c>
      <c r="X100" s="6">
        <f>IF($B100=$B$3&amp;" Wide",SUMIFS('Input Forecast Cap Projects'!AA$4:AA$106,'Input Forecast Cap Projects'!$A$4:$A$106,$C$3,'Input Forecast Cap Projects'!$B$4:$B$106,'Output sheet'!$B$3,'Input Forecast Cap Projects'!$D$4:$D$106,'Output sheet'!$B$89),SUMIFS('Input Forecast Cap Projects'!AA$4:AA$106,'Input Forecast Cap Projects'!$A$4:$A$106,$C$3,'Input Forecast Cap Projects'!$B$4:$B$106,'Output sheet'!$B$3,'Input Forecast Cap Projects'!$D$4:$D$106,'Output sheet'!$B$89,'Input Forecast Cap Projects'!$C$4:$C$106,'Output sheet'!$B100))</f>
        <v>0</v>
      </c>
      <c r="Y100" s="6">
        <f>IF($B100=$B$3&amp;" Wide",SUMIFS('Input Forecast Cap Projects'!AB$4:AB$106,'Input Forecast Cap Projects'!$A$4:$A$106,$C$3,'Input Forecast Cap Projects'!$B$4:$B$106,'Output sheet'!$B$3,'Input Forecast Cap Projects'!$D$4:$D$106,'Output sheet'!$B$89),SUMIFS('Input Forecast Cap Projects'!AB$4:AB$106,'Input Forecast Cap Projects'!$A$4:$A$106,$C$3,'Input Forecast Cap Projects'!$B$4:$B$106,'Output sheet'!$B$3,'Input Forecast Cap Projects'!$D$4:$D$106,'Output sheet'!$B$89,'Input Forecast Cap Projects'!$C$4:$C$106,'Output sheet'!$B100))</f>
        <v>0</v>
      </c>
      <c r="Z100" s="6">
        <f>IF($B100=$B$3&amp;" Wide",SUMIFS('Input Forecast Cap Projects'!AC$4:AC$106,'Input Forecast Cap Projects'!$A$4:$A$106,$C$3,'Input Forecast Cap Projects'!$B$4:$B$106,'Output sheet'!$B$3,'Input Forecast Cap Projects'!$D$4:$D$106,'Output sheet'!$B$89),SUMIFS('Input Forecast Cap Projects'!AC$4:AC$106,'Input Forecast Cap Projects'!$A$4:$A$106,$C$3,'Input Forecast Cap Projects'!$B$4:$B$106,'Output sheet'!$B$3,'Input Forecast Cap Projects'!$D$4:$D$106,'Output sheet'!$B$89,'Input Forecast Cap Projects'!$C$4:$C$106,'Output sheet'!$B100))</f>
        <v>0</v>
      </c>
      <c r="AA100" s="6">
        <f>IF($B100=$B$3&amp;" Wide",SUMIFS('Input Forecast Cap Projects'!AD$4:AD$106,'Input Forecast Cap Projects'!$A$4:$A$106,$C$3,'Input Forecast Cap Projects'!$B$4:$B$106,'Output sheet'!$B$3,'Input Forecast Cap Projects'!$D$4:$D$106,'Output sheet'!$B$89),SUMIFS('Input Forecast Cap Projects'!AD$4:AD$106,'Input Forecast Cap Projects'!$A$4:$A$106,$C$3,'Input Forecast Cap Projects'!$B$4:$B$106,'Output sheet'!$B$3,'Input Forecast Cap Projects'!$D$4:$D$106,'Output sheet'!$B$89,'Input Forecast Cap Projects'!$C$4:$C$106,'Output sheet'!$B100))</f>
        <v>0</v>
      </c>
    </row>
    <row r="101" spans="2:27">
      <c r="B101" s="121" t="str">
        <f t="shared" si="24"/>
        <v/>
      </c>
      <c r="C101" s="6">
        <f>IF($B101=$B$3&amp;" Wide",SUMIFS('Input Forecast Cap Projects'!F$4:F$106,'Input Forecast Cap Projects'!$A$4:$A$106,$C$3,'Input Forecast Cap Projects'!$B$4:$B$106,'Output sheet'!$B$3,'Input Forecast Cap Projects'!$D$4:$D$106,'Output sheet'!$B$89),SUMIFS('Input Forecast Cap Projects'!F$4:F$106,'Input Forecast Cap Projects'!$A$4:$A$106,$C$3,'Input Forecast Cap Projects'!$B$4:$B$106,'Output sheet'!$B$3,'Input Forecast Cap Projects'!$D$4:$D$106,'Output sheet'!$B$89,'Input Forecast Cap Projects'!$C$4:$C$106,'Output sheet'!$B101))</f>
        <v>0</v>
      </c>
      <c r="D101" s="6">
        <f>IF($B101=$B$3&amp;" Wide",SUMIFS('Input Forecast Cap Projects'!G$4:G$106,'Input Forecast Cap Projects'!$A$4:$A$106,$C$3,'Input Forecast Cap Projects'!$B$4:$B$106,'Output sheet'!$B$3,'Input Forecast Cap Projects'!$D$4:$D$106,'Output sheet'!$B$89),SUMIFS('Input Forecast Cap Projects'!G$4:G$106,'Input Forecast Cap Projects'!$A$4:$A$106,$C$3,'Input Forecast Cap Projects'!$B$4:$B$106,'Output sheet'!$B$3,'Input Forecast Cap Projects'!$D$4:$D$106,'Output sheet'!$B$89,'Input Forecast Cap Projects'!$C$4:$C$106,'Output sheet'!$B101))</f>
        <v>0</v>
      </c>
      <c r="E101" s="6">
        <f>IF($B101=$B$3&amp;" Wide",SUMIFS('Input Forecast Cap Projects'!H$4:H$106,'Input Forecast Cap Projects'!$A$4:$A$106,$C$3,'Input Forecast Cap Projects'!$B$4:$B$106,'Output sheet'!$B$3,'Input Forecast Cap Projects'!$D$4:$D$106,'Output sheet'!$B$89),SUMIFS('Input Forecast Cap Projects'!H$4:H$106,'Input Forecast Cap Projects'!$A$4:$A$106,$C$3,'Input Forecast Cap Projects'!$B$4:$B$106,'Output sheet'!$B$3,'Input Forecast Cap Projects'!$D$4:$D$106,'Output sheet'!$B$89,'Input Forecast Cap Projects'!$C$4:$C$106,'Output sheet'!$B101))</f>
        <v>0</v>
      </c>
      <c r="F101" s="6">
        <f>IF($B101=$B$3&amp;" Wide",SUMIFS('Input Forecast Cap Projects'!I$4:I$106,'Input Forecast Cap Projects'!$A$4:$A$106,$C$3,'Input Forecast Cap Projects'!$B$4:$B$106,'Output sheet'!$B$3,'Input Forecast Cap Projects'!$D$4:$D$106,'Output sheet'!$B$89),SUMIFS('Input Forecast Cap Projects'!I$4:I$106,'Input Forecast Cap Projects'!$A$4:$A$106,$C$3,'Input Forecast Cap Projects'!$B$4:$B$106,'Output sheet'!$B$3,'Input Forecast Cap Projects'!$D$4:$D$106,'Output sheet'!$B$89,'Input Forecast Cap Projects'!$C$4:$C$106,'Output sheet'!$B101))</f>
        <v>0</v>
      </c>
      <c r="G101" s="6">
        <f>IF($B101=$B$3&amp;" Wide",SUMIFS('Input Forecast Cap Projects'!J$4:J$106,'Input Forecast Cap Projects'!$A$4:$A$106,$C$3,'Input Forecast Cap Projects'!$B$4:$B$106,'Output sheet'!$B$3,'Input Forecast Cap Projects'!$D$4:$D$106,'Output sheet'!$B$89),SUMIFS('Input Forecast Cap Projects'!J$4:J$106,'Input Forecast Cap Projects'!$A$4:$A$106,$C$3,'Input Forecast Cap Projects'!$B$4:$B$106,'Output sheet'!$B$3,'Input Forecast Cap Projects'!$D$4:$D$106,'Output sheet'!$B$89,'Input Forecast Cap Projects'!$C$4:$C$106,'Output sheet'!$B101))</f>
        <v>0</v>
      </c>
      <c r="H101" s="6">
        <f>IF($B101=$B$3&amp;" Wide",SUMIFS('Input Forecast Cap Projects'!K$4:K$106,'Input Forecast Cap Projects'!$A$4:$A$106,$C$3,'Input Forecast Cap Projects'!$B$4:$B$106,'Output sheet'!$B$3,'Input Forecast Cap Projects'!$D$4:$D$106,'Output sheet'!$B$89),SUMIFS('Input Forecast Cap Projects'!K$4:K$106,'Input Forecast Cap Projects'!$A$4:$A$106,$C$3,'Input Forecast Cap Projects'!$B$4:$B$106,'Output sheet'!$B$3,'Input Forecast Cap Projects'!$D$4:$D$106,'Output sheet'!$B$89,'Input Forecast Cap Projects'!$C$4:$C$106,'Output sheet'!$B101))</f>
        <v>0</v>
      </c>
      <c r="I101" s="6">
        <f>IF($B101=$B$3&amp;" Wide",SUMIFS('Input Forecast Cap Projects'!L$4:L$106,'Input Forecast Cap Projects'!$A$4:$A$106,$C$3,'Input Forecast Cap Projects'!$B$4:$B$106,'Output sheet'!$B$3,'Input Forecast Cap Projects'!$D$4:$D$106,'Output sheet'!$B$89),SUMIFS('Input Forecast Cap Projects'!L$4:L$106,'Input Forecast Cap Projects'!$A$4:$A$106,$C$3,'Input Forecast Cap Projects'!$B$4:$B$106,'Output sheet'!$B$3,'Input Forecast Cap Projects'!$D$4:$D$106,'Output sheet'!$B$89,'Input Forecast Cap Projects'!$C$4:$C$106,'Output sheet'!$B101))</f>
        <v>0</v>
      </c>
      <c r="J101" s="6">
        <f>IF($B101=$B$3&amp;" Wide",SUMIFS('Input Forecast Cap Projects'!M$4:M$106,'Input Forecast Cap Projects'!$A$4:$A$106,$C$3,'Input Forecast Cap Projects'!$B$4:$B$106,'Output sheet'!$B$3,'Input Forecast Cap Projects'!$D$4:$D$106,'Output sheet'!$B$89),SUMIFS('Input Forecast Cap Projects'!M$4:M$106,'Input Forecast Cap Projects'!$A$4:$A$106,$C$3,'Input Forecast Cap Projects'!$B$4:$B$106,'Output sheet'!$B$3,'Input Forecast Cap Projects'!$D$4:$D$106,'Output sheet'!$B$89,'Input Forecast Cap Projects'!$C$4:$C$106,'Output sheet'!$B101))</f>
        <v>0</v>
      </c>
      <c r="K101" s="6">
        <f>IF($B101=$B$3&amp;" Wide",SUMIFS('Input Forecast Cap Projects'!N$4:N$106,'Input Forecast Cap Projects'!$A$4:$A$106,$C$3,'Input Forecast Cap Projects'!$B$4:$B$106,'Output sheet'!$B$3,'Input Forecast Cap Projects'!$D$4:$D$106,'Output sheet'!$B$89),SUMIFS('Input Forecast Cap Projects'!N$4:N$106,'Input Forecast Cap Projects'!$A$4:$A$106,$C$3,'Input Forecast Cap Projects'!$B$4:$B$106,'Output sheet'!$B$3,'Input Forecast Cap Projects'!$D$4:$D$106,'Output sheet'!$B$89,'Input Forecast Cap Projects'!$C$4:$C$106,'Output sheet'!$B101))</f>
        <v>0</v>
      </c>
      <c r="L101" s="6">
        <f>IF($B101=$B$3&amp;" Wide",SUMIFS('Input Forecast Cap Projects'!O$4:O$106,'Input Forecast Cap Projects'!$A$4:$A$106,$C$3,'Input Forecast Cap Projects'!$B$4:$B$106,'Output sheet'!$B$3,'Input Forecast Cap Projects'!$D$4:$D$106,'Output sheet'!$B$89),SUMIFS('Input Forecast Cap Projects'!O$4:O$106,'Input Forecast Cap Projects'!$A$4:$A$106,$C$3,'Input Forecast Cap Projects'!$B$4:$B$106,'Output sheet'!$B$3,'Input Forecast Cap Projects'!$D$4:$D$106,'Output sheet'!$B$89,'Input Forecast Cap Projects'!$C$4:$C$106,'Output sheet'!$B101))</f>
        <v>0</v>
      </c>
      <c r="M101" s="6">
        <f>IF($B101=$B$3&amp;" Wide",SUMIFS('Input Forecast Cap Projects'!P$4:P$106,'Input Forecast Cap Projects'!$A$4:$A$106,$C$3,'Input Forecast Cap Projects'!$B$4:$B$106,'Output sheet'!$B$3,'Input Forecast Cap Projects'!$D$4:$D$106,'Output sheet'!$B$89),SUMIFS('Input Forecast Cap Projects'!P$4:P$106,'Input Forecast Cap Projects'!$A$4:$A$106,$C$3,'Input Forecast Cap Projects'!$B$4:$B$106,'Output sheet'!$B$3,'Input Forecast Cap Projects'!$D$4:$D$106,'Output sheet'!$B$89,'Input Forecast Cap Projects'!$C$4:$C$106,'Output sheet'!$B101))</f>
        <v>0</v>
      </c>
      <c r="N101" s="6">
        <f>IF($B101=$B$3&amp;" Wide",SUMIFS('Input Forecast Cap Projects'!Q$4:Q$106,'Input Forecast Cap Projects'!$A$4:$A$106,$C$3,'Input Forecast Cap Projects'!$B$4:$B$106,'Output sheet'!$B$3,'Input Forecast Cap Projects'!$D$4:$D$106,'Output sheet'!$B$89),SUMIFS('Input Forecast Cap Projects'!Q$4:Q$106,'Input Forecast Cap Projects'!$A$4:$A$106,$C$3,'Input Forecast Cap Projects'!$B$4:$B$106,'Output sheet'!$B$3,'Input Forecast Cap Projects'!$D$4:$D$106,'Output sheet'!$B$89,'Input Forecast Cap Projects'!$C$4:$C$106,'Output sheet'!$B101))</f>
        <v>0</v>
      </c>
      <c r="O101" s="6">
        <f>IF($B101=$B$3&amp;" Wide",SUMIFS('Input Forecast Cap Projects'!R$4:R$106,'Input Forecast Cap Projects'!$A$4:$A$106,$C$3,'Input Forecast Cap Projects'!$B$4:$B$106,'Output sheet'!$B$3,'Input Forecast Cap Projects'!$D$4:$D$106,'Output sheet'!$B$89),SUMIFS('Input Forecast Cap Projects'!R$4:R$106,'Input Forecast Cap Projects'!$A$4:$A$106,$C$3,'Input Forecast Cap Projects'!$B$4:$B$106,'Output sheet'!$B$3,'Input Forecast Cap Projects'!$D$4:$D$106,'Output sheet'!$B$89,'Input Forecast Cap Projects'!$C$4:$C$106,'Output sheet'!$B101))</f>
        <v>0</v>
      </c>
      <c r="P101" s="6">
        <f>IF($B101=$B$3&amp;" Wide",SUMIFS('Input Forecast Cap Projects'!S$4:S$106,'Input Forecast Cap Projects'!$A$4:$A$106,$C$3,'Input Forecast Cap Projects'!$B$4:$B$106,'Output sheet'!$B$3,'Input Forecast Cap Projects'!$D$4:$D$106,'Output sheet'!$B$89),SUMIFS('Input Forecast Cap Projects'!S$4:S$106,'Input Forecast Cap Projects'!$A$4:$A$106,$C$3,'Input Forecast Cap Projects'!$B$4:$B$106,'Output sheet'!$B$3,'Input Forecast Cap Projects'!$D$4:$D$106,'Output sheet'!$B$89,'Input Forecast Cap Projects'!$C$4:$C$106,'Output sheet'!$B101))</f>
        <v>0</v>
      </c>
      <c r="Q101" s="6">
        <f>IF($B101=$B$3&amp;" Wide",SUMIFS('Input Forecast Cap Projects'!T$4:T$106,'Input Forecast Cap Projects'!$A$4:$A$106,$C$3,'Input Forecast Cap Projects'!$B$4:$B$106,'Output sheet'!$B$3,'Input Forecast Cap Projects'!$D$4:$D$106,'Output sheet'!$B$89),SUMIFS('Input Forecast Cap Projects'!T$4:T$106,'Input Forecast Cap Projects'!$A$4:$A$106,$C$3,'Input Forecast Cap Projects'!$B$4:$B$106,'Output sheet'!$B$3,'Input Forecast Cap Projects'!$D$4:$D$106,'Output sheet'!$B$89,'Input Forecast Cap Projects'!$C$4:$C$106,'Output sheet'!$B101))</f>
        <v>0</v>
      </c>
      <c r="R101" s="6">
        <f>IF($B101=$B$3&amp;" Wide",SUMIFS('Input Forecast Cap Projects'!U$4:U$106,'Input Forecast Cap Projects'!$A$4:$A$106,$C$3,'Input Forecast Cap Projects'!$B$4:$B$106,'Output sheet'!$B$3,'Input Forecast Cap Projects'!$D$4:$D$106,'Output sheet'!$B$89),SUMIFS('Input Forecast Cap Projects'!U$4:U$106,'Input Forecast Cap Projects'!$A$4:$A$106,$C$3,'Input Forecast Cap Projects'!$B$4:$B$106,'Output sheet'!$B$3,'Input Forecast Cap Projects'!$D$4:$D$106,'Output sheet'!$B$89,'Input Forecast Cap Projects'!$C$4:$C$106,'Output sheet'!$B101))</f>
        <v>0</v>
      </c>
      <c r="S101" s="6">
        <f>IF($B101=$B$3&amp;" Wide",SUMIFS('Input Forecast Cap Projects'!V$4:V$106,'Input Forecast Cap Projects'!$A$4:$A$106,$C$3,'Input Forecast Cap Projects'!$B$4:$B$106,'Output sheet'!$B$3,'Input Forecast Cap Projects'!$D$4:$D$106,'Output sheet'!$B$89),SUMIFS('Input Forecast Cap Projects'!V$4:V$106,'Input Forecast Cap Projects'!$A$4:$A$106,$C$3,'Input Forecast Cap Projects'!$B$4:$B$106,'Output sheet'!$B$3,'Input Forecast Cap Projects'!$D$4:$D$106,'Output sheet'!$B$89,'Input Forecast Cap Projects'!$C$4:$C$106,'Output sheet'!$B101))</f>
        <v>0</v>
      </c>
      <c r="T101" s="6">
        <f>IF($B101=$B$3&amp;" Wide",SUMIFS('Input Forecast Cap Projects'!W$4:W$106,'Input Forecast Cap Projects'!$A$4:$A$106,$C$3,'Input Forecast Cap Projects'!$B$4:$B$106,'Output sheet'!$B$3,'Input Forecast Cap Projects'!$D$4:$D$106,'Output sheet'!$B$89),SUMIFS('Input Forecast Cap Projects'!W$4:W$106,'Input Forecast Cap Projects'!$A$4:$A$106,$C$3,'Input Forecast Cap Projects'!$B$4:$B$106,'Output sheet'!$B$3,'Input Forecast Cap Projects'!$D$4:$D$106,'Output sheet'!$B$89,'Input Forecast Cap Projects'!$C$4:$C$106,'Output sheet'!$B101))</f>
        <v>0</v>
      </c>
      <c r="U101" s="6">
        <f>IF($B101=$B$3&amp;" Wide",SUMIFS('Input Forecast Cap Projects'!X$4:X$106,'Input Forecast Cap Projects'!$A$4:$A$106,$C$3,'Input Forecast Cap Projects'!$B$4:$B$106,'Output sheet'!$B$3,'Input Forecast Cap Projects'!$D$4:$D$106,'Output sheet'!$B$89),SUMIFS('Input Forecast Cap Projects'!X$4:X$106,'Input Forecast Cap Projects'!$A$4:$A$106,$C$3,'Input Forecast Cap Projects'!$B$4:$B$106,'Output sheet'!$B$3,'Input Forecast Cap Projects'!$D$4:$D$106,'Output sheet'!$B$89,'Input Forecast Cap Projects'!$C$4:$C$106,'Output sheet'!$B101))</f>
        <v>0</v>
      </c>
      <c r="V101" s="6">
        <f>IF($B101=$B$3&amp;" Wide",SUMIFS('Input Forecast Cap Projects'!Y$4:Y$106,'Input Forecast Cap Projects'!$A$4:$A$106,$C$3,'Input Forecast Cap Projects'!$B$4:$B$106,'Output sheet'!$B$3,'Input Forecast Cap Projects'!$D$4:$D$106,'Output sheet'!$B$89),SUMIFS('Input Forecast Cap Projects'!Y$4:Y$106,'Input Forecast Cap Projects'!$A$4:$A$106,$C$3,'Input Forecast Cap Projects'!$B$4:$B$106,'Output sheet'!$B$3,'Input Forecast Cap Projects'!$D$4:$D$106,'Output sheet'!$B$89,'Input Forecast Cap Projects'!$C$4:$C$106,'Output sheet'!$B101))</f>
        <v>0</v>
      </c>
      <c r="W101" s="6">
        <f>IF($B101=$B$3&amp;" Wide",SUMIFS('Input Forecast Cap Projects'!Z$4:Z$106,'Input Forecast Cap Projects'!$A$4:$A$106,$C$3,'Input Forecast Cap Projects'!$B$4:$B$106,'Output sheet'!$B$3,'Input Forecast Cap Projects'!$D$4:$D$106,'Output sheet'!$B$89),SUMIFS('Input Forecast Cap Projects'!Z$4:Z$106,'Input Forecast Cap Projects'!$A$4:$A$106,$C$3,'Input Forecast Cap Projects'!$B$4:$B$106,'Output sheet'!$B$3,'Input Forecast Cap Projects'!$D$4:$D$106,'Output sheet'!$B$89,'Input Forecast Cap Projects'!$C$4:$C$106,'Output sheet'!$B101))</f>
        <v>0</v>
      </c>
      <c r="X101" s="6">
        <f>IF($B101=$B$3&amp;" Wide",SUMIFS('Input Forecast Cap Projects'!AA$4:AA$106,'Input Forecast Cap Projects'!$A$4:$A$106,$C$3,'Input Forecast Cap Projects'!$B$4:$B$106,'Output sheet'!$B$3,'Input Forecast Cap Projects'!$D$4:$D$106,'Output sheet'!$B$89),SUMIFS('Input Forecast Cap Projects'!AA$4:AA$106,'Input Forecast Cap Projects'!$A$4:$A$106,$C$3,'Input Forecast Cap Projects'!$B$4:$B$106,'Output sheet'!$B$3,'Input Forecast Cap Projects'!$D$4:$D$106,'Output sheet'!$B$89,'Input Forecast Cap Projects'!$C$4:$C$106,'Output sheet'!$B101))</f>
        <v>0</v>
      </c>
      <c r="Y101" s="6">
        <f>IF($B101=$B$3&amp;" Wide",SUMIFS('Input Forecast Cap Projects'!AB$4:AB$106,'Input Forecast Cap Projects'!$A$4:$A$106,$C$3,'Input Forecast Cap Projects'!$B$4:$B$106,'Output sheet'!$B$3,'Input Forecast Cap Projects'!$D$4:$D$106,'Output sheet'!$B$89),SUMIFS('Input Forecast Cap Projects'!AB$4:AB$106,'Input Forecast Cap Projects'!$A$4:$A$106,$C$3,'Input Forecast Cap Projects'!$B$4:$B$106,'Output sheet'!$B$3,'Input Forecast Cap Projects'!$D$4:$D$106,'Output sheet'!$B$89,'Input Forecast Cap Projects'!$C$4:$C$106,'Output sheet'!$B101))</f>
        <v>0</v>
      </c>
      <c r="Z101" s="6">
        <f>IF($B101=$B$3&amp;" Wide",SUMIFS('Input Forecast Cap Projects'!AC$4:AC$106,'Input Forecast Cap Projects'!$A$4:$A$106,$C$3,'Input Forecast Cap Projects'!$B$4:$B$106,'Output sheet'!$B$3,'Input Forecast Cap Projects'!$D$4:$D$106,'Output sheet'!$B$89),SUMIFS('Input Forecast Cap Projects'!AC$4:AC$106,'Input Forecast Cap Projects'!$A$4:$A$106,$C$3,'Input Forecast Cap Projects'!$B$4:$B$106,'Output sheet'!$B$3,'Input Forecast Cap Projects'!$D$4:$D$106,'Output sheet'!$B$89,'Input Forecast Cap Projects'!$C$4:$C$106,'Output sheet'!$B101))</f>
        <v>0</v>
      </c>
      <c r="AA101" s="6">
        <f>IF($B101=$B$3&amp;" Wide",SUMIFS('Input Forecast Cap Projects'!AD$4:AD$106,'Input Forecast Cap Projects'!$A$4:$A$106,$C$3,'Input Forecast Cap Projects'!$B$4:$B$106,'Output sheet'!$B$3,'Input Forecast Cap Projects'!$D$4:$D$106,'Output sheet'!$B$89),SUMIFS('Input Forecast Cap Projects'!AD$4:AD$106,'Input Forecast Cap Projects'!$A$4:$A$106,$C$3,'Input Forecast Cap Projects'!$B$4:$B$106,'Output sheet'!$B$3,'Input Forecast Cap Projects'!$D$4:$D$106,'Output sheet'!$B$89,'Input Forecast Cap Projects'!$C$4:$C$106,'Output sheet'!$B101))</f>
        <v>0</v>
      </c>
    </row>
    <row r="102" spans="2:27">
      <c r="B102" s="78" t="s">
        <v>62</v>
      </c>
      <c r="C102" s="74">
        <f>SUM(C92:C101)</f>
        <v>5.2342144415171976</v>
      </c>
      <c r="D102" s="74">
        <f t="shared" ref="D102:AA102" si="25">SUM(D92:D101)</f>
        <v>11.965233234974436</v>
      </c>
      <c r="E102" s="74">
        <f t="shared" si="25"/>
        <v>12.365894916747244</v>
      </c>
      <c r="F102" s="74">
        <f t="shared" si="25"/>
        <v>12.892370513597614</v>
      </c>
      <c r="G102" s="74">
        <f t="shared" si="25"/>
        <v>13.405341977539678</v>
      </c>
      <c r="H102" s="74">
        <f t="shared" si="25"/>
        <v>13.796101372950609</v>
      </c>
      <c r="I102" s="74">
        <f t="shared" si="25"/>
        <v>0</v>
      </c>
      <c r="J102" s="74">
        <f t="shared" si="25"/>
        <v>0</v>
      </c>
      <c r="K102" s="74">
        <f t="shared" si="25"/>
        <v>0</v>
      </c>
      <c r="L102" s="74">
        <f t="shared" si="25"/>
        <v>0</v>
      </c>
      <c r="M102" s="74">
        <f t="shared" si="25"/>
        <v>0</v>
      </c>
      <c r="N102" s="74">
        <f t="shared" si="25"/>
        <v>0</v>
      </c>
      <c r="O102" s="74">
        <f t="shared" si="25"/>
        <v>0</v>
      </c>
      <c r="P102" s="74">
        <f t="shared" si="25"/>
        <v>0</v>
      </c>
      <c r="Q102" s="74">
        <f t="shared" si="25"/>
        <v>0</v>
      </c>
      <c r="R102" s="74">
        <f t="shared" si="25"/>
        <v>0</v>
      </c>
      <c r="S102" s="74">
        <f t="shared" si="25"/>
        <v>0</v>
      </c>
      <c r="T102" s="74">
        <f t="shared" si="25"/>
        <v>0</v>
      </c>
      <c r="U102" s="74">
        <f t="shared" si="25"/>
        <v>0</v>
      </c>
      <c r="V102" s="74">
        <f t="shared" si="25"/>
        <v>0</v>
      </c>
      <c r="W102" s="74">
        <f t="shared" si="25"/>
        <v>0</v>
      </c>
      <c r="X102" s="74">
        <f t="shared" si="25"/>
        <v>0</v>
      </c>
      <c r="Y102" s="74">
        <f t="shared" si="25"/>
        <v>0</v>
      </c>
      <c r="Z102" s="74">
        <f t="shared" si="25"/>
        <v>0</v>
      </c>
      <c r="AA102" s="74">
        <f t="shared" si="25"/>
        <v>0</v>
      </c>
    </row>
    <row r="103" spans="2:27">
      <c r="D103" s="18"/>
      <c r="E103" s="18"/>
      <c r="F103" s="18"/>
      <c r="G103" s="18"/>
      <c r="H103" s="18"/>
      <c r="I103" s="18"/>
      <c r="J103" s="18"/>
      <c r="K103" s="18"/>
      <c r="L103" s="18"/>
      <c r="M103" s="18"/>
      <c r="N103" s="18"/>
      <c r="O103" s="18"/>
      <c r="P103" s="18"/>
      <c r="Q103" s="18"/>
      <c r="R103" s="18"/>
      <c r="S103" s="18"/>
      <c r="T103" s="18"/>
      <c r="U103" s="18"/>
      <c r="V103" s="18"/>
      <c r="W103" s="18"/>
    </row>
    <row r="104" spans="2:27">
      <c r="B104" s="75" t="str">
        <f>B63</f>
        <v>Incremental Demand Growth Forecasts - MVA</v>
      </c>
      <c r="C104" s="237">
        <f>C91</f>
        <v>2026</v>
      </c>
      <c r="D104" s="237">
        <f>D91</f>
        <v>2027</v>
      </c>
      <c r="E104" s="237">
        <f t="shared" ref="E104:Y104" si="26">E91</f>
        <v>2028</v>
      </c>
      <c r="F104" s="237">
        <f t="shared" si="26"/>
        <v>2029</v>
      </c>
      <c r="G104" s="237">
        <f t="shared" si="26"/>
        <v>2030</v>
      </c>
      <c r="H104" s="237">
        <f t="shared" si="26"/>
        <v>2031</v>
      </c>
      <c r="I104" s="237">
        <f t="shared" si="26"/>
        <v>2032</v>
      </c>
      <c r="J104" s="237">
        <f t="shared" si="26"/>
        <v>2033</v>
      </c>
      <c r="K104" s="237">
        <f t="shared" si="26"/>
        <v>2034</v>
      </c>
      <c r="L104" s="237">
        <f t="shared" si="26"/>
        <v>2035</v>
      </c>
      <c r="M104" s="237">
        <f t="shared" si="26"/>
        <v>2036</v>
      </c>
      <c r="N104" s="237">
        <f t="shared" si="26"/>
        <v>2037</v>
      </c>
      <c r="O104" s="237">
        <f t="shared" si="26"/>
        <v>2038</v>
      </c>
      <c r="P104" s="237">
        <f t="shared" si="26"/>
        <v>2039</v>
      </c>
      <c r="Q104" s="237">
        <f t="shared" si="26"/>
        <v>2040</v>
      </c>
      <c r="R104" s="237">
        <f t="shared" si="26"/>
        <v>2041</v>
      </c>
      <c r="S104" s="237">
        <f t="shared" si="26"/>
        <v>2042</v>
      </c>
      <c r="T104" s="237">
        <f t="shared" si="26"/>
        <v>2043</v>
      </c>
      <c r="U104" s="237">
        <f t="shared" si="26"/>
        <v>2044</v>
      </c>
      <c r="V104" s="237">
        <f t="shared" si="26"/>
        <v>2045</v>
      </c>
      <c r="W104" s="237">
        <f t="shared" si="26"/>
        <v>2046</v>
      </c>
      <c r="X104" s="237">
        <f t="shared" si="26"/>
        <v>2047</v>
      </c>
      <c r="Y104" s="237">
        <f t="shared" si="26"/>
        <v>2048</v>
      </c>
      <c r="Z104" s="80">
        <f t="shared" ref="Z104" si="27">Y104+1</f>
        <v>2049</v>
      </c>
      <c r="AA104" s="237">
        <f t="shared" ref="AA104" si="28">AA91</f>
        <v>2050</v>
      </c>
    </row>
    <row r="105" spans="2:27">
      <c r="B105" s="32" t="str">
        <f>B92</f>
        <v>Jemena Wide</v>
      </c>
      <c r="C105" s="113">
        <f>IF($B105=$B$3&amp;" Wide",SUMIFS('Input forecast of cost driver'!G$4:G$106,'Input forecast of cost driver'!G$4:G$106,"&gt;0",'Input forecast of cost driver'!$B$4:$B$106,'Output sheet'!$B$3,'Input forecast of cost driver'!$D$4:$D$106,'Output sheet'!$B$89),SUMIFS('Input forecast of cost driver'!G$4:G$106,'Input forecast of cost driver'!G$4:G$106,"&gt;0",'Input forecast of cost driver'!$B$4:$B$106,'Output sheet'!$B$3,'Input forecast of cost driver'!$D$4:$D$106,'Output sheet'!$B$89,'Input forecast of cost driver'!$C$4:$C$106,'Output sheet'!$B105))</f>
        <v>3.5700000000000003</v>
      </c>
      <c r="D105" s="113">
        <f>IF($B105=$B$3&amp;" Wide",SUMIFS('Input forecast of cost driver'!H$4:H$106,'Input forecast of cost driver'!H$4:H$106,"&gt;0",'Input forecast of cost driver'!$B$4:$B$106,'Output sheet'!$B$3,'Input forecast of cost driver'!$D$4:$D$106,'Output sheet'!$B$89),SUMIFS('Input forecast of cost driver'!H$4:H$106,'Input forecast of cost driver'!H$4:H$106,"&gt;0",'Input forecast of cost driver'!$B$4:$B$106,'Output sheet'!$B$3,'Input forecast of cost driver'!$D$4:$D$106,'Output sheet'!$B$89,'Input forecast of cost driver'!$C$4:$C$106,'Output sheet'!$B105))</f>
        <v>7.4740000000000002</v>
      </c>
      <c r="E105" s="113">
        <f>IF($B105=$B$3&amp;" Wide",SUMIFS('Input forecast of cost driver'!I$4:I$106,'Input forecast of cost driver'!I$4:I$106,"&gt;0",'Input forecast of cost driver'!$B$4:$B$106,'Output sheet'!$B$3,'Input forecast of cost driver'!$D$4:$D$106,'Output sheet'!$B$89),SUMIFS('Input forecast of cost driver'!I$4:I$106,'Input forecast of cost driver'!I$4:I$106,"&gt;0",'Input forecast of cost driver'!$B$4:$B$106,'Output sheet'!$B$3,'Input forecast of cost driver'!$D$4:$D$106,'Output sheet'!$B$89,'Input forecast of cost driver'!$C$4:$C$106,'Output sheet'!$B105))</f>
        <v>11.378</v>
      </c>
      <c r="F105" s="113">
        <f>IF($B105=$B$3&amp;" Wide",SUMIFS('Input forecast of cost driver'!J$4:J$106,'Input forecast of cost driver'!J$4:J$106,"&gt;0",'Input forecast of cost driver'!$B$4:$B$106,'Output sheet'!$B$3,'Input forecast of cost driver'!$D$4:$D$106,'Output sheet'!$B$89),SUMIFS('Input forecast of cost driver'!J$4:J$106,'Input forecast of cost driver'!J$4:J$106,"&gt;0",'Input forecast of cost driver'!$B$4:$B$106,'Output sheet'!$B$3,'Input forecast of cost driver'!$D$4:$D$106,'Output sheet'!$B$89,'Input forecast of cost driver'!$C$4:$C$106,'Output sheet'!$B105))</f>
        <v>15.282</v>
      </c>
      <c r="G105" s="113">
        <f>IF($B105=$B$3&amp;" Wide",SUMIFS('Input forecast of cost driver'!K$4:K$106,'Input forecast of cost driver'!K$4:K$106,"&gt;0",'Input forecast of cost driver'!$B$4:$B$106,'Output sheet'!$B$3,'Input forecast of cost driver'!$D$4:$D$106,'Output sheet'!$B$89),SUMIFS('Input forecast of cost driver'!K$4:K$106,'Input forecast of cost driver'!K$4:K$106,"&gt;0",'Input forecast of cost driver'!$B$4:$B$106,'Output sheet'!$B$3,'Input forecast of cost driver'!$D$4:$D$106,'Output sheet'!$B$89,'Input forecast of cost driver'!$C$4:$C$106,'Output sheet'!$B105))</f>
        <v>19.186</v>
      </c>
      <c r="H105" s="113">
        <f>IF($B105=$B$3&amp;" Wide",SUMIFS('Input forecast of cost driver'!L$4:L$106,'Input forecast of cost driver'!L$4:L$106,"&gt;0",'Input forecast of cost driver'!$B$4:$B$106,'Output sheet'!$B$3,'Input forecast of cost driver'!$D$4:$D$106,'Output sheet'!$B$89),SUMIFS('Input forecast of cost driver'!L$4:L$106,'Input forecast of cost driver'!L$4:L$106,"&gt;0",'Input forecast of cost driver'!$B$4:$B$106,'Output sheet'!$B$3,'Input forecast of cost driver'!$D$4:$D$106,'Output sheet'!$B$89,'Input forecast of cost driver'!$C$4:$C$106,'Output sheet'!$B105))</f>
        <v>23.090000000000003</v>
      </c>
      <c r="I105" s="113">
        <f>IF($B105=$B$3&amp;" Wide",SUMIFS('Input forecast of cost driver'!M$4:M$106,'Input forecast of cost driver'!M$4:M$106,"&gt;0",'Input forecast of cost driver'!$B$4:$B$106,'Output sheet'!$B$3,'Input forecast of cost driver'!$D$4:$D$106,'Output sheet'!$B$89),SUMIFS('Input forecast of cost driver'!M$4:M$106,'Input forecast of cost driver'!M$4:M$106,"&gt;0",'Input forecast of cost driver'!$B$4:$B$106,'Output sheet'!$B$3,'Input forecast of cost driver'!$D$4:$D$106,'Output sheet'!$B$89,'Input forecast of cost driver'!$C$4:$C$106,'Output sheet'!$B105))</f>
        <v>23.090000000000003</v>
      </c>
      <c r="J105" s="113">
        <f>IF($B105=$B$3&amp;" Wide",SUMIFS('Input forecast of cost driver'!N$4:N$106,'Input forecast of cost driver'!N$4:N$106,"&gt;0",'Input forecast of cost driver'!$B$4:$B$106,'Output sheet'!$B$3,'Input forecast of cost driver'!$D$4:$D$106,'Output sheet'!$B$89),SUMIFS('Input forecast of cost driver'!N$4:N$106,'Input forecast of cost driver'!N$4:N$106,"&gt;0",'Input forecast of cost driver'!$B$4:$B$106,'Output sheet'!$B$3,'Input forecast of cost driver'!$D$4:$D$106,'Output sheet'!$B$89,'Input forecast of cost driver'!$C$4:$C$106,'Output sheet'!$B105))</f>
        <v>23.090000000000003</v>
      </c>
      <c r="K105" s="113">
        <f>IF($B105=$B$3&amp;" Wide",SUMIFS('Input forecast of cost driver'!O$4:O$106,'Input forecast of cost driver'!O$4:O$106,"&gt;0",'Input forecast of cost driver'!$B$4:$B$106,'Output sheet'!$B$3,'Input forecast of cost driver'!$D$4:$D$106,'Output sheet'!$B$89),SUMIFS('Input forecast of cost driver'!O$4:O$106,'Input forecast of cost driver'!O$4:O$106,"&gt;0",'Input forecast of cost driver'!$B$4:$B$106,'Output sheet'!$B$3,'Input forecast of cost driver'!$D$4:$D$106,'Output sheet'!$B$89,'Input forecast of cost driver'!$C$4:$C$106,'Output sheet'!$B105))</f>
        <v>23.090000000000003</v>
      </c>
      <c r="L105" s="113">
        <f>IF($B105=$B$3&amp;" Wide",SUMIFS('Input forecast of cost driver'!P$4:P$106,'Input forecast of cost driver'!P$4:P$106,"&gt;0",'Input forecast of cost driver'!$B$4:$B$106,'Output sheet'!$B$3,'Input forecast of cost driver'!$D$4:$D$106,'Output sheet'!$B$89),SUMIFS('Input forecast of cost driver'!P$4:P$106,'Input forecast of cost driver'!P$4:P$106,"&gt;0",'Input forecast of cost driver'!$B$4:$B$106,'Output sheet'!$B$3,'Input forecast of cost driver'!$D$4:$D$106,'Output sheet'!$B$89,'Input forecast of cost driver'!$C$4:$C$106,'Output sheet'!$B105))</f>
        <v>23.090000000000003</v>
      </c>
      <c r="M105" s="113">
        <f>IF($B105=$B$3&amp;" Wide",SUMIFS('Input forecast of cost driver'!Q$4:Q$106,'Input forecast of cost driver'!Q$4:Q$106,"&gt;0",'Input forecast of cost driver'!$B$4:$B$106,'Output sheet'!$B$3,'Input forecast of cost driver'!$D$4:$D$106,'Output sheet'!$B$89),SUMIFS('Input forecast of cost driver'!Q$4:Q$106,'Input forecast of cost driver'!Q$4:Q$106,"&gt;0",'Input forecast of cost driver'!$B$4:$B$106,'Output sheet'!$B$3,'Input forecast of cost driver'!$D$4:$D$106,'Output sheet'!$B$89,'Input forecast of cost driver'!$C$4:$C$106,'Output sheet'!$B105))</f>
        <v>0</v>
      </c>
      <c r="N105" s="113">
        <f>IF($B105=$B$3&amp;" Wide",SUMIFS('Input forecast of cost driver'!R$4:R$106,'Input forecast of cost driver'!R$4:R$106,"&gt;0",'Input forecast of cost driver'!$B$4:$B$106,'Output sheet'!$B$3,'Input forecast of cost driver'!$D$4:$D$106,'Output sheet'!$B$89),SUMIFS('Input forecast of cost driver'!R$4:R$106,'Input forecast of cost driver'!R$4:R$106,"&gt;0",'Input forecast of cost driver'!$B$4:$B$106,'Output sheet'!$B$3,'Input forecast of cost driver'!$D$4:$D$106,'Output sheet'!$B$89,'Input forecast of cost driver'!$C$4:$C$106,'Output sheet'!$B105))</f>
        <v>0</v>
      </c>
      <c r="O105" s="113">
        <f>IF($B105=$B$3&amp;" Wide",SUMIFS('Input forecast of cost driver'!S$4:S$106,'Input forecast of cost driver'!S$4:S$106,"&gt;0",'Input forecast of cost driver'!$B$4:$B$106,'Output sheet'!$B$3,'Input forecast of cost driver'!$D$4:$D$106,'Output sheet'!$B$89),SUMIFS('Input forecast of cost driver'!S$4:S$106,'Input forecast of cost driver'!S$4:S$106,"&gt;0",'Input forecast of cost driver'!$B$4:$B$106,'Output sheet'!$B$3,'Input forecast of cost driver'!$D$4:$D$106,'Output sheet'!$B$89,'Input forecast of cost driver'!$C$4:$C$106,'Output sheet'!$B105))</f>
        <v>0</v>
      </c>
      <c r="P105" s="113">
        <f>IF($B105=$B$3&amp;" Wide",SUMIFS('Input forecast of cost driver'!T$4:T$106,'Input forecast of cost driver'!T$4:T$106,"&gt;0",'Input forecast of cost driver'!$B$4:$B$106,'Output sheet'!$B$3,'Input forecast of cost driver'!$D$4:$D$106,'Output sheet'!$B$89),SUMIFS('Input forecast of cost driver'!T$4:T$106,'Input forecast of cost driver'!T$4:T$106,"&gt;0",'Input forecast of cost driver'!$B$4:$B$106,'Output sheet'!$B$3,'Input forecast of cost driver'!$D$4:$D$106,'Output sheet'!$B$89,'Input forecast of cost driver'!$C$4:$C$106,'Output sheet'!$B105))</f>
        <v>0</v>
      </c>
      <c r="Q105" s="113">
        <f>IF($B105=$B$3&amp;" Wide",SUMIFS('Input forecast of cost driver'!U$4:U$106,'Input forecast of cost driver'!U$4:U$106,"&gt;0",'Input forecast of cost driver'!$B$4:$B$106,'Output sheet'!$B$3,'Input forecast of cost driver'!$D$4:$D$106,'Output sheet'!$B$89),SUMIFS('Input forecast of cost driver'!U$4:U$106,'Input forecast of cost driver'!U$4:U$106,"&gt;0",'Input forecast of cost driver'!$B$4:$B$106,'Output sheet'!$B$3,'Input forecast of cost driver'!$D$4:$D$106,'Output sheet'!$B$89,'Input forecast of cost driver'!$C$4:$C$106,'Output sheet'!$B105))</f>
        <v>0</v>
      </c>
      <c r="R105" s="113">
        <f>IF($B105=$B$3&amp;" Wide",SUMIFS('Input forecast of cost driver'!V$4:V$106,'Input forecast of cost driver'!V$4:V$106,"&gt;0",'Input forecast of cost driver'!$B$4:$B$106,'Output sheet'!$B$3,'Input forecast of cost driver'!$D$4:$D$106,'Output sheet'!$B$89),SUMIFS('Input forecast of cost driver'!V$4:V$106,'Input forecast of cost driver'!V$4:V$106,"&gt;0",'Input forecast of cost driver'!$B$4:$B$106,'Output sheet'!$B$3,'Input forecast of cost driver'!$D$4:$D$106,'Output sheet'!$B$89,'Input forecast of cost driver'!$C$4:$C$106,'Output sheet'!$B105))</f>
        <v>0</v>
      </c>
      <c r="S105" s="113">
        <f>IF($B105=$B$3&amp;" Wide",SUMIFS('Input forecast of cost driver'!W$4:W$106,'Input forecast of cost driver'!W$4:W$106,"&gt;0",'Input forecast of cost driver'!$B$4:$B$106,'Output sheet'!$B$3,'Input forecast of cost driver'!$D$4:$D$106,'Output sheet'!$B$89),SUMIFS('Input forecast of cost driver'!W$4:W$106,'Input forecast of cost driver'!W$4:W$106,"&gt;0",'Input forecast of cost driver'!$B$4:$B$106,'Output sheet'!$B$3,'Input forecast of cost driver'!$D$4:$D$106,'Output sheet'!$B$89,'Input forecast of cost driver'!$C$4:$C$106,'Output sheet'!$B105))</f>
        <v>0</v>
      </c>
      <c r="T105" s="113">
        <f>IF($B105=$B$3&amp;" Wide",SUMIFS('Input forecast of cost driver'!X$4:X$106,'Input forecast of cost driver'!X$4:X$106,"&gt;0",'Input forecast of cost driver'!$B$4:$B$106,'Output sheet'!$B$3,'Input forecast of cost driver'!$D$4:$D$106,'Output sheet'!$B$89),SUMIFS('Input forecast of cost driver'!X$4:X$106,'Input forecast of cost driver'!X$4:X$106,"&gt;0",'Input forecast of cost driver'!$B$4:$B$106,'Output sheet'!$B$3,'Input forecast of cost driver'!$D$4:$D$106,'Output sheet'!$B$89,'Input forecast of cost driver'!$C$4:$C$106,'Output sheet'!$B105))</f>
        <v>0</v>
      </c>
      <c r="U105" s="113">
        <f>IF($B105=$B$3&amp;" Wide",SUMIFS('Input forecast of cost driver'!Y$4:Y$106,'Input forecast of cost driver'!Y$4:Y$106,"&gt;0",'Input forecast of cost driver'!$B$4:$B$106,'Output sheet'!$B$3,'Input forecast of cost driver'!$D$4:$D$106,'Output sheet'!$B$89),SUMIFS('Input forecast of cost driver'!Y$4:Y$106,'Input forecast of cost driver'!Y$4:Y$106,"&gt;0",'Input forecast of cost driver'!$B$4:$B$106,'Output sheet'!$B$3,'Input forecast of cost driver'!$D$4:$D$106,'Output sheet'!$B$89,'Input forecast of cost driver'!$C$4:$C$106,'Output sheet'!$B105))</f>
        <v>0</v>
      </c>
      <c r="V105" s="113">
        <f>IF($B105=$B$3&amp;" Wide",SUMIFS('Input forecast of cost driver'!Z$4:Z$106,'Input forecast of cost driver'!Z$4:Z$106,"&gt;0",'Input forecast of cost driver'!$B$4:$B$106,'Output sheet'!$B$3,'Input forecast of cost driver'!$D$4:$D$106,'Output sheet'!$B$89),SUMIFS('Input forecast of cost driver'!Z$4:Z$106,'Input forecast of cost driver'!Z$4:Z$106,"&gt;0",'Input forecast of cost driver'!$B$4:$B$106,'Output sheet'!$B$3,'Input forecast of cost driver'!$D$4:$D$106,'Output sheet'!$B$89,'Input forecast of cost driver'!$C$4:$C$106,'Output sheet'!$B105))</f>
        <v>0</v>
      </c>
      <c r="W105" s="113">
        <f>IF($B105=$B$3&amp;" Wide",SUMIFS('Input forecast of cost driver'!AA$4:AA$106,'Input forecast of cost driver'!AA$4:AA$106,"&gt;0",'Input forecast of cost driver'!$B$4:$B$106,'Output sheet'!$B$3,'Input forecast of cost driver'!$D$4:$D$106,'Output sheet'!$B$89),SUMIFS('Input forecast of cost driver'!AA$4:AA$106,'Input forecast of cost driver'!AA$4:AA$106,"&gt;0",'Input forecast of cost driver'!$B$4:$B$106,'Output sheet'!$B$3,'Input forecast of cost driver'!$D$4:$D$106,'Output sheet'!$B$89,'Input forecast of cost driver'!$C$4:$C$106,'Output sheet'!$B105))</f>
        <v>0</v>
      </c>
      <c r="X105" s="113">
        <f>IF($B105=$B$3&amp;" Wide",SUMIFS('Input forecast of cost driver'!AB$4:AB$106,'Input forecast of cost driver'!AB$4:AB$106,"&gt;0",'Input forecast of cost driver'!$B$4:$B$106,'Output sheet'!$B$3,'Input forecast of cost driver'!$D$4:$D$106,'Output sheet'!$B$89),SUMIFS('Input forecast of cost driver'!AB$4:AB$106,'Input forecast of cost driver'!AB$4:AB$106,"&gt;0",'Input forecast of cost driver'!$B$4:$B$106,'Output sheet'!$B$3,'Input forecast of cost driver'!$D$4:$D$106,'Output sheet'!$B$89,'Input forecast of cost driver'!$C$4:$C$106,'Output sheet'!$B105))</f>
        <v>0</v>
      </c>
      <c r="Y105" s="113">
        <f>IF($B105=$B$3&amp;" Wide",SUMIFS('Input forecast of cost driver'!AC$4:AC$106,'Input forecast of cost driver'!AC$4:AC$106,"&gt;0",'Input forecast of cost driver'!$B$4:$B$106,'Output sheet'!$B$3,'Input forecast of cost driver'!$D$4:$D$106,'Output sheet'!$B$89),SUMIFS('Input forecast of cost driver'!AC$4:AC$106,'Input forecast of cost driver'!AC$4:AC$106,"&gt;0",'Input forecast of cost driver'!$B$4:$B$106,'Output sheet'!$B$3,'Input forecast of cost driver'!$D$4:$D$106,'Output sheet'!$B$89,'Input forecast of cost driver'!$C$4:$C$106,'Output sheet'!$B105))</f>
        <v>0</v>
      </c>
      <c r="Z105" s="113">
        <f>IF($B105=$B$3&amp;" Wide",SUMIFS('Input forecast of cost driver'!AD$4:AD$106,'Input forecast of cost driver'!AD$4:AD$106,"&gt;0",'Input forecast of cost driver'!$B$4:$B$106,'Output sheet'!$B$3,'Input forecast of cost driver'!$D$4:$D$106,'Output sheet'!$B$89),SUMIFS('Input forecast of cost driver'!AD$4:AD$106,'Input forecast of cost driver'!AD$4:AD$106,"&gt;0",'Input forecast of cost driver'!$B$4:$B$106,'Output sheet'!$B$3,'Input forecast of cost driver'!$D$4:$D$106,'Output sheet'!$B$89,'Input forecast of cost driver'!$C$4:$C$106,'Output sheet'!$B105))</f>
        <v>0</v>
      </c>
      <c r="AA105" s="113">
        <f>IF($B105=$B$3&amp;" Wide",SUMIFS('Input forecast of cost driver'!AE$4:AE$106,'Input forecast of cost driver'!AE$4:AE$106,"&gt;0",'Input forecast of cost driver'!$B$4:$B$106,'Output sheet'!$B$3,'Input forecast of cost driver'!$D$4:$D$106,'Output sheet'!$B$89),SUMIFS('Input forecast of cost driver'!AE$4:AE$106,'Input forecast of cost driver'!AE$4:AE$106,"&gt;0",'Input forecast of cost driver'!$B$4:$B$106,'Output sheet'!$B$3,'Input forecast of cost driver'!$D$4:$D$106,'Output sheet'!$B$89,'Input forecast of cost driver'!$C$4:$C$106,'Output sheet'!$B105))</f>
        <v>0</v>
      </c>
    </row>
    <row r="106" spans="2:27">
      <c r="B106" s="32" t="str">
        <f t="shared" ref="B106:B114" si="29">B93</f>
        <v>Jemena Electricity Network</v>
      </c>
      <c r="C106" s="113">
        <f>IF($B106=$B$3&amp;" Wide",SUMIFS('Input forecast of cost driver'!G$4:G$106,'Input forecast of cost driver'!G$4:G$106,"&gt;0",'Input forecast of cost driver'!$B$4:$B$106,'Output sheet'!$B$3,'Input forecast of cost driver'!$D$4:$D$106,'Output sheet'!$B$89),SUMIFS('Input forecast of cost driver'!G$4:G$106,'Input forecast of cost driver'!G$4:G$106,"&gt;0",'Input forecast of cost driver'!$B$4:$B$106,'Output sheet'!$B$3,'Input forecast of cost driver'!$D$4:$D$106,'Output sheet'!$B$89,'Input forecast of cost driver'!$C$4:$C$106,'Output sheet'!$B106))</f>
        <v>3.5700000000000003</v>
      </c>
      <c r="D106" s="113">
        <f>IF($B106=$B$3&amp;" Wide",SUMIFS('Input forecast of cost driver'!H$4:H$106,'Input forecast of cost driver'!H$4:H$106,"&gt;0",'Input forecast of cost driver'!$B$4:$B$106,'Output sheet'!$B$3,'Input forecast of cost driver'!$D$4:$D$106,'Output sheet'!$B$89),SUMIFS('Input forecast of cost driver'!H$4:H$106,'Input forecast of cost driver'!H$4:H$106,"&gt;0",'Input forecast of cost driver'!$B$4:$B$106,'Output sheet'!$B$3,'Input forecast of cost driver'!$D$4:$D$106,'Output sheet'!$B$89,'Input forecast of cost driver'!$C$4:$C$106,'Output sheet'!$B106))</f>
        <v>7.4740000000000002</v>
      </c>
      <c r="E106" s="113">
        <f>IF($B106=$B$3&amp;" Wide",SUMIFS('Input forecast of cost driver'!I$4:I$106,'Input forecast of cost driver'!I$4:I$106,"&gt;0",'Input forecast of cost driver'!$B$4:$B$106,'Output sheet'!$B$3,'Input forecast of cost driver'!$D$4:$D$106,'Output sheet'!$B$89),SUMIFS('Input forecast of cost driver'!I$4:I$106,'Input forecast of cost driver'!I$4:I$106,"&gt;0",'Input forecast of cost driver'!$B$4:$B$106,'Output sheet'!$B$3,'Input forecast of cost driver'!$D$4:$D$106,'Output sheet'!$B$89,'Input forecast of cost driver'!$C$4:$C$106,'Output sheet'!$B106))</f>
        <v>11.378</v>
      </c>
      <c r="F106" s="113">
        <f>IF($B106=$B$3&amp;" Wide",SUMIFS('Input forecast of cost driver'!J$4:J$106,'Input forecast of cost driver'!J$4:J$106,"&gt;0",'Input forecast of cost driver'!$B$4:$B$106,'Output sheet'!$B$3,'Input forecast of cost driver'!$D$4:$D$106,'Output sheet'!$B$89),SUMIFS('Input forecast of cost driver'!J$4:J$106,'Input forecast of cost driver'!J$4:J$106,"&gt;0",'Input forecast of cost driver'!$B$4:$B$106,'Output sheet'!$B$3,'Input forecast of cost driver'!$D$4:$D$106,'Output sheet'!$B$89,'Input forecast of cost driver'!$C$4:$C$106,'Output sheet'!$B106))</f>
        <v>15.282</v>
      </c>
      <c r="G106" s="113">
        <f>IF($B106=$B$3&amp;" Wide",SUMIFS('Input forecast of cost driver'!K$4:K$106,'Input forecast of cost driver'!K$4:K$106,"&gt;0",'Input forecast of cost driver'!$B$4:$B$106,'Output sheet'!$B$3,'Input forecast of cost driver'!$D$4:$D$106,'Output sheet'!$B$89),SUMIFS('Input forecast of cost driver'!K$4:K$106,'Input forecast of cost driver'!K$4:K$106,"&gt;0",'Input forecast of cost driver'!$B$4:$B$106,'Output sheet'!$B$3,'Input forecast of cost driver'!$D$4:$D$106,'Output sheet'!$B$89,'Input forecast of cost driver'!$C$4:$C$106,'Output sheet'!$B106))</f>
        <v>19.186</v>
      </c>
      <c r="H106" s="113">
        <f>IF($B106=$B$3&amp;" Wide",SUMIFS('Input forecast of cost driver'!L$4:L$106,'Input forecast of cost driver'!L$4:L$106,"&gt;0",'Input forecast of cost driver'!$B$4:$B$106,'Output sheet'!$B$3,'Input forecast of cost driver'!$D$4:$D$106,'Output sheet'!$B$89),SUMIFS('Input forecast of cost driver'!L$4:L$106,'Input forecast of cost driver'!L$4:L$106,"&gt;0",'Input forecast of cost driver'!$B$4:$B$106,'Output sheet'!$B$3,'Input forecast of cost driver'!$D$4:$D$106,'Output sheet'!$B$89,'Input forecast of cost driver'!$C$4:$C$106,'Output sheet'!$B106))</f>
        <v>23.090000000000003</v>
      </c>
      <c r="I106" s="113">
        <f>IF($B106=$B$3&amp;" Wide",SUMIFS('Input forecast of cost driver'!M$4:M$106,'Input forecast of cost driver'!M$4:M$106,"&gt;0",'Input forecast of cost driver'!$B$4:$B$106,'Output sheet'!$B$3,'Input forecast of cost driver'!$D$4:$D$106,'Output sheet'!$B$89),SUMIFS('Input forecast of cost driver'!M$4:M$106,'Input forecast of cost driver'!M$4:M$106,"&gt;0",'Input forecast of cost driver'!$B$4:$B$106,'Output sheet'!$B$3,'Input forecast of cost driver'!$D$4:$D$106,'Output sheet'!$B$89,'Input forecast of cost driver'!$C$4:$C$106,'Output sheet'!$B106))</f>
        <v>23.090000000000003</v>
      </c>
      <c r="J106" s="113">
        <f>IF($B106=$B$3&amp;" Wide",SUMIFS('Input forecast of cost driver'!N$4:N$106,'Input forecast of cost driver'!N$4:N$106,"&gt;0",'Input forecast of cost driver'!$B$4:$B$106,'Output sheet'!$B$3,'Input forecast of cost driver'!$D$4:$D$106,'Output sheet'!$B$89),SUMIFS('Input forecast of cost driver'!N$4:N$106,'Input forecast of cost driver'!N$4:N$106,"&gt;0",'Input forecast of cost driver'!$B$4:$B$106,'Output sheet'!$B$3,'Input forecast of cost driver'!$D$4:$D$106,'Output sheet'!$B$89,'Input forecast of cost driver'!$C$4:$C$106,'Output sheet'!$B106))</f>
        <v>23.090000000000003</v>
      </c>
      <c r="K106" s="113">
        <f>IF($B106=$B$3&amp;" Wide",SUMIFS('Input forecast of cost driver'!O$4:O$106,'Input forecast of cost driver'!O$4:O$106,"&gt;0",'Input forecast of cost driver'!$B$4:$B$106,'Output sheet'!$B$3,'Input forecast of cost driver'!$D$4:$D$106,'Output sheet'!$B$89),SUMIFS('Input forecast of cost driver'!O$4:O$106,'Input forecast of cost driver'!O$4:O$106,"&gt;0",'Input forecast of cost driver'!$B$4:$B$106,'Output sheet'!$B$3,'Input forecast of cost driver'!$D$4:$D$106,'Output sheet'!$B$89,'Input forecast of cost driver'!$C$4:$C$106,'Output sheet'!$B106))</f>
        <v>23.090000000000003</v>
      </c>
      <c r="L106" s="113">
        <f>IF($B106=$B$3&amp;" Wide",SUMIFS('Input forecast of cost driver'!P$4:P$106,'Input forecast of cost driver'!P$4:P$106,"&gt;0",'Input forecast of cost driver'!$B$4:$B$106,'Output sheet'!$B$3,'Input forecast of cost driver'!$D$4:$D$106,'Output sheet'!$B$89),SUMIFS('Input forecast of cost driver'!P$4:P$106,'Input forecast of cost driver'!P$4:P$106,"&gt;0",'Input forecast of cost driver'!$B$4:$B$106,'Output sheet'!$B$3,'Input forecast of cost driver'!$D$4:$D$106,'Output sheet'!$B$89,'Input forecast of cost driver'!$C$4:$C$106,'Output sheet'!$B106))</f>
        <v>23.090000000000003</v>
      </c>
      <c r="M106" s="113">
        <f>IF($B106=$B$3&amp;" Wide",SUMIFS('Input forecast of cost driver'!Q$4:Q$106,'Input forecast of cost driver'!Q$4:Q$106,"&gt;0",'Input forecast of cost driver'!$B$4:$B$106,'Output sheet'!$B$3,'Input forecast of cost driver'!$D$4:$D$106,'Output sheet'!$B$89),SUMIFS('Input forecast of cost driver'!Q$4:Q$106,'Input forecast of cost driver'!Q$4:Q$106,"&gt;0",'Input forecast of cost driver'!$B$4:$B$106,'Output sheet'!$B$3,'Input forecast of cost driver'!$D$4:$D$106,'Output sheet'!$B$89,'Input forecast of cost driver'!$C$4:$C$106,'Output sheet'!$B106))</f>
        <v>0</v>
      </c>
      <c r="N106" s="113">
        <f>IF($B106=$B$3&amp;" Wide",SUMIFS('Input forecast of cost driver'!R$4:R$106,'Input forecast of cost driver'!R$4:R$106,"&gt;0",'Input forecast of cost driver'!$B$4:$B$106,'Output sheet'!$B$3,'Input forecast of cost driver'!$D$4:$D$106,'Output sheet'!$B$89),SUMIFS('Input forecast of cost driver'!R$4:R$106,'Input forecast of cost driver'!R$4:R$106,"&gt;0",'Input forecast of cost driver'!$B$4:$B$106,'Output sheet'!$B$3,'Input forecast of cost driver'!$D$4:$D$106,'Output sheet'!$B$89,'Input forecast of cost driver'!$C$4:$C$106,'Output sheet'!$B106))</f>
        <v>0</v>
      </c>
      <c r="O106" s="113">
        <f>IF($B106=$B$3&amp;" Wide",SUMIFS('Input forecast of cost driver'!S$4:S$106,'Input forecast of cost driver'!S$4:S$106,"&gt;0",'Input forecast of cost driver'!$B$4:$B$106,'Output sheet'!$B$3,'Input forecast of cost driver'!$D$4:$D$106,'Output sheet'!$B$89),SUMIFS('Input forecast of cost driver'!S$4:S$106,'Input forecast of cost driver'!S$4:S$106,"&gt;0",'Input forecast of cost driver'!$B$4:$B$106,'Output sheet'!$B$3,'Input forecast of cost driver'!$D$4:$D$106,'Output sheet'!$B$89,'Input forecast of cost driver'!$C$4:$C$106,'Output sheet'!$B106))</f>
        <v>0</v>
      </c>
      <c r="P106" s="113">
        <f>IF($B106=$B$3&amp;" Wide",SUMIFS('Input forecast of cost driver'!T$4:T$106,'Input forecast of cost driver'!T$4:T$106,"&gt;0",'Input forecast of cost driver'!$B$4:$B$106,'Output sheet'!$B$3,'Input forecast of cost driver'!$D$4:$D$106,'Output sheet'!$B$89),SUMIFS('Input forecast of cost driver'!T$4:T$106,'Input forecast of cost driver'!T$4:T$106,"&gt;0",'Input forecast of cost driver'!$B$4:$B$106,'Output sheet'!$B$3,'Input forecast of cost driver'!$D$4:$D$106,'Output sheet'!$B$89,'Input forecast of cost driver'!$C$4:$C$106,'Output sheet'!$B106))</f>
        <v>0</v>
      </c>
      <c r="Q106" s="113">
        <f>IF($B106=$B$3&amp;" Wide",SUMIFS('Input forecast of cost driver'!U$4:U$106,'Input forecast of cost driver'!U$4:U$106,"&gt;0",'Input forecast of cost driver'!$B$4:$B$106,'Output sheet'!$B$3,'Input forecast of cost driver'!$D$4:$D$106,'Output sheet'!$B$89),SUMIFS('Input forecast of cost driver'!U$4:U$106,'Input forecast of cost driver'!U$4:U$106,"&gt;0",'Input forecast of cost driver'!$B$4:$B$106,'Output sheet'!$B$3,'Input forecast of cost driver'!$D$4:$D$106,'Output sheet'!$B$89,'Input forecast of cost driver'!$C$4:$C$106,'Output sheet'!$B106))</f>
        <v>0</v>
      </c>
      <c r="R106" s="113">
        <f>IF($B106=$B$3&amp;" Wide",SUMIFS('Input forecast of cost driver'!V$4:V$106,'Input forecast of cost driver'!V$4:V$106,"&gt;0",'Input forecast of cost driver'!$B$4:$B$106,'Output sheet'!$B$3,'Input forecast of cost driver'!$D$4:$D$106,'Output sheet'!$B$89),SUMIFS('Input forecast of cost driver'!V$4:V$106,'Input forecast of cost driver'!V$4:V$106,"&gt;0",'Input forecast of cost driver'!$B$4:$B$106,'Output sheet'!$B$3,'Input forecast of cost driver'!$D$4:$D$106,'Output sheet'!$B$89,'Input forecast of cost driver'!$C$4:$C$106,'Output sheet'!$B106))</f>
        <v>0</v>
      </c>
      <c r="S106" s="113">
        <f>IF($B106=$B$3&amp;" Wide",SUMIFS('Input forecast of cost driver'!W$4:W$106,'Input forecast of cost driver'!W$4:W$106,"&gt;0",'Input forecast of cost driver'!$B$4:$B$106,'Output sheet'!$B$3,'Input forecast of cost driver'!$D$4:$D$106,'Output sheet'!$B$89),SUMIFS('Input forecast of cost driver'!W$4:W$106,'Input forecast of cost driver'!W$4:W$106,"&gt;0",'Input forecast of cost driver'!$B$4:$B$106,'Output sheet'!$B$3,'Input forecast of cost driver'!$D$4:$D$106,'Output sheet'!$B$89,'Input forecast of cost driver'!$C$4:$C$106,'Output sheet'!$B106))</f>
        <v>0</v>
      </c>
      <c r="T106" s="113">
        <f>IF($B106=$B$3&amp;" Wide",SUMIFS('Input forecast of cost driver'!X$4:X$106,'Input forecast of cost driver'!X$4:X$106,"&gt;0",'Input forecast of cost driver'!$B$4:$B$106,'Output sheet'!$B$3,'Input forecast of cost driver'!$D$4:$D$106,'Output sheet'!$B$89),SUMIFS('Input forecast of cost driver'!X$4:X$106,'Input forecast of cost driver'!X$4:X$106,"&gt;0",'Input forecast of cost driver'!$B$4:$B$106,'Output sheet'!$B$3,'Input forecast of cost driver'!$D$4:$D$106,'Output sheet'!$B$89,'Input forecast of cost driver'!$C$4:$C$106,'Output sheet'!$B106))</f>
        <v>0</v>
      </c>
      <c r="U106" s="113">
        <f>IF($B106=$B$3&amp;" Wide",SUMIFS('Input forecast of cost driver'!Y$4:Y$106,'Input forecast of cost driver'!Y$4:Y$106,"&gt;0",'Input forecast of cost driver'!$B$4:$B$106,'Output sheet'!$B$3,'Input forecast of cost driver'!$D$4:$D$106,'Output sheet'!$B$89),SUMIFS('Input forecast of cost driver'!Y$4:Y$106,'Input forecast of cost driver'!Y$4:Y$106,"&gt;0",'Input forecast of cost driver'!$B$4:$B$106,'Output sheet'!$B$3,'Input forecast of cost driver'!$D$4:$D$106,'Output sheet'!$B$89,'Input forecast of cost driver'!$C$4:$C$106,'Output sheet'!$B106))</f>
        <v>0</v>
      </c>
      <c r="V106" s="113">
        <f>IF($B106=$B$3&amp;" Wide",SUMIFS('Input forecast of cost driver'!Z$4:Z$106,'Input forecast of cost driver'!Z$4:Z$106,"&gt;0",'Input forecast of cost driver'!$B$4:$B$106,'Output sheet'!$B$3,'Input forecast of cost driver'!$D$4:$D$106,'Output sheet'!$B$89),SUMIFS('Input forecast of cost driver'!Z$4:Z$106,'Input forecast of cost driver'!Z$4:Z$106,"&gt;0",'Input forecast of cost driver'!$B$4:$B$106,'Output sheet'!$B$3,'Input forecast of cost driver'!$D$4:$D$106,'Output sheet'!$B$89,'Input forecast of cost driver'!$C$4:$C$106,'Output sheet'!$B106))</f>
        <v>0</v>
      </c>
      <c r="W106" s="113">
        <f>IF($B106=$B$3&amp;" Wide",SUMIFS('Input forecast of cost driver'!AA$4:AA$106,'Input forecast of cost driver'!AA$4:AA$106,"&gt;0",'Input forecast of cost driver'!$B$4:$B$106,'Output sheet'!$B$3,'Input forecast of cost driver'!$D$4:$D$106,'Output sheet'!$B$89),SUMIFS('Input forecast of cost driver'!AA$4:AA$106,'Input forecast of cost driver'!AA$4:AA$106,"&gt;0",'Input forecast of cost driver'!$B$4:$B$106,'Output sheet'!$B$3,'Input forecast of cost driver'!$D$4:$D$106,'Output sheet'!$B$89,'Input forecast of cost driver'!$C$4:$C$106,'Output sheet'!$B106))</f>
        <v>0</v>
      </c>
      <c r="X106" s="113">
        <f>IF($B106=$B$3&amp;" Wide",SUMIFS('Input forecast of cost driver'!AB$4:AB$106,'Input forecast of cost driver'!AB$4:AB$106,"&gt;0",'Input forecast of cost driver'!$B$4:$B$106,'Output sheet'!$B$3,'Input forecast of cost driver'!$D$4:$D$106,'Output sheet'!$B$89),SUMIFS('Input forecast of cost driver'!AB$4:AB$106,'Input forecast of cost driver'!AB$4:AB$106,"&gt;0",'Input forecast of cost driver'!$B$4:$B$106,'Output sheet'!$B$3,'Input forecast of cost driver'!$D$4:$D$106,'Output sheet'!$B$89,'Input forecast of cost driver'!$C$4:$C$106,'Output sheet'!$B106))</f>
        <v>0</v>
      </c>
      <c r="Y106" s="113">
        <f>IF($B106=$B$3&amp;" Wide",SUMIFS('Input forecast of cost driver'!AC$4:AC$106,'Input forecast of cost driver'!AC$4:AC$106,"&gt;0",'Input forecast of cost driver'!$B$4:$B$106,'Output sheet'!$B$3,'Input forecast of cost driver'!$D$4:$D$106,'Output sheet'!$B$89),SUMIFS('Input forecast of cost driver'!AC$4:AC$106,'Input forecast of cost driver'!AC$4:AC$106,"&gt;0",'Input forecast of cost driver'!$B$4:$B$106,'Output sheet'!$B$3,'Input forecast of cost driver'!$D$4:$D$106,'Output sheet'!$B$89,'Input forecast of cost driver'!$C$4:$C$106,'Output sheet'!$B106))</f>
        <v>0</v>
      </c>
      <c r="Z106" s="113">
        <f>IF($B106=$B$3&amp;" Wide",SUMIFS('Input forecast of cost driver'!AD$4:AD$106,'Input forecast of cost driver'!AD$4:AD$106,"&gt;0",'Input forecast of cost driver'!$B$4:$B$106,'Output sheet'!$B$3,'Input forecast of cost driver'!$D$4:$D$106,'Output sheet'!$B$89),SUMIFS('Input forecast of cost driver'!AD$4:AD$106,'Input forecast of cost driver'!AD$4:AD$106,"&gt;0",'Input forecast of cost driver'!$B$4:$B$106,'Output sheet'!$B$3,'Input forecast of cost driver'!$D$4:$D$106,'Output sheet'!$B$89,'Input forecast of cost driver'!$C$4:$C$106,'Output sheet'!$B106))</f>
        <v>0</v>
      </c>
      <c r="AA106" s="113">
        <f>IF($B106=$B$3&amp;" Wide",SUMIFS('Input forecast of cost driver'!AE$4:AE$106,'Input forecast of cost driver'!AE$4:AE$106,"&gt;0",'Input forecast of cost driver'!$B$4:$B$106,'Output sheet'!$B$3,'Input forecast of cost driver'!$D$4:$D$106,'Output sheet'!$B$89),SUMIFS('Input forecast of cost driver'!AE$4:AE$106,'Input forecast of cost driver'!AE$4:AE$106,"&gt;0",'Input forecast of cost driver'!$B$4:$B$106,'Output sheet'!$B$3,'Input forecast of cost driver'!$D$4:$D$106,'Output sheet'!$B$89,'Input forecast of cost driver'!$C$4:$C$106,'Output sheet'!$B106))</f>
        <v>0</v>
      </c>
    </row>
    <row r="107" spans="2:27">
      <c r="B107" s="32" t="str">
        <f t="shared" si="29"/>
        <v/>
      </c>
      <c r="C107" s="113">
        <f>IF($B107=$B$3&amp;" Wide",SUMIFS('Input forecast of cost driver'!G$4:G$106,'Input forecast of cost driver'!G$4:G$106,"&gt;0",'Input forecast of cost driver'!$B$4:$B$106,'Output sheet'!$B$3,'Input forecast of cost driver'!$D$4:$D$106,'Output sheet'!$B$89),SUMIFS('Input forecast of cost driver'!G$4:G$106,'Input forecast of cost driver'!G$4:G$106,"&gt;0",'Input forecast of cost driver'!$B$4:$B$106,'Output sheet'!$B$3,'Input forecast of cost driver'!$D$4:$D$106,'Output sheet'!$B$89,'Input forecast of cost driver'!$C$4:$C$106,'Output sheet'!$B107))</f>
        <v>0</v>
      </c>
      <c r="D107" s="113">
        <f>IF($B107=$B$3&amp;" Wide",SUMIFS('Input forecast of cost driver'!H$4:H$106,'Input forecast of cost driver'!H$4:H$106,"&gt;0",'Input forecast of cost driver'!$B$4:$B$106,'Output sheet'!$B$3,'Input forecast of cost driver'!$D$4:$D$106,'Output sheet'!$B$89),SUMIFS('Input forecast of cost driver'!H$4:H$106,'Input forecast of cost driver'!H$4:H$106,"&gt;0",'Input forecast of cost driver'!$B$4:$B$106,'Output sheet'!$B$3,'Input forecast of cost driver'!$D$4:$D$106,'Output sheet'!$B$89,'Input forecast of cost driver'!$C$4:$C$106,'Output sheet'!$B107))</f>
        <v>0</v>
      </c>
      <c r="E107" s="113">
        <f>IF($B107=$B$3&amp;" Wide",SUMIFS('Input forecast of cost driver'!I$4:I$106,'Input forecast of cost driver'!I$4:I$106,"&gt;0",'Input forecast of cost driver'!$B$4:$B$106,'Output sheet'!$B$3,'Input forecast of cost driver'!$D$4:$D$106,'Output sheet'!$B$89),SUMIFS('Input forecast of cost driver'!I$4:I$106,'Input forecast of cost driver'!I$4:I$106,"&gt;0",'Input forecast of cost driver'!$B$4:$B$106,'Output sheet'!$B$3,'Input forecast of cost driver'!$D$4:$D$106,'Output sheet'!$B$89,'Input forecast of cost driver'!$C$4:$C$106,'Output sheet'!$B107))</f>
        <v>0</v>
      </c>
      <c r="F107" s="113">
        <f>IF($B107=$B$3&amp;" Wide",SUMIFS('Input forecast of cost driver'!J$4:J$106,'Input forecast of cost driver'!J$4:J$106,"&gt;0",'Input forecast of cost driver'!$B$4:$B$106,'Output sheet'!$B$3,'Input forecast of cost driver'!$D$4:$D$106,'Output sheet'!$B$89),SUMIFS('Input forecast of cost driver'!J$4:J$106,'Input forecast of cost driver'!J$4:J$106,"&gt;0",'Input forecast of cost driver'!$B$4:$B$106,'Output sheet'!$B$3,'Input forecast of cost driver'!$D$4:$D$106,'Output sheet'!$B$89,'Input forecast of cost driver'!$C$4:$C$106,'Output sheet'!$B107))</f>
        <v>0</v>
      </c>
      <c r="G107" s="113">
        <f>IF($B107=$B$3&amp;" Wide",SUMIFS('Input forecast of cost driver'!K$4:K$106,'Input forecast of cost driver'!K$4:K$106,"&gt;0",'Input forecast of cost driver'!$B$4:$B$106,'Output sheet'!$B$3,'Input forecast of cost driver'!$D$4:$D$106,'Output sheet'!$B$89),SUMIFS('Input forecast of cost driver'!K$4:K$106,'Input forecast of cost driver'!K$4:K$106,"&gt;0",'Input forecast of cost driver'!$B$4:$B$106,'Output sheet'!$B$3,'Input forecast of cost driver'!$D$4:$D$106,'Output sheet'!$B$89,'Input forecast of cost driver'!$C$4:$C$106,'Output sheet'!$B107))</f>
        <v>0</v>
      </c>
      <c r="H107" s="113">
        <f>IF($B107=$B$3&amp;" Wide",SUMIFS('Input forecast of cost driver'!L$4:L$106,'Input forecast of cost driver'!L$4:L$106,"&gt;0",'Input forecast of cost driver'!$B$4:$B$106,'Output sheet'!$B$3,'Input forecast of cost driver'!$D$4:$D$106,'Output sheet'!$B$89),SUMIFS('Input forecast of cost driver'!L$4:L$106,'Input forecast of cost driver'!L$4:L$106,"&gt;0",'Input forecast of cost driver'!$B$4:$B$106,'Output sheet'!$B$3,'Input forecast of cost driver'!$D$4:$D$106,'Output sheet'!$B$89,'Input forecast of cost driver'!$C$4:$C$106,'Output sheet'!$B107))</f>
        <v>0</v>
      </c>
      <c r="I107" s="113">
        <f>IF($B107=$B$3&amp;" Wide",SUMIFS('Input forecast of cost driver'!M$4:M$106,'Input forecast of cost driver'!M$4:M$106,"&gt;0",'Input forecast of cost driver'!$B$4:$B$106,'Output sheet'!$B$3,'Input forecast of cost driver'!$D$4:$D$106,'Output sheet'!$B$89),SUMIFS('Input forecast of cost driver'!M$4:M$106,'Input forecast of cost driver'!M$4:M$106,"&gt;0",'Input forecast of cost driver'!$B$4:$B$106,'Output sheet'!$B$3,'Input forecast of cost driver'!$D$4:$D$106,'Output sheet'!$B$89,'Input forecast of cost driver'!$C$4:$C$106,'Output sheet'!$B107))</f>
        <v>0</v>
      </c>
      <c r="J107" s="113">
        <f>IF($B107=$B$3&amp;" Wide",SUMIFS('Input forecast of cost driver'!N$4:N$106,'Input forecast of cost driver'!N$4:N$106,"&gt;0",'Input forecast of cost driver'!$B$4:$B$106,'Output sheet'!$B$3,'Input forecast of cost driver'!$D$4:$D$106,'Output sheet'!$B$89),SUMIFS('Input forecast of cost driver'!N$4:N$106,'Input forecast of cost driver'!N$4:N$106,"&gt;0",'Input forecast of cost driver'!$B$4:$B$106,'Output sheet'!$B$3,'Input forecast of cost driver'!$D$4:$D$106,'Output sheet'!$B$89,'Input forecast of cost driver'!$C$4:$C$106,'Output sheet'!$B107))</f>
        <v>0</v>
      </c>
      <c r="K107" s="113">
        <f>IF($B107=$B$3&amp;" Wide",SUMIFS('Input forecast of cost driver'!O$4:O$106,'Input forecast of cost driver'!O$4:O$106,"&gt;0",'Input forecast of cost driver'!$B$4:$B$106,'Output sheet'!$B$3,'Input forecast of cost driver'!$D$4:$D$106,'Output sheet'!$B$89),SUMIFS('Input forecast of cost driver'!O$4:O$106,'Input forecast of cost driver'!O$4:O$106,"&gt;0",'Input forecast of cost driver'!$B$4:$B$106,'Output sheet'!$B$3,'Input forecast of cost driver'!$D$4:$D$106,'Output sheet'!$B$89,'Input forecast of cost driver'!$C$4:$C$106,'Output sheet'!$B107))</f>
        <v>0</v>
      </c>
      <c r="L107" s="113">
        <f>IF($B107=$B$3&amp;" Wide",SUMIFS('Input forecast of cost driver'!P$4:P$106,'Input forecast of cost driver'!P$4:P$106,"&gt;0",'Input forecast of cost driver'!$B$4:$B$106,'Output sheet'!$B$3,'Input forecast of cost driver'!$D$4:$D$106,'Output sheet'!$B$89),SUMIFS('Input forecast of cost driver'!P$4:P$106,'Input forecast of cost driver'!P$4:P$106,"&gt;0",'Input forecast of cost driver'!$B$4:$B$106,'Output sheet'!$B$3,'Input forecast of cost driver'!$D$4:$D$106,'Output sheet'!$B$89,'Input forecast of cost driver'!$C$4:$C$106,'Output sheet'!$B107))</f>
        <v>0</v>
      </c>
      <c r="M107" s="113">
        <f>IF($B107=$B$3&amp;" Wide",SUMIFS('Input forecast of cost driver'!Q$4:Q$106,'Input forecast of cost driver'!Q$4:Q$106,"&gt;0",'Input forecast of cost driver'!$B$4:$B$106,'Output sheet'!$B$3,'Input forecast of cost driver'!$D$4:$D$106,'Output sheet'!$B$89),SUMIFS('Input forecast of cost driver'!Q$4:Q$106,'Input forecast of cost driver'!Q$4:Q$106,"&gt;0",'Input forecast of cost driver'!$B$4:$B$106,'Output sheet'!$B$3,'Input forecast of cost driver'!$D$4:$D$106,'Output sheet'!$B$89,'Input forecast of cost driver'!$C$4:$C$106,'Output sheet'!$B107))</f>
        <v>0</v>
      </c>
      <c r="N107" s="113">
        <f>IF($B107=$B$3&amp;" Wide",SUMIFS('Input forecast of cost driver'!R$4:R$106,'Input forecast of cost driver'!R$4:R$106,"&gt;0",'Input forecast of cost driver'!$B$4:$B$106,'Output sheet'!$B$3,'Input forecast of cost driver'!$D$4:$D$106,'Output sheet'!$B$89),SUMIFS('Input forecast of cost driver'!R$4:R$106,'Input forecast of cost driver'!R$4:R$106,"&gt;0",'Input forecast of cost driver'!$B$4:$B$106,'Output sheet'!$B$3,'Input forecast of cost driver'!$D$4:$D$106,'Output sheet'!$B$89,'Input forecast of cost driver'!$C$4:$C$106,'Output sheet'!$B107))</f>
        <v>0</v>
      </c>
      <c r="O107" s="113">
        <f>IF($B107=$B$3&amp;" Wide",SUMIFS('Input forecast of cost driver'!S$4:S$106,'Input forecast of cost driver'!S$4:S$106,"&gt;0",'Input forecast of cost driver'!$B$4:$B$106,'Output sheet'!$B$3,'Input forecast of cost driver'!$D$4:$D$106,'Output sheet'!$B$89),SUMIFS('Input forecast of cost driver'!S$4:S$106,'Input forecast of cost driver'!S$4:S$106,"&gt;0",'Input forecast of cost driver'!$B$4:$B$106,'Output sheet'!$B$3,'Input forecast of cost driver'!$D$4:$D$106,'Output sheet'!$B$89,'Input forecast of cost driver'!$C$4:$C$106,'Output sheet'!$B107))</f>
        <v>0</v>
      </c>
      <c r="P107" s="113">
        <f>IF($B107=$B$3&amp;" Wide",SUMIFS('Input forecast of cost driver'!T$4:T$106,'Input forecast of cost driver'!T$4:T$106,"&gt;0",'Input forecast of cost driver'!$B$4:$B$106,'Output sheet'!$B$3,'Input forecast of cost driver'!$D$4:$D$106,'Output sheet'!$B$89),SUMIFS('Input forecast of cost driver'!T$4:T$106,'Input forecast of cost driver'!T$4:T$106,"&gt;0",'Input forecast of cost driver'!$B$4:$B$106,'Output sheet'!$B$3,'Input forecast of cost driver'!$D$4:$D$106,'Output sheet'!$B$89,'Input forecast of cost driver'!$C$4:$C$106,'Output sheet'!$B107))</f>
        <v>0</v>
      </c>
      <c r="Q107" s="113">
        <f>IF($B107=$B$3&amp;" Wide",SUMIFS('Input forecast of cost driver'!U$4:U$106,'Input forecast of cost driver'!U$4:U$106,"&gt;0",'Input forecast of cost driver'!$B$4:$B$106,'Output sheet'!$B$3,'Input forecast of cost driver'!$D$4:$D$106,'Output sheet'!$B$89),SUMIFS('Input forecast of cost driver'!U$4:U$106,'Input forecast of cost driver'!U$4:U$106,"&gt;0",'Input forecast of cost driver'!$B$4:$B$106,'Output sheet'!$B$3,'Input forecast of cost driver'!$D$4:$D$106,'Output sheet'!$B$89,'Input forecast of cost driver'!$C$4:$C$106,'Output sheet'!$B107))</f>
        <v>0</v>
      </c>
      <c r="R107" s="113">
        <f>IF($B107=$B$3&amp;" Wide",SUMIFS('Input forecast of cost driver'!V$4:V$106,'Input forecast of cost driver'!V$4:V$106,"&gt;0",'Input forecast of cost driver'!$B$4:$B$106,'Output sheet'!$B$3,'Input forecast of cost driver'!$D$4:$D$106,'Output sheet'!$B$89),SUMIFS('Input forecast of cost driver'!V$4:V$106,'Input forecast of cost driver'!V$4:V$106,"&gt;0",'Input forecast of cost driver'!$B$4:$B$106,'Output sheet'!$B$3,'Input forecast of cost driver'!$D$4:$D$106,'Output sheet'!$B$89,'Input forecast of cost driver'!$C$4:$C$106,'Output sheet'!$B107))</f>
        <v>0</v>
      </c>
      <c r="S107" s="113">
        <f>IF($B107=$B$3&amp;" Wide",SUMIFS('Input forecast of cost driver'!W$4:W$106,'Input forecast of cost driver'!W$4:W$106,"&gt;0",'Input forecast of cost driver'!$B$4:$B$106,'Output sheet'!$B$3,'Input forecast of cost driver'!$D$4:$D$106,'Output sheet'!$B$89),SUMIFS('Input forecast of cost driver'!W$4:W$106,'Input forecast of cost driver'!W$4:W$106,"&gt;0",'Input forecast of cost driver'!$B$4:$B$106,'Output sheet'!$B$3,'Input forecast of cost driver'!$D$4:$D$106,'Output sheet'!$B$89,'Input forecast of cost driver'!$C$4:$C$106,'Output sheet'!$B107))</f>
        <v>0</v>
      </c>
      <c r="T107" s="113">
        <f>IF($B107=$B$3&amp;" Wide",SUMIFS('Input forecast of cost driver'!X$4:X$106,'Input forecast of cost driver'!X$4:X$106,"&gt;0",'Input forecast of cost driver'!$B$4:$B$106,'Output sheet'!$B$3,'Input forecast of cost driver'!$D$4:$D$106,'Output sheet'!$B$89),SUMIFS('Input forecast of cost driver'!X$4:X$106,'Input forecast of cost driver'!X$4:X$106,"&gt;0",'Input forecast of cost driver'!$B$4:$B$106,'Output sheet'!$B$3,'Input forecast of cost driver'!$D$4:$D$106,'Output sheet'!$B$89,'Input forecast of cost driver'!$C$4:$C$106,'Output sheet'!$B107))</f>
        <v>0</v>
      </c>
      <c r="U107" s="113">
        <f>IF($B107=$B$3&amp;" Wide",SUMIFS('Input forecast of cost driver'!Y$4:Y$106,'Input forecast of cost driver'!Y$4:Y$106,"&gt;0",'Input forecast of cost driver'!$B$4:$B$106,'Output sheet'!$B$3,'Input forecast of cost driver'!$D$4:$D$106,'Output sheet'!$B$89),SUMIFS('Input forecast of cost driver'!Y$4:Y$106,'Input forecast of cost driver'!Y$4:Y$106,"&gt;0",'Input forecast of cost driver'!$B$4:$B$106,'Output sheet'!$B$3,'Input forecast of cost driver'!$D$4:$D$106,'Output sheet'!$B$89,'Input forecast of cost driver'!$C$4:$C$106,'Output sheet'!$B107))</f>
        <v>0</v>
      </c>
      <c r="V107" s="113">
        <f>IF($B107=$B$3&amp;" Wide",SUMIFS('Input forecast of cost driver'!Z$4:Z$106,'Input forecast of cost driver'!Z$4:Z$106,"&gt;0",'Input forecast of cost driver'!$B$4:$B$106,'Output sheet'!$B$3,'Input forecast of cost driver'!$D$4:$D$106,'Output sheet'!$B$89),SUMIFS('Input forecast of cost driver'!Z$4:Z$106,'Input forecast of cost driver'!Z$4:Z$106,"&gt;0",'Input forecast of cost driver'!$B$4:$B$106,'Output sheet'!$B$3,'Input forecast of cost driver'!$D$4:$D$106,'Output sheet'!$B$89,'Input forecast of cost driver'!$C$4:$C$106,'Output sheet'!$B107))</f>
        <v>0</v>
      </c>
      <c r="W107" s="113">
        <f>IF($B107=$B$3&amp;" Wide",SUMIFS('Input forecast of cost driver'!AA$4:AA$106,'Input forecast of cost driver'!AA$4:AA$106,"&gt;0",'Input forecast of cost driver'!$B$4:$B$106,'Output sheet'!$B$3,'Input forecast of cost driver'!$D$4:$D$106,'Output sheet'!$B$89),SUMIFS('Input forecast of cost driver'!AA$4:AA$106,'Input forecast of cost driver'!AA$4:AA$106,"&gt;0",'Input forecast of cost driver'!$B$4:$B$106,'Output sheet'!$B$3,'Input forecast of cost driver'!$D$4:$D$106,'Output sheet'!$B$89,'Input forecast of cost driver'!$C$4:$C$106,'Output sheet'!$B107))</f>
        <v>0</v>
      </c>
      <c r="X107" s="113">
        <f>IF($B107=$B$3&amp;" Wide",SUMIFS('Input forecast of cost driver'!AB$4:AB$106,'Input forecast of cost driver'!AB$4:AB$106,"&gt;0",'Input forecast of cost driver'!$B$4:$B$106,'Output sheet'!$B$3,'Input forecast of cost driver'!$D$4:$D$106,'Output sheet'!$B$89),SUMIFS('Input forecast of cost driver'!AB$4:AB$106,'Input forecast of cost driver'!AB$4:AB$106,"&gt;0",'Input forecast of cost driver'!$B$4:$B$106,'Output sheet'!$B$3,'Input forecast of cost driver'!$D$4:$D$106,'Output sheet'!$B$89,'Input forecast of cost driver'!$C$4:$C$106,'Output sheet'!$B107))</f>
        <v>0</v>
      </c>
      <c r="Y107" s="113">
        <f>IF($B107=$B$3&amp;" Wide",SUMIFS('Input forecast of cost driver'!AC$4:AC$106,'Input forecast of cost driver'!AC$4:AC$106,"&gt;0",'Input forecast of cost driver'!$B$4:$B$106,'Output sheet'!$B$3,'Input forecast of cost driver'!$D$4:$D$106,'Output sheet'!$B$89),SUMIFS('Input forecast of cost driver'!AC$4:AC$106,'Input forecast of cost driver'!AC$4:AC$106,"&gt;0",'Input forecast of cost driver'!$B$4:$B$106,'Output sheet'!$B$3,'Input forecast of cost driver'!$D$4:$D$106,'Output sheet'!$B$89,'Input forecast of cost driver'!$C$4:$C$106,'Output sheet'!$B107))</f>
        <v>0</v>
      </c>
      <c r="Z107" s="113">
        <f>IF($B107=$B$3&amp;" Wide",SUMIFS('Input forecast of cost driver'!AD$4:AD$106,'Input forecast of cost driver'!AD$4:AD$106,"&gt;0",'Input forecast of cost driver'!$B$4:$B$106,'Output sheet'!$B$3,'Input forecast of cost driver'!$D$4:$D$106,'Output sheet'!$B$89),SUMIFS('Input forecast of cost driver'!AD$4:AD$106,'Input forecast of cost driver'!AD$4:AD$106,"&gt;0",'Input forecast of cost driver'!$B$4:$B$106,'Output sheet'!$B$3,'Input forecast of cost driver'!$D$4:$D$106,'Output sheet'!$B$89,'Input forecast of cost driver'!$C$4:$C$106,'Output sheet'!$B107))</f>
        <v>0</v>
      </c>
      <c r="AA107" s="113">
        <f>IF($B107=$B$3&amp;" Wide",SUMIFS('Input forecast of cost driver'!AE$4:AE$106,'Input forecast of cost driver'!AE$4:AE$106,"&gt;0",'Input forecast of cost driver'!$B$4:$B$106,'Output sheet'!$B$3,'Input forecast of cost driver'!$D$4:$D$106,'Output sheet'!$B$89),SUMIFS('Input forecast of cost driver'!AE$4:AE$106,'Input forecast of cost driver'!AE$4:AE$106,"&gt;0",'Input forecast of cost driver'!$B$4:$B$106,'Output sheet'!$B$3,'Input forecast of cost driver'!$D$4:$D$106,'Output sheet'!$B$89,'Input forecast of cost driver'!$C$4:$C$106,'Output sheet'!$B107))</f>
        <v>0</v>
      </c>
    </row>
    <row r="108" spans="2:27">
      <c r="B108" s="32" t="str">
        <f t="shared" si="29"/>
        <v/>
      </c>
      <c r="C108" s="113">
        <f>IF($B108=$B$3&amp;" Wide",SUMIFS('Input forecast of cost driver'!G$4:G$106,'Input forecast of cost driver'!G$4:G$106,"&gt;0",'Input forecast of cost driver'!$B$4:$B$106,'Output sheet'!$B$3,'Input forecast of cost driver'!$D$4:$D$106,'Output sheet'!$B$89),SUMIFS('Input forecast of cost driver'!G$4:G$106,'Input forecast of cost driver'!G$4:G$106,"&gt;0",'Input forecast of cost driver'!$B$4:$B$106,'Output sheet'!$B$3,'Input forecast of cost driver'!$D$4:$D$106,'Output sheet'!$B$89,'Input forecast of cost driver'!$C$4:$C$106,'Output sheet'!$B108))</f>
        <v>0</v>
      </c>
      <c r="D108" s="113">
        <f>IF($B108=$B$3&amp;" Wide",SUMIFS('Input forecast of cost driver'!H$4:H$106,'Input forecast of cost driver'!H$4:H$106,"&gt;0",'Input forecast of cost driver'!$B$4:$B$106,'Output sheet'!$B$3,'Input forecast of cost driver'!$D$4:$D$106,'Output sheet'!$B$89),SUMIFS('Input forecast of cost driver'!H$4:H$106,'Input forecast of cost driver'!H$4:H$106,"&gt;0",'Input forecast of cost driver'!$B$4:$B$106,'Output sheet'!$B$3,'Input forecast of cost driver'!$D$4:$D$106,'Output sheet'!$B$89,'Input forecast of cost driver'!$C$4:$C$106,'Output sheet'!$B108))</f>
        <v>0</v>
      </c>
      <c r="E108" s="113">
        <f>IF($B108=$B$3&amp;" Wide",SUMIFS('Input forecast of cost driver'!I$4:I$106,'Input forecast of cost driver'!I$4:I$106,"&gt;0",'Input forecast of cost driver'!$B$4:$B$106,'Output sheet'!$B$3,'Input forecast of cost driver'!$D$4:$D$106,'Output sheet'!$B$89),SUMIFS('Input forecast of cost driver'!I$4:I$106,'Input forecast of cost driver'!I$4:I$106,"&gt;0",'Input forecast of cost driver'!$B$4:$B$106,'Output sheet'!$B$3,'Input forecast of cost driver'!$D$4:$D$106,'Output sheet'!$B$89,'Input forecast of cost driver'!$C$4:$C$106,'Output sheet'!$B108))</f>
        <v>0</v>
      </c>
      <c r="F108" s="113">
        <f>IF($B108=$B$3&amp;" Wide",SUMIFS('Input forecast of cost driver'!J$4:J$106,'Input forecast of cost driver'!J$4:J$106,"&gt;0",'Input forecast of cost driver'!$B$4:$B$106,'Output sheet'!$B$3,'Input forecast of cost driver'!$D$4:$D$106,'Output sheet'!$B$89),SUMIFS('Input forecast of cost driver'!J$4:J$106,'Input forecast of cost driver'!J$4:J$106,"&gt;0",'Input forecast of cost driver'!$B$4:$B$106,'Output sheet'!$B$3,'Input forecast of cost driver'!$D$4:$D$106,'Output sheet'!$B$89,'Input forecast of cost driver'!$C$4:$C$106,'Output sheet'!$B108))</f>
        <v>0</v>
      </c>
      <c r="G108" s="113">
        <f>IF($B108=$B$3&amp;" Wide",SUMIFS('Input forecast of cost driver'!K$4:K$106,'Input forecast of cost driver'!K$4:K$106,"&gt;0",'Input forecast of cost driver'!$B$4:$B$106,'Output sheet'!$B$3,'Input forecast of cost driver'!$D$4:$D$106,'Output sheet'!$B$89),SUMIFS('Input forecast of cost driver'!K$4:K$106,'Input forecast of cost driver'!K$4:K$106,"&gt;0",'Input forecast of cost driver'!$B$4:$B$106,'Output sheet'!$B$3,'Input forecast of cost driver'!$D$4:$D$106,'Output sheet'!$B$89,'Input forecast of cost driver'!$C$4:$C$106,'Output sheet'!$B108))</f>
        <v>0</v>
      </c>
      <c r="H108" s="113">
        <f>IF($B108=$B$3&amp;" Wide",SUMIFS('Input forecast of cost driver'!L$4:L$106,'Input forecast of cost driver'!L$4:L$106,"&gt;0",'Input forecast of cost driver'!$B$4:$B$106,'Output sheet'!$B$3,'Input forecast of cost driver'!$D$4:$D$106,'Output sheet'!$B$89),SUMIFS('Input forecast of cost driver'!L$4:L$106,'Input forecast of cost driver'!L$4:L$106,"&gt;0",'Input forecast of cost driver'!$B$4:$B$106,'Output sheet'!$B$3,'Input forecast of cost driver'!$D$4:$D$106,'Output sheet'!$B$89,'Input forecast of cost driver'!$C$4:$C$106,'Output sheet'!$B108))</f>
        <v>0</v>
      </c>
      <c r="I108" s="113">
        <f>IF($B108=$B$3&amp;" Wide",SUMIFS('Input forecast of cost driver'!M$4:M$106,'Input forecast of cost driver'!M$4:M$106,"&gt;0",'Input forecast of cost driver'!$B$4:$B$106,'Output sheet'!$B$3,'Input forecast of cost driver'!$D$4:$D$106,'Output sheet'!$B$89),SUMIFS('Input forecast of cost driver'!M$4:M$106,'Input forecast of cost driver'!M$4:M$106,"&gt;0",'Input forecast of cost driver'!$B$4:$B$106,'Output sheet'!$B$3,'Input forecast of cost driver'!$D$4:$D$106,'Output sheet'!$B$89,'Input forecast of cost driver'!$C$4:$C$106,'Output sheet'!$B108))</f>
        <v>0</v>
      </c>
      <c r="J108" s="113">
        <f>IF($B108=$B$3&amp;" Wide",SUMIFS('Input forecast of cost driver'!N$4:N$106,'Input forecast of cost driver'!N$4:N$106,"&gt;0",'Input forecast of cost driver'!$B$4:$B$106,'Output sheet'!$B$3,'Input forecast of cost driver'!$D$4:$D$106,'Output sheet'!$B$89),SUMIFS('Input forecast of cost driver'!N$4:N$106,'Input forecast of cost driver'!N$4:N$106,"&gt;0",'Input forecast of cost driver'!$B$4:$B$106,'Output sheet'!$B$3,'Input forecast of cost driver'!$D$4:$D$106,'Output sheet'!$B$89,'Input forecast of cost driver'!$C$4:$C$106,'Output sheet'!$B108))</f>
        <v>0</v>
      </c>
      <c r="K108" s="113">
        <f>IF($B108=$B$3&amp;" Wide",SUMIFS('Input forecast of cost driver'!O$4:O$106,'Input forecast of cost driver'!O$4:O$106,"&gt;0",'Input forecast of cost driver'!$B$4:$B$106,'Output sheet'!$B$3,'Input forecast of cost driver'!$D$4:$D$106,'Output sheet'!$B$89),SUMIFS('Input forecast of cost driver'!O$4:O$106,'Input forecast of cost driver'!O$4:O$106,"&gt;0",'Input forecast of cost driver'!$B$4:$B$106,'Output sheet'!$B$3,'Input forecast of cost driver'!$D$4:$D$106,'Output sheet'!$B$89,'Input forecast of cost driver'!$C$4:$C$106,'Output sheet'!$B108))</f>
        <v>0</v>
      </c>
      <c r="L108" s="113">
        <f>IF($B108=$B$3&amp;" Wide",SUMIFS('Input forecast of cost driver'!P$4:P$106,'Input forecast of cost driver'!P$4:P$106,"&gt;0",'Input forecast of cost driver'!$B$4:$B$106,'Output sheet'!$B$3,'Input forecast of cost driver'!$D$4:$D$106,'Output sheet'!$B$89),SUMIFS('Input forecast of cost driver'!P$4:P$106,'Input forecast of cost driver'!P$4:P$106,"&gt;0",'Input forecast of cost driver'!$B$4:$B$106,'Output sheet'!$B$3,'Input forecast of cost driver'!$D$4:$D$106,'Output sheet'!$B$89,'Input forecast of cost driver'!$C$4:$C$106,'Output sheet'!$B108))</f>
        <v>0</v>
      </c>
      <c r="M108" s="113">
        <f>IF($B108=$B$3&amp;" Wide",SUMIFS('Input forecast of cost driver'!Q$4:Q$106,'Input forecast of cost driver'!Q$4:Q$106,"&gt;0",'Input forecast of cost driver'!$B$4:$B$106,'Output sheet'!$B$3,'Input forecast of cost driver'!$D$4:$D$106,'Output sheet'!$B$89),SUMIFS('Input forecast of cost driver'!Q$4:Q$106,'Input forecast of cost driver'!Q$4:Q$106,"&gt;0",'Input forecast of cost driver'!$B$4:$B$106,'Output sheet'!$B$3,'Input forecast of cost driver'!$D$4:$D$106,'Output sheet'!$B$89,'Input forecast of cost driver'!$C$4:$C$106,'Output sheet'!$B108))</f>
        <v>0</v>
      </c>
      <c r="N108" s="113">
        <f>IF($B108=$B$3&amp;" Wide",SUMIFS('Input forecast of cost driver'!R$4:R$106,'Input forecast of cost driver'!R$4:R$106,"&gt;0",'Input forecast of cost driver'!$B$4:$B$106,'Output sheet'!$B$3,'Input forecast of cost driver'!$D$4:$D$106,'Output sheet'!$B$89),SUMIFS('Input forecast of cost driver'!R$4:R$106,'Input forecast of cost driver'!R$4:R$106,"&gt;0",'Input forecast of cost driver'!$B$4:$B$106,'Output sheet'!$B$3,'Input forecast of cost driver'!$D$4:$D$106,'Output sheet'!$B$89,'Input forecast of cost driver'!$C$4:$C$106,'Output sheet'!$B108))</f>
        <v>0</v>
      </c>
      <c r="O108" s="113">
        <f>IF($B108=$B$3&amp;" Wide",SUMIFS('Input forecast of cost driver'!S$4:S$106,'Input forecast of cost driver'!S$4:S$106,"&gt;0",'Input forecast of cost driver'!$B$4:$B$106,'Output sheet'!$B$3,'Input forecast of cost driver'!$D$4:$D$106,'Output sheet'!$B$89),SUMIFS('Input forecast of cost driver'!S$4:S$106,'Input forecast of cost driver'!S$4:S$106,"&gt;0",'Input forecast of cost driver'!$B$4:$B$106,'Output sheet'!$B$3,'Input forecast of cost driver'!$D$4:$D$106,'Output sheet'!$B$89,'Input forecast of cost driver'!$C$4:$C$106,'Output sheet'!$B108))</f>
        <v>0</v>
      </c>
      <c r="P108" s="113">
        <f>IF($B108=$B$3&amp;" Wide",SUMIFS('Input forecast of cost driver'!T$4:T$106,'Input forecast of cost driver'!T$4:T$106,"&gt;0",'Input forecast of cost driver'!$B$4:$B$106,'Output sheet'!$B$3,'Input forecast of cost driver'!$D$4:$D$106,'Output sheet'!$B$89),SUMIFS('Input forecast of cost driver'!T$4:T$106,'Input forecast of cost driver'!T$4:T$106,"&gt;0",'Input forecast of cost driver'!$B$4:$B$106,'Output sheet'!$B$3,'Input forecast of cost driver'!$D$4:$D$106,'Output sheet'!$B$89,'Input forecast of cost driver'!$C$4:$C$106,'Output sheet'!$B108))</f>
        <v>0</v>
      </c>
      <c r="Q108" s="113">
        <f>IF($B108=$B$3&amp;" Wide",SUMIFS('Input forecast of cost driver'!U$4:U$106,'Input forecast of cost driver'!U$4:U$106,"&gt;0",'Input forecast of cost driver'!$B$4:$B$106,'Output sheet'!$B$3,'Input forecast of cost driver'!$D$4:$D$106,'Output sheet'!$B$89),SUMIFS('Input forecast of cost driver'!U$4:U$106,'Input forecast of cost driver'!U$4:U$106,"&gt;0",'Input forecast of cost driver'!$B$4:$B$106,'Output sheet'!$B$3,'Input forecast of cost driver'!$D$4:$D$106,'Output sheet'!$B$89,'Input forecast of cost driver'!$C$4:$C$106,'Output sheet'!$B108))</f>
        <v>0</v>
      </c>
      <c r="R108" s="113">
        <f>IF($B108=$B$3&amp;" Wide",SUMIFS('Input forecast of cost driver'!V$4:V$106,'Input forecast of cost driver'!V$4:V$106,"&gt;0",'Input forecast of cost driver'!$B$4:$B$106,'Output sheet'!$B$3,'Input forecast of cost driver'!$D$4:$D$106,'Output sheet'!$B$89),SUMIFS('Input forecast of cost driver'!V$4:V$106,'Input forecast of cost driver'!V$4:V$106,"&gt;0",'Input forecast of cost driver'!$B$4:$B$106,'Output sheet'!$B$3,'Input forecast of cost driver'!$D$4:$D$106,'Output sheet'!$B$89,'Input forecast of cost driver'!$C$4:$C$106,'Output sheet'!$B108))</f>
        <v>0</v>
      </c>
      <c r="S108" s="113">
        <f>IF($B108=$B$3&amp;" Wide",SUMIFS('Input forecast of cost driver'!W$4:W$106,'Input forecast of cost driver'!W$4:W$106,"&gt;0",'Input forecast of cost driver'!$B$4:$B$106,'Output sheet'!$B$3,'Input forecast of cost driver'!$D$4:$D$106,'Output sheet'!$B$89),SUMIFS('Input forecast of cost driver'!W$4:W$106,'Input forecast of cost driver'!W$4:W$106,"&gt;0",'Input forecast of cost driver'!$B$4:$B$106,'Output sheet'!$B$3,'Input forecast of cost driver'!$D$4:$D$106,'Output sheet'!$B$89,'Input forecast of cost driver'!$C$4:$C$106,'Output sheet'!$B108))</f>
        <v>0</v>
      </c>
      <c r="T108" s="113">
        <f>IF($B108=$B$3&amp;" Wide",SUMIFS('Input forecast of cost driver'!X$4:X$106,'Input forecast of cost driver'!X$4:X$106,"&gt;0",'Input forecast of cost driver'!$B$4:$B$106,'Output sheet'!$B$3,'Input forecast of cost driver'!$D$4:$D$106,'Output sheet'!$B$89),SUMIFS('Input forecast of cost driver'!X$4:X$106,'Input forecast of cost driver'!X$4:X$106,"&gt;0",'Input forecast of cost driver'!$B$4:$B$106,'Output sheet'!$B$3,'Input forecast of cost driver'!$D$4:$D$106,'Output sheet'!$B$89,'Input forecast of cost driver'!$C$4:$C$106,'Output sheet'!$B108))</f>
        <v>0</v>
      </c>
      <c r="U108" s="113">
        <f>IF($B108=$B$3&amp;" Wide",SUMIFS('Input forecast of cost driver'!Y$4:Y$106,'Input forecast of cost driver'!Y$4:Y$106,"&gt;0",'Input forecast of cost driver'!$B$4:$B$106,'Output sheet'!$B$3,'Input forecast of cost driver'!$D$4:$D$106,'Output sheet'!$B$89),SUMIFS('Input forecast of cost driver'!Y$4:Y$106,'Input forecast of cost driver'!Y$4:Y$106,"&gt;0",'Input forecast of cost driver'!$B$4:$B$106,'Output sheet'!$B$3,'Input forecast of cost driver'!$D$4:$D$106,'Output sheet'!$B$89,'Input forecast of cost driver'!$C$4:$C$106,'Output sheet'!$B108))</f>
        <v>0</v>
      </c>
      <c r="V108" s="113">
        <f>IF($B108=$B$3&amp;" Wide",SUMIFS('Input forecast of cost driver'!Z$4:Z$106,'Input forecast of cost driver'!Z$4:Z$106,"&gt;0",'Input forecast of cost driver'!$B$4:$B$106,'Output sheet'!$B$3,'Input forecast of cost driver'!$D$4:$D$106,'Output sheet'!$B$89),SUMIFS('Input forecast of cost driver'!Z$4:Z$106,'Input forecast of cost driver'!Z$4:Z$106,"&gt;0",'Input forecast of cost driver'!$B$4:$B$106,'Output sheet'!$B$3,'Input forecast of cost driver'!$D$4:$D$106,'Output sheet'!$B$89,'Input forecast of cost driver'!$C$4:$C$106,'Output sheet'!$B108))</f>
        <v>0</v>
      </c>
      <c r="W108" s="113">
        <f>IF($B108=$B$3&amp;" Wide",SUMIFS('Input forecast of cost driver'!AA$4:AA$106,'Input forecast of cost driver'!AA$4:AA$106,"&gt;0",'Input forecast of cost driver'!$B$4:$B$106,'Output sheet'!$B$3,'Input forecast of cost driver'!$D$4:$D$106,'Output sheet'!$B$89),SUMIFS('Input forecast of cost driver'!AA$4:AA$106,'Input forecast of cost driver'!AA$4:AA$106,"&gt;0",'Input forecast of cost driver'!$B$4:$B$106,'Output sheet'!$B$3,'Input forecast of cost driver'!$D$4:$D$106,'Output sheet'!$B$89,'Input forecast of cost driver'!$C$4:$C$106,'Output sheet'!$B108))</f>
        <v>0</v>
      </c>
      <c r="X108" s="113">
        <f>IF($B108=$B$3&amp;" Wide",SUMIFS('Input forecast of cost driver'!AB$4:AB$106,'Input forecast of cost driver'!AB$4:AB$106,"&gt;0",'Input forecast of cost driver'!$B$4:$B$106,'Output sheet'!$B$3,'Input forecast of cost driver'!$D$4:$D$106,'Output sheet'!$B$89),SUMIFS('Input forecast of cost driver'!AB$4:AB$106,'Input forecast of cost driver'!AB$4:AB$106,"&gt;0",'Input forecast of cost driver'!$B$4:$B$106,'Output sheet'!$B$3,'Input forecast of cost driver'!$D$4:$D$106,'Output sheet'!$B$89,'Input forecast of cost driver'!$C$4:$C$106,'Output sheet'!$B108))</f>
        <v>0</v>
      </c>
      <c r="Y108" s="113">
        <f>IF($B108=$B$3&amp;" Wide",SUMIFS('Input forecast of cost driver'!AC$4:AC$106,'Input forecast of cost driver'!AC$4:AC$106,"&gt;0",'Input forecast of cost driver'!$B$4:$B$106,'Output sheet'!$B$3,'Input forecast of cost driver'!$D$4:$D$106,'Output sheet'!$B$89),SUMIFS('Input forecast of cost driver'!AC$4:AC$106,'Input forecast of cost driver'!AC$4:AC$106,"&gt;0",'Input forecast of cost driver'!$B$4:$B$106,'Output sheet'!$B$3,'Input forecast of cost driver'!$D$4:$D$106,'Output sheet'!$B$89,'Input forecast of cost driver'!$C$4:$C$106,'Output sheet'!$B108))</f>
        <v>0</v>
      </c>
      <c r="Z108" s="113">
        <f>IF($B108=$B$3&amp;" Wide",SUMIFS('Input forecast of cost driver'!AD$4:AD$106,'Input forecast of cost driver'!AD$4:AD$106,"&gt;0",'Input forecast of cost driver'!$B$4:$B$106,'Output sheet'!$B$3,'Input forecast of cost driver'!$D$4:$D$106,'Output sheet'!$B$89),SUMIFS('Input forecast of cost driver'!AD$4:AD$106,'Input forecast of cost driver'!AD$4:AD$106,"&gt;0",'Input forecast of cost driver'!$B$4:$B$106,'Output sheet'!$B$3,'Input forecast of cost driver'!$D$4:$D$106,'Output sheet'!$B$89,'Input forecast of cost driver'!$C$4:$C$106,'Output sheet'!$B108))</f>
        <v>0</v>
      </c>
      <c r="AA108" s="113">
        <f>IF($B108=$B$3&amp;" Wide",SUMIFS('Input forecast of cost driver'!AE$4:AE$106,'Input forecast of cost driver'!AE$4:AE$106,"&gt;0",'Input forecast of cost driver'!$B$4:$B$106,'Output sheet'!$B$3,'Input forecast of cost driver'!$D$4:$D$106,'Output sheet'!$B$89),SUMIFS('Input forecast of cost driver'!AE$4:AE$106,'Input forecast of cost driver'!AE$4:AE$106,"&gt;0",'Input forecast of cost driver'!$B$4:$B$106,'Output sheet'!$B$3,'Input forecast of cost driver'!$D$4:$D$106,'Output sheet'!$B$89,'Input forecast of cost driver'!$C$4:$C$106,'Output sheet'!$B108))</f>
        <v>0</v>
      </c>
    </row>
    <row r="109" spans="2:27">
      <c r="B109" s="32" t="str">
        <f t="shared" si="29"/>
        <v/>
      </c>
      <c r="C109" s="113">
        <f>IF($B109=$B$3&amp;" Wide",SUMIFS('Input forecast of cost driver'!G$4:G$106,'Input forecast of cost driver'!G$4:G$106,"&gt;0",'Input forecast of cost driver'!$B$4:$B$106,'Output sheet'!$B$3,'Input forecast of cost driver'!$D$4:$D$106,'Output sheet'!$B$89),SUMIFS('Input forecast of cost driver'!G$4:G$106,'Input forecast of cost driver'!G$4:G$106,"&gt;0",'Input forecast of cost driver'!$B$4:$B$106,'Output sheet'!$B$3,'Input forecast of cost driver'!$D$4:$D$106,'Output sheet'!$B$89,'Input forecast of cost driver'!$C$4:$C$106,'Output sheet'!$B109))</f>
        <v>0</v>
      </c>
      <c r="D109" s="113">
        <f>IF($B109=$B$3&amp;" Wide",SUMIFS('Input forecast of cost driver'!H$4:H$106,'Input forecast of cost driver'!H$4:H$106,"&gt;0",'Input forecast of cost driver'!$B$4:$B$106,'Output sheet'!$B$3,'Input forecast of cost driver'!$D$4:$D$106,'Output sheet'!$B$89),SUMIFS('Input forecast of cost driver'!H$4:H$106,'Input forecast of cost driver'!H$4:H$106,"&gt;0",'Input forecast of cost driver'!$B$4:$B$106,'Output sheet'!$B$3,'Input forecast of cost driver'!$D$4:$D$106,'Output sheet'!$B$89,'Input forecast of cost driver'!$C$4:$C$106,'Output sheet'!$B109))</f>
        <v>0</v>
      </c>
      <c r="E109" s="113">
        <f>IF($B109=$B$3&amp;" Wide",SUMIFS('Input forecast of cost driver'!I$4:I$106,'Input forecast of cost driver'!I$4:I$106,"&gt;0",'Input forecast of cost driver'!$B$4:$B$106,'Output sheet'!$B$3,'Input forecast of cost driver'!$D$4:$D$106,'Output sheet'!$B$89),SUMIFS('Input forecast of cost driver'!I$4:I$106,'Input forecast of cost driver'!I$4:I$106,"&gt;0",'Input forecast of cost driver'!$B$4:$B$106,'Output sheet'!$B$3,'Input forecast of cost driver'!$D$4:$D$106,'Output sheet'!$B$89,'Input forecast of cost driver'!$C$4:$C$106,'Output sheet'!$B109))</f>
        <v>0</v>
      </c>
      <c r="F109" s="113">
        <f>IF($B109=$B$3&amp;" Wide",SUMIFS('Input forecast of cost driver'!J$4:J$106,'Input forecast of cost driver'!J$4:J$106,"&gt;0",'Input forecast of cost driver'!$B$4:$B$106,'Output sheet'!$B$3,'Input forecast of cost driver'!$D$4:$D$106,'Output sheet'!$B$89),SUMIFS('Input forecast of cost driver'!J$4:J$106,'Input forecast of cost driver'!J$4:J$106,"&gt;0",'Input forecast of cost driver'!$B$4:$B$106,'Output sheet'!$B$3,'Input forecast of cost driver'!$D$4:$D$106,'Output sheet'!$B$89,'Input forecast of cost driver'!$C$4:$C$106,'Output sheet'!$B109))</f>
        <v>0</v>
      </c>
      <c r="G109" s="113">
        <f>IF($B109=$B$3&amp;" Wide",SUMIFS('Input forecast of cost driver'!K$4:K$106,'Input forecast of cost driver'!K$4:K$106,"&gt;0",'Input forecast of cost driver'!$B$4:$B$106,'Output sheet'!$B$3,'Input forecast of cost driver'!$D$4:$D$106,'Output sheet'!$B$89),SUMIFS('Input forecast of cost driver'!K$4:K$106,'Input forecast of cost driver'!K$4:K$106,"&gt;0",'Input forecast of cost driver'!$B$4:$B$106,'Output sheet'!$B$3,'Input forecast of cost driver'!$D$4:$D$106,'Output sheet'!$B$89,'Input forecast of cost driver'!$C$4:$C$106,'Output sheet'!$B109))</f>
        <v>0</v>
      </c>
      <c r="H109" s="113">
        <f>IF($B109=$B$3&amp;" Wide",SUMIFS('Input forecast of cost driver'!L$4:L$106,'Input forecast of cost driver'!L$4:L$106,"&gt;0",'Input forecast of cost driver'!$B$4:$B$106,'Output sheet'!$B$3,'Input forecast of cost driver'!$D$4:$D$106,'Output sheet'!$B$89),SUMIFS('Input forecast of cost driver'!L$4:L$106,'Input forecast of cost driver'!L$4:L$106,"&gt;0",'Input forecast of cost driver'!$B$4:$B$106,'Output sheet'!$B$3,'Input forecast of cost driver'!$D$4:$D$106,'Output sheet'!$B$89,'Input forecast of cost driver'!$C$4:$C$106,'Output sheet'!$B109))</f>
        <v>0</v>
      </c>
      <c r="I109" s="113">
        <f>IF($B109=$B$3&amp;" Wide",SUMIFS('Input forecast of cost driver'!M$4:M$106,'Input forecast of cost driver'!M$4:M$106,"&gt;0",'Input forecast of cost driver'!$B$4:$B$106,'Output sheet'!$B$3,'Input forecast of cost driver'!$D$4:$D$106,'Output sheet'!$B$89),SUMIFS('Input forecast of cost driver'!M$4:M$106,'Input forecast of cost driver'!M$4:M$106,"&gt;0",'Input forecast of cost driver'!$B$4:$B$106,'Output sheet'!$B$3,'Input forecast of cost driver'!$D$4:$D$106,'Output sheet'!$B$89,'Input forecast of cost driver'!$C$4:$C$106,'Output sheet'!$B109))</f>
        <v>0</v>
      </c>
      <c r="J109" s="113">
        <f>IF($B109=$B$3&amp;" Wide",SUMIFS('Input forecast of cost driver'!N$4:N$106,'Input forecast of cost driver'!N$4:N$106,"&gt;0",'Input forecast of cost driver'!$B$4:$B$106,'Output sheet'!$B$3,'Input forecast of cost driver'!$D$4:$D$106,'Output sheet'!$B$89),SUMIFS('Input forecast of cost driver'!N$4:N$106,'Input forecast of cost driver'!N$4:N$106,"&gt;0",'Input forecast of cost driver'!$B$4:$B$106,'Output sheet'!$B$3,'Input forecast of cost driver'!$D$4:$D$106,'Output sheet'!$B$89,'Input forecast of cost driver'!$C$4:$C$106,'Output sheet'!$B109))</f>
        <v>0</v>
      </c>
      <c r="K109" s="113">
        <f>IF($B109=$B$3&amp;" Wide",SUMIFS('Input forecast of cost driver'!O$4:O$106,'Input forecast of cost driver'!O$4:O$106,"&gt;0",'Input forecast of cost driver'!$B$4:$B$106,'Output sheet'!$B$3,'Input forecast of cost driver'!$D$4:$D$106,'Output sheet'!$B$89),SUMIFS('Input forecast of cost driver'!O$4:O$106,'Input forecast of cost driver'!O$4:O$106,"&gt;0",'Input forecast of cost driver'!$B$4:$B$106,'Output sheet'!$B$3,'Input forecast of cost driver'!$D$4:$D$106,'Output sheet'!$B$89,'Input forecast of cost driver'!$C$4:$C$106,'Output sheet'!$B109))</f>
        <v>0</v>
      </c>
      <c r="L109" s="113">
        <f>IF($B109=$B$3&amp;" Wide",SUMIFS('Input forecast of cost driver'!P$4:P$106,'Input forecast of cost driver'!P$4:P$106,"&gt;0",'Input forecast of cost driver'!$B$4:$B$106,'Output sheet'!$B$3,'Input forecast of cost driver'!$D$4:$D$106,'Output sheet'!$B$89),SUMIFS('Input forecast of cost driver'!P$4:P$106,'Input forecast of cost driver'!P$4:P$106,"&gt;0",'Input forecast of cost driver'!$B$4:$B$106,'Output sheet'!$B$3,'Input forecast of cost driver'!$D$4:$D$106,'Output sheet'!$B$89,'Input forecast of cost driver'!$C$4:$C$106,'Output sheet'!$B109))</f>
        <v>0</v>
      </c>
      <c r="M109" s="113">
        <f>IF($B109=$B$3&amp;" Wide",SUMIFS('Input forecast of cost driver'!Q$4:Q$106,'Input forecast of cost driver'!Q$4:Q$106,"&gt;0",'Input forecast of cost driver'!$B$4:$B$106,'Output sheet'!$B$3,'Input forecast of cost driver'!$D$4:$D$106,'Output sheet'!$B$89),SUMIFS('Input forecast of cost driver'!Q$4:Q$106,'Input forecast of cost driver'!Q$4:Q$106,"&gt;0",'Input forecast of cost driver'!$B$4:$B$106,'Output sheet'!$B$3,'Input forecast of cost driver'!$D$4:$D$106,'Output sheet'!$B$89,'Input forecast of cost driver'!$C$4:$C$106,'Output sheet'!$B109))</f>
        <v>0</v>
      </c>
      <c r="N109" s="113">
        <f>IF($B109=$B$3&amp;" Wide",SUMIFS('Input forecast of cost driver'!R$4:R$106,'Input forecast of cost driver'!R$4:R$106,"&gt;0",'Input forecast of cost driver'!$B$4:$B$106,'Output sheet'!$B$3,'Input forecast of cost driver'!$D$4:$D$106,'Output sheet'!$B$89),SUMIFS('Input forecast of cost driver'!R$4:R$106,'Input forecast of cost driver'!R$4:R$106,"&gt;0",'Input forecast of cost driver'!$B$4:$B$106,'Output sheet'!$B$3,'Input forecast of cost driver'!$D$4:$D$106,'Output sheet'!$B$89,'Input forecast of cost driver'!$C$4:$C$106,'Output sheet'!$B109))</f>
        <v>0</v>
      </c>
      <c r="O109" s="113">
        <f>IF($B109=$B$3&amp;" Wide",SUMIFS('Input forecast of cost driver'!S$4:S$106,'Input forecast of cost driver'!S$4:S$106,"&gt;0",'Input forecast of cost driver'!$B$4:$B$106,'Output sheet'!$B$3,'Input forecast of cost driver'!$D$4:$D$106,'Output sheet'!$B$89),SUMIFS('Input forecast of cost driver'!S$4:S$106,'Input forecast of cost driver'!S$4:S$106,"&gt;0",'Input forecast of cost driver'!$B$4:$B$106,'Output sheet'!$B$3,'Input forecast of cost driver'!$D$4:$D$106,'Output sheet'!$B$89,'Input forecast of cost driver'!$C$4:$C$106,'Output sheet'!$B109))</f>
        <v>0</v>
      </c>
      <c r="P109" s="113">
        <f>IF($B109=$B$3&amp;" Wide",SUMIFS('Input forecast of cost driver'!T$4:T$106,'Input forecast of cost driver'!T$4:T$106,"&gt;0",'Input forecast of cost driver'!$B$4:$B$106,'Output sheet'!$B$3,'Input forecast of cost driver'!$D$4:$D$106,'Output sheet'!$B$89),SUMIFS('Input forecast of cost driver'!T$4:T$106,'Input forecast of cost driver'!T$4:T$106,"&gt;0",'Input forecast of cost driver'!$B$4:$B$106,'Output sheet'!$B$3,'Input forecast of cost driver'!$D$4:$D$106,'Output sheet'!$B$89,'Input forecast of cost driver'!$C$4:$C$106,'Output sheet'!$B109))</f>
        <v>0</v>
      </c>
      <c r="Q109" s="113">
        <f>IF($B109=$B$3&amp;" Wide",SUMIFS('Input forecast of cost driver'!U$4:U$106,'Input forecast of cost driver'!U$4:U$106,"&gt;0",'Input forecast of cost driver'!$B$4:$B$106,'Output sheet'!$B$3,'Input forecast of cost driver'!$D$4:$D$106,'Output sheet'!$B$89),SUMIFS('Input forecast of cost driver'!U$4:U$106,'Input forecast of cost driver'!U$4:U$106,"&gt;0",'Input forecast of cost driver'!$B$4:$B$106,'Output sheet'!$B$3,'Input forecast of cost driver'!$D$4:$D$106,'Output sheet'!$B$89,'Input forecast of cost driver'!$C$4:$C$106,'Output sheet'!$B109))</f>
        <v>0</v>
      </c>
      <c r="R109" s="113">
        <f>IF($B109=$B$3&amp;" Wide",SUMIFS('Input forecast of cost driver'!V$4:V$106,'Input forecast of cost driver'!V$4:V$106,"&gt;0",'Input forecast of cost driver'!$B$4:$B$106,'Output sheet'!$B$3,'Input forecast of cost driver'!$D$4:$D$106,'Output sheet'!$B$89),SUMIFS('Input forecast of cost driver'!V$4:V$106,'Input forecast of cost driver'!V$4:V$106,"&gt;0",'Input forecast of cost driver'!$B$4:$B$106,'Output sheet'!$B$3,'Input forecast of cost driver'!$D$4:$D$106,'Output sheet'!$B$89,'Input forecast of cost driver'!$C$4:$C$106,'Output sheet'!$B109))</f>
        <v>0</v>
      </c>
      <c r="S109" s="113">
        <f>IF($B109=$B$3&amp;" Wide",SUMIFS('Input forecast of cost driver'!W$4:W$106,'Input forecast of cost driver'!W$4:W$106,"&gt;0",'Input forecast of cost driver'!$B$4:$B$106,'Output sheet'!$B$3,'Input forecast of cost driver'!$D$4:$D$106,'Output sheet'!$B$89),SUMIFS('Input forecast of cost driver'!W$4:W$106,'Input forecast of cost driver'!W$4:W$106,"&gt;0",'Input forecast of cost driver'!$B$4:$B$106,'Output sheet'!$B$3,'Input forecast of cost driver'!$D$4:$D$106,'Output sheet'!$B$89,'Input forecast of cost driver'!$C$4:$C$106,'Output sheet'!$B109))</f>
        <v>0</v>
      </c>
      <c r="T109" s="113">
        <f>IF($B109=$B$3&amp;" Wide",SUMIFS('Input forecast of cost driver'!X$4:X$106,'Input forecast of cost driver'!X$4:X$106,"&gt;0",'Input forecast of cost driver'!$B$4:$B$106,'Output sheet'!$B$3,'Input forecast of cost driver'!$D$4:$D$106,'Output sheet'!$B$89),SUMIFS('Input forecast of cost driver'!X$4:X$106,'Input forecast of cost driver'!X$4:X$106,"&gt;0",'Input forecast of cost driver'!$B$4:$B$106,'Output sheet'!$B$3,'Input forecast of cost driver'!$D$4:$D$106,'Output sheet'!$B$89,'Input forecast of cost driver'!$C$4:$C$106,'Output sheet'!$B109))</f>
        <v>0</v>
      </c>
      <c r="U109" s="113">
        <f>IF($B109=$B$3&amp;" Wide",SUMIFS('Input forecast of cost driver'!Y$4:Y$106,'Input forecast of cost driver'!Y$4:Y$106,"&gt;0",'Input forecast of cost driver'!$B$4:$B$106,'Output sheet'!$B$3,'Input forecast of cost driver'!$D$4:$D$106,'Output sheet'!$B$89),SUMIFS('Input forecast of cost driver'!Y$4:Y$106,'Input forecast of cost driver'!Y$4:Y$106,"&gt;0",'Input forecast of cost driver'!$B$4:$B$106,'Output sheet'!$B$3,'Input forecast of cost driver'!$D$4:$D$106,'Output sheet'!$B$89,'Input forecast of cost driver'!$C$4:$C$106,'Output sheet'!$B109))</f>
        <v>0</v>
      </c>
      <c r="V109" s="113">
        <f>IF($B109=$B$3&amp;" Wide",SUMIFS('Input forecast of cost driver'!Z$4:Z$106,'Input forecast of cost driver'!Z$4:Z$106,"&gt;0",'Input forecast of cost driver'!$B$4:$B$106,'Output sheet'!$B$3,'Input forecast of cost driver'!$D$4:$D$106,'Output sheet'!$B$89),SUMIFS('Input forecast of cost driver'!Z$4:Z$106,'Input forecast of cost driver'!Z$4:Z$106,"&gt;0",'Input forecast of cost driver'!$B$4:$B$106,'Output sheet'!$B$3,'Input forecast of cost driver'!$D$4:$D$106,'Output sheet'!$B$89,'Input forecast of cost driver'!$C$4:$C$106,'Output sheet'!$B109))</f>
        <v>0</v>
      </c>
      <c r="W109" s="113">
        <f>IF($B109=$B$3&amp;" Wide",SUMIFS('Input forecast of cost driver'!AA$4:AA$106,'Input forecast of cost driver'!AA$4:AA$106,"&gt;0",'Input forecast of cost driver'!$B$4:$B$106,'Output sheet'!$B$3,'Input forecast of cost driver'!$D$4:$D$106,'Output sheet'!$B$89),SUMIFS('Input forecast of cost driver'!AA$4:AA$106,'Input forecast of cost driver'!AA$4:AA$106,"&gt;0",'Input forecast of cost driver'!$B$4:$B$106,'Output sheet'!$B$3,'Input forecast of cost driver'!$D$4:$D$106,'Output sheet'!$B$89,'Input forecast of cost driver'!$C$4:$C$106,'Output sheet'!$B109))</f>
        <v>0</v>
      </c>
      <c r="X109" s="113">
        <f>IF($B109=$B$3&amp;" Wide",SUMIFS('Input forecast of cost driver'!AB$4:AB$106,'Input forecast of cost driver'!AB$4:AB$106,"&gt;0",'Input forecast of cost driver'!$B$4:$B$106,'Output sheet'!$B$3,'Input forecast of cost driver'!$D$4:$D$106,'Output sheet'!$B$89),SUMIFS('Input forecast of cost driver'!AB$4:AB$106,'Input forecast of cost driver'!AB$4:AB$106,"&gt;0",'Input forecast of cost driver'!$B$4:$B$106,'Output sheet'!$B$3,'Input forecast of cost driver'!$D$4:$D$106,'Output sheet'!$B$89,'Input forecast of cost driver'!$C$4:$C$106,'Output sheet'!$B109))</f>
        <v>0</v>
      </c>
      <c r="Y109" s="113">
        <f>IF($B109=$B$3&amp;" Wide",SUMIFS('Input forecast of cost driver'!AC$4:AC$106,'Input forecast of cost driver'!AC$4:AC$106,"&gt;0",'Input forecast of cost driver'!$B$4:$B$106,'Output sheet'!$B$3,'Input forecast of cost driver'!$D$4:$D$106,'Output sheet'!$B$89),SUMIFS('Input forecast of cost driver'!AC$4:AC$106,'Input forecast of cost driver'!AC$4:AC$106,"&gt;0",'Input forecast of cost driver'!$B$4:$B$106,'Output sheet'!$B$3,'Input forecast of cost driver'!$D$4:$D$106,'Output sheet'!$B$89,'Input forecast of cost driver'!$C$4:$C$106,'Output sheet'!$B109))</f>
        <v>0</v>
      </c>
      <c r="Z109" s="113">
        <f>IF($B109=$B$3&amp;" Wide",SUMIFS('Input forecast of cost driver'!AD$4:AD$106,'Input forecast of cost driver'!AD$4:AD$106,"&gt;0",'Input forecast of cost driver'!$B$4:$B$106,'Output sheet'!$B$3,'Input forecast of cost driver'!$D$4:$D$106,'Output sheet'!$B$89),SUMIFS('Input forecast of cost driver'!AD$4:AD$106,'Input forecast of cost driver'!AD$4:AD$106,"&gt;0",'Input forecast of cost driver'!$B$4:$B$106,'Output sheet'!$B$3,'Input forecast of cost driver'!$D$4:$D$106,'Output sheet'!$B$89,'Input forecast of cost driver'!$C$4:$C$106,'Output sheet'!$B109))</f>
        <v>0</v>
      </c>
      <c r="AA109" s="113">
        <f>IF($B109=$B$3&amp;" Wide",SUMIFS('Input forecast of cost driver'!AE$4:AE$106,'Input forecast of cost driver'!AE$4:AE$106,"&gt;0",'Input forecast of cost driver'!$B$4:$B$106,'Output sheet'!$B$3,'Input forecast of cost driver'!$D$4:$D$106,'Output sheet'!$B$89),SUMIFS('Input forecast of cost driver'!AE$4:AE$106,'Input forecast of cost driver'!AE$4:AE$106,"&gt;0",'Input forecast of cost driver'!$B$4:$B$106,'Output sheet'!$B$3,'Input forecast of cost driver'!$D$4:$D$106,'Output sheet'!$B$89,'Input forecast of cost driver'!$C$4:$C$106,'Output sheet'!$B109))</f>
        <v>0</v>
      </c>
    </row>
    <row r="110" spans="2:27">
      <c r="B110" s="32" t="str">
        <f t="shared" si="29"/>
        <v/>
      </c>
      <c r="C110" s="113">
        <f>IF($B110=$B$3&amp;" Wide",SUMIFS('Input forecast of cost driver'!G$4:G$106,'Input forecast of cost driver'!G$4:G$106,"&gt;0",'Input forecast of cost driver'!$B$4:$B$106,'Output sheet'!$B$3,'Input forecast of cost driver'!$D$4:$D$106,'Output sheet'!$B$89),SUMIFS('Input forecast of cost driver'!G$4:G$106,'Input forecast of cost driver'!G$4:G$106,"&gt;0",'Input forecast of cost driver'!$B$4:$B$106,'Output sheet'!$B$3,'Input forecast of cost driver'!$D$4:$D$106,'Output sheet'!$B$89,'Input forecast of cost driver'!$C$4:$C$106,'Output sheet'!$B110))</f>
        <v>0</v>
      </c>
      <c r="D110" s="113">
        <f>IF($B110=$B$3&amp;" Wide",SUMIFS('Input forecast of cost driver'!H$4:H$106,'Input forecast of cost driver'!H$4:H$106,"&gt;0",'Input forecast of cost driver'!$B$4:$B$106,'Output sheet'!$B$3,'Input forecast of cost driver'!$D$4:$D$106,'Output sheet'!$B$89),SUMIFS('Input forecast of cost driver'!H$4:H$106,'Input forecast of cost driver'!H$4:H$106,"&gt;0",'Input forecast of cost driver'!$B$4:$B$106,'Output sheet'!$B$3,'Input forecast of cost driver'!$D$4:$D$106,'Output sheet'!$B$89,'Input forecast of cost driver'!$C$4:$C$106,'Output sheet'!$B110))</f>
        <v>0</v>
      </c>
      <c r="E110" s="113">
        <f>IF($B110=$B$3&amp;" Wide",SUMIFS('Input forecast of cost driver'!I$4:I$106,'Input forecast of cost driver'!I$4:I$106,"&gt;0",'Input forecast of cost driver'!$B$4:$B$106,'Output sheet'!$B$3,'Input forecast of cost driver'!$D$4:$D$106,'Output sheet'!$B$89),SUMIFS('Input forecast of cost driver'!I$4:I$106,'Input forecast of cost driver'!I$4:I$106,"&gt;0",'Input forecast of cost driver'!$B$4:$B$106,'Output sheet'!$B$3,'Input forecast of cost driver'!$D$4:$D$106,'Output sheet'!$B$89,'Input forecast of cost driver'!$C$4:$C$106,'Output sheet'!$B110))</f>
        <v>0</v>
      </c>
      <c r="F110" s="113">
        <f>IF($B110=$B$3&amp;" Wide",SUMIFS('Input forecast of cost driver'!J$4:J$106,'Input forecast of cost driver'!J$4:J$106,"&gt;0",'Input forecast of cost driver'!$B$4:$B$106,'Output sheet'!$B$3,'Input forecast of cost driver'!$D$4:$D$106,'Output sheet'!$B$89),SUMIFS('Input forecast of cost driver'!J$4:J$106,'Input forecast of cost driver'!J$4:J$106,"&gt;0",'Input forecast of cost driver'!$B$4:$B$106,'Output sheet'!$B$3,'Input forecast of cost driver'!$D$4:$D$106,'Output sheet'!$B$89,'Input forecast of cost driver'!$C$4:$C$106,'Output sheet'!$B110))</f>
        <v>0</v>
      </c>
      <c r="G110" s="113">
        <f>IF($B110=$B$3&amp;" Wide",SUMIFS('Input forecast of cost driver'!K$4:K$106,'Input forecast of cost driver'!K$4:K$106,"&gt;0",'Input forecast of cost driver'!$B$4:$B$106,'Output sheet'!$B$3,'Input forecast of cost driver'!$D$4:$D$106,'Output sheet'!$B$89),SUMIFS('Input forecast of cost driver'!K$4:K$106,'Input forecast of cost driver'!K$4:K$106,"&gt;0",'Input forecast of cost driver'!$B$4:$B$106,'Output sheet'!$B$3,'Input forecast of cost driver'!$D$4:$D$106,'Output sheet'!$B$89,'Input forecast of cost driver'!$C$4:$C$106,'Output sheet'!$B110))</f>
        <v>0</v>
      </c>
      <c r="H110" s="113">
        <f>IF($B110=$B$3&amp;" Wide",SUMIFS('Input forecast of cost driver'!L$4:L$106,'Input forecast of cost driver'!L$4:L$106,"&gt;0",'Input forecast of cost driver'!$B$4:$B$106,'Output sheet'!$B$3,'Input forecast of cost driver'!$D$4:$D$106,'Output sheet'!$B$89),SUMIFS('Input forecast of cost driver'!L$4:L$106,'Input forecast of cost driver'!L$4:L$106,"&gt;0",'Input forecast of cost driver'!$B$4:$B$106,'Output sheet'!$B$3,'Input forecast of cost driver'!$D$4:$D$106,'Output sheet'!$B$89,'Input forecast of cost driver'!$C$4:$C$106,'Output sheet'!$B110))</f>
        <v>0</v>
      </c>
      <c r="I110" s="113">
        <f>IF($B110=$B$3&amp;" Wide",SUMIFS('Input forecast of cost driver'!M$4:M$106,'Input forecast of cost driver'!M$4:M$106,"&gt;0",'Input forecast of cost driver'!$B$4:$B$106,'Output sheet'!$B$3,'Input forecast of cost driver'!$D$4:$D$106,'Output sheet'!$B$89),SUMIFS('Input forecast of cost driver'!M$4:M$106,'Input forecast of cost driver'!M$4:M$106,"&gt;0",'Input forecast of cost driver'!$B$4:$B$106,'Output sheet'!$B$3,'Input forecast of cost driver'!$D$4:$D$106,'Output sheet'!$B$89,'Input forecast of cost driver'!$C$4:$C$106,'Output sheet'!$B110))</f>
        <v>0</v>
      </c>
      <c r="J110" s="113">
        <f>IF($B110=$B$3&amp;" Wide",SUMIFS('Input forecast of cost driver'!N$4:N$106,'Input forecast of cost driver'!N$4:N$106,"&gt;0",'Input forecast of cost driver'!$B$4:$B$106,'Output sheet'!$B$3,'Input forecast of cost driver'!$D$4:$D$106,'Output sheet'!$B$89),SUMIFS('Input forecast of cost driver'!N$4:N$106,'Input forecast of cost driver'!N$4:N$106,"&gt;0",'Input forecast of cost driver'!$B$4:$B$106,'Output sheet'!$B$3,'Input forecast of cost driver'!$D$4:$D$106,'Output sheet'!$B$89,'Input forecast of cost driver'!$C$4:$C$106,'Output sheet'!$B110))</f>
        <v>0</v>
      </c>
      <c r="K110" s="113">
        <f>IF($B110=$B$3&amp;" Wide",SUMIFS('Input forecast of cost driver'!O$4:O$106,'Input forecast of cost driver'!O$4:O$106,"&gt;0",'Input forecast of cost driver'!$B$4:$B$106,'Output sheet'!$B$3,'Input forecast of cost driver'!$D$4:$D$106,'Output sheet'!$B$89),SUMIFS('Input forecast of cost driver'!O$4:O$106,'Input forecast of cost driver'!O$4:O$106,"&gt;0",'Input forecast of cost driver'!$B$4:$B$106,'Output sheet'!$B$3,'Input forecast of cost driver'!$D$4:$D$106,'Output sheet'!$B$89,'Input forecast of cost driver'!$C$4:$C$106,'Output sheet'!$B110))</f>
        <v>0</v>
      </c>
      <c r="L110" s="113">
        <f>IF($B110=$B$3&amp;" Wide",SUMIFS('Input forecast of cost driver'!P$4:P$106,'Input forecast of cost driver'!P$4:P$106,"&gt;0",'Input forecast of cost driver'!$B$4:$B$106,'Output sheet'!$B$3,'Input forecast of cost driver'!$D$4:$D$106,'Output sheet'!$B$89),SUMIFS('Input forecast of cost driver'!P$4:P$106,'Input forecast of cost driver'!P$4:P$106,"&gt;0",'Input forecast of cost driver'!$B$4:$B$106,'Output sheet'!$B$3,'Input forecast of cost driver'!$D$4:$D$106,'Output sheet'!$B$89,'Input forecast of cost driver'!$C$4:$C$106,'Output sheet'!$B110))</f>
        <v>0</v>
      </c>
      <c r="M110" s="113">
        <f>IF($B110=$B$3&amp;" Wide",SUMIFS('Input forecast of cost driver'!Q$4:Q$106,'Input forecast of cost driver'!Q$4:Q$106,"&gt;0",'Input forecast of cost driver'!$B$4:$B$106,'Output sheet'!$B$3,'Input forecast of cost driver'!$D$4:$D$106,'Output sheet'!$B$89),SUMIFS('Input forecast of cost driver'!Q$4:Q$106,'Input forecast of cost driver'!Q$4:Q$106,"&gt;0",'Input forecast of cost driver'!$B$4:$B$106,'Output sheet'!$B$3,'Input forecast of cost driver'!$D$4:$D$106,'Output sheet'!$B$89,'Input forecast of cost driver'!$C$4:$C$106,'Output sheet'!$B110))</f>
        <v>0</v>
      </c>
      <c r="N110" s="113">
        <f>IF($B110=$B$3&amp;" Wide",SUMIFS('Input forecast of cost driver'!R$4:R$106,'Input forecast of cost driver'!R$4:R$106,"&gt;0",'Input forecast of cost driver'!$B$4:$B$106,'Output sheet'!$B$3,'Input forecast of cost driver'!$D$4:$D$106,'Output sheet'!$B$89),SUMIFS('Input forecast of cost driver'!R$4:R$106,'Input forecast of cost driver'!R$4:R$106,"&gt;0",'Input forecast of cost driver'!$B$4:$B$106,'Output sheet'!$B$3,'Input forecast of cost driver'!$D$4:$D$106,'Output sheet'!$B$89,'Input forecast of cost driver'!$C$4:$C$106,'Output sheet'!$B110))</f>
        <v>0</v>
      </c>
      <c r="O110" s="113">
        <f>IF($B110=$B$3&amp;" Wide",SUMIFS('Input forecast of cost driver'!S$4:S$106,'Input forecast of cost driver'!S$4:S$106,"&gt;0",'Input forecast of cost driver'!$B$4:$B$106,'Output sheet'!$B$3,'Input forecast of cost driver'!$D$4:$D$106,'Output sheet'!$B$89),SUMIFS('Input forecast of cost driver'!S$4:S$106,'Input forecast of cost driver'!S$4:S$106,"&gt;0",'Input forecast of cost driver'!$B$4:$B$106,'Output sheet'!$B$3,'Input forecast of cost driver'!$D$4:$D$106,'Output sheet'!$B$89,'Input forecast of cost driver'!$C$4:$C$106,'Output sheet'!$B110))</f>
        <v>0</v>
      </c>
      <c r="P110" s="113">
        <f>IF($B110=$B$3&amp;" Wide",SUMIFS('Input forecast of cost driver'!T$4:T$106,'Input forecast of cost driver'!T$4:T$106,"&gt;0",'Input forecast of cost driver'!$B$4:$B$106,'Output sheet'!$B$3,'Input forecast of cost driver'!$D$4:$D$106,'Output sheet'!$B$89),SUMIFS('Input forecast of cost driver'!T$4:T$106,'Input forecast of cost driver'!T$4:T$106,"&gt;0",'Input forecast of cost driver'!$B$4:$B$106,'Output sheet'!$B$3,'Input forecast of cost driver'!$D$4:$D$106,'Output sheet'!$B$89,'Input forecast of cost driver'!$C$4:$C$106,'Output sheet'!$B110))</f>
        <v>0</v>
      </c>
      <c r="Q110" s="113">
        <f>IF($B110=$B$3&amp;" Wide",SUMIFS('Input forecast of cost driver'!U$4:U$106,'Input forecast of cost driver'!U$4:U$106,"&gt;0",'Input forecast of cost driver'!$B$4:$B$106,'Output sheet'!$B$3,'Input forecast of cost driver'!$D$4:$D$106,'Output sheet'!$B$89),SUMIFS('Input forecast of cost driver'!U$4:U$106,'Input forecast of cost driver'!U$4:U$106,"&gt;0",'Input forecast of cost driver'!$B$4:$B$106,'Output sheet'!$B$3,'Input forecast of cost driver'!$D$4:$D$106,'Output sheet'!$B$89,'Input forecast of cost driver'!$C$4:$C$106,'Output sheet'!$B110))</f>
        <v>0</v>
      </c>
      <c r="R110" s="113">
        <f>IF($B110=$B$3&amp;" Wide",SUMIFS('Input forecast of cost driver'!V$4:V$106,'Input forecast of cost driver'!V$4:V$106,"&gt;0",'Input forecast of cost driver'!$B$4:$B$106,'Output sheet'!$B$3,'Input forecast of cost driver'!$D$4:$D$106,'Output sheet'!$B$89),SUMIFS('Input forecast of cost driver'!V$4:V$106,'Input forecast of cost driver'!V$4:V$106,"&gt;0",'Input forecast of cost driver'!$B$4:$B$106,'Output sheet'!$B$3,'Input forecast of cost driver'!$D$4:$D$106,'Output sheet'!$B$89,'Input forecast of cost driver'!$C$4:$C$106,'Output sheet'!$B110))</f>
        <v>0</v>
      </c>
      <c r="S110" s="113">
        <f>IF($B110=$B$3&amp;" Wide",SUMIFS('Input forecast of cost driver'!W$4:W$106,'Input forecast of cost driver'!W$4:W$106,"&gt;0",'Input forecast of cost driver'!$B$4:$B$106,'Output sheet'!$B$3,'Input forecast of cost driver'!$D$4:$D$106,'Output sheet'!$B$89),SUMIFS('Input forecast of cost driver'!W$4:W$106,'Input forecast of cost driver'!W$4:W$106,"&gt;0",'Input forecast of cost driver'!$B$4:$B$106,'Output sheet'!$B$3,'Input forecast of cost driver'!$D$4:$D$106,'Output sheet'!$B$89,'Input forecast of cost driver'!$C$4:$C$106,'Output sheet'!$B110))</f>
        <v>0</v>
      </c>
      <c r="T110" s="113">
        <f>IF($B110=$B$3&amp;" Wide",SUMIFS('Input forecast of cost driver'!X$4:X$106,'Input forecast of cost driver'!X$4:X$106,"&gt;0",'Input forecast of cost driver'!$B$4:$B$106,'Output sheet'!$B$3,'Input forecast of cost driver'!$D$4:$D$106,'Output sheet'!$B$89),SUMIFS('Input forecast of cost driver'!X$4:X$106,'Input forecast of cost driver'!X$4:X$106,"&gt;0",'Input forecast of cost driver'!$B$4:$B$106,'Output sheet'!$B$3,'Input forecast of cost driver'!$D$4:$D$106,'Output sheet'!$B$89,'Input forecast of cost driver'!$C$4:$C$106,'Output sheet'!$B110))</f>
        <v>0</v>
      </c>
      <c r="U110" s="113">
        <f>IF($B110=$B$3&amp;" Wide",SUMIFS('Input forecast of cost driver'!Y$4:Y$106,'Input forecast of cost driver'!Y$4:Y$106,"&gt;0",'Input forecast of cost driver'!$B$4:$B$106,'Output sheet'!$B$3,'Input forecast of cost driver'!$D$4:$D$106,'Output sheet'!$B$89),SUMIFS('Input forecast of cost driver'!Y$4:Y$106,'Input forecast of cost driver'!Y$4:Y$106,"&gt;0",'Input forecast of cost driver'!$B$4:$B$106,'Output sheet'!$B$3,'Input forecast of cost driver'!$D$4:$D$106,'Output sheet'!$B$89,'Input forecast of cost driver'!$C$4:$C$106,'Output sheet'!$B110))</f>
        <v>0</v>
      </c>
      <c r="V110" s="113">
        <f>IF($B110=$B$3&amp;" Wide",SUMIFS('Input forecast of cost driver'!Z$4:Z$106,'Input forecast of cost driver'!Z$4:Z$106,"&gt;0",'Input forecast of cost driver'!$B$4:$B$106,'Output sheet'!$B$3,'Input forecast of cost driver'!$D$4:$D$106,'Output sheet'!$B$89),SUMIFS('Input forecast of cost driver'!Z$4:Z$106,'Input forecast of cost driver'!Z$4:Z$106,"&gt;0",'Input forecast of cost driver'!$B$4:$B$106,'Output sheet'!$B$3,'Input forecast of cost driver'!$D$4:$D$106,'Output sheet'!$B$89,'Input forecast of cost driver'!$C$4:$C$106,'Output sheet'!$B110))</f>
        <v>0</v>
      </c>
      <c r="W110" s="113">
        <f>IF($B110=$B$3&amp;" Wide",SUMIFS('Input forecast of cost driver'!AA$4:AA$106,'Input forecast of cost driver'!AA$4:AA$106,"&gt;0",'Input forecast of cost driver'!$B$4:$B$106,'Output sheet'!$B$3,'Input forecast of cost driver'!$D$4:$D$106,'Output sheet'!$B$89),SUMIFS('Input forecast of cost driver'!AA$4:AA$106,'Input forecast of cost driver'!AA$4:AA$106,"&gt;0",'Input forecast of cost driver'!$B$4:$B$106,'Output sheet'!$B$3,'Input forecast of cost driver'!$D$4:$D$106,'Output sheet'!$B$89,'Input forecast of cost driver'!$C$4:$C$106,'Output sheet'!$B110))</f>
        <v>0</v>
      </c>
      <c r="X110" s="113">
        <f>IF($B110=$B$3&amp;" Wide",SUMIFS('Input forecast of cost driver'!AB$4:AB$106,'Input forecast of cost driver'!AB$4:AB$106,"&gt;0",'Input forecast of cost driver'!$B$4:$B$106,'Output sheet'!$B$3,'Input forecast of cost driver'!$D$4:$D$106,'Output sheet'!$B$89),SUMIFS('Input forecast of cost driver'!AB$4:AB$106,'Input forecast of cost driver'!AB$4:AB$106,"&gt;0",'Input forecast of cost driver'!$B$4:$B$106,'Output sheet'!$B$3,'Input forecast of cost driver'!$D$4:$D$106,'Output sheet'!$B$89,'Input forecast of cost driver'!$C$4:$C$106,'Output sheet'!$B110))</f>
        <v>0</v>
      </c>
      <c r="Y110" s="113">
        <f>IF($B110=$B$3&amp;" Wide",SUMIFS('Input forecast of cost driver'!AC$4:AC$106,'Input forecast of cost driver'!AC$4:AC$106,"&gt;0",'Input forecast of cost driver'!$B$4:$B$106,'Output sheet'!$B$3,'Input forecast of cost driver'!$D$4:$D$106,'Output sheet'!$B$89),SUMIFS('Input forecast of cost driver'!AC$4:AC$106,'Input forecast of cost driver'!AC$4:AC$106,"&gt;0",'Input forecast of cost driver'!$B$4:$B$106,'Output sheet'!$B$3,'Input forecast of cost driver'!$D$4:$D$106,'Output sheet'!$B$89,'Input forecast of cost driver'!$C$4:$C$106,'Output sheet'!$B110))</f>
        <v>0</v>
      </c>
      <c r="Z110" s="113">
        <f>IF($B110=$B$3&amp;" Wide",SUMIFS('Input forecast of cost driver'!AD$4:AD$106,'Input forecast of cost driver'!AD$4:AD$106,"&gt;0",'Input forecast of cost driver'!$B$4:$B$106,'Output sheet'!$B$3,'Input forecast of cost driver'!$D$4:$D$106,'Output sheet'!$B$89),SUMIFS('Input forecast of cost driver'!AD$4:AD$106,'Input forecast of cost driver'!AD$4:AD$106,"&gt;0",'Input forecast of cost driver'!$B$4:$B$106,'Output sheet'!$B$3,'Input forecast of cost driver'!$D$4:$D$106,'Output sheet'!$B$89,'Input forecast of cost driver'!$C$4:$C$106,'Output sheet'!$B110))</f>
        <v>0</v>
      </c>
      <c r="AA110" s="113">
        <f>IF($B110=$B$3&amp;" Wide",SUMIFS('Input forecast of cost driver'!AE$4:AE$106,'Input forecast of cost driver'!AE$4:AE$106,"&gt;0",'Input forecast of cost driver'!$B$4:$B$106,'Output sheet'!$B$3,'Input forecast of cost driver'!$D$4:$D$106,'Output sheet'!$B$89),SUMIFS('Input forecast of cost driver'!AE$4:AE$106,'Input forecast of cost driver'!AE$4:AE$106,"&gt;0",'Input forecast of cost driver'!$B$4:$B$106,'Output sheet'!$B$3,'Input forecast of cost driver'!$D$4:$D$106,'Output sheet'!$B$89,'Input forecast of cost driver'!$C$4:$C$106,'Output sheet'!$B110))</f>
        <v>0</v>
      </c>
    </row>
    <row r="111" spans="2:27">
      <c r="B111" s="32" t="str">
        <f t="shared" si="29"/>
        <v/>
      </c>
      <c r="C111" s="113">
        <f>IF($B111=$B$3&amp;" Wide",SUMIFS('Input forecast of cost driver'!G$4:G$106,'Input forecast of cost driver'!G$4:G$106,"&gt;0",'Input forecast of cost driver'!$B$4:$B$106,'Output sheet'!$B$3,'Input forecast of cost driver'!$D$4:$D$106,'Output sheet'!$B$89),SUMIFS('Input forecast of cost driver'!G$4:G$106,'Input forecast of cost driver'!G$4:G$106,"&gt;0",'Input forecast of cost driver'!$B$4:$B$106,'Output sheet'!$B$3,'Input forecast of cost driver'!$D$4:$D$106,'Output sheet'!$B$89,'Input forecast of cost driver'!$C$4:$C$106,'Output sheet'!$B111))</f>
        <v>0</v>
      </c>
      <c r="D111" s="113">
        <f>IF($B111=$B$3&amp;" Wide",SUMIFS('Input forecast of cost driver'!H$4:H$106,'Input forecast of cost driver'!H$4:H$106,"&gt;0",'Input forecast of cost driver'!$B$4:$B$106,'Output sheet'!$B$3,'Input forecast of cost driver'!$D$4:$D$106,'Output sheet'!$B$89),SUMIFS('Input forecast of cost driver'!H$4:H$106,'Input forecast of cost driver'!H$4:H$106,"&gt;0",'Input forecast of cost driver'!$B$4:$B$106,'Output sheet'!$B$3,'Input forecast of cost driver'!$D$4:$D$106,'Output sheet'!$B$89,'Input forecast of cost driver'!$C$4:$C$106,'Output sheet'!$B111))</f>
        <v>0</v>
      </c>
      <c r="E111" s="113">
        <f>IF($B111=$B$3&amp;" Wide",SUMIFS('Input forecast of cost driver'!I$4:I$106,'Input forecast of cost driver'!I$4:I$106,"&gt;0",'Input forecast of cost driver'!$B$4:$B$106,'Output sheet'!$B$3,'Input forecast of cost driver'!$D$4:$D$106,'Output sheet'!$B$89),SUMIFS('Input forecast of cost driver'!I$4:I$106,'Input forecast of cost driver'!I$4:I$106,"&gt;0",'Input forecast of cost driver'!$B$4:$B$106,'Output sheet'!$B$3,'Input forecast of cost driver'!$D$4:$D$106,'Output sheet'!$B$89,'Input forecast of cost driver'!$C$4:$C$106,'Output sheet'!$B111))</f>
        <v>0</v>
      </c>
      <c r="F111" s="113">
        <f>IF($B111=$B$3&amp;" Wide",SUMIFS('Input forecast of cost driver'!J$4:J$106,'Input forecast of cost driver'!J$4:J$106,"&gt;0",'Input forecast of cost driver'!$B$4:$B$106,'Output sheet'!$B$3,'Input forecast of cost driver'!$D$4:$D$106,'Output sheet'!$B$89),SUMIFS('Input forecast of cost driver'!J$4:J$106,'Input forecast of cost driver'!J$4:J$106,"&gt;0",'Input forecast of cost driver'!$B$4:$B$106,'Output sheet'!$B$3,'Input forecast of cost driver'!$D$4:$D$106,'Output sheet'!$B$89,'Input forecast of cost driver'!$C$4:$C$106,'Output sheet'!$B111))</f>
        <v>0</v>
      </c>
      <c r="G111" s="113">
        <f>IF($B111=$B$3&amp;" Wide",SUMIFS('Input forecast of cost driver'!K$4:K$106,'Input forecast of cost driver'!K$4:K$106,"&gt;0",'Input forecast of cost driver'!$B$4:$B$106,'Output sheet'!$B$3,'Input forecast of cost driver'!$D$4:$D$106,'Output sheet'!$B$89),SUMIFS('Input forecast of cost driver'!K$4:K$106,'Input forecast of cost driver'!K$4:K$106,"&gt;0",'Input forecast of cost driver'!$B$4:$B$106,'Output sheet'!$B$3,'Input forecast of cost driver'!$D$4:$D$106,'Output sheet'!$B$89,'Input forecast of cost driver'!$C$4:$C$106,'Output sheet'!$B111))</f>
        <v>0</v>
      </c>
      <c r="H111" s="113">
        <f>IF($B111=$B$3&amp;" Wide",SUMIFS('Input forecast of cost driver'!L$4:L$106,'Input forecast of cost driver'!L$4:L$106,"&gt;0",'Input forecast of cost driver'!$B$4:$B$106,'Output sheet'!$B$3,'Input forecast of cost driver'!$D$4:$D$106,'Output sheet'!$B$89),SUMIFS('Input forecast of cost driver'!L$4:L$106,'Input forecast of cost driver'!L$4:L$106,"&gt;0",'Input forecast of cost driver'!$B$4:$B$106,'Output sheet'!$B$3,'Input forecast of cost driver'!$D$4:$D$106,'Output sheet'!$B$89,'Input forecast of cost driver'!$C$4:$C$106,'Output sheet'!$B111))</f>
        <v>0</v>
      </c>
      <c r="I111" s="113">
        <f>IF($B111=$B$3&amp;" Wide",SUMIFS('Input forecast of cost driver'!M$4:M$106,'Input forecast of cost driver'!M$4:M$106,"&gt;0",'Input forecast of cost driver'!$B$4:$B$106,'Output sheet'!$B$3,'Input forecast of cost driver'!$D$4:$D$106,'Output sheet'!$B$89),SUMIFS('Input forecast of cost driver'!M$4:M$106,'Input forecast of cost driver'!M$4:M$106,"&gt;0",'Input forecast of cost driver'!$B$4:$B$106,'Output sheet'!$B$3,'Input forecast of cost driver'!$D$4:$D$106,'Output sheet'!$B$89,'Input forecast of cost driver'!$C$4:$C$106,'Output sheet'!$B111))</f>
        <v>0</v>
      </c>
      <c r="J111" s="113">
        <f>IF($B111=$B$3&amp;" Wide",SUMIFS('Input forecast of cost driver'!N$4:N$106,'Input forecast of cost driver'!N$4:N$106,"&gt;0",'Input forecast of cost driver'!$B$4:$B$106,'Output sheet'!$B$3,'Input forecast of cost driver'!$D$4:$D$106,'Output sheet'!$B$89),SUMIFS('Input forecast of cost driver'!N$4:N$106,'Input forecast of cost driver'!N$4:N$106,"&gt;0",'Input forecast of cost driver'!$B$4:$B$106,'Output sheet'!$B$3,'Input forecast of cost driver'!$D$4:$D$106,'Output sheet'!$B$89,'Input forecast of cost driver'!$C$4:$C$106,'Output sheet'!$B111))</f>
        <v>0</v>
      </c>
      <c r="K111" s="113">
        <f>IF($B111=$B$3&amp;" Wide",SUMIFS('Input forecast of cost driver'!O$4:O$106,'Input forecast of cost driver'!O$4:O$106,"&gt;0",'Input forecast of cost driver'!$B$4:$B$106,'Output sheet'!$B$3,'Input forecast of cost driver'!$D$4:$D$106,'Output sheet'!$B$89),SUMIFS('Input forecast of cost driver'!O$4:O$106,'Input forecast of cost driver'!O$4:O$106,"&gt;0",'Input forecast of cost driver'!$B$4:$B$106,'Output sheet'!$B$3,'Input forecast of cost driver'!$D$4:$D$106,'Output sheet'!$B$89,'Input forecast of cost driver'!$C$4:$C$106,'Output sheet'!$B111))</f>
        <v>0</v>
      </c>
      <c r="L111" s="113">
        <f>IF($B111=$B$3&amp;" Wide",SUMIFS('Input forecast of cost driver'!P$4:P$106,'Input forecast of cost driver'!P$4:P$106,"&gt;0",'Input forecast of cost driver'!$B$4:$B$106,'Output sheet'!$B$3,'Input forecast of cost driver'!$D$4:$D$106,'Output sheet'!$B$89),SUMIFS('Input forecast of cost driver'!P$4:P$106,'Input forecast of cost driver'!P$4:P$106,"&gt;0",'Input forecast of cost driver'!$B$4:$B$106,'Output sheet'!$B$3,'Input forecast of cost driver'!$D$4:$D$106,'Output sheet'!$B$89,'Input forecast of cost driver'!$C$4:$C$106,'Output sheet'!$B111))</f>
        <v>0</v>
      </c>
      <c r="M111" s="113">
        <f>IF($B111=$B$3&amp;" Wide",SUMIFS('Input forecast of cost driver'!Q$4:Q$106,'Input forecast of cost driver'!Q$4:Q$106,"&gt;0",'Input forecast of cost driver'!$B$4:$B$106,'Output sheet'!$B$3,'Input forecast of cost driver'!$D$4:$D$106,'Output sheet'!$B$89),SUMIFS('Input forecast of cost driver'!Q$4:Q$106,'Input forecast of cost driver'!Q$4:Q$106,"&gt;0",'Input forecast of cost driver'!$B$4:$B$106,'Output sheet'!$B$3,'Input forecast of cost driver'!$D$4:$D$106,'Output sheet'!$B$89,'Input forecast of cost driver'!$C$4:$C$106,'Output sheet'!$B111))</f>
        <v>0</v>
      </c>
      <c r="N111" s="113">
        <f>IF($B111=$B$3&amp;" Wide",SUMIFS('Input forecast of cost driver'!R$4:R$106,'Input forecast of cost driver'!R$4:R$106,"&gt;0",'Input forecast of cost driver'!$B$4:$B$106,'Output sheet'!$B$3,'Input forecast of cost driver'!$D$4:$D$106,'Output sheet'!$B$89),SUMIFS('Input forecast of cost driver'!R$4:R$106,'Input forecast of cost driver'!R$4:R$106,"&gt;0",'Input forecast of cost driver'!$B$4:$B$106,'Output sheet'!$B$3,'Input forecast of cost driver'!$D$4:$D$106,'Output sheet'!$B$89,'Input forecast of cost driver'!$C$4:$C$106,'Output sheet'!$B111))</f>
        <v>0</v>
      </c>
      <c r="O111" s="113">
        <f>IF($B111=$B$3&amp;" Wide",SUMIFS('Input forecast of cost driver'!S$4:S$106,'Input forecast of cost driver'!S$4:S$106,"&gt;0",'Input forecast of cost driver'!$B$4:$B$106,'Output sheet'!$B$3,'Input forecast of cost driver'!$D$4:$D$106,'Output sheet'!$B$89),SUMIFS('Input forecast of cost driver'!S$4:S$106,'Input forecast of cost driver'!S$4:S$106,"&gt;0",'Input forecast of cost driver'!$B$4:$B$106,'Output sheet'!$B$3,'Input forecast of cost driver'!$D$4:$D$106,'Output sheet'!$B$89,'Input forecast of cost driver'!$C$4:$C$106,'Output sheet'!$B111))</f>
        <v>0</v>
      </c>
      <c r="P111" s="113">
        <f>IF($B111=$B$3&amp;" Wide",SUMIFS('Input forecast of cost driver'!T$4:T$106,'Input forecast of cost driver'!T$4:T$106,"&gt;0",'Input forecast of cost driver'!$B$4:$B$106,'Output sheet'!$B$3,'Input forecast of cost driver'!$D$4:$D$106,'Output sheet'!$B$89),SUMIFS('Input forecast of cost driver'!T$4:T$106,'Input forecast of cost driver'!T$4:T$106,"&gt;0",'Input forecast of cost driver'!$B$4:$B$106,'Output sheet'!$B$3,'Input forecast of cost driver'!$D$4:$D$106,'Output sheet'!$B$89,'Input forecast of cost driver'!$C$4:$C$106,'Output sheet'!$B111))</f>
        <v>0</v>
      </c>
      <c r="Q111" s="113">
        <f>IF($B111=$B$3&amp;" Wide",SUMIFS('Input forecast of cost driver'!U$4:U$106,'Input forecast of cost driver'!U$4:U$106,"&gt;0",'Input forecast of cost driver'!$B$4:$B$106,'Output sheet'!$B$3,'Input forecast of cost driver'!$D$4:$D$106,'Output sheet'!$B$89),SUMIFS('Input forecast of cost driver'!U$4:U$106,'Input forecast of cost driver'!U$4:U$106,"&gt;0",'Input forecast of cost driver'!$B$4:$B$106,'Output sheet'!$B$3,'Input forecast of cost driver'!$D$4:$D$106,'Output sheet'!$B$89,'Input forecast of cost driver'!$C$4:$C$106,'Output sheet'!$B111))</f>
        <v>0</v>
      </c>
      <c r="R111" s="113">
        <f>IF($B111=$B$3&amp;" Wide",SUMIFS('Input forecast of cost driver'!V$4:V$106,'Input forecast of cost driver'!V$4:V$106,"&gt;0",'Input forecast of cost driver'!$B$4:$B$106,'Output sheet'!$B$3,'Input forecast of cost driver'!$D$4:$D$106,'Output sheet'!$B$89),SUMIFS('Input forecast of cost driver'!V$4:V$106,'Input forecast of cost driver'!V$4:V$106,"&gt;0",'Input forecast of cost driver'!$B$4:$B$106,'Output sheet'!$B$3,'Input forecast of cost driver'!$D$4:$D$106,'Output sheet'!$B$89,'Input forecast of cost driver'!$C$4:$C$106,'Output sheet'!$B111))</f>
        <v>0</v>
      </c>
      <c r="S111" s="113">
        <f>IF($B111=$B$3&amp;" Wide",SUMIFS('Input forecast of cost driver'!W$4:W$106,'Input forecast of cost driver'!W$4:W$106,"&gt;0",'Input forecast of cost driver'!$B$4:$B$106,'Output sheet'!$B$3,'Input forecast of cost driver'!$D$4:$D$106,'Output sheet'!$B$89),SUMIFS('Input forecast of cost driver'!W$4:W$106,'Input forecast of cost driver'!W$4:W$106,"&gt;0",'Input forecast of cost driver'!$B$4:$B$106,'Output sheet'!$B$3,'Input forecast of cost driver'!$D$4:$D$106,'Output sheet'!$B$89,'Input forecast of cost driver'!$C$4:$C$106,'Output sheet'!$B111))</f>
        <v>0</v>
      </c>
      <c r="T111" s="113">
        <f>IF($B111=$B$3&amp;" Wide",SUMIFS('Input forecast of cost driver'!X$4:X$106,'Input forecast of cost driver'!X$4:X$106,"&gt;0",'Input forecast of cost driver'!$B$4:$B$106,'Output sheet'!$B$3,'Input forecast of cost driver'!$D$4:$D$106,'Output sheet'!$B$89),SUMIFS('Input forecast of cost driver'!X$4:X$106,'Input forecast of cost driver'!X$4:X$106,"&gt;0",'Input forecast of cost driver'!$B$4:$B$106,'Output sheet'!$B$3,'Input forecast of cost driver'!$D$4:$D$106,'Output sheet'!$B$89,'Input forecast of cost driver'!$C$4:$C$106,'Output sheet'!$B111))</f>
        <v>0</v>
      </c>
      <c r="U111" s="113">
        <f>IF($B111=$B$3&amp;" Wide",SUMIFS('Input forecast of cost driver'!Y$4:Y$106,'Input forecast of cost driver'!Y$4:Y$106,"&gt;0",'Input forecast of cost driver'!$B$4:$B$106,'Output sheet'!$B$3,'Input forecast of cost driver'!$D$4:$D$106,'Output sheet'!$B$89),SUMIFS('Input forecast of cost driver'!Y$4:Y$106,'Input forecast of cost driver'!Y$4:Y$106,"&gt;0",'Input forecast of cost driver'!$B$4:$B$106,'Output sheet'!$B$3,'Input forecast of cost driver'!$D$4:$D$106,'Output sheet'!$B$89,'Input forecast of cost driver'!$C$4:$C$106,'Output sheet'!$B111))</f>
        <v>0</v>
      </c>
      <c r="V111" s="113">
        <f>IF($B111=$B$3&amp;" Wide",SUMIFS('Input forecast of cost driver'!Z$4:Z$106,'Input forecast of cost driver'!Z$4:Z$106,"&gt;0",'Input forecast of cost driver'!$B$4:$B$106,'Output sheet'!$B$3,'Input forecast of cost driver'!$D$4:$D$106,'Output sheet'!$B$89),SUMIFS('Input forecast of cost driver'!Z$4:Z$106,'Input forecast of cost driver'!Z$4:Z$106,"&gt;0",'Input forecast of cost driver'!$B$4:$B$106,'Output sheet'!$B$3,'Input forecast of cost driver'!$D$4:$D$106,'Output sheet'!$B$89,'Input forecast of cost driver'!$C$4:$C$106,'Output sheet'!$B111))</f>
        <v>0</v>
      </c>
      <c r="W111" s="113">
        <f>IF($B111=$B$3&amp;" Wide",SUMIFS('Input forecast of cost driver'!AA$4:AA$106,'Input forecast of cost driver'!AA$4:AA$106,"&gt;0",'Input forecast of cost driver'!$B$4:$B$106,'Output sheet'!$B$3,'Input forecast of cost driver'!$D$4:$D$106,'Output sheet'!$B$89),SUMIFS('Input forecast of cost driver'!AA$4:AA$106,'Input forecast of cost driver'!AA$4:AA$106,"&gt;0",'Input forecast of cost driver'!$B$4:$B$106,'Output sheet'!$B$3,'Input forecast of cost driver'!$D$4:$D$106,'Output sheet'!$B$89,'Input forecast of cost driver'!$C$4:$C$106,'Output sheet'!$B111))</f>
        <v>0</v>
      </c>
      <c r="X111" s="113">
        <f>IF($B111=$B$3&amp;" Wide",SUMIFS('Input forecast of cost driver'!AB$4:AB$106,'Input forecast of cost driver'!AB$4:AB$106,"&gt;0",'Input forecast of cost driver'!$B$4:$B$106,'Output sheet'!$B$3,'Input forecast of cost driver'!$D$4:$D$106,'Output sheet'!$B$89),SUMIFS('Input forecast of cost driver'!AB$4:AB$106,'Input forecast of cost driver'!AB$4:AB$106,"&gt;0",'Input forecast of cost driver'!$B$4:$B$106,'Output sheet'!$B$3,'Input forecast of cost driver'!$D$4:$D$106,'Output sheet'!$B$89,'Input forecast of cost driver'!$C$4:$C$106,'Output sheet'!$B111))</f>
        <v>0</v>
      </c>
      <c r="Y111" s="113">
        <f>IF($B111=$B$3&amp;" Wide",SUMIFS('Input forecast of cost driver'!AC$4:AC$106,'Input forecast of cost driver'!AC$4:AC$106,"&gt;0",'Input forecast of cost driver'!$B$4:$B$106,'Output sheet'!$B$3,'Input forecast of cost driver'!$D$4:$D$106,'Output sheet'!$B$89),SUMIFS('Input forecast of cost driver'!AC$4:AC$106,'Input forecast of cost driver'!AC$4:AC$106,"&gt;0",'Input forecast of cost driver'!$B$4:$B$106,'Output sheet'!$B$3,'Input forecast of cost driver'!$D$4:$D$106,'Output sheet'!$B$89,'Input forecast of cost driver'!$C$4:$C$106,'Output sheet'!$B111))</f>
        <v>0</v>
      </c>
      <c r="Z111" s="113">
        <f>IF($B111=$B$3&amp;" Wide",SUMIFS('Input forecast of cost driver'!AD$4:AD$106,'Input forecast of cost driver'!AD$4:AD$106,"&gt;0",'Input forecast of cost driver'!$B$4:$B$106,'Output sheet'!$B$3,'Input forecast of cost driver'!$D$4:$D$106,'Output sheet'!$B$89),SUMIFS('Input forecast of cost driver'!AD$4:AD$106,'Input forecast of cost driver'!AD$4:AD$106,"&gt;0",'Input forecast of cost driver'!$B$4:$B$106,'Output sheet'!$B$3,'Input forecast of cost driver'!$D$4:$D$106,'Output sheet'!$B$89,'Input forecast of cost driver'!$C$4:$C$106,'Output sheet'!$B111))</f>
        <v>0</v>
      </c>
      <c r="AA111" s="113">
        <f>IF($B111=$B$3&amp;" Wide",SUMIFS('Input forecast of cost driver'!AE$4:AE$106,'Input forecast of cost driver'!AE$4:AE$106,"&gt;0",'Input forecast of cost driver'!$B$4:$B$106,'Output sheet'!$B$3,'Input forecast of cost driver'!$D$4:$D$106,'Output sheet'!$B$89),SUMIFS('Input forecast of cost driver'!AE$4:AE$106,'Input forecast of cost driver'!AE$4:AE$106,"&gt;0",'Input forecast of cost driver'!$B$4:$B$106,'Output sheet'!$B$3,'Input forecast of cost driver'!$D$4:$D$106,'Output sheet'!$B$89,'Input forecast of cost driver'!$C$4:$C$106,'Output sheet'!$B111))</f>
        <v>0</v>
      </c>
    </row>
    <row r="112" spans="2:27">
      <c r="B112" s="32" t="str">
        <f t="shared" si="29"/>
        <v/>
      </c>
      <c r="C112" s="113">
        <f>IF($B112=$B$3&amp;" Wide",SUMIFS('Input forecast of cost driver'!G$4:G$106,'Input forecast of cost driver'!G$4:G$106,"&gt;0",'Input forecast of cost driver'!$B$4:$B$106,'Output sheet'!$B$3,'Input forecast of cost driver'!$D$4:$D$106,'Output sheet'!$B$89),SUMIFS('Input forecast of cost driver'!G$4:G$106,'Input forecast of cost driver'!G$4:G$106,"&gt;0",'Input forecast of cost driver'!$B$4:$B$106,'Output sheet'!$B$3,'Input forecast of cost driver'!$D$4:$D$106,'Output sheet'!$B$89,'Input forecast of cost driver'!$C$4:$C$106,'Output sheet'!$B112))</f>
        <v>0</v>
      </c>
      <c r="D112" s="113">
        <f>IF($B112=$B$3&amp;" Wide",SUMIFS('Input forecast of cost driver'!H$4:H$106,'Input forecast of cost driver'!H$4:H$106,"&gt;0",'Input forecast of cost driver'!$B$4:$B$106,'Output sheet'!$B$3,'Input forecast of cost driver'!$D$4:$D$106,'Output sheet'!$B$89),SUMIFS('Input forecast of cost driver'!H$4:H$106,'Input forecast of cost driver'!H$4:H$106,"&gt;0",'Input forecast of cost driver'!$B$4:$B$106,'Output sheet'!$B$3,'Input forecast of cost driver'!$D$4:$D$106,'Output sheet'!$B$89,'Input forecast of cost driver'!$C$4:$C$106,'Output sheet'!$B112))</f>
        <v>0</v>
      </c>
      <c r="E112" s="113">
        <f>IF($B112=$B$3&amp;" Wide",SUMIFS('Input forecast of cost driver'!I$4:I$106,'Input forecast of cost driver'!I$4:I$106,"&gt;0",'Input forecast of cost driver'!$B$4:$B$106,'Output sheet'!$B$3,'Input forecast of cost driver'!$D$4:$D$106,'Output sheet'!$B$89),SUMIFS('Input forecast of cost driver'!I$4:I$106,'Input forecast of cost driver'!I$4:I$106,"&gt;0",'Input forecast of cost driver'!$B$4:$B$106,'Output sheet'!$B$3,'Input forecast of cost driver'!$D$4:$D$106,'Output sheet'!$B$89,'Input forecast of cost driver'!$C$4:$C$106,'Output sheet'!$B112))</f>
        <v>0</v>
      </c>
      <c r="F112" s="113">
        <f>IF($B112=$B$3&amp;" Wide",SUMIFS('Input forecast of cost driver'!J$4:J$106,'Input forecast of cost driver'!J$4:J$106,"&gt;0",'Input forecast of cost driver'!$B$4:$B$106,'Output sheet'!$B$3,'Input forecast of cost driver'!$D$4:$D$106,'Output sheet'!$B$89),SUMIFS('Input forecast of cost driver'!J$4:J$106,'Input forecast of cost driver'!J$4:J$106,"&gt;0",'Input forecast of cost driver'!$B$4:$B$106,'Output sheet'!$B$3,'Input forecast of cost driver'!$D$4:$D$106,'Output sheet'!$B$89,'Input forecast of cost driver'!$C$4:$C$106,'Output sheet'!$B112))</f>
        <v>0</v>
      </c>
      <c r="G112" s="113">
        <f>IF($B112=$B$3&amp;" Wide",SUMIFS('Input forecast of cost driver'!K$4:K$106,'Input forecast of cost driver'!K$4:K$106,"&gt;0",'Input forecast of cost driver'!$B$4:$B$106,'Output sheet'!$B$3,'Input forecast of cost driver'!$D$4:$D$106,'Output sheet'!$B$89),SUMIFS('Input forecast of cost driver'!K$4:K$106,'Input forecast of cost driver'!K$4:K$106,"&gt;0",'Input forecast of cost driver'!$B$4:$B$106,'Output sheet'!$B$3,'Input forecast of cost driver'!$D$4:$D$106,'Output sheet'!$B$89,'Input forecast of cost driver'!$C$4:$C$106,'Output sheet'!$B112))</f>
        <v>0</v>
      </c>
      <c r="H112" s="113">
        <f>IF($B112=$B$3&amp;" Wide",SUMIFS('Input forecast of cost driver'!L$4:L$106,'Input forecast of cost driver'!L$4:L$106,"&gt;0",'Input forecast of cost driver'!$B$4:$B$106,'Output sheet'!$B$3,'Input forecast of cost driver'!$D$4:$D$106,'Output sheet'!$B$89),SUMIFS('Input forecast of cost driver'!L$4:L$106,'Input forecast of cost driver'!L$4:L$106,"&gt;0",'Input forecast of cost driver'!$B$4:$B$106,'Output sheet'!$B$3,'Input forecast of cost driver'!$D$4:$D$106,'Output sheet'!$B$89,'Input forecast of cost driver'!$C$4:$C$106,'Output sheet'!$B112))</f>
        <v>0</v>
      </c>
      <c r="I112" s="113">
        <f>IF($B112=$B$3&amp;" Wide",SUMIFS('Input forecast of cost driver'!M$4:M$106,'Input forecast of cost driver'!M$4:M$106,"&gt;0",'Input forecast of cost driver'!$B$4:$B$106,'Output sheet'!$B$3,'Input forecast of cost driver'!$D$4:$D$106,'Output sheet'!$B$89),SUMIFS('Input forecast of cost driver'!M$4:M$106,'Input forecast of cost driver'!M$4:M$106,"&gt;0",'Input forecast of cost driver'!$B$4:$B$106,'Output sheet'!$B$3,'Input forecast of cost driver'!$D$4:$D$106,'Output sheet'!$B$89,'Input forecast of cost driver'!$C$4:$C$106,'Output sheet'!$B112))</f>
        <v>0</v>
      </c>
      <c r="J112" s="113">
        <f>IF($B112=$B$3&amp;" Wide",SUMIFS('Input forecast of cost driver'!N$4:N$106,'Input forecast of cost driver'!N$4:N$106,"&gt;0",'Input forecast of cost driver'!$B$4:$B$106,'Output sheet'!$B$3,'Input forecast of cost driver'!$D$4:$D$106,'Output sheet'!$B$89),SUMIFS('Input forecast of cost driver'!N$4:N$106,'Input forecast of cost driver'!N$4:N$106,"&gt;0",'Input forecast of cost driver'!$B$4:$B$106,'Output sheet'!$B$3,'Input forecast of cost driver'!$D$4:$D$106,'Output sheet'!$B$89,'Input forecast of cost driver'!$C$4:$C$106,'Output sheet'!$B112))</f>
        <v>0</v>
      </c>
      <c r="K112" s="113">
        <f>IF($B112=$B$3&amp;" Wide",SUMIFS('Input forecast of cost driver'!O$4:O$106,'Input forecast of cost driver'!O$4:O$106,"&gt;0",'Input forecast of cost driver'!$B$4:$B$106,'Output sheet'!$B$3,'Input forecast of cost driver'!$D$4:$D$106,'Output sheet'!$B$89),SUMIFS('Input forecast of cost driver'!O$4:O$106,'Input forecast of cost driver'!O$4:O$106,"&gt;0",'Input forecast of cost driver'!$B$4:$B$106,'Output sheet'!$B$3,'Input forecast of cost driver'!$D$4:$D$106,'Output sheet'!$B$89,'Input forecast of cost driver'!$C$4:$C$106,'Output sheet'!$B112))</f>
        <v>0</v>
      </c>
      <c r="L112" s="113">
        <f>IF($B112=$B$3&amp;" Wide",SUMIFS('Input forecast of cost driver'!P$4:P$106,'Input forecast of cost driver'!P$4:P$106,"&gt;0",'Input forecast of cost driver'!$B$4:$B$106,'Output sheet'!$B$3,'Input forecast of cost driver'!$D$4:$D$106,'Output sheet'!$B$89),SUMIFS('Input forecast of cost driver'!P$4:P$106,'Input forecast of cost driver'!P$4:P$106,"&gt;0",'Input forecast of cost driver'!$B$4:$B$106,'Output sheet'!$B$3,'Input forecast of cost driver'!$D$4:$D$106,'Output sheet'!$B$89,'Input forecast of cost driver'!$C$4:$C$106,'Output sheet'!$B112))</f>
        <v>0</v>
      </c>
      <c r="M112" s="113">
        <f>IF($B112=$B$3&amp;" Wide",SUMIFS('Input forecast of cost driver'!Q$4:Q$106,'Input forecast of cost driver'!Q$4:Q$106,"&gt;0",'Input forecast of cost driver'!$B$4:$B$106,'Output sheet'!$B$3,'Input forecast of cost driver'!$D$4:$D$106,'Output sheet'!$B$89),SUMIFS('Input forecast of cost driver'!Q$4:Q$106,'Input forecast of cost driver'!Q$4:Q$106,"&gt;0",'Input forecast of cost driver'!$B$4:$B$106,'Output sheet'!$B$3,'Input forecast of cost driver'!$D$4:$D$106,'Output sheet'!$B$89,'Input forecast of cost driver'!$C$4:$C$106,'Output sheet'!$B112))</f>
        <v>0</v>
      </c>
      <c r="N112" s="113">
        <f>IF($B112=$B$3&amp;" Wide",SUMIFS('Input forecast of cost driver'!R$4:R$106,'Input forecast of cost driver'!R$4:R$106,"&gt;0",'Input forecast of cost driver'!$B$4:$B$106,'Output sheet'!$B$3,'Input forecast of cost driver'!$D$4:$D$106,'Output sheet'!$B$89),SUMIFS('Input forecast of cost driver'!R$4:R$106,'Input forecast of cost driver'!R$4:R$106,"&gt;0",'Input forecast of cost driver'!$B$4:$B$106,'Output sheet'!$B$3,'Input forecast of cost driver'!$D$4:$D$106,'Output sheet'!$B$89,'Input forecast of cost driver'!$C$4:$C$106,'Output sheet'!$B112))</f>
        <v>0</v>
      </c>
      <c r="O112" s="113">
        <f>IF($B112=$B$3&amp;" Wide",SUMIFS('Input forecast of cost driver'!S$4:S$106,'Input forecast of cost driver'!S$4:S$106,"&gt;0",'Input forecast of cost driver'!$B$4:$B$106,'Output sheet'!$B$3,'Input forecast of cost driver'!$D$4:$D$106,'Output sheet'!$B$89),SUMIFS('Input forecast of cost driver'!S$4:S$106,'Input forecast of cost driver'!S$4:S$106,"&gt;0",'Input forecast of cost driver'!$B$4:$B$106,'Output sheet'!$B$3,'Input forecast of cost driver'!$D$4:$D$106,'Output sheet'!$B$89,'Input forecast of cost driver'!$C$4:$C$106,'Output sheet'!$B112))</f>
        <v>0</v>
      </c>
      <c r="P112" s="113">
        <f>IF($B112=$B$3&amp;" Wide",SUMIFS('Input forecast of cost driver'!T$4:T$106,'Input forecast of cost driver'!T$4:T$106,"&gt;0",'Input forecast of cost driver'!$B$4:$B$106,'Output sheet'!$B$3,'Input forecast of cost driver'!$D$4:$D$106,'Output sheet'!$B$89),SUMIFS('Input forecast of cost driver'!T$4:T$106,'Input forecast of cost driver'!T$4:T$106,"&gt;0",'Input forecast of cost driver'!$B$4:$B$106,'Output sheet'!$B$3,'Input forecast of cost driver'!$D$4:$D$106,'Output sheet'!$B$89,'Input forecast of cost driver'!$C$4:$C$106,'Output sheet'!$B112))</f>
        <v>0</v>
      </c>
      <c r="Q112" s="113">
        <f>IF($B112=$B$3&amp;" Wide",SUMIFS('Input forecast of cost driver'!U$4:U$106,'Input forecast of cost driver'!U$4:U$106,"&gt;0",'Input forecast of cost driver'!$B$4:$B$106,'Output sheet'!$B$3,'Input forecast of cost driver'!$D$4:$D$106,'Output sheet'!$B$89),SUMIFS('Input forecast of cost driver'!U$4:U$106,'Input forecast of cost driver'!U$4:U$106,"&gt;0",'Input forecast of cost driver'!$B$4:$B$106,'Output sheet'!$B$3,'Input forecast of cost driver'!$D$4:$D$106,'Output sheet'!$B$89,'Input forecast of cost driver'!$C$4:$C$106,'Output sheet'!$B112))</f>
        <v>0</v>
      </c>
      <c r="R112" s="113">
        <f>IF($B112=$B$3&amp;" Wide",SUMIFS('Input forecast of cost driver'!V$4:V$106,'Input forecast of cost driver'!V$4:V$106,"&gt;0",'Input forecast of cost driver'!$B$4:$B$106,'Output sheet'!$B$3,'Input forecast of cost driver'!$D$4:$D$106,'Output sheet'!$B$89),SUMIFS('Input forecast of cost driver'!V$4:V$106,'Input forecast of cost driver'!V$4:V$106,"&gt;0",'Input forecast of cost driver'!$B$4:$B$106,'Output sheet'!$B$3,'Input forecast of cost driver'!$D$4:$D$106,'Output sheet'!$B$89,'Input forecast of cost driver'!$C$4:$C$106,'Output sheet'!$B112))</f>
        <v>0</v>
      </c>
      <c r="S112" s="113">
        <f>IF($B112=$B$3&amp;" Wide",SUMIFS('Input forecast of cost driver'!W$4:W$106,'Input forecast of cost driver'!W$4:W$106,"&gt;0",'Input forecast of cost driver'!$B$4:$B$106,'Output sheet'!$B$3,'Input forecast of cost driver'!$D$4:$D$106,'Output sheet'!$B$89),SUMIFS('Input forecast of cost driver'!W$4:W$106,'Input forecast of cost driver'!W$4:W$106,"&gt;0",'Input forecast of cost driver'!$B$4:$B$106,'Output sheet'!$B$3,'Input forecast of cost driver'!$D$4:$D$106,'Output sheet'!$B$89,'Input forecast of cost driver'!$C$4:$C$106,'Output sheet'!$B112))</f>
        <v>0</v>
      </c>
      <c r="T112" s="113">
        <f>IF($B112=$B$3&amp;" Wide",SUMIFS('Input forecast of cost driver'!X$4:X$106,'Input forecast of cost driver'!X$4:X$106,"&gt;0",'Input forecast of cost driver'!$B$4:$B$106,'Output sheet'!$B$3,'Input forecast of cost driver'!$D$4:$D$106,'Output sheet'!$B$89),SUMIFS('Input forecast of cost driver'!X$4:X$106,'Input forecast of cost driver'!X$4:X$106,"&gt;0",'Input forecast of cost driver'!$B$4:$B$106,'Output sheet'!$B$3,'Input forecast of cost driver'!$D$4:$D$106,'Output sheet'!$B$89,'Input forecast of cost driver'!$C$4:$C$106,'Output sheet'!$B112))</f>
        <v>0</v>
      </c>
      <c r="U112" s="113">
        <f>IF($B112=$B$3&amp;" Wide",SUMIFS('Input forecast of cost driver'!Y$4:Y$106,'Input forecast of cost driver'!Y$4:Y$106,"&gt;0",'Input forecast of cost driver'!$B$4:$B$106,'Output sheet'!$B$3,'Input forecast of cost driver'!$D$4:$D$106,'Output sheet'!$B$89),SUMIFS('Input forecast of cost driver'!Y$4:Y$106,'Input forecast of cost driver'!Y$4:Y$106,"&gt;0",'Input forecast of cost driver'!$B$4:$B$106,'Output sheet'!$B$3,'Input forecast of cost driver'!$D$4:$D$106,'Output sheet'!$B$89,'Input forecast of cost driver'!$C$4:$C$106,'Output sheet'!$B112))</f>
        <v>0</v>
      </c>
      <c r="V112" s="113">
        <f>IF($B112=$B$3&amp;" Wide",SUMIFS('Input forecast of cost driver'!Z$4:Z$106,'Input forecast of cost driver'!Z$4:Z$106,"&gt;0",'Input forecast of cost driver'!$B$4:$B$106,'Output sheet'!$B$3,'Input forecast of cost driver'!$D$4:$D$106,'Output sheet'!$B$89),SUMIFS('Input forecast of cost driver'!Z$4:Z$106,'Input forecast of cost driver'!Z$4:Z$106,"&gt;0",'Input forecast of cost driver'!$B$4:$B$106,'Output sheet'!$B$3,'Input forecast of cost driver'!$D$4:$D$106,'Output sheet'!$B$89,'Input forecast of cost driver'!$C$4:$C$106,'Output sheet'!$B112))</f>
        <v>0</v>
      </c>
      <c r="W112" s="113">
        <f>IF($B112=$B$3&amp;" Wide",SUMIFS('Input forecast of cost driver'!AA$4:AA$106,'Input forecast of cost driver'!AA$4:AA$106,"&gt;0",'Input forecast of cost driver'!$B$4:$B$106,'Output sheet'!$B$3,'Input forecast of cost driver'!$D$4:$D$106,'Output sheet'!$B$89),SUMIFS('Input forecast of cost driver'!AA$4:AA$106,'Input forecast of cost driver'!AA$4:AA$106,"&gt;0",'Input forecast of cost driver'!$B$4:$B$106,'Output sheet'!$B$3,'Input forecast of cost driver'!$D$4:$D$106,'Output sheet'!$B$89,'Input forecast of cost driver'!$C$4:$C$106,'Output sheet'!$B112))</f>
        <v>0</v>
      </c>
      <c r="X112" s="113">
        <f>IF($B112=$B$3&amp;" Wide",SUMIFS('Input forecast of cost driver'!AB$4:AB$106,'Input forecast of cost driver'!AB$4:AB$106,"&gt;0",'Input forecast of cost driver'!$B$4:$B$106,'Output sheet'!$B$3,'Input forecast of cost driver'!$D$4:$D$106,'Output sheet'!$B$89),SUMIFS('Input forecast of cost driver'!AB$4:AB$106,'Input forecast of cost driver'!AB$4:AB$106,"&gt;0",'Input forecast of cost driver'!$B$4:$B$106,'Output sheet'!$B$3,'Input forecast of cost driver'!$D$4:$D$106,'Output sheet'!$B$89,'Input forecast of cost driver'!$C$4:$C$106,'Output sheet'!$B112))</f>
        <v>0</v>
      </c>
      <c r="Y112" s="113">
        <f>IF($B112=$B$3&amp;" Wide",SUMIFS('Input forecast of cost driver'!AC$4:AC$106,'Input forecast of cost driver'!AC$4:AC$106,"&gt;0",'Input forecast of cost driver'!$B$4:$B$106,'Output sheet'!$B$3,'Input forecast of cost driver'!$D$4:$D$106,'Output sheet'!$B$89),SUMIFS('Input forecast of cost driver'!AC$4:AC$106,'Input forecast of cost driver'!AC$4:AC$106,"&gt;0",'Input forecast of cost driver'!$B$4:$B$106,'Output sheet'!$B$3,'Input forecast of cost driver'!$D$4:$D$106,'Output sheet'!$B$89,'Input forecast of cost driver'!$C$4:$C$106,'Output sheet'!$B112))</f>
        <v>0</v>
      </c>
      <c r="Z112" s="113">
        <f>IF($B112=$B$3&amp;" Wide",SUMIFS('Input forecast of cost driver'!AD$4:AD$106,'Input forecast of cost driver'!AD$4:AD$106,"&gt;0",'Input forecast of cost driver'!$B$4:$B$106,'Output sheet'!$B$3,'Input forecast of cost driver'!$D$4:$D$106,'Output sheet'!$B$89),SUMIFS('Input forecast of cost driver'!AD$4:AD$106,'Input forecast of cost driver'!AD$4:AD$106,"&gt;0",'Input forecast of cost driver'!$B$4:$B$106,'Output sheet'!$B$3,'Input forecast of cost driver'!$D$4:$D$106,'Output sheet'!$B$89,'Input forecast of cost driver'!$C$4:$C$106,'Output sheet'!$B112))</f>
        <v>0</v>
      </c>
      <c r="AA112" s="113">
        <f>IF($B112=$B$3&amp;" Wide",SUMIFS('Input forecast of cost driver'!AE$4:AE$106,'Input forecast of cost driver'!AE$4:AE$106,"&gt;0",'Input forecast of cost driver'!$B$4:$B$106,'Output sheet'!$B$3,'Input forecast of cost driver'!$D$4:$D$106,'Output sheet'!$B$89),SUMIFS('Input forecast of cost driver'!AE$4:AE$106,'Input forecast of cost driver'!AE$4:AE$106,"&gt;0",'Input forecast of cost driver'!$B$4:$B$106,'Output sheet'!$B$3,'Input forecast of cost driver'!$D$4:$D$106,'Output sheet'!$B$89,'Input forecast of cost driver'!$C$4:$C$106,'Output sheet'!$B112))</f>
        <v>0</v>
      </c>
    </row>
    <row r="113" spans="2:27">
      <c r="B113" s="32" t="str">
        <f t="shared" si="29"/>
        <v/>
      </c>
      <c r="C113" s="113">
        <f>IF($B113=$B$3&amp;" Wide",SUMIFS('Input forecast of cost driver'!G$4:G$106,'Input forecast of cost driver'!G$4:G$106,"&gt;0",'Input forecast of cost driver'!$B$4:$B$106,'Output sheet'!$B$3,'Input forecast of cost driver'!$D$4:$D$106,'Output sheet'!$B$89),SUMIFS('Input forecast of cost driver'!G$4:G$106,'Input forecast of cost driver'!G$4:G$106,"&gt;0",'Input forecast of cost driver'!$B$4:$B$106,'Output sheet'!$B$3,'Input forecast of cost driver'!$D$4:$D$106,'Output sheet'!$B$89,'Input forecast of cost driver'!$C$4:$C$106,'Output sheet'!$B113))</f>
        <v>0</v>
      </c>
      <c r="D113" s="113">
        <f>IF($B113=$B$3&amp;" Wide",SUMIFS('Input forecast of cost driver'!H$4:H$106,'Input forecast of cost driver'!H$4:H$106,"&gt;0",'Input forecast of cost driver'!$B$4:$B$106,'Output sheet'!$B$3,'Input forecast of cost driver'!$D$4:$D$106,'Output sheet'!$B$89),SUMIFS('Input forecast of cost driver'!H$4:H$106,'Input forecast of cost driver'!H$4:H$106,"&gt;0",'Input forecast of cost driver'!$B$4:$B$106,'Output sheet'!$B$3,'Input forecast of cost driver'!$D$4:$D$106,'Output sheet'!$B$89,'Input forecast of cost driver'!$C$4:$C$106,'Output sheet'!$B113))</f>
        <v>0</v>
      </c>
      <c r="E113" s="113">
        <f>IF($B113=$B$3&amp;" Wide",SUMIFS('Input forecast of cost driver'!I$4:I$106,'Input forecast of cost driver'!I$4:I$106,"&gt;0",'Input forecast of cost driver'!$B$4:$B$106,'Output sheet'!$B$3,'Input forecast of cost driver'!$D$4:$D$106,'Output sheet'!$B$89),SUMIFS('Input forecast of cost driver'!I$4:I$106,'Input forecast of cost driver'!I$4:I$106,"&gt;0",'Input forecast of cost driver'!$B$4:$B$106,'Output sheet'!$B$3,'Input forecast of cost driver'!$D$4:$D$106,'Output sheet'!$B$89,'Input forecast of cost driver'!$C$4:$C$106,'Output sheet'!$B113))</f>
        <v>0</v>
      </c>
      <c r="F113" s="113">
        <f>IF($B113=$B$3&amp;" Wide",SUMIFS('Input forecast of cost driver'!J$4:J$106,'Input forecast of cost driver'!J$4:J$106,"&gt;0",'Input forecast of cost driver'!$B$4:$B$106,'Output sheet'!$B$3,'Input forecast of cost driver'!$D$4:$D$106,'Output sheet'!$B$89),SUMIFS('Input forecast of cost driver'!J$4:J$106,'Input forecast of cost driver'!J$4:J$106,"&gt;0",'Input forecast of cost driver'!$B$4:$B$106,'Output sheet'!$B$3,'Input forecast of cost driver'!$D$4:$D$106,'Output sheet'!$B$89,'Input forecast of cost driver'!$C$4:$C$106,'Output sheet'!$B113))</f>
        <v>0</v>
      </c>
      <c r="G113" s="113">
        <f>IF($B113=$B$3&amp;" Wide",SUMIFS('Input forecast of cost driver'!K$4:K$106,'Input forecast of cost driver'!K$4:K$106,"&gt;0",'Input forecast of cost driver'!$B$4:$B$106,'Output sheet'!$B$3,'Input forecast of cost driver'!$D$4:$D$106,'Output sheet'!$B$89),SUMIFS('Input forecast of cost driver'!K$4:K$106,'Input forecast of cost driver'!K$4:K$106,"&gt;0",'Input forecast of cost driver'!$B$4:$B$106,'Output sheet'!$B$3,'Input forecast of cost driver'!$D$4:$D$106,'Output sheet'!$B$89,'Input forecast of cost driver'!$C$4:$C$106,'Output sheet'!$B113))</f>
        <v>0</v>
      </c>
      <c r="H113" s="113">
        <f>IF($B113=$B$3&amp;" Wide",SUMIFS('Input forecast of cost driver'!L$4:L$106,'Input forecast of cost driver'!L$4:L$106,"&gt;0",'Input forecast of cost driver'!$B$4:$B$106,'Output sheet'!$B$3,'Input forecast of cost driver'!$D$4:$D$106,'Output sheet'!$B$89),SUMIFS('Input forecast of cost driver'!L$4:L$106,'Input forecast of cost driver'!L$4:L$106,"&gt;0",'Input forecast of cost driver'!$B$4:$B$106,'Output sheet'!$B$3,'Input forecast of cost driver'!$D$4:$D$106,'Output sheet'!$B$89,'Input forecast of cost driver'!$C$4:$C$106,'Output sheet'!$B113))</f>
        <v>0</v>
      </c>
      <c r="I113" s="113">
        <f>IF($B113=$B$3&amp;" Wide",SUMIFS('Input forecast of cost driver'!M$4:M$106,'Input forecast of cost driver'!M$4:M$106,"&gt;0",'Input forecast of cost driver'!$B$4:$B$106,'Output sheet'!$B$3,'Input forecast of cost driver'!$D$4:$D$106,'Output sheet'!$B$89),SUMIFS('Input forecast of cost driver'!M$4:M$106,'Input forecast of cost driver'!M$4:M$106,"&gt;0",'Input forecast of cost driver'!$B$4:$B$106,'Output sheet'!$B$3,'Input forecast of cost driver'!$D$4:$D$106,'Output sheet'!$B$89,'Input forecast of cost driver'!$C$4:$C$106,'Output sheet'!$B113))</f>
        <v>0</v>
      </c>
      <c r="J113" s="113">
        <f>IF($B113=$B$3&amp;" Wide",SUMIFS('Input forecast of cost driver'!N$4:N$106,'Input forecast of cost driver'!N$4:N$106,"&gt;0",'Input forecast of cost driver'!$B$4:$B$106,'Output sheet'!$B$3,'Input forecast of cost driver'!$D$4:$D$106,'Output sheet'!$B$89),SUMIFS('Input forecast of cost driver'!N$4:N$106,'Input forecast of cost driver'!N$4:N$106,"&gt;0",'Input forecast of cost driver'!$B$4:$B$106,'Output sheet'!$B$3,'Input forecast of cost driver'!$D$4:$D$106,'Output sheet'!$B$89,'Input forecast of cost driver'!$C$4:$C$106,'Output sheet'!$B113))</f>
        <v>0</v>
      </c>
      <c r="K113" s="113">
        <f>IF($B113=$B$3&amp;" Wide",SUMIFS('Input forecast of cost driver'!O$4:O$106,'Input forecast of cost driver'!O$4:O$106,"&gt;0",'Input forecast of cost driver'!$B$4:$B$106,'Output sheet'!$B$3,'Input forecast of cost driver'!$D$4:$D$106,'Output sheet'!$B$89),SUMIFS('Input forecast of cost driver'!O$4:O$106,'Input forecast of cost driver'!O$4:O$106,"&gt;0",'Input forecast of cost driver'!$B$4:$B$106,'Output sheet'!$B$3,'Input forecast of cost driver'!$D$4:$D$106,'Output sheet'!$B$89,'Input forecast of cost driver'!$C$4:$C$106,'Output sheet'!$B113))</f>
        <v>0</v>
      </c>
      <c r="L113" s="113">
        <f>IF($B113=$B$3&amp;" Wide",SUMIFS('Input forecast of cost driver'!P$4:P$106,'Input forecast of cost driver'!P$4:P$106,"&gt;0",'Input forecast of cost driver'!$B$4:$B$106,'Output sheet'!$B$3,'Input forecast of cost driver'!$D$4:$D$106,'Output sheet'!$B$89),SUMIFS('Input forecast of cost driver'!P$4:P$106,'Input forecast of cost driver'!P$4:P$106,"&gt;0",'Input forecast of cost driver'!$B$4:$B$106,'Output sheet'!$B$3,'Input forecast of cost driver'!$D$4:$D$106,'Output sheet'!$B$89,'Input forecast of cost driver'!$C$4:$C$106,'Output sheet'!$B113))</f>
        <v>0</v>
      </c>
      <c r="M113" s="113">
        <f>IF($B113=$B$3&amp;" Wide",SUMIFS('Input forecast of cost driver'!Q$4:Q$106,'Input forecast of cost driver'!Q$4:Q$106,"&gt;0",'Input forecast of cost driver'!$B$4:$B$106,'Output sheet'!$B$3,'Input forecast of cost driver'!$D$4:$D$106,'Output sheet'!$B$89),SUMIFS('Input forecast of cost driver'!Q$4:Q$106,'Input forecast of cost driver'!Q$4:Q$106,"&gt;0",'Input forecast of cost driver'!$B$4:$B$106,'Output sheet'!$B$3,'Input forecast of cost driver'!$D$4:$D$106,'Output sheet'!$B$89,'Input forecast of cost driver'!$C$4:$C$106,'Output sheet'!$B113))</f>
        <v>0</v>
      </c>
      <c r="N113" s="113">
        <f>IF($B113=$B$3&amp;" Wide",SUMIFS('Input forecast of cost driver'!R$4:R$106,'Input forecast of cost driver'!R$4:R$106,"&gt;0",'Input forecast of cost driver'!$B$4:$B$106,'Output sheet'!$B$3,'Input forecast of cost driver'!$D$4:$D$106,'Output sheet'!$B$89),SUMIFS('Input forecast of cost driver'!R$4:R$106,'Input forecast of cost driver'!R$4:R$106,"&gt;0",'Input forecast of cost driver'!$B$4:$B$106,'Output sheet'!$B$3,'Input forecast of cost driver'!$D$4:$D$106,'Output sheet'!$B$89,'Input forecast of cost driver'!$C$4:$C$106,'Output sheet'!$B113))</f>
        <v>0</v>
      </c>
      <c r="O113" s="113">
        <f>IF($B113=$B$3&amp;" Wide",SUMIFS('Input forecast of cost driver'!S$4:S$106,'Input forecast of cost driver'!S$4:S$106,"&gt;0",'Input forecast of cost driver'!$B$4:$B$106,'Output sheet'!$B$3,'Input forecast of cost driver'!$D$4:$D$106,'Output sheet'!$B$89),SUMIFS('Input forecast of cost driver'!S$4:S$106,'Input forecast of cost driver'!S$4:S$106,"&gt;0",'Input forecast of cost driver'!$B$4:$B$106,'Output sheet'!$B$3,'Input forecast of cost driver'!$D$4:$D$106,'Output sheet'!$B$89,'Input forecast of cost driver'!$C$4:$C$106,'Output sheet'!$B113))</f>
        <v>0</v>
      </c>
      <c r="P113" s="113">
        <f>IF($B113=$B$3&amp;" Wide",SUMIFS('Input forecast of cost driver'!T$4:T$106,'Input forecast of cost driver'!T$4:T$106,"&gt;0",'Input forecast of cost driver'!$B$4:$B$106,'Output sheet'!$B$3,'Input forecast of cost driver'!$D$4:$D$106,'Output sheet'!$B$89),SUMIFS('Input forecast of cost driver'!T$4:T$106,'Input forecast of cost driver'!T$4:T$106,"&gt;0",'Input forecast of cost driver'!$B$4:$B$106,'Output sheet'!$B$3,'Input forecast of cost driver'!$D$4:$D$106,'Output sheet'!$B$89,'Input forecast of cost driver'!$C$4:$C$106,'Output sheet'!$B113))</f>
        <v>0</v>
      </c>
      <c r="Q113" s="113">
        <f>IF($B113=$B$3&amp;" Wide",SUMIFS('Input forecast of cost driver'!U$4:U$106,'Input forecast of cost driver'!U$4:U$106,"&gt;0",'Input forecast of cost driver'!$B$4:$B$106,'Output sheet'!$B$3,'Input forecast of cost driver'!$D$4:$D$106,'Output sheet'!$B$89),SUMIFS('Input forecast of cost driver'!U$4:U$106,'Input forecast of cost driver'!U$4:U$106,"&gt;0",'Input forecast of cost driver'!$B$4:$B$106,'Output sheet'!$B$3,'Input forecast of cost driver'!$D$4:$D$106,'Output sheet'!$B$89,'Input forecast of cost driver'!$C$4:$C$106,'Output sheet'!$B113))</f>
        <v>0</v>
      </c>
      <c r="R113" s="113">
        <f>IF($B113=$B$3&amp;" Wide",SUMIFS('Input forecast of cost driver'!V$4:V$106,'Input forecast of cost driver'!V$4:V$106,"&gt;0",'Input forecast of cost driver'!$B$4:$B$106,'Output sheet'!$B$3,'Input forecast of cost driver'!$D$4:$D$106,'Output sheet'!$B$89),SUMIFS('Input forecast of cost driver'!V$4:V$106,'Input forecast of cost driver'!V$4:V$106,"&gt;0",'Input forecast of cost driver'!$B$4:$B$106,'Output sheet'!$B$3,'Input forecast of cost driver'!$D$4:$D$106,'Output sheet'!$B$89,'Input forecast of cost driver'!$C$4:$C$106,'Output sheet'!$B113))</f>
        <v>0</v>
      </c>
      <c r="S113" s="113">
        <f>IF($B113=$B$3&amp;" Wide",SUMIFS('Input forecast of cost driver'!W$4:W$106,'Input forecast of cost driver'!W$4:W$106,"&gt;0",'Input forecast of cost driver'!$B$4:$B$106,'Output sheet'!$B$3,'Input forecast of cost driver'!$D$4:$D$106,'Output sheet'!$B$89),SUMIFS('Input forecast of cost driver'!W$4:W$106,'Input forecast of cost driver'!W$4:W$106,"&gt;0",'Input forecast of cost driver'!$B$4:$B$106,'Output sheet'!$B$3,'Input forecast of cost driver'!$D$4:$D$106,'Output sheet'!$B$89,'Input forecast of cost driver'!$C$4:$C$106,'Output sheet'!$B113))</f>
        <v>0</v>
      </c>
      <c r="T113" s="113">
        <f>IF($B113=$B$3&amp;" Wide",SUMIFS('Input forecast of cost driver'!X$4:X$106,'Input forecast of cost driver'!X$4:X$106,"&gt;0",'Input forecast of cost driver'!$B$4:$B$106,'Output sheet'!$B$3,'Input forecast of cost driver'!$D$4:$D$106,'Output sheet'!$B$89),SUMIFS('Input forecast of cost driver'!X$4:X$106,'Input forecast of cost driver'!X$4:X$106,"&gt;0",'Input forecast of cost driver'!$B$4:$B$106,'Output sheet'!$B$3,'Input forecast of cost driver'!$D$4:$D$106,'Output sheet'!$B$89,'Input forecast of cost driver'!$C$4:$C$106,'Output sheet'!$B113))</f>
        <v>0</v>
      </c>
      <c r="U113" s="113">
        <f>IF($B113=$B$3&amp;" Wide",SUMIFS('Input forecast of cost driver'!Y$4:Y$106,'Input forecast of cost driver'!Y$4:Y$106,"&gt;0",'Input forecast of cost driver'!$B$4:$B$106,'Output sheet'!$B$3,'Input forecast of cost driver'!$D$4:$D$106,'Output sheet'!$B$89),SUMIFS('Input forecast of cost driver'!Y$4:Y$106,'Input forecast of cost driver'!Y$4:Y$106,"&gt;0",'Input forecast of cost driver'!$B$4:$B$106,'Output sheet'!$B$3,'Input forecast of cost driver'!$D$4:$D$106,'Output sheet'!$B$89,'Input forecast of cost driver'!$C$4:$C$106,'Output sheet'!$B113))</f>
        <v>0</v>
      </c>
      <c r="V113" s="113">
        <f>IF($B113=$B$3&amp;" Wide",SUMIFS('Input forecast of cost driver'!Z$4:Z$106,'Input forecast of cost driver'!Z$4:Z$106,"&gt;0",'Input forecast of cost driver'!$B$4:$B$106,'Output sheet'!$B$3,'Input forecast of cost driver'!$D$4:$D$106,'Output sheet'!$B$89),SUMIFS('Input forecast of cost driver'!Z$4:Z$106,'Input forecast of cost driver'!Z$4:Z$106,"&gt;0",'Input forecast of cost driver'!$B$4:$B$106,'Output sheet'!$B$3,'Input forecast of cost driver'!$D$4:$D$106,'Output sheet'!$B$89,'Input forecast of cost driver'!$C$4:$C$106,'Output sheet'!$B113))</f>
        <v>0</v>
      </c>
      <c r="W113" s="113">
        <f>IF($B113=$B$3&amp;" Wide",SUMIFS('Input forecast of cost driver'!AA$4:AA$106,'Input forecast of cost driver'!AA$4:AA$106,"&gt;0",'Input forecast of cost driver'!$B$4:$B$106,'Output sheet'!$B$3,'Input forecast of cost driver'!$D$4:$D$106,'Output sheet'!$B$89),SUMIFS('Input forecast of cost driver'!AA$4:AA$106,'Input forecast of cost driver'!AA$4:AA$106,"&gt;0",'Input forecast of cost driver'!$B$4:$B$106,'Output sheet'!$B$3,'Input forecast of cost driver'!$D$4:$D$106,'Output sheet'!$B$89,'Input forecast of cost driver'!$C$4:$C$106,'Output sheet'!$B113))</f>
        <v>0</v>
      </c>
      <c r="X113" s="113">
        <f>IF($B113=$B$3&amp;" Wide",SUMIFS('Input forecast of cost driver'!AB$4:AB$106,'Input forecast of cost driver'!AB$4:AB$106,"&gt;0",'Input forecast of cost driver'!$B$4:$B$106,'Output sheet'!$B$3,'Input forecast of cost driver'!$D$4:$D$106,'Output sheet'!$B$89),SUMIFS('Input forecast of cost driver'!AB$4:AB$106,'Input forecast of cost driver'!AB$4:AB$106,"&gt;0",'Input forecast of cost driver'!$B$4:$B$106,'Output sheet'!$B$3,'Input forecast of cost driver'!$D$4:$D$106,'Output sheet'!$B$89,'Input forecast of cost driver'!$C$4:$C$106,'Output sheet'!$B113))</f>
        <v>0</v>
      </c>
      <c r="Y113" s="113">
        <f>IF($B113=$B$3&amp;" Wide",SUMIFS('Input forecast of cost driver'!AC$4:AC$106,'Input forecast of cost driver'!AC$4:AC$106,"&gt;0",'Input forecast of cost driver'!$B$4:$B$106,'Output sheet'!$B$3,'Input forecast of cost driver'!$D$4:$D$106,'Output sheet'!$B$89),SUMIFS('Input forecast of cost driver'!AC$4:AC$106,'Input forecast of cost driver'!AC$4:AC$106,"&gt;0",'Input forecast of cost driver'!$B$4:$B$106,'Output sheet'!$B$3,'Input forecast of cost driver'!$D$4:$D$106,'Output sheet'!$B$89,'Input forecast of cost driver'!$C$4:$C$106,'Output sheet'!$B113))</f>
        <v>0</v>
      </c>
      <c r="Z113" s="113">
        <f>IF($B113=$B$3&amp;" Wide",SUMIFS('Input forecast of cost driver'!AD$4:AD$106,'Input forecast of cost driver'!AD$4:AD$106,"&gt;0",'Input forecast of cost driver'!$B$4:$B$106,'Output sheet'!$B$3,'Input forecast of cost driver'!$D$4:$D$106,'Output sheet'!$B$89),SUMIFS('Input forecast of cost driver'!AD$4:AD$106,'Input forecast of cost driver'!AD$4:AD$106,"&gt;0",'Input forecast of cost driver'!$B$4:$B$106,'Output sheet'!$B$3,'Input forecast of cost driver'!$D$4:$D$106,'Output sheet'!$B$89,'Input forecast of cost driver'!$C$4:$C$106,'Output sheet'!$B113))</f>
        <v>0</v>
      </c>
      <c r="AA113" s="113">
        <f>IF($B113=$B$3&amp;" Wide",SUMIFS('Input forecast of cost driver'!AE$4:AE$106,'Input forecast of cost driver'!AE$4:AE$106,"&gt;0",'Input forecast of cost driver'!$B$4:$B$106,'Output sheet'!$B$3,'Input forecast of cost driver'!$D$4:$D$106,'Output sheet'!$B$89),SUMIFS('Input forecast of cost driver'!AE$4:AE$106,'Input forecast of cost driver'!AE$4:AE$106,"&gt;0",'Input forecast of cost driver'!$B$4:$B$106,'Output sheet'!$B$3,'Input forecast of cost driver'!$D$4:$D$106,'Output sheet'!$B$89,'Input forecast of cost driver'!$C$4:$C$106,'Output sheet'!$B113))</f>
        <v>0</v>
      </c>
    </row>
    <row r="114" spans="2:27">
      <c r="B114" s="121" t="str">
        <f t="shared" si="29"/>
        <v/>
      </c>
      <c r="C114" s="113">
        <f>IF($B114=$B$3&amp;" Wide",SUMIFS('Input forecast of cost driver'!G$4:G$106,'Input forecast of cost driver'!G$4:G$106,"&gt;0",'Input forecast of cost driver'!$B$4:$B$106,'Output sheet'!$B$3,'Input forecast of cost driver'!$D$4:$D$106,'Output sheet'!$B$89),SUMIFS('Input forecast of cost driver'!G$4:G$106,'Input forecast of cost driver'!G$4:G$106,"&gt;0",'Input forecast of cost driver'!$B$4:$B$106,'Output sheet'!$B$3,'Input forecast of cost driver'!$D$4:$D$106,'Output sheet'!$B$89,'Input forecast of cost driver'!$C$4:$C$106,'Output sheet'!$B114))</f>
        <v>0</v>
      </c>
      <c r="D114" s="113">
        <f>IF($B114=$B$3&amp;" Wide",SUMIFS('Input forecast of cost driver'!H$4:H$106,'Input forecast of cost driver'!H$4:H$106,"&gt;0",'Input forecast of cost driver'!$B$4:$B$106,'Output sheet'!$B$3,'Input forecast of cost driver'!$D$4:$D$106,'Output sheet'!$B$89),SUMIFS('Input forecast of cost driver'!H$4:H$106,'Input forecast of cost driver'!H$4:H$106,"&gt;0",'Input forecast of cost driver'!$B$4:$B$106,'Output sheet'!$B$3,'Input forecast of cost driver'!$D$4:$D$106,'Output sheet'!$B$89,'Input forecast of cost driver'!$C$4:$C$106,'Output sheet'!$B114))</f>
        <v>0</v>
      </c>
      <c r="E114" s="113">
        <f>IF($B114=$B$3&amp;" Wide",SUMIFS('Input forecast of cost driver'!I$4:I$106,'Input forecast of cost driver'!I$4:I$106,"&gt;0",'Input forecast of cost driver'!$B$4:$B$106,'Output sheet'!$B$3,'Input forecast of cost driver'!$D$4:$D$106,'Output sheet'!$B$89),SUMIFS('Input forecast of cost driver'!I$4:I$106,'Input forecast of cost driver'!I$4:I$106,"&gt;0",'Input forecast of cost driver'!$B$4:$B$106,'Output sheet'!$B$3,'Input forecast of cost driver'!$D$4:$D$106,'Output sheet'!$B$89,'Input forecast of cost driver'!$C$4:$C$106,'Output sheet'!$B114))</f>
        <v>0</v>
      </c>
      <c r="F114" s="113">
        <f>IF($B114=$B$3&amp;" Wide",SUMIFS('Input forecast of cost driver'!J$4:J$106,'Input forecast of cost driver'!J$4:J$106,"&gt;0",'Input forecast of cost driver'!$B$4:$B$106,'Output sheet'!$B$3,'Input forecast of cost driver'!$D$4:$D$106,'Output sheet'!$B$89),SUMIFS('Input forecast of cost driver'!J$4:J$106,'Input forecast of cost driver'!J$4:J$106,"&gt;0",'Input forecast of cost driver'!$B$4:$B$106,'Output sheet'!$B$3,'Input forecast of cost driver'!$D$4:$D$106,'Output sheet'!$B$89,'Input forecast of cost driver'!$C$4:$C$106,'Output sheet'!$B114))</f>
        <v>0</v>
      </c>
      <c r="G114" s="113">
        <f>IF($B114=$B$3&amp;" Wide",SUMIFS('Input forecast of cost driver'!K$4:K$106,'Input forecast of cost driver'!K$4:K$106,"&gt;0",'Input forecast of cost driver'!$B$4:$B$106,'Output sheet'!$B$3,'Input forecast of cost driver'!$D$4:$D$106,'Output sheet'!$B$89),SUMIFS('Input forecast of cost driver'!K$4:K$106,'Input forecast of cost driver'!K$4:K$106,"&gt;0",'Input forecast of cost driver'!$B$4:$B$106,'Output sheet'!$B$3,'Input forecast of cost driver'!$D$4:$D$106,'Output sheet'!$B$89,'Input forecast of cost driver'!$C$4:$C$106,'Output sheet'!$B114))</f>
        <v>0</v>
      </c>
      <c r="H114" s="113">
        <f>IF($B114=$B$3&amp;" Wide",SUMIFS('Input forecast of cost driver'!L$4:L$106,'Input forecast of cost driver'!L$4:L$106,"&gt;0",'Input forecast of cost driver'!$B$4:$B$106,'Output sheet'!$B$3,'Input forecast of cost driver'!$D$4:$D$106,'Output sheet'!$B$89),SUMIFS('Input forecast of cost driver'!L$4:L$106,'Input forecast of cost driver'!L$4:L$106,"&gt;0",'Input forecast of cost driver'!$B$4:$B$106,'Output sheet'!$B$3,'Input forecast of cost driver'!$D$4:$D$106,'Output sheet'!$B$89,'Input forecast of cost driver'!$C$4:$C$106,'Output sheet'!$B114))</f>
        <v>0</v>
      </c>
      <c r="I114" s="113">
        <f>IF($B114=$B$3&amp;" Wide",SUMIFS('Input forecast of cost driver'!M$4:M$106,'Input forecast of cost driver'!M$4:M$106,"&gt;0",'Input forecast of cost driver'!$B$4:$B$106,'Output sheet'!$B$3,'Input forecast of cost driver'!$D$4:$D$106,'Output sheet'!$B$89),SUMIFS('Input forecast of cost driver'!M$4:M$106,'Input forecast of cost driver'!M$4:M$106,"&gt;0",'Input forecast of cost driver'!$B$4:$B$106,'Output sheet'!$B$3,'Input forecast of cost driver'!$D$4:$D$106,'Output sheet'!$B$89,'Input forecast of cost driver'!$C$4:$C$106,'Output sheet'!$B114))</f>
        <v>0</v>
      </c>
      <c r="J114" s="113">
        <f>IF($B114=$B$3&amp;" Wide",SUMIFS('Input forecast of cost driver'!N$4:N$106,'Input forecast of cost driver'!N$4:N$106,"&gt;0",'Input forecast of cost driver'!$B$4:$B$106,'Output sheet'!$B$3,'Input forecast of cost driver'!$D$4:$D$106,'Output sheet'!$B$89),SUMIFS('Input forecast of cost driver'!N$4:N$106,'Input forecast of cost driver'!N$4:N$106,"&gt;0",'Input forecast of cost driver'!$B$4:$B$106,'Output sheet'!$B$3,'Input forecast of cost driver'!$D$4:$D$106,'Output sheet'!$B$89,'Input forecast of cost driver'!$C$4:$C$106,'Output sheet'!$B114))</f>
        <v>0</v>
      </c>
      <c r="K114" s="113">
        <f>IF($B114=$B$3&amp;" Wide",SUMIFS('Input forecast of cost driver'!O$4:O$106,'Input forecast of cost driver'!O$4:O$106,"&gt;0",'Input forecast of cost driver'!$B$4:$B$106,'Output sheet'!$B$3,'Input forecast of cost driver'!$D$4:$D$106,'Output sheet'!$B$89),SUMIFS('Input forecast of cost driver'!O$4:O$106,'Input forecast of cost driver'!O$4:O$106,"&gt;0",'Input forecast of cost driver'!$B$4:$B$106,'Output sheet'!$B$3,'Input forecast of cost driver'!$D$4:$D$106,'Output sheet'!$B$89,'Input forecast of cost driver'!$C$4:$C$106,'Output sheet'!$B114))</f>
        <v>0</v>
      </c>
      <c r="L114" s="113">
        <f>IF($B114=$B$3&amp;" Wide",SUMIFS('Input forecast of cost driver'!P$4:P$106,'Input forecast of cost driver'!P$4:P$106,"&gt;0",'Input forecast of cost driver'!$B$4:$B$106,'Output sheet'!$B$3,'Input forecast of cost driver'!$D$4:$D$106,'Output sheet'!$B$89),SUMIFS('Input forecast of cost driver'!P$4:P$106,'Input forecast of cost driver'!P$4:P$106,"&gt;0",'Input forecast of cost driver'!$B$4:$B$106,'Output sheet'!$B$3,'Input forecast of cost driver'!$D$4:$D$106,'Output sheet'!$B$89,'Input forecast of cost driver'!$C$4:$C$106,'Output sheet'!$B114))</f>
        <v>0</v>
      </c>
      <c r="M114" s="113">
        <f>IF($B114=$B$3&amp;" Wide",SUMIFS('Input forecast of cost driver'!Q$4:Q$106,'Input forecast of cost driver'!Q$4:Q$106,"&gt;0",'Input forecast of cost driver'!$B$4:$B$106,'Output sheet'!$B$3,'Input forecast of cost driver'!$D$4:$D$106,'Output sheet'!$B$89),SUMIFS('Input forecast of cost driver'!Q$4:Q$106,'Input forecast of cost driver'!Q$4:Q$106,"&gt;0",'Input forecast of cost driver'!$B$4:$B$106,'Output sheet'!$B$3,'Input forecast of cost driver'!$D$4:$D$106,'Output sheet'!$B$89,'Input forecast of cost driver'!$C$4:$C$106,'Output sheet'!$B114))</f>
        <v>0</v>
      </c>
      <c r="N114" s="113">
        <f>IF($B114=$B$3&amp;" Wide",SUMIFS('Input forecast of cost driver'!R$4:R$106,'Input forecast of cost driver'!R$4:R$106,"&gt;0",'Input forecast of cost driver'!$B$4:$B$106,'Output sheet'!$B$3,'Input forecast of cost driver'!$D$4:$D$106,'Output sheet'!$B$89),SUMIFS('Input forecast of cost driver'!R$4:R$106,'Input forecast of cost driver'!R$4:R$106,"&gt;0",'Input forecast of cost driver'!$B$4:$B$106,'Output sheet'!$B$3,'Input forecast of cost driver'!$D$4:$D$106,'Output sheet'!$B$89,'Input forecast of cost driver'!$C$4:$C$106,'Output sheet'!$B114))</f>
        <v>0</v>
      </c>
      <c r="O114" s="113">
        <f>IF($B114=$B$3&amp;" Wide",SUMIFS('Input forecast of cost driver'!S$4:S$106,'Input forecast of cost driver'!S$4:S$106,"&gt;0",'Input forecast of cost driver'!$B$4:$B$106,'Output sheet'!$B$3,'Input forecast of cost driver'!$D$4:$D$106,'Output sheet'!$B$89),SUMIFS('Input forecast of cost driver'!S$4:S$106,'Input forecast of cost driver'!S$4:S$106,"&gt;0",'Input forecast of cost driver'!$B$4:$B$106,'Output sheet'!$B$3,'Input forecast of cost driver'!$D$4:$D$106,'Output sheet'!$B$89,'Input forecast of cost driver'!$C$4:$C$106,'Output sheet'!$B114))</f>
        <v>0</v>
      </c>
      <c r="P114" s="113">
        <f>IF($B114=$B$3&amp;" Wide",SUMIFS('Input forecast of cost driver'!T$4:T$106,'Input forecast of cost driver'!T$4:T$106,"&gt;0",'Input forecast of cost driver'!$B$4:$B$106,'Output sheet'!$B$3,'Input forecast of cost driver'!$D$4:$D$106,'Output sheet'!$B$89),SUMIFS('Input forecast of cost driver'!T$4:T$106,'Input forecast of cost driver'!T$4:T$106,"&gt;0",'Input forecast of cost driver'!$B$4:$B$106,'Output sheet'!$B$3,'Input forecast of cost driver'!$D$4:$D$106,'Output sheet'!$B$89,'Input forecast of cost driver'!$C$4:$C$106,'Output sheet'!$B114))</f>
        <v>0</v>
      </c>
      <c r="Q114" s="113">
        <f>IF($B114=$B$3&amp;" Wide",SUMIFS('Input forecast of cost driver'!U$4:U$106,'Input forecast of cost driver'!U$4:U$106,"&gt;0",'Input forecast of cost driver'!$B$4:$B$106,'Output sheet'!$B$3,'Input forecast of cost driver'!$D$4:$D$106,'Output sheet'!$B$89),SUMIFS('Input forecast of cost driver'!U$4:U$106,'Input forecast of cost driver'!U$4:U$106,"&gt;0",'Input forecast of cost driver'!$B$4:$B$106,'Output sheet'!$B$3,'Input forecast of cost driver'!$D$4:$D$106,'Output sheet'!$B$89,'Input forecast of cost driver'!$C$4:$C$106,'Output sheet'!$B114))</f>
        <v>0</v>
      </c>
      <c r="R114" s="113">
        <f>IF($B114=$B$3&amp;" Wide",SUMIFS('Input forecast of cost driver'!V$4:V$106,'Input forecast of cost driver'!V$4:V$106,"&gt;0",'Input forecast of cost driver'!$B$4:$B$106,'Output sheet'!$B$3,'Input forecast of cost driver'!$D$4:$D$106,'Output sheet'!$B$89),SUMIFS('Input forecast of cost driver'!V$4:V$106,'Input forecast of cost driver'!V$4:V$106,"&gt;0",'Input forecast of cost driver'!$B$4:$B$106,'Output sheet'!$B$3,'Input forecast of cost driver'!$D$4:$D$106,'Output sheet'!$B$89,'Input forecast of cost driver'!$C$4:$C$106,'Output sheet'!$B114))</f>
        <v>0</v>
      </c>
      <c r="S114" s="113">
        <f>IF($B114=$B$3&amp;" Wide",SUMIFS('Input forecast of cost driver'!W$4:W$106,'Input forecast of cost driver'!W$4:W$106,"&gt;0",'Input forecast of cost driver'!$B$4:$B$106,'Output sheet'!$B$3,'Input forecast of cost driver'!$D$4:$D$106,'Output sheet'!$B$89),SUMIFS('Input forecast of cost driver'!W$4:W$106,'Input forecast of cost driver'!W$4:W$106,"&gt;0",'Input forecast of cost driver'!$B$4:$B$106,'Output sheet'!$B$3,'Input forecast of cost driver'!$D$4:$D$106,'Output sheet'!$B$89,'Input forecast of cost driver'!$C$4:$C$106,'Output sheet'!$B114))</f>
        <v>0</v>
      </c>
      <c r="T114" s="113">
        <f>IF($B114=$B$3&amp;" Wide",SUMIFS('Input forecast of cost driver'!X$4:X$106,'Input forecast of cost driver'!X$4:X$106,"&gt;0",'Input forecast of cost driver'!$B$4:$B$106,'Output sheet'!$B$3,'Input forecast of cost driver'!$D$4:$D$106,'Output sheet'!$B$89),SUMIFS('Input forecast of cost driver'!X$4:X$106,'Input forecast of cost driver'!X$4:X$106,"&gt;0",'Input forecast of cost driver'!$B$4:$B$106,'Output sheet'!$B$3,'Input forecast of cost driver'!$D$4:$D$106,'Output sheet'!$B$89,'Input forecast of cost driver'!$C$4:$C$106,'Output sheet'!$B114))</f>
        <v>0</v>
      </c>
      <c r="U114" s="113">
        <f>IF($B114=$B$3&amp;" Wide",SUMIFS('Input forecast of cost driver'!Y$4:Y$106,'Input forecast of cost driver'!Y$4:Y$106,"&gt;0",'Input forecast of cost driver'!$B$4:$B$106,'Output sheet'!$B$3,'Input forecast of cost driver'!$D$4:$D$106,'Output sheet'!$B$89),SUMIFS('Input forecast of cost driver'!Y$4:Y$106,'Input forecast of cost driver'!Y$4:Y$106,"&gt;0",'Input forecast of cost driver'!$B$4:$B$106,'Output sheet'!$B$3,'Input forecast of cost driver'!$D$4:$D$106,'Output sheet'!$B$89,'Input forecast of cost driver'!$C$4:$C$106,'Output sheet'!$B114))</f>
        <v>0</v>
      </c>
      <c r="V114" s="113">
        <f>IF($B114=$B$3&amp;" Wide",SUMIFS('Input forecast of cost driver'!Z$4:Z$106,'Input forecast of cost driver'!Z$4:Z$106,"&gt;0",'Input forecast of cost driver'!$B$4:$B$106,'Output sheet'!$B$3,'Input forecast of cost driver'!$D$4:$D$106,'Output sheet'!$B$89),SUMIFS('Input forecast of cost driver'!Z$4:Z$106,'Input forecast of cost driver'!Z$4:Z$106,"&gt;0",'Input forecast of cost driver'!$B$4:$B$106,'Output sheet'!$B$3,'Input forecast of cost driver'!$D$4:$D$106,'Output sheet'!$B$89,'Input forecast of cost driver'!$C$4:$C$106,'Output sheet'!$B114))</f>
        <v>0</v>
      </c>
      <c r="W114" s="113">
        <f>IF($B114=$B$3&amp;" Wide",SUMIFS('Input forecast of cost driver'!AA$4:AA$106,'Input forecast of cost driver'!AA$4:AA$106,"&gt;0",'Input forecast of cost driver'!$B$4:$B$106,'Output sheet'!$B$3,'Input forecast of cost driver'!$D$4:$D$106,'Output sheet'!$B$89),SUMIFS('Input forecast of cost driver'!AA$4:AA$106,'Input forecast of cost driver'!AA$4:AA$106,"&gt;0",'Input forecast of cost driver'!$B$4:$B$106,'Output sheet'!$B$3,'Input forecast of cost driver'!$D$4:$D$106,'Output sheet'!$B$89,'Input forecast of cost driver'!$C$4:$C$106,'Output sheet'!$B114))</f>
        <v>0</v>
      </c>
      <c r="X114" s="113">
        <f>IF($B114=$B$3&amp;" Wide",SUMIFS('Input forecast of cost driver'!AB$4:AB$106,'Input forecast of cost driver'!AB$4:AB$106,"&gt;0",'Input forecast of cost driver'!$B$4:$B$106,'Output sheet'!$B$3,'Input forecast of cost driver'!$D$4:$D$106,'Output sheet'!$B$89),SUMIFS('Input forecast of cost driver'!AB$4:AB$106,'Input forecast of cost driver'!AB$4:AB$106,"&gt;0",'Input forecast of cost driver'!$B$4:$B$106,'Output sheet'!$B$3,'Input forecast of cost driver'!$D$4:$D$106,'Output sheet'!$B$89,'Input forecast of cost driver'!$C$4:$C$106,'Output sheet'!$B114))</f>
        <v>0</v>
      </c>
      <c r="Y114" s="113">
        <f>IF($B114=$B$3&amp;" Wide",SUMIFS('Input forecast of cost driver'!AC$4:AC$106,'Input forecast of cost driver'!AC$4:AC$106,"&gt;0",'Input forecast of cost driver'!$B$4:$B$106,'Output sheet'!$B$3,'Input forecast of cost driver'!$D$4:$D$106,'Output sheet'!$B$89),SUMIFS('Input forecast of cost driver'!AC$4:AC$106,'Input forecast of cost driver'!AC$4:AC$106,"&gt;0",'Input forecast of cost driver'!$B$4:$B$106,'Output sheet'!$B$3,'Input forecast of cost driver'!$D$4:$D$106,'Output sheet'!$B$89,'Input forecast of cost driver'!$C$4:$C$106,'Output sheet'!$B114))</f>
        <v>0</v>
      </c>
      <c r="Z114" s="113">
        <f>IF($B114=$B$3&amp;" Wide",SUMIFS('Input forecast of cost driver'!AD$4:AD$106,'Input forecast of cost driver'!AD$4:AD$106,"&gt;0",'Input forecast of cost driver'!$B$4:$B$106,'Output sheet'!$B$3,'Input forecast of cost driver'!$D$4:$D$106,'Output sheet'!$B$89),SUMIFS('Input forecast of cost driver'!AD$4:AD$106,'Input forecast of cost driver'!AD$4:AD$106,"&gt;0",'Input forecast of cost driver'!$B$4:$B$106,'Output sheet'!$B$3,'Input forecast of cost driver'!$D$4:$D$106,'Output sheet'!$B$89,'Input forecast of cost driver'!$C$4:$C$106,'Output sheet'!$B114))</f>
        <v>0</v>
      </c>
      <c r="AA114" s="113">
        <f>IF($B114=$B$3&amp;" Wide",SUMIFS('Input forecast of cost driver'!AE$4:AE$106,'Input forecast of cost driver'!AE$4:AE$106,"&gt;0",'Input forecast of cost driver'!$B$4:$B$106,'Output sheet'!$B$3,'Input forecast of cost driver'!$D$4:$D$106,'Output sheet'!$B$89),SUMIFS('Input forecast of cost driver'!AE$4:AE$106,'Input forecast of cost driver'!AE$4:AE$106,"&gt;0",'Input forecast of cost driver'!$B$4:$B$106,'Output sheet'!$B$3,'Input forecast of cost driver'!$D$4:$D$106,'Output sheet'!$B$89,'Input forecast of cost driver'!$C$4:$C$106,'Output sheet'!$B114))</f>
        <v>0</v>
      </c>
    </row>
    <row r="115" spans="2:27">
      <c r="B115" s="78" t="s">
        <v>62</v>
      </c>
      <c r="C115" s="106">
        <f>SUM(C105:C114)</f>
        <v>7.1400000000000006</v>
      </c>
      <c r="D115" s="106">
        <f t="shared" ref="D115:AA115" si="30">SUM(D105:D114)</f>
        <v>14.948</v>
      </c>
      <c r="E115" s="106">
        <f t="shared" si="30"/>
        <v>22.756</v>
      </c>
      <c r="F115" s="106">
        <f t="shared" si="30"/>
        <v>30.564</v>
      </c>
      <c r="G115" s="106">
        <f t="shared" si="30"/>
        <v>38.372</v>
      </c>
      <c r="H115" s="106">
        <f t="shared" si="30"/>
        <v>46.180000000000007</v>
      </c>
      <c r="I115" s="106">
        <f t="shared" si="30"/>
        <v>46.180000000000007</v>
      </c>
      <c r="J115" s="106">
        <f t="shared" si="30"/>
        <v>46.180000000000007</v>
      </c>
      <c r="K115" s="106">
        <f t="shared" si="30"/>
        <v>46.180000000000007</v>
      </c>
      <c r="L115" s="106">
        <f t="shared" si="30"/>
        <v>46.180000000000007</v>
      </c>
      <c r="M115" s="106">
        <f t="shared" si="30"/>
        <v>0</v>
      </c>
      <c r="N115" s="106">
        <f t="shared" si="30"/>
        <v>0</v>
      </c>
      <c r="O115" s="106">
        <f t="shared" si="30"/>
        <v>0</v>
      </c>
      <c r="P115" s="106">
        <f t="shared" si="30"/>
        <v>0</v>
      </c>
      <c r="Q115" s="106">
        <f t="shared" si="30"/>
        <v>0</v>
      </c>
      <c r="R115" s="106">
        <f t="shared" si="30"/>
        <v>0</v>
      </c>
      <c r="S115" s="106">
        <f t="shared" si="30"/>
        <v>0</v>
      </c>
      <c r="T115" s="106">
        <f t="shared" si="30"/>
        <v>0</v>
      </c>
      <c r="U115" s="106">
        <f t="shared" si="30"/>
        <v>0</v>
      </c>
      <c r="V115" s="106">
        <f t="shared" si="30"/>
        <v>0</v>
      </c>
      <c r="W115" s="106">
        <f t="shared" si="30"/>
        <v>0</v>
      </c>
      <c r="X115" s="106">
        <f t="shared" si="30"/>
        <v>0</v>
      </c>
      <c r="Y115" s="106">
        <f t="shared" si="30"/>
        <v>0</v>
      </c>
      <c r="Z115" s="106">
        <f t="shared" si="30"/>
        <v>0</v>
      </c>
      <c r="AA115" s="106">
        <f t="shared" si="30"/>
        <v>0</v>
      </c>
    </row>
    <row r="117" spans="2:27" ht="26.25">
      <c r="B117" s="114" t="str">
        <f>B76</f>
        <v>Incremental Operating Expenditure ($2020 TOTAL driven by MVA)</v>
      </c>
      <c r="C117" s="237">
        <f>C104</f>
        <v>2026</v>
      </c>
      <c r="D117" s="80">
        <f>C117+1</f>
        <v>2027</v>
      </c>
      <c r="E117" s="80">
        <f>D117+1</f>
        <v>2028</v>
      </c>
      <c r="F117" s="80">
        <f t="shared" ref="F117:AA117" si="31">E117+1</f>
        <v>2029</v>
      </c>
      <c r="G117" s="80">
        <f t="shared" si="31"/>
        <v>2030</v>
      </c>
      <c r="H117" s="80">
        <f t="shared" si="31"/>
        <v>2031</v>
      </c>
      <c r="I117" s="80">
        <f t="shared" si="31"/>
        <v>2032</v>
      </c>
      <c r="J117" s="80">
        <f t="shared" si="31"/>
        <v>2033</v>
      </c>
      <c r="K117" s="80">
        <f t="shared" si="31"/>
        <v>2034</v>
      </c>
      <c r="L117" s="80">
        <f t="shared" si="31"/>
        <v>2035</v>
      </c>
      <c r="M117" s="80">
        <f t="shared" si="31"/>
        <v>2036</v>
      </c>
      <c r="N117" s="80">
        <f t="shared" si="31"/>
        <v>2037</v>
      </c>
      <c r="O117" s="80">
        <f t="shared" si="31"/>
        <v>2038</v>
      </c>
      <c r="P117" s="80">
        <f t="shared" si="31"/>
        <v>2039</v>
      </c>
      <c r="Q117" s="80">
        <f t="shared" si="31"/>
        <v>2040</v>
      </c>
      <c r="R117" s="80">
        <f t="shared" si="31"/>
        <v>2041</v>
      </c>
      <c r="S117" s="80">
        <f t="shared" si="31"/>
        <v>2042</v>
      </c>
      <c r="T117" s="80">
        <f t="shared" si="31"/>
        <v>2043</v>
      </c>
      <c r="U117" s="80">
        <f t="shared" si="31"/>
        <v>2044</v>
      </c>
      <c r="V117" s="80">
        <f t="shared" si="31"/>
        <v>2045</v>
      </c>
      <c r="W117" s="80">
        <f t="shared" si="31"/>
        <v>2046</v>
      </c>
      <c r="X117" s="80">
        <f t="shared" si="31"/>
        <v>2047</v>
      </c>
      <c r="Y117" s="80">
        <f t="shared" si="31"/>
        <v>2048</v>
      </c>
      <c r="Z117" s="80">
        <f t="shared" si="31"/>
        <v>2049</v>
      </c>
      <c r="AA117" s="80">
        <f t="shared" si="31"/>
        <v>2050</v>
      </c>
    </row>
    <row r="118" spans="2:27">
      <c r="B118" s="32" t="str">
        <f>B105</f>
        <v>Jemena Wide</v>
      </c>
      <c r="C118" s="115"/>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7"/>
    </row>
    <row r="119" spans="2:27">
      <c r="B119" s="32" t="str">
        <f t="shared" ref="B119:B128" si="32">B106</f>
        <v>Jemena Electricity Network</v>
      </c>
      <c r="C119" s="118">
        <f>C93*$C$4</f>
        <v>1.3085536103792995E-2</v>
      </c>
      <c r="D119" s="119">
        <f>D93*$C$4+C119</f>
        <v>4.2998619191229083E-2</v>
      </c>
      <c r="E119" s="119">
        <f t="shared" ref="E119:AA119" si="33">E93*$C$4+D119</f>
        <v>7.3913356483097187E-2</v>
      </c>
      <c r="F119" s="119">
        <f t="shared" si="33"/>
        <v>0.10614428276709123</v>
      </c>
      <c r="G119" s="119">
        <f t="shared" si="33"/>
        <v>0.13965763771094042</v>
      </c>
      <c r="H119" s="119">
        <f t="shared" si="33"/>
        <v>0.17414789114331694</v>
      </c>
      <c r="I119" s="119">
        <f t="shared" si="33"/>
        <v>0.17414789114331694</v>
      </c>
      <c r="J119" s="119">
        <f t="shared" si="33"/>
        <v>0.17414789114331694</v>
      </c>
      <c r="K119" s="119">
        <f t="shared" si="33"/>
        <v>0.17414789114331694</v>
      </c>
      <c r="L119" s="119">
        <f t="shared" si="33"/>
        <v>0.17414789114331694</v>
      </c>
      <c r="M119" s="119">
        <f t="shared" si="33"/>
        <v>0.17414789114331694</v>
      </c>
      <c r="N119" s="119">
        <f t="shared" si="33"/>
        <v>0.17414789114331694</v>
      </c>
      <c r="O119" s="119">
        <f t="shared" si="33"/>
        <v>0.17414789114331694</v>
      </c>
      <c r="P119" s="119">
        <f t="shared" si="33"/>
        <v>0.17414789114331694</v>
      </c>
      <c r="Q119" s="119">
        <f t="shared" si="33"/>
        <v>0.17414789114331694</v>
      </c>
      <c r="R119" s="119">
        <f t="shared" si="33"/>
        <v>0.17414789114331694</v>
      </c>
      <c r="S119" s="119">
        <f t="shared" si="33"/>
        <v>0.17414789114331694</v>
      </c>
      <c r="T119" s="119">
        <f t="shared" si="33"/>
        <v>0.17414789114331694</v>
      </c>
      <c r="U119" s="119">
        <f t="shared" si="33"/>
        <v>0.17414789114331694</v>
      </c>
      <c r="V119" s="119">
        <f t="shared" si="33"/>
        <v>0.17414789114331694</v>
      </c>
      <c r="W119" s="119">
        <f t="shared" si="33"/>
        <v>0.17414789114331694</v>
      </c>
      <c r="X119" s="119">
        <f t="shared" si="33"/>
        <v>0.17414789114331694</v>
      </c>
      <c r="Y119" s="119">
        <f t="shared" si="33"/>
        <v>0.17414789114331694</v>
      </c>
      <c r="Z119" s="119">
        <f t="shared" si="33"/>
        <v>0.17414789114331694</v>
      </c>
      <c r="AA119" s="120">
        <f t="shared" si="33"/>
        <v>0.17414789114331694</v>
      </c>
    </row>
    <row r="120" spans="2:27">
      <c r="B120" s="32" t="str">
        <f t="shared" si="32"/>
        <v/>
      </c>
      <c r="C120" s="118">
        <f t="shared" ref="C120:C127" si="34">C94*$C$4</f>
        <v>0</v>
      </c>
      <c r="D120" s="119">
        <f t="shared" ref="D120:AA127" si="35">D94*$C$4+C120</f>
        <v>0</v>
      </c>
      <c r="E120" s="119">
        <f t="shared" si="35"/>
        <v>0</v>
      </c>
      <c r="F120" s="119">
        <f t="shared" si="35"/>
        <v>0</v>
      </c>
      <c r="G120" s="119">
        <f t="shared" si="35"/>
        <v>0</v>
      </c>
      <c r="H120" s="119">
        <f t="shared" si="35"/>
        <v>0</v>
      </c>
      <c r="I120" s="119">
        <f t="shared" si="35"/>
        <v>0</v>
      </c>
      <c r="J120" s="119">
        <f t="shared" si="35"/>
        <v>0</v>
      </c>
      <c r="K120" s="119">
        <f t="shared" si="35"/>
        <v>0</v>
      </c>
      <c r="L120" s="119">
        <f t="shared" si="35"/>
        <v>0</v>
      </c>
      <c r="M120" s="119">
        <f t="shared" si="35"/>
        <v>0</v>
      </c>
      <c r="N120" s="119">
        <f t="shared" si="35"/>
        <v>0</v>
      </c>
      <c r="O120" s="119">
        <f t="shared" si="35"/>
        <v>0</v>
      </c>
      <c r="P120" s="119">
        <f t="shared" si="35"/>
        <v>0</v>
      </c>
      <c r="Q120" s="119">
        <f t="shared" si="35"/>
        <v>0</v>
      </c>
      <c r="R120" s="119">
        <f t="shared" si="35"/>
        <v>0</v>
      </c>
      <c r="S120" s="119">
        <f t="shared" si="35"/>
        <v>0</v>
      </c>
      <c r="T120" s="119">
        <f t="shared" si="35"/>
        <v>0</v>
      </c>
      <c r="U120" s="119">
        <f t="shared" si="35"/>
        <v>0</v>
      </c>
      <c r="V120" s="119">
        <f t="shared" si="35"/>
        <v>0</v>
      </c>
      <c r="W120" s="119">
        <f t="shared" si="35"/>
        <v>0</v>
      </c>
      <c r="X120" s="119">
        <f t="shared" si="35"/>
        <v>0</v>
      </c>
      <c r="Y120" s="119">
        <f t="shared" si="35"/>
        <v>0</v>
      </c>
      <c r="Z120" s="119">
        <f t="shared" si="35"/>
        <v>0</v>
      </c>
      <c r="AA120" s="120">
        <f t="shared" si="35"/>
        <v>0</v>
      </c>
    </row>
    <row r="121" spans="2:27">
      <c r="B121" s="32" t="str">
        <f t="shared" si="32"/>
        <v/>
      </c>
      <c r="C121" s="118">
        <f t="shared" si="34"/>
        <v>0</v>
      </c>
      <c r="D121" s="119">
        <f t="shared" si="35"/>
        <v>0</v>
      </c>
      <c r="E121" s="119">
        <f t="shared" si="35"/>
        <v>0</v>
      </c>
      <c r="F121" s="119">
        <f t="shared" si="35"/>
        <v>0</v>
      </c>
      <c r="G121" s="119">
        <f t="shared" si="35"/>
        <v>0</v>
      </c>
      <c r="H121" s="119">
        <f t="shared" si="35"/>
        <v>0</v>
      </c>
      <c r="I121" s="119">
        <f t="shared" si="35"/>
        <v>0</v>
      </c>
      <c r="J121" s="119">
        <f t="shared" si="35"/>
        <v>0</v>
      </c>
      <c r="K121" s="119">
        <f t="shared" si="35"/>
        <v>0</v>
      </c>
      <c r="L121" s="119">
        <f t="shared" si="35"/>
        <v>0</v>
      </c>
      <c r="M121" s="119">
        <f t="shared" si="35"/>
        <v>0</v>
      </c>
      <c r="N121" s="119">
        <f t="shared" si="35"/>
        <v>0</v>
      </c>
      <c r="O121" s="119">
        <f t="shared" si="35"/>
        <v>0</v>
      </c>
      <c r="P121" s="119">
        <f t="shared" si="35"/>
        <v>0</v>
      </c>
      <c r="Q121" s="119">
        <f t="shared" si="35"/>
        <v>0</v>
      </c>
      <c r="R121" s="119">
        <f t="shared" si="35"/>
        <v>0</v>
      </c>
      <c r="S121" s="119">
        <f t="shared" si="35"/>
        <v>0</v>
      </c>
      <c r="T121" s="119">
        <f t="shared" si="35"/>
        <v>0</v>
      </c>
      <c r="U121" s="119">
        <f t="shared" si="35"/>
        <v>0</v>
      </c>
      <c r="V121" s="119">
        <f t="shared" si="35"/>
        <v>0</v>
      </c>
      <c r="W121" s="119">
        <f t="shared" si="35"/>
        <v>0</v>
      </c>
      <c r="X121" s="119">
        <f t="shared" si="35"/>
        <v>0</v>
      </c>
      <c r="Y121" s="119">
        <f t="shared" si="35"/>
        <v>0</v>
      </c>
      <c r="Z121" s="119">
        <f t="shared" si="35"/>
        <v>0</v>
      </c>
      <c r="AA121" s="120">
        <f t="shared" si="35"/>
        <v>0</v>
      </c>
    </row>
    <row r="122" spans="2:27">
      <c r="B122" s="32" t="str">
        <f t="shared" si="32"/>
        <v/>
      </c>
      <c r="C122" s="118">
        <f t="shared" si="34"/>
        <v>0</v>
      </c>
      <c r="D122" s="119">
        <f t="shared" si="35"/>
        <v>0</v>
      </c>
      <c r="E122" s="119">
        <f t="shared" si="35"/>
        <v>0</v>
      </c>
      <c r="F122" s="119">
        <f t="shared" si="35"/>
        <v>0</v>
      </c>
      <c r="G122" s="119">
        <f t="shared" si="35"/>
        <v>0</v>
      </c>
      <c r="H122" s="119">
        <f t="shared" si="35"/>
        <v>0</v>
      </c>
      <c r="I122" s="119">
        <f t="shared" si="35"/>
        <v>0</v>
      </c>
      <c r="J122" s="119">
        <f t="shared" si="35"/>
        <v>0</v>
      </c>
      <c r="K122" s="119">
        <f t="shared" si="35"/>
        <v>0</v>
      </c>
      <c r="L122" s="119">
        <f t="shared" si="35"/>
        <v>0</v>
      </c>
      <c r="M122" s="119">
        <f t="shared" si="35"/>
        <v>0</v>
      </c>
      <c r="N122" s="119">
        <f t="shared" si="35"/>
        <v>0</v>
      </c>
      <c r="O122" s="119">
        <f t="shared" si="35"/>
        <v>0</v>
      </c>
      <c r="P122" s="119">
        <f t="shared" si="35"/>
        <v>0</v>
      </c>
      <c r="Q122" s="119">
        <f t="shared" si="35"/>
        <v>0</v>
      </c>
      <c r="R122" s="119">
        <f t="shared" si="35"/>
        <v>0</v>
      </c>
      <c r="S122" s="119">
        <f t="shared" si="35"/>
        <v>0</v>
      </c>
      <c r="T122" s="119">
        <f t="shared" si="35"/>
        <v>0</v>
      </c>
      <c r="U122" s="119">
        <f t="shared" si="35"/>
        <v>0</v>
      </c>
      <c r="V122" s="119">
        <f t="shared" si="35"/>
        <v>0</v>
      </c>
      <c r="W122" s="119">
        <f t="shared" si="35"/>
        <v>0</v>
      </c>
      <c r="X122" s="119">
        <f t="shared" si="35"/>
        <v>0</v>
      </c>
      <c r="Y122" s="119">
        <f t="shared" si="35"/>
        <v>0</v>
      </c>
      <c r="Z122" s="119">
        <f t="shared" si="35"/>
        <v>0</v>
      </c>
      <c r="AA122" s="120">
        <f t="shared" si="35"/>
        <v>0</v>
      </c>
    </row>
    <row r="123" spans="2:27">
      <c r="B123" s="32" t="str">
        <f t="shared" si="32"/>
        <v/>
      </c>
      <c r="C123" s="118">
        <f t="shared" si="34"/>
        <v>0</v>
      </c>
      <c r="D123" s="119">
        <f t="shared" si="35"/>
        <v>0</v>
      </c>
      <c r="E123" s="119">
        <f t="shared" si="35"/>
        <v>0</v>
      </c>
      <c r="F123" s="119">
        <f t="shared" si="35"/>
        <v>0</v>
      </c>
      <c r="G123" s="119">
        <f t="shared" si="35"/>
        <v>0</v>
      </c>
      <c r="H123" s="119">
        <f t="shared" si="35"/>
        <v>0</v>
      </c>
      <c r="I123" s="119">
        <f t="shared" si="35"/>
        <v>0</v>
      </c>
      <c r="J123" s="119">
        <f t="shared" si="35"/>
        <v>0</v>
      </c>
      <c r="K123" s="119">
        <f t="shared" si="35"/>
        <v>0</v>
      </c>
      <c r="L123" s="119">
        <f t="shared" si="35"/>
        <v>0</v>
      </c>
      <c r="M123" s="119">
        <f t="shared" si="35"/>
        <v>0</v>
      </c>
      <c r="N123" s="119">
        <f t="shared" si="35"/>
        <v>0</v>
      </c>
      <c r="O123" s="119">
        <f t="shared" si="35"/>
        <v>0</v>
      </c>
      <c r="P123" s="119">
        <f t="shared" si="35"/>
        <v>0</v>
      </c>
      <c r="Q123" s="119">
        <f t="shared" si="35"/>
        <v>0</v>
      </c>
      <c r="R123" s="119">
        <f t="shared" si="35"/>
        <v>0</v>
      </c>
      <c r="S123" s="119">
        <f t="shared" si="35"/>
        <v>0</v>
      </c>
      <c r="T123" s="119">
        <f t="shared" si="35"/>
        <v>0</v>
      </c>
      <c r="U123" s="119">
        <f t="shared" si="35"/>
        <v>0</v>
      </c>
      <c r="V123" s="119">
        <f t="shared" si="35"/>
        <v>0</v>
      </c>
      <c r="W123" s="119">
        <f t="shared" si="35"/>
        <v>0</v>
      </c>
      <c r="X123" s="119">
        <f t="shared" si="35"/>
        <v>0</v>
      </c>
      <c r="Y123" s="119">
        <f t="shared" si="35"/>
        <v>0</v>
      </c>
      <c r="Z123" s="119">
        <f t="shared" si="35"/>
        <v>0</v>
      </c>
      <c r="AA123" s="120">
        <f t="shared" si="35"/>
        <v>0</v>
      </c>
    </row>
    <row r="124" spans="2:27">
      <c r="B124" s="32" t="str">
        <f t="shared" si="32"/>
        <v/>
      </c>
      <c r="C124" s="118">
        <f t="shared" si="34"/>
        <v>0</v>
      </c>
      <c r="D124" s="119">
        <f t="shared" si="35"/>
        <v>0</v>
      </c>
      <c r="E124" s="119">
        <f t="shared" si="35"/>
        <v>0</v>
      </c>
      <c r="F124" s="119">
        <f t="shared" si="35"/>
        <v>0</v>
      </c>
      <c r="G124" s="119">
        <f t="shared" si="35"/>
        <v>0</v>
      </c>
      <c r="H124" s="119">
        <f t="shared" si="35"/>
        <v>0</v>
      </c>
      <c r="I124" s="119">
        <f t="shared" si="35"/>
        <v>0</v>
      </c>
      <c r="J124" s="119">
        <f t="shared" si="35"/>
        <v>0</v>
      </c>
      <c r="K124" s="119">
        <f t="shared" si="35"/>
        <v>0</v>
      </c>
      <c r="L124" s="119">
        <f t="shared" si="35"/>
        <v>0</v>
      </c>
      <c r="M124" s="119">
        <f t="shared" si="35"/>
        <v>0</v>
      </c>
      <c r="N124" s="119">
        <f t="shared" si="35"/>
        <v>0</v>
      </c>
      <c r="O124" s="119">
        <f t="shared" si="35"/>
        <v>0</v>
      </c>
      <c r="P124" s="119">
        <f t="shared" si="35"/>
        <v>0</v>
      </c>
      <c r="Q124" s="119">
        <f t="shared" si="35"/>
        <v>0</v>
      </c>
      <c r="R124" s="119">
        <f t="shared" si="35"/>
        <v>0</v>
      </c>
      <c r="S124" s="119">
        <f t="shared" si="35"/>
        <v>0</v>
      </c>
      <c r="T124" s="119">
        <f t="shared" si="35"/>
        <v>0</v>
      </c>
      <c r="U124" s="119">
        <f t="shared" si="35"/>
        <v>0</v>
      </c>
      <c r="V124" s="119">
        <f t="shared" si="35"/>
        <v>0</v>
      </c>
      <c r="W124" s="119">
        <f t="shared" si="35"/>
        <v>0</v>
      </c>
      <c r="X124" s="119">
        <f t="shared" si="35"/>
        <v>0</v>
      </c>
      <c r="Y124" s="119">
        <f t="shared" si="35"/>
        <v>0</v>
      </c>
      <c r="Z124" s="119">
        <f t="shared" si="35"/>
        <v>0</v>
      </c>
      <c r="AA124" s="120">
        <f t="shared" si="35"/>
        <v>0</v>
      </c>
    </row>
    <row r="125" spans="2:27">
      <c r="B125" s="32" t="str">
        <f t="shared" si="32"/>
        <v/>
      </c>
      <c r="C125" s="118">
        <f t="shared" si="34"/>
        <v>0</v>
      </c>
      <c r="D125" s="119">
        <f t="shared" si="35"/>
        <v>0</v>
      </c>
      <c r="E125" s="119">
        <f t="shared" si="35"/>
        <v>0</v>
      </c>
      <c r="F125" s="119">
        <f t="shared" si="35"/>
        <v>0</v>
      </c>
      <c r="G125" s="119">
        <f t="shared" si="35"/>
        <v>0</v>
      </c>
      <c r="H125" s="119">
        <f t="shared" si="35"/>
        <v>0</v>
      </c>
      <c r="I125" s="119">
        <f t="shared" si="35"/>
        <v>0</v>
      </c>
      <c r="J125" s="119">
        <f t="shared" si="35"/>
        <v>0</v>
      </c>
      <c r="K125" s="119">
        <f t="shared" si="35"/>
        <v>0</v>
      </c>
      <c r="L125" s="119">
        <f t="shared" si="35"/>
        <v>0</v>
      </c>
      <c r="M125" s="119">
        <f t="shared" si="35"/>
        <v>0</v>
      </c>
      <c r="N125" s="119">
        <f t="shared" si="35"/>
        <v>0</v>
      </c>
      <c r="O125" s="119">
        <f t="shared" si="35"/>
        <v>0</v>
      </c>
      <c r="P125" s="119">
        <f t="shared" si="35"/>
        <v>0</v>
      </c>
      <c r="Q125" s="119">
        <f t="shared" si="35"/>
        <v>0</v>
      </c>
      <c r="R125" s="119">
        <f t="shared" si="35"/>
        <v>0</v>
      </c>
      <c r="S125" s="119">
        <f t="shared" si="35"/>
        <v>0</v>
      </c>
      <c r="T125" s="119">
        <f t="shared" si="35"/>
        <v>0</v>
      </c>
      <c r="U125" s="119">
        <f t="shared" si="35"/>
        <v>0</v>
      </c>
      <c r="V125" s="119">
        <f t="shared" si="35"/>
        <v>0</v>
      </c>
      <c r="W125" s="119">
        <f t="shared" si="35"/>
        <v>0</v>
      </c>
      <c r="X125" s="119">
        <f t="shared" si="35"/>
        <v>0</v>
      </c>
      <c r="Y125" s="119">
        <f t="shared" si="35"/>
        <v>0</v>
      </c>
      <c r="Z125" s="119">
        <f t="shared" si="35"/>
        <v>0</v>
      </c>
      <c r="AA125" s="120">
        <f t="shared" si="35"/>
        <v>0</v>
      </c>
    </row>
    <row r="126" spans="2:27">
      <c r="B126" s="32" t="str">
        <f t="shared" si="32"/>
        <v/>
      </c>
      <c r="C126" s="118">
        <f t="shared" si="34"/>
        <v>0</v>
      </c>
      <c r="D126" s="119">
        <f t="shared" si="35"/>
        <v>0</v>
      </c>
      <c r="E126" s="119">
        <f t="shared" si="35"/>
        <v>0</v>
      </c>
      <c r="F126" s="119">
        <f t="shared" si="35"/>
        <v>0</v>
      </c>
      <c r="G126" s="119">
        <f t="shared" si="35"/>
        <v>0</v>
      </c>
      <c r="H126" s="119">
        <f t="shared" si="35"/>
        <v>0</v>
      </c>
      <c r="I126" s="119">
        <f t="shared" si="35"/>
        <v>0</v>
      </c>
      <c r="J126" s="119">
        <f t="shared" si="35"/>
        <v>0</v>
      </c>
      <c r="K126" s="119">
        <f t="shared" si="35"/>
        <v>0</v>
      </c>
      <c r="L126" s="119">
        <f t="shared" si="35"/>
        <v>0</v>
      </c>
      <c r="M126" s="119">
        <f t="shared" si="35"/>
        <v>0</v>
      </c>
      <c r="N126" s="119">
        <f t="shared" si="35"/>
        <v>0</v>
      </c>
      <c r="O126" s="119">
        <f t="shared" si="35"/>
        <v>0</v>
      </c>
      <c r="P126" s="119">
        <f t="shared" si="35"/>
        <v>0</v>
      </c>
      <c r="Q126" s="119">
        <f t="shared" si="35"/>
        <v>0</v>
      </c>
      <c r="R126" s="119">
        <f t="shared" si="35"/>
        <v>0</v>
      </c>
      <c r="S126" s="119">
        <f t="shared" si="35"/>
        <v>0</v>
      </c>
      <c r="T126" s="119">
        <f t="shared" si="35"/>
        <v>0</v>
      </c>
      <c r="U126" s="119">
        <f t="shared" si="35"/>
        <v>0</v>
      </c>
      <c r="V126" s="119">
        <f t="shared" si="35"/>
        <v>0</v>
      </c>
      <c r="W126" s="119">
        <f t="shared" si="35"/>
        <v>0</v>
      </c>
      <c r="X126" s="119">
        <f t="shared" si="35"/>
        <v>0</v>
      </c>
      <c r="Y126" s="119">
        <f t="shared" si="35"/>
        <v>0</v>
      </c>
      <c r="Z126" s="119">
        <f t="shared" si="35"/>
        <v>0</v>
      </c>
      <c r="AA126" s="120">
        <f t="shared" si="35"/>
        <v>0</v>
      </c>
    </row>
    <row r="127" spans="2:27">
      <c r="B127" s="121" t="str">
        <f t="shared" si="32"/>
        <v/>
      </c>
      <c r="C127" s="122">
        <f t="shared" si="34"/>
        <v>0</v>
      </c>
      <c r="D127" s="123">
        <f t="shared" si="35"/>
        <v>0</v>
      </c>
      <c r="E127" s="123">
        <f t="shared" si="35"/>
        <v>0</v>
      </c>
      <c r="F127" s="123">
        <f t="shared" si="35"/>
        <v>0</v>
      </c>
      <c r="G127" s="123">
        <f t="shared" si="35"/>
        <v>0</v>
      </c>
      <c r="H127" s="123">
        <f t="shared" si="35"/>
        <v>0</v>
      </c>
      <c r="I127" s="123">
        <f t="shared" si="35"/>
        <v>0</v>
      </c>
      <c r="J127" s="123">
        <f t="shared" si="35"/>
        <v>0</v>
      </c>
      <c r="K127" s="123">
        <f t="shared" si="35"/>
        <v>0</v>
      </c>
      <c r="L127" s="123">
        <f t="shared" si="35"/>
        <v>0</v>
      </c>
      <c r="M127" s="123">
        <f t="shared" si="35"/>
        <v>0</v>
      </c>
      <c r="N127" s="123">
        <f t="shared" si="35"/>
        <v>0</v>
      </c>
      <c r="O127" s="123">
        <f t="shared" si="35"/>
        <v>0</v>
      </c>
      <c r="P127" s="123">
        <f t="shared" si="35"/>
        <v>0</v>
      </c>
      <c r="Q127" s="123">
        <f t="shared" si="35"/>
        <v>0</v>
      </c>
      <c r="R127" s="123">
        <f t="shared" si="35"/>
        <v>0</v>
      </c>
      <c r="S127" s="123">
        <f t="shared" si="35"/>
        <v>0</v>
      </c>
      <c r="T127" s="123">
        <f t="shared" si="35"/>
        <v>0</v>
      </c>
      <c r="U127" s="123">
        <f t="shared" si="35"/>
        <v>0</v>
      </c>
      <c r="V127" s="123">
        <f t="shared" si="35"/>
        <v>0</v>
      </c>
      <c r="W127" s="123">
        <f t="shared" si="35"/>
        <v>0</v>
      </c>
      <c r="X127" s="123">
        <f t="shared" si="35"/>
        <v>0</v>
      </c>
      <c r="Y127" s="123">
        <f t="shared" si="35"/>
        <v>0</v>
      </c>
      <c r="Z127" s="123">
        <f t="shared" si="35"/>
        <v>0</v>
      </c>
      <c r="AA127" s="124">
        <f t="shared" si="35"/>
        <v>0</v>
      </c>
    </row>
    <row r="128" spans="2:27">
      <c r="B128" s="78" t="str">
        <f t="shared" si="32"/>
        <v>TOTAL</v>
      </c>
      <c r="C128" s="125">
        <f>SUM(C118:C127)</f>
        <v>1.3085536103792995E-2</v>
      </c>
      <c r="D128" s="125">
        <f t="shared" ref="D128:AA128" si="36">SUM(D118:D127)</f>
        <v>4.2998619191229083E-2</v>
      </c>
      <c r="E128" s="125">
        <f t="shared" si="36"/>
        <v>7.3913356483097187E-2</v>
      </c>
      <c r="F128" s="125">
        <f t="shared" si="36"/>
        <v>0.10614428276709123</v>
      </c>
      <c r="G128" s="125">
        <f t="shared" si="36"/>
        <v>0.13965763771094042</v>
      </c>
      <c r="H128" s="125">
        <f t="shared" si="36"/>
        <v>0.17414789114331694</v>
      </c>
      <c r="I128" s="125">
        <f t="shared" si="36"/>
        <v>0.17414789114331694</v>
      </c>
      <c r="J128" s="125">
        <f t="shared" si="36"/>
        <v>0.17414789114331694</v>
      </c>
      <c r="K128" s="125">
        <f t="shared" si="36"/>
        <v>0.17414789114331694</v>
      </c>
      <c r="L128" s="125">
        <f t="shared" si="36"/>
        <v>0.17414789114331694</v>
      </c>
      <c r="M128" s="125">
        <f t="shared" si="36"/>
        <v>0.17414789114331694</v>
      </c>
      <c r="N128" s="125">
        <f t="shared" si="36"/>
        <v>0.17414789114331694</v>
      </c>
      <c r="O128" s="125">
        <f t="shared" si="36"/>
        <v>0.17414789114331694</v>
      </c>
      <c r="P128" s="125">
        <f t="shared" si="36"/>
        <v>0.17414789114331694</v>
      </c>
      <c r="Q128" s="125">
        <f t="shared" si="36"/>
        <v>0.17414789114331694</v>
      </c>
      <c r="R128" s="125">
        <f t="shared" si="36"/>
        <v>0.17414789114331694</v>
      </c>
      <c r="S128" s="125">
        <f t="shared" si="36"/>
        <v>0.17414789114331694</v>
      </c>
      <c r="T128" s="125">
        <f t="shared" si="36"/>
        <v>0.17414789114331694</v>
      </c>
      <c r="U128" s="125">
        <f t="shared" si="36"/>
        <v>0.17414789114331694</v>
      </c>
      <c r="V128" s="125">
        <f t="shared" si="36"/>
        <v>0.17414789114331694</v>
      </c>
      <c r="W128" s="125">
        <f t="shared" si="36"/>
        <v>0.17414789114331694</v>
      </c>
      <c r="X128" s="125">
        <f t="shared" si="36"/>
        <v>0.17414789114331694</v>
      </c>
      <c r="Y128" s="125">
        <f t="shared" si="36"/>
        <v>0.17414789114331694</v>
      </c>
      <c r="Z128" s="125">
        <f t="shared" si="36"/>
        <v>0.17414789114331694</v>
      </c>
      <c r="AA128" s="125">
        <f t="shared" si="36"/>
        <v>0.17414789114331694</v>
      </c>
    </row>
    <row r="130" spans="2:27">
      <c r="B130" s="73" t="s">
        <v>150</v>
      </c>
      <c r="C130" s="2"/>
      <c r="D130" s="2"/>
      <c r="E130" s="126"/>
    </row>
    <row r="131" spans="2:27">
      <c r="D131" s="2"/>
    </row>
    <row r="132" spans="2:27">
      <c r="B132" s="75" t="str">
        <f>B91</f>
        <v>Forecast Capital Expenditure ($m Total)</v>
      </c>
      <c r="C132" s="237">
        <f>C104</f>
        <v>2026</v>
      </c>
      <c r="D132" s="80">
        <f>C132+1</f>
        <v>2027</v>
      </c>
      <c r="E132" s="80">
        <f>D132+1</f>
        <v>2028</v>
      </c>
      <c r="F132" s="80">
        <f t="shared" ref="F132:AA132" si="37">E132+1</f>
        <v>2029</v>
      </c>
      <c r="G132" s="80">
        <f t="shared" si="37"/>
        <v>2030</v>
      </c>
      <c r="H132" s="80">
        <f t="shared" si="37"/>
        <v>2031</v>
      </c>
      <c r="I132" s="80">
        <f t="shared" si="37"/>
        <v>2032</v>
      </c>
      <c r="J132" s="80">
        <f t="shared" si="37"/>
        <v>2033</v>
      </c>
      <c r="K132" s="80">
        <f t="shared" si="37"/>
        <v>2034</v>
      </c>
      <c r="L132" s="80">
        <f t="shared" si="37"/>
        <v>2035</v>
      </c>
      <c r="M132" s="80">
        <f t="shared" si="37"/>
        <v>2036</v>
      </c>
      <c r="N132" s="80">
        <f t="shared" si="37"/>
        <v>2037</v>
      </c>
      <c r="O132" s="80">
        <f t="shared" si="37"/>
        <v>2038</v>
      </c>
      <c r="P132" s="80">
        <f t="shared" si="37"/>
        <v>2039</v>
      </c>
      <c r="Q132" s="80">
        <f t="shared" si="37"/>
        <v>2040</v>
      </c>
      <c r="R132" s="80">
        <f t="shared" si="37"/>
        <v>2041</v>
      </c>
      <c r="S132" s="80">
        <f t="shared" si="37"/>
        <v>2042</v>
      </c>
      <c r="T132" s="80">
        <f t="shared" si="37"/>
        <v>2043</v>
      </c>
      <c r="U132" s="80">
        <f t="shared" si="37"/>
        <v>2044</v>
      </c>
      <c r="V132" s="80">
        <f t="shared" si="37"/>
        <v>2045</v>
      </c>
      <c r="W132" s="80">
        <f t="shared" si="37"/>
        <v>2046</v>
      </c>
      <c r="X132" s="80">
        <f t="shared" si="37"/>
        <v>2047</v>
      </c>
      <c r="Y132" s="80">
        <f t="shared" si="37"/>
        <v>2048</v>
      </c>
      <c r="Z132" s="80">
        <f t="shared" si="37"/>
        <v>2049</v>
      </c>
      <c r="AA132" s="80">
        <f t="shared" si="37"/>
        <v>2050</v>
      </c>
    </row>
    <row r="133" spans="2:27">
      <c r="B133" s="32" t="str">
        <f t="shared" ref="B133:B142" si="38">B105</f>
        <v>Jemena Wide</v>
      </c>
      <c r="C133" s="6">
        <f>IF($B133=$B$3&amp;" Wide",SUMIFS('Input Forecast Cap Projects'!F$4:F$106,'Input Forecast Cap Projects'!$A$4:$A$106,$C$3,'Input Forecast Cap Projects'!$B$4:$B$106,'Output sheet'!$B$3,'Input Forecast Cap Projects'!$D$4:$D$106,'Output sheet'!$B$130),SUMIFS('Input Forecast Cap Projects'!F$4:F$106,'Input Forecast Cap Projects'!$A$4:$A$106,$C$3,'Input Forecast Cap Projects'!$B$4:$B$106,'Output sheet'!$B$3,'Input Forecast Cap Projects'!$D$4:$D$106,'Output sheet'!$B$130,'Input Forecast Cap Projects'!$C$4:$C$106,'Output sheet'!$B133))</f>
        <v>0.25724738038506284</v>
      </c>
      <c r="D133" s="6">
        <f>IF($B133=$B$3&amp;" Wide",SUMIFS('Input Forecast Cap Projects'!G$4:G$106,'Input Forecast Cap Projects'!$A$4:$A$106,$C$3,'Input Forecast Cap Projects'!$B$4:$B$106,'Output sheet'!$B$3,'Input Forecast Cap Projects'!$D$4:$D$106,'Output sheet'!$B$130),SUMIFS('Input Forecast Cap Projects'!G$4:G$106,'Input Forecast Cap Projects'!$A$4:$A$106,$C$3,'Input Forecast Cap Projects'!$B$4:$B$106,'Output sheet'!$B$3,'Input Forecast Cap Projects'!$D$4:$D$106,'Output sheet'!$B$130,'Input Forecast Cap Projects'!$C$4:$C$106,'Output sheet'!$B133))</f>
        <v>2.4976657035508509</v>
      </c>
      <c r="E133" s="6">
        <f>IF($B133=$B$3&amp;" Wide",SUMIFS('Input Forecast Cap Projects'!H$4:H$106,'Input Forecast Cap Projects'!$A$4:$A$106,$C$3,'Input Forecast Cap Projects'!$B$4:$B$106,'Output sheet'!$B$3,'Input Forecast Cap Projects'!$D$4:$D$106,'Output sheet'!$B$130),SUMIFS('Input Forecast Cap Projects'!H$4:H$106,'Input Forecast Cap Projects'!$A$4:$A$106,$C$3,'Input Forecast Cap Projects'!$B$4:$B$106,'Output sheet'!$B$3,'Input Forecast Cap Projects'!$D$4:$D$106,'Output sheet'!$B$130,'Input Forecast Cap Projects'!$C$4:$C$106,'Output sheet'!$B133))</f>
        <v>2.5803959837892831</v>
      </c>
      <c r="F133" s="6">
        <f>IF($B133=$B$3&amp;" Wide",SUMIFS('Input Forecast Cap Projects'!I$4:I$106,'Input Forecast Cap Projects'!$A$4:$A$106,$C$3,'Input Forecast Cap Projects'!$B$4:$B$106,'Output sheet'!$B$3,'Input Forecast Cap Projects'!$D$4:$D$106,'Output sheet'!$B$130),SUMIFS('Input Forecast Cap Projects'!I$4:I$106,'Input Forecast Cap Projects'!$A$4:$A$106,$C$3,'Input Forecast Cap Projects'!$B$4:$B$106,'Output sheet'!$B$3,'Input Forecast Cap Projects'!$D$4:$D$106,'Output sheet'!$B$130,'Input Forecast Cap Projects'!$C$4:$C$106,'Output sheet'!$B133))</f>
        <v>2.6893123590123458</v>
      </c>
      <c r="G133" s="6">
        <f>IF($B133=$B$3&amp;" Wide",SUMIFS('Input Forecast Cap Projects'!J$4:J$106,'Input Forecast Cap Projects'!$A$4:$A$106,$C$3,'Input Forecast Cap Projects'!$B$4:$B$106,'Output sheet'!$B$3,'Input Forecast Cap Projects'!$D$4:$D$106,'Output sheet'!$B$130),SUMIFS('Input Forecast Cap Projects'!J$4:J$106,'Input Forecast Cap Projects'!$A$4:$A$106,$C$3,'Input Forecast Cap Projects'!$B$4:$B$106,'Output sheet'!$B$3,'Input Forecast Cap Projects'!$D$4:$D$106,'Output sheet'!$B$130,'Input Forecast Cap Projects'!$C$4:$C$106,'Output sheet'!$B133))</f>
        <v>2.7953360853652529</v>
      </c>
      <c r="H133" s="6">
        <f>IF($B133=$B$3&amp;" Wide",SUMIFS('Input Forecast Cap Projects'!K$4:K$106,'Input Forecast Cap Projects'!$A$4:$A$106,$C$3,'Input Forecast Cap Projects'!$B$4:$B$106,'Output sheet'!$B$3,'Input Forecast Cap Projects'!$D$4:$D$106,'Output sheet'!$B$130),SUMIFS('Input Forecast Cap Projects'!K$4:K$106,'Input Forecast Cap Projects'!$A$4:$A$106,$C$3,'Input Forecast Cap Projects'!$B$4:$B$106,'Output sheet'!$B$3,'Input Forecast Cap Projects'!$D$4:$D$106,'Output sheet'!$B$130,'Input Forecast Cap Projects'!$C$4:$C$106,'Output sheet'!$B133))</f>
        <v>2.881062974908025</v>
      </c>
      <c r="I133" s="6">
        <f>IF($B133=$B$3&amp;" Wide",SUMIFS('Input Forecast Cap Projects'!L$4:L$106,'Input Forecast Cap Projects'!$A$4:$A$106,$C$3,'Input Forecast Cap Projects'!$B$4:$B$106,'Output sheet'!$B$3,'Input Forecast Cap Projects'!$D$4:$D$106,'Output sheet'!$B$130),SUMIFS('Input Forecast Cap Projects'!L$4:L$106,'Input Forecast Cap Projects'!$A$4:$A$106,$C$3,'Input Forecast Cap Projects'!$B$4:$B$106,'Output sheet'!$B$3,'Input Forecast Cap Projects'!$D$4:$D$106,'Output sheet'!$B$130,'Input Forecast Cap Projects'!$C$4:$C$106,'Output sheet'!$B133))</f>
        <v>0</v>
      </c>
      <c r="J133" s="6">
        <f>IF($B133=$B$3&amp;" Wide",SUMIFS('Input Forecast Cap Projects'!M$4:M$106,'Input Forecast Cap Projects'!$A$4:$A$106,$C$3,'Input Forecast Cap Projects'!$B$4:$B$106,'Output sheet'!$B$3,'Input Forecast Cap Projects'!$D$4:$D$106,'Output sheet'!$B$130),SUMIFS('Input Forecast Cap Projects'!M$4:M$106,'Input Forecast Cap Projects'!$A$4:$A$106,$C$3,'Input Forecast Cap Projects'!$B$4:$B$106,'Output sheet'!$B$3,'Input Forecast Cap Projects'!$D$4:$D$106,'Output sheet'!$B$130,'Input Forecast Cap Projects'!$C$4:$C$106,'Output sheet'!$B133))</f>
        <v>0</v>
      </c>
      <c r="K133" s="6">
        <f>IF($B133=$B$3&amp;" Wide",SUMIFS('Input Forecast Cap Projects'!N$4:N$106,'Input Forecast Cap Projects'!$A$4:$A$106,$C$3,'Input Forecast Cap Projects'!$B$4:$B$106,'Output sheet'!$B$3,'Input Forecast Cap Projects'!$D$4:$D$106,'Output sheet'!$B$130),SUMIFS('Input Forecast Cap Projects'!N$4:N$106,'Input Forecast Cap Projects'!$A$4:$A$106,$C$3,'Input Forecast Cap Projects'!$B$4:$B$106,'Output sheet'!$B$3,'Input Forecast Cap Projects'!$D$4:$D$106,'Output sheet'!$B$130,'Input Forecast Cap Projects'!$C$4:$C$106,'Output sheet'!$B133))</f>
        <v>0</v>
      </c>
      <c r="L133" s="6">
        <f>IF($B133=$B$3&amp;" Wide",SUMIFS('Input Forecast Cap Projects'!O$4:O$106,'Input Forecast Cap Projects'!$A$4:$A$106,$C$3,'Input Forecast Cap Projects'!$B$4:$B$106,'Output sheet'!$B$3,'Input Forecast Cap Projects'!$D$4:$D$106,'Output sheet'!$B$130),SUMIFS('Input Forecast Cap Projects'!O$4:O$106,'Input Forecast Cap Projects'!$A$4:$A$106,$C$3,'Input Forecast Cap Projects'!$B$4:$B$106,'Output sheet'!$B$3,'Input Forecast Cap Projects'!$D$4:$D$106,'Output sheet'!$B$130,'Input Forecast Cap Projects'!$C$4:$C$106,'Output sheet'!$B133))</f>
        <v>0</v>
      </c>
      <c r="M133" s="6">
        <f>IF($B133=$B$3&amp;" Wide",SUMIFS('Input Forecast Cap Projects'!P$4:P$106,'Input Forecast Cap Projects'!$A$4:$A$106,$C$3,'Input Forecast Cap Projects'!$B$4:$B$106,'Output sheet'!$B$3,'Input Forecast Cap Projects'!$D$4:$D$106,'Output sheet'!$B$130),SUMIFS('Input Forecast Cap Projects'!P$4:P$106,'Input Forecast Cap Projects'!$A$4:$A$106,$C$3,'Input Forecast Cap Projects'!$B$4:$B$106,'Output sheet'!$B$3,'Input Forecast Cap Projects'!$D$4:$D$106,'Output sheet'!$B$130,'Input Forecast Cap Projects'!$C$4:$C$106,'Output sheet'!$B133))</f>
        <v>0</v>
      </c>
      <c r="N133" s="6">
        <f>IF($B133=$B$3&amp;" Wide",SUMIFS('Input Forecast Cap Projects'!Q$4:Q$106,'Input Forecast Cap Projects'!$A$4:$A$106,$C$3,'Input Forecast Cap Projects'!$B$4:$B$106,'Output sheet'!$B$3,'Input Forecast Cap Projects'!$D$4:$D$106,'Output sheet'!$B$130),SUMIFS('Input Forecast Cap Projects'!Q$4:Q$106,'Input Forecast Cap Projects'!$A$4:$A$106,$C$3,'Input Forecast Cap Projects'!$B$4:$B$106,'Output sheet'!$B$3,'Input Forecast Cap Projects'!$D$4:$D$106,'Output sheet'!$B$130,'Input Forecast Cap Projects'!$C$4:$C$106,'Output sheet'!$B133))</f>
        <v>0</v>
      </c>
      <c r="O133" s="6">
        <f>IF($B133=$B$3&amp;" Wide",SUMIFS('Input Forecast Cap Projects'!R$4:R$106,'Input Forecast Cap Projects'!$A$4:$A$106,$C$3,'Input Forecast Cap Projects'!$B$4:$B$106,'Output sheet'!$B$3,'Input Forecast Cap Projects'!$D$4:$D$106,'Output sheet'!$B$130),SUMIFS('Input Forecast Cap Projects'!R$4:R$106,'Input Forecast Cap Projects'!$A$4:$A$106,$C$3,'Input Forecast Cap Projects'!$B$4:$B$106,'Output sheet'!$B$3,'Input Forecast Cap Projects'!$D$4:$D$106,'Output sheet'!$B$130,'Input Forecast Cap Projects'!$C$4:$C$106,'Output sheet'!$B133))</f>
        <v>0</v>
      </c>
      <c r="P133" s="6">
        <f>IF($B133=$B$3&amp;" Wide",SUMIFS('Input Forecast Cap Projects'!S$4:S$106,'Input Forecast Cap Projects'!$A$4:$A$106,$C$3,'Input Forecast Cap Projects'!$B$4:$B$106,'Output sheet'!$B$3,'Input Forecast Cap Projects'!$D$4:$D$106,'Output sheet'!$B$130),SUMIFS('Input Forecast Cap Projects'!S$4:S$106,'Input Forecast Cap Projects'!$A$4:$A$106,$C$3,'Input Forecast Cap Projects'!$B$4:$B$106,'Output sheet'!$B$3,'Input Forecast Cap Projects'!$D$4:$D$106,'Output sheet'!$B$130,'Input Forecast Cap Projects'!$C$4:$C$106,'Output sheet'!$B133))</f>
        <v>0</v>
      </c>
      <c r="Q133" s="6">
        <f>IF($B133=$B$3&amp;" Wide",SUMIFS('Input Forecast Cap Projects'!T$4:T$106,'Input Forecast Cap Projects'!$A$4:$A$106,$C$3,'Input Forecast Cap Projects'!$B$4:$B$106,'Output sheet'!$B$3,'Input Forecast Cap Projects'!$D$4:$D$106,'Output sheet'!$B$130),SUMIFS('Input Forecast Cap Projects'!T$4:T$106,'Input Forecast Cap Projects'!$A$4:$A$106,$C$3,'Input Forecast Cap Projects'!$B$4:$B$106,'Output sheet'!$B$3,'Input Forecast Cap Projects'!$D$4:$D$106,'Output sheet'!$B$130,'Input Forecast Cap Projects'!$C$4:$C$106,'Output sheet'!$B133))</f>
        <v>0</v>
      </c>
      <c r="R133" s="6">
        <f>IF($B133=$B$3&amp;" Wide",SUMIFS('Input Forecast Cap Projects'!U$4:U$106,'Input Forecast Cap Projects'!$A$4:$A$106,$C$3,'Input Forecast Cap Projects'!$B$4:$B$106,'Output sheet'!$B$3,'Input Forecast Cap Projects'!$D$4:$D$106,'Output sheet'!$B$130),SUMIFS('Input Forecast Cap Projects'!U$4:U$106,'Input Forecast Cap Projects'!$A$4:$A$106,$C$3,'Input Forecast Cap Projects'!$B$4:$B$106,'Output sheet'!$B$3,'Input Forecast Cap Projects'!$D$4:$D$106,'Output sheet'!$B$130,'Input Forecast Cap Projects'!$C$4:$C$106,'Output sheet'!$B133))</f>
        <v>0</v>
      </c>
      <c r="S133" s="6">
        <f>IF($B133=$B$3&amp;" Wide",SUMIFS('Input Forecast Cap Projects'!V$4:V$106,'Input Forecast Cap Projects'!$A$4:$A$106,$C$3,'Input Forecast Cap Projects'!$B$4:$B$106,'Output sheet'!$B$3,'Input Forecast Cap Projects'!$D$4:$D$106,'Output sheet'!$B$130),SUMIFS('Input Forecast Cap Projects'!V$4:V$106,'Input Forecast Cap Projects'!$A$4:$A$106,$C$3,'Input Forecast Cap Projects'!$B$4:$B$106,'Output sheet'!$B$3,'Input Forecast Cap Projects'!$D$4:$D$106,'Output sheet'!$B$130,'Input Forecast Cap Projects'!$C$4:$C$106,'Output sheet'!$B133))</f>
        <v>0</v>
      </c>
      <c r="T133" s="6">
        <f>IF($B133=$B$3&amp;" Wide",SUMIFS('Input Forecast Cap Projects'!W$4:W$106,'Input Forecast Cap Projects'!$A$4:$A$106,$C$3,'Input Forecast Cap Projects'!$B$4:$B$106,'Output sheet'!$B$3,'Input Forecast Cap Projects'!$D$4:$D$106,'Output sheet'!$B$130),SUMIFS('Input Forecast Cap Projects'!W$4:W$106,'Input Forecast Cap Projects'!$A$4:$A$106,$C$3,'Input Forecast Cap Projects'!$B$4:$B$106,'Output sheet'!$B$3,'Input Forecast Cap Projects'!$D$4:$D$106,'Output sheet'!$B$130,'Input Forecast Cap Projects'!$C$4:$C$106,'Output sheet'!$B133))</f>
        <v>0</v>
      </c>
      <c r="U133" s="6">
        <f>IF($B133=$B$3&amp;" Wide",SUMIFS('Input Forecast Cap Projects'!X$4:X$106,'Input Forecast Cap Projects'!$A$4:$A$106,$C$3,'Input Forecast Cap Projects'!$B$4:$B$106,'Output sheet'!$B$3,'Input Forecast Cap Projects'!$D$4:$D$106,'Output sheet'!$B$130),SUMIFS('Input Forecast Cap Projects'!X$4:X$106,'Input Forecast Cap Projects'!$A$4:$A$106,$C$3,'Input Forecast Cap Projects'!$B$4:$B$106,'Output sheet'!$B$3,'Input Forecast Cap Projects'!$D$4:$D$106,'Output sheet'!$B$130,'Input Forecast Cap Projects'!$C$4:$C$106,'Output sheet'!$B133))</f>
        <v>0</v>
      </c>
      <c r="V133" s="6">
        <f>IF($B133=$B$3&amp;" Wide",SUMIFS('Input Forecast Cap Projects'!Y$4:Y$106,'Input Forecast Cap Projects'!$A$4:$A$106,$C$3,'Input Forecast Cap Projects'!$B$4:$B$106,'Output sheet'!$B$3,'Input Forecast Cap Projects'!$D$4:$D$106,'Output sheet'!$B$130),SUMIFS('Input Forecast Cap Projects'!Y$4:Y$106,'Input Forecast Cap Projects'!$A$4:$A$106,$C$3,'Input Forecast Cap Projects'!$B$4:$B$106,'Output sheet'!$B$3,'Input Forecast Cap Projects'!$D$4:$D$106,'Output sheet'!$B$130,'Input Forecast Cap Projects'!$C$4:$C$106,'Output sheet'!$B133))</f>
        <v>0</v>
      </c>
      <c r="W133" s="6">
        <f>IF($B133=$B$3&amp;" Wide",SUMIFS('Input Forecast Cap Projects'!Z$4:Z$106,'Input Forecast Cap Projects'!$A$4:$A$106,$C$3,'Input Forecast Cap Projects'!$B$4:$B$106,'Output sheet'!$B$3,'Input Forecast Cap Projects'!$D$4:$D$106,'Output sheet'!$B$130),SUMIFS('Input Forecast Cap Projects'!Z$4:Z$106,'Input Forecast Cap Projects'!$A$4:$A$106,$C$3,'Input Forecast Cap Projects'!$B$4:$B$106,'Output sheet'!$B$3,'Input Forecast Cap Projects'!$D$4:$D$106,'Output sheet'!$B$130,'Input Forecast Cap Projects'!$C$4:$C$106,'Output sheet'!$B133))</f>
        <v>0</v>
      </c>
      <c r="X133" s="6">
        <f>IF($B133=$B$3&amp;" Wide",SUMIFS('Input Forecast Cap Projects'!AA$4:AA$106,'Input Forecast Cap Projects'!$A$4:$A$106,$C$3,'Input Forecast Cap Projects'!$B$4:$B$106,'Output sheet'!$B$3,'Input Forecast Cap Projects'!$D$4:$D$106,'Output sheet'!$B$130),SUMIFS('Input Forecast Cap Projects'!AA$4:AA$106,'Input Forecast Cap Projects'!$A$4:$A$106,$C$3,'Input Forecast Cap Projects'!$B$4:$B$106,'Output sheet'!$B$3,'Input Forecast Cap Projects'!$D$4:$D$106,'Output sheet'!$B$130,'Input Forecast Cap Projects'!$C$4:$C$106,'Output sheet'!$B133))</f>
        <v>0</v>
      </c>
      <c r="Y133" s="6">
        <f>IF($B133=$B$3&amp;" Wide",SUMIFS('Input Forecast Cap Projects'!AB$4:AB$106,'Input Forecast Cap Projects'!$A$4:$A$106,$C$3,'Input Forecast Cap Projects'!$B$4:$B$106,'Output sheet'!$B$3,'Input Forecast Cap Projects'!$D$4:$D$106,'Output sheet'!$B$130),SUMIFS('Input Forecast Cap Projects'!AB$4:AB$106,'Input Forecast Cap Projects'!$A$4:$A$106,$C$3,'Input Forecast Cap Projects'!$B$4:$B$106,'Output sheet'!$B$3,'Input Forecast Cap Projects'!$D$4:$D$106,'Output sheet'!$B$130,'Input Forecast Cap Projects'!$C$4:$C$106,'Output sheet'!$B133))</f>
        <v>0</v>
      </c>
      <c r="Z133" s="6">
        <f>IF($B133=$B$3&amp;" Wide",SUMIFS('Input Forecast Cap Projects'!AC$4:AC$106,'Input Forecast Cap Projects'!$A$4:$A$106,$C$3,'Input Forecast Cap Projects'!$B$4:$B$106,'Output sheet'!$B$3,'Input Forecast Cap Projects'!$D$4:$D$106,'Output sheet'!$B$130),SUMIFS('Input Forecast Cap Projects'!AC$4:AC$106,'Input Forecast Cap Projects'!$A$4:$A$106,$C$3,'Input Forecast Cap Projects'!$B$4:$B$106,'Output sheet'!$B$3,'Input Forecast Cap Projects'!$D$4:$D$106,'Output sheet'!$B$130,'Input Forecast Cap Projects'!$C$4:$C$106,'Output sheet'!$B133))</f>
        <v>0</v>
      </c>
      <c r="AA133" s="6">
        <f>IF($B133=$B$3&amp;" Wide",SUMIFS('Input Forecast Cap Projects'!AD$4:AD$106,'Input Forecast Cap Projects'!$A$4:$A$106,$C$3,'Input Forecast Cap Projects'!$B$4:$B$106,'Output sheet'!$B$3,'Input Forecast Cap Projects'!$D$4:$D$106,'Output sheet'!$B$130),SUMIFS('Input Forecast Cap Projects'!AD$4:AD$106,'Input Forecast Cap Projects'!$A$4:$A$106,$C$3,'Input Forecast Cap Projects'!$B$4:$B$106,'Output sheet'!$B$3,'Input Forecast Cap Projects'!$D$4:$D$106,'Output sheet'!$B$130,'Input Forecast Cap Projects'!$C$4:$C$106,'Output sheet'!$B133))</f>
        <v>0</v>
      </c>
    </row>
    <row r="134" spans="2:27">
      <c r="B134" s="32" t="str">
        <f t="shared" si="38"/>
        <v>Jemena Electricity Network</v>
      </c>
      <c r="C134" s="6">
        <f>IF($B134=$B$3&amp;" Wide",SUMIFS('Input Forecast Cap Projects'!F$4:F$106,'Input Forecast Cap Projects'!$A$4:$A$106,$C$3,'Input Forecast Cap Projects'!$B$4:$B$106,'Output sheet'!$B$3,'Input Forecast Cap Projects'!$D$4:$D$106,'Output sheet'!$B$130),SUMIFS('Input Forecast Cap Projects'!F$4:F$106,'Input Forecast Cap Projects'!$A$4:$A$106,$C$3,'Input Forecast Cap Projects'!$B$4:$B$106,'Output sheet'!$B$3,'Input Forecast Cap Projects'!$D$4:$D$106,'Output sheet'!$B$130,'Input Forecast Cap Projects'!$C$4:$C$106,'Output sheet'!$B134))</f>
        <v>0.25724738038506284</v>
      </c>
      <c r="D134" s="6">
        <f>IF($B134=$B$3&amp;" Wide",SUMIFS('Input Forecast Cap Projects'!G$4:G$106,'Input Forecast Cap Projects'!$A$4:$A$106,$C$3,'Input Forecast Cap Projects'!$B$4:$B$106,'Output sheet'!$B$3,'Input Forecast Cap Projects'!$D$4:$D$106,'Output sheet'!$B$130),SUMIFS('Input Forecast Cap Projects'!G$4:G$106,'Input Forecast Cap Projects'!$A$4:$A$106,$C$3,'Input Forecast Cap Projects'!$B$4:$B$106,'Output sheet'!$B$3,'Input Forecast Cap Projects'!$D$4:$D$106,'Output sheet'!$B$130,'Input Forecast Cap Projects'!$C$4:$C$106,'Output sheet'!$B134))</f>
        <v>2.4976657035508509</v>
      </c>
      <c r="E134" s="6">
        <f>IF($B134=$B$3&amp;" Wide",SUMIFS('Input Forecast Cap Projects'!H$4:H$106,'Input Forecast Cap Projects'!$A$4:$A$106,$C$3,'Input Forecast Cap Projects'!$B$4:$B$106,'Output sheet'!$B$3,'Input Forecast Cap Projects'!$D$4:$D$106,'Output sheet'!$B$130),SUMIFS('Input Forecast Cap Projects'!H$4:H$106,'Input Forecast Cap Projects'!$A$4:$A$106,$C$3,'Input Forecast Cap Projects'!$B$4:$B$106,'Output sheet'!$B$3,'Input Forecast Cap Projects'!$D$4:$D$106,'Output sheet'!$B$130,'Input Forecast Cap Projects'!$C$4:$C$106,'Output sheet'!$B134))</f>
        <v>2.5803959837892831</v>
      </c>
      <c r="F134" s="6">
        <f>IF($B134=$B$3&amp;" Wide",SUMIFS('Input Forecast Cap Projects'!I$4:I$106,'Input Forecast Cap Projects'!$A$4:$A$106,$C$3,'Input Forecast Cap Projects'!$B$4:$B$106,'Output sheet'!$B$3,'Input Forecast Cap Projects'!$D$4:$D$106,'Output sheet'!$B$130),SUMIFS('Input Forecast Cap Projects'!I$4:I$106,'Input Forecast Cap Projects'!$A$4:$A$106,$C$3,'Input Forecast Cap Projects'!$B$4:$B$106,'Output sheet'!$B$3,'Input Forecast Cap Projects'!$D$4:$D$106,'Output sheet'!$B$130,'Input Forecast Cap Projects'!$C$4:$C$106,'Output sheet'!$B134))</f>
        <v>2.6893123590123458</v>
      </c>
      <c r="G134" s="6">
        <f>IF($B134=$B$3&amp;" Wide",SUMIFS('Input Forecast Cap Projects'!J$4:J$106,'Input Forecast Cap Projects'!$A$4:$A$106,$C$3,'Input Forecast Cap Projects'!$B$4:$B$106,'Output sheet'!$B$3,'Input Forecast Cap Projects'!$D$4:$D$106,'Output sheet'!$B$130),SUMIFS('Input Forecast Cap Projects'!J$4:J$106,'Input Forecast Cap Projects'!$A$4:$A$106,$C$3,'Input Forecast Cap Projects'!$B$4:$B$106,'Output sheet'!$B$3,'Input Forecast Cap Projects'!$D$4:$D$106,'Output sheet'!$B$130,'Input Forecast Cap Projects'!$C$4:$C$106,'Output sheet'!$B134))</f>
        <v>2.7953360853652529</v>
      </c>
      <c r="H134" s="6">
        <f>IF($B134=$B$3&amp;" Wide",SUMIFS('Input Forecast Cap Projects'!K$4:K$106,'Input Forecast Cap Projects'!$A$4:$A$106,$C$3,'Input Forecast Cap Projects'!$B$4:$B$106,'Output sheet'!$B$3,'Input Forecast Cap Projects'!$D$4:$D$106,'Output sheet'!$B$130),SUMIFS('Input Forecast Cap Projects'!K$4:K$106,'Input Forecast Cap Projects'!$A$4:$A$106,$C$3,'Input Forecast Cap Projects'!$B$4:$B$106,'Output sheet'!$B$3,'Input Forecast Cap Projects'!$D$4:$D$106,'Output sheet'!$B$130,'Input Forecast Cap Projects'!$C$4:$C$106,'Output sheet'!$B134))</f>
        <v>2.881062974908025</v>
      </c>
      <c r="I134" s="6">
        <f>IF($B134=$B$3&amp;" Wide",SUMIFS('Input Forecast Cap Projects'!L$4:L$106,'Input Forecast Cap Projects'!$A$4:$A$106,$C$3,'Input Forecast Cap Projects'!$B$4:$B$106,'Output sheet'!$B$3,'Input Forecast Cap Projects'!$D$4:$D$106,'Output sheet'!$B$130),SUMIFS('Input Forecast Cap Projects'!L$4:L$106,'Input Forecast Cap Projects'!$A$4:$A$106,$C$3,'Input Forecast Cap Projects'!$B$4:$B$106,'Output sheet'!$B$3,'Input Forecast Cap Projects'!$D$4:$D$106,'Output sheet'!$B$130,'Input Forecast Cap Projects'!$C$4:$C$106,'Output sheet'!$B134))</f>
        <v>0</v>
      </c>
      <c r="J134" s="6">
        <f>IF($B134=$B$3&amp;" Wide",SUMIFS('Input Forecast Cap Projects'!M$4:M$106,'Input Forecast Cap Projects'!$A$4:$A$106,$C$3,'Input Forecast Cap Projects'!$B$4:$B$106,'Output sheet'!$B$3,'Input Forecast Cap Projects'!$D$4:$D$106,'Output sheet'!$B$130),SUMIFS('Input Forecast Cap Projects'!M$4:M$106,'Input Forecast Cap Projects'!$A$4:$A$106,$C$3,'Input Forecast Cap Projects'!$B$4:$B$106,'Output sheet'!$B$3,'Input Forecast Cap Projects'!$D$4:$D$106,'Output sheet'!$B$130,'Input Forecast Cap Projects'!$C$4:$C$106,'Output sheet'!$B134))</f>
        <v>0</v>
      </c>
      <c r="K134" s="6">
        <f>IF($B134=$B$3&amp;" Wide",SUMIFS('Input Forecast Cap Projects'!N$4:N$106,'Input Forecast Cap Projects'!$A$4:$A$106,$C$3,'Input Forecast Cap Projects'!$B$4:$B$106,'Output sheet'!$B$3,'Input Forecast Cap Projects'!$D$4:$D$106,'Output sheet'!$B$130),SUMIFS('Input Forecast Cap Projects'!N$4:N$106,'Input Forecast Cap Projects'!$A$4:$A$106,$C$3,'Input Forecast Cap Projects'!$B$4:$B$106,'Output sheet'!$B$3,'Input Forecast Cap Projects'!$D$4:$D$106,'Output sheet'!$B$130,'Input Forecast Cap Projects'!$C$4:$C$106,'Output sheet'!$B134))</f>
        <v>0</v>
      </c>
      <c r="L134" s="6">
        <f>IF($B134=$B$3&amp;" Wide",SUMIFS('Input Forecast Cap Projects'!O$4:O$106,'Input Forecast Cap Projects'!$A$4:$A$106,$C$3,'Input Forecast Cap Projects'!$B$4:$B$106,'Output sheet'!$B$3,'Input Forecast Cap Projects'!$D$4:$D$106,'Output sheet'!$B$130),SUMIFS('Input Forecast Cap Projects'!O$4:O$106,'Input Forecast Cap Projects'!$A$4:$A$106,$C$3,'Input Forecast Cap Projects'!$B$4:$B$106,'Output sheet'!$B$3,'Input Forecast Cap Projects'!$D$4:$D$106,'Output sheet'!$B$130,'Input Forecast Cap Projects'!$C$4:$C$106,'Output sheet'!$B134))</f>
        <v>0</v>
      </c>
      <c r="M134" s="6">
        <f>IF($B134=$B$3&amp;" Wide",SUMIFS('Input Forecast Cap Projects'!P$4:P$106,'Input Forecast Cap Projects'!$A$4:$A$106,$C$3,'Input Forecast Cap Projects'!$B$4:$B$106,'Output sheet'!$B$3,'Input Forecast Cap Projects'!$D$4:$D$106,'Output sheet'!$B$130),SUMIFS('Input Forecast Cap Projects'!P$4:P$106,'Input Forecast Cap Projects'!$A$4:$A$106,$C$3,'Input Forecast Cap Projects'!$B$4:$B$106,'Output sheet'!$B$3,'Input Forecast Cap Projects'!$D$4:$D$106,'Output sheet'!$B$130,'Input Forecast Cap Projects'!$C$4:$C$106,'Output sheet'!$B134))</f>
        <v>0</v>
      </c>
      <c r="N134" s="6">
        <f>IF($B134=$B$3&amp;" Wide",SUMIFS('Input Forecast Cap Projects'!Q$4:Q$106,'Input Forecast Cap Projects'!$A$4:$A$106,$C$3,'Input Forecast Cap Projects'!$B$4:$B$106,'Output sheet'!$B$3,'Input Forecast Cap Projects'!$D$4:$D$106,'Output sheet'!$B$130),SUMIFS('Input Forecast Cap Projects'!Q$4:Q$106,'Input Forecast Cap Projects'!$A$4:$A$106,$C$3,'Input Forecast Cap Projects'!$B$4:$B$106,'Output sheet'!$B$3,'Input Forecast Cap Projects'!$D$4:$D$106,'Output sheet'!$B$130,'Input Forecast Cap Projects'!$C$4:$C$106,'Output sheet'!$B134))</f>
        <v>0</v>
      </c>
      <c r="O134" s="6">
        <f>IF($B134=$B$3&amp;" Wide",SUMIFS('Input Forecast Cap Projects'!R$4:R$106,'Input Forecast Cap Projects'!$A$4:$A$106,$C$3,'Input Forecast Cap Projects'!$B$4:$B$106,'Output sheet'!$B$3,'Input Forecast Cap Projects'!$D$4:$D$106,'Output sheet'!$B$130),SUMIFS('Input Forecast Cap Projects'!R$4:R$106,'Input Forecast Cap Projects'!$A$4:$A$106,$C$3,'Input Forecast Cap Projects'!$B$4:$B$106,'Output sheet'!$B$3,'Input Forecast Cap Projects'!$D$4:$D$106,'Output sheet'!$B$130,'Input Forecast Cap Projects'!$C$4:$C$106,'Output sheet'!$B134))</f>
        <v>0</v>
      </c>
      <c r="P134" s="6">
        <f>IF($B134=$B$3&amp;" Wide",SUMIFS('Input Forecast Cap Projects'!S$4:S$106,'Input Forecast Cap Projects'!$A$4:$A$106,$C$3,'Input Forecast Cap Projects'!$B$4:$B$106,'Output sheet'!$B$3,'Input Forecast Cap Projects'!$D$4:$D$106,'Output sheet'!$B$130),SUMIFS('Input Forecast Cap Projects'!S$4:S$106,'Input Forecast Cap Projects'!$A$4:$A$106,$C$3,'Input Forecast Cap Projects'!$B$4:$B$106,'Output sheet'!$B$3,'Input Forecast Cap Projects'!$D$4:$D$106,'Output sheet'!$B$130,'Input Forecast Cap Projects'!$C$4:$C$106,'Output sheet'!$B134))</f>
        <v>0</v>
      </c>
      <c r="Q134" s="6">
        <f>IF($B134=$B$3&amp;" Wide",SUMIFS('Input Forecast Cap Projects'!T$4:T$106,'Input Forecast Cap Projects'!$A$4:$A$106,$C$3,'Input Forecast Cap Projects'!$B$4:$B$106,'Output sheet'!$B$3,'Input Forecast Cap Projects'!$D$4:$D$106,'Output sheet'!$B$130),SUMIFS('Input Forecast Cap Projects'!T$4:T$106,'Input Forecast Cap Projects'!$A$4:$A$106,$C$3,'Input Forecast Cap Projects'!$B$4:$B$106,'Output sheet'!$B$3,'Input Forecast Cap Projects'!$D$4:$D$106,'Output sheet'!$B$130,'Input Forecast Cap Projects'!$C$4:$C$106,'Output sheet'!$B134))</f>
        <v>0</v>
      </c>
      <c r="R134" s="6">
        <f>IF($B134=$B$3&amp;" Wide",SUMIFS('Input Forecast Cap Projects'!U$4:U$106,'Input Forecast Cap Projects'!$A$4:$A$106,$C$3,'Input Forecast Cap Projects'!$B$4:$B$106,'Output sheet'!$B$3,'Input Forecast Cap Projects'!$D$4:$D$106,'Output sheet'!$B$130),SUMIFS('Input Forecast Cap Projects'!U$4:U$106,'Input Forecast Cap Projects'!$A$4:$A$106,$C$3,'Input Forecast Cap Projects'!$B$4:$B$106,'Output sheet'!$B$3,'Input Forecast Cap Projects'!$D$4:$D$106,'Output sheet'!$B$130,'Input Forecast Cap Projects'!$C$4:$C$106,'Output sheet'!$B134))</f>
        <v>0</v>
      </c>
      <c r="S134" s="6">
        <f>IF($B134=$B$3&amp;" Wide",SUMIFS('Input Forecast Cap Projects'!V$4:V$106,'Input Forecast Cap Projects'!$A$4:$A$106,$C$3,'Input Forecast Cap Projects'!$B$4:$B$106,'Output sheet'!$B$3,'Input Forecast Cap Projects'!$D$4:$D$106,'Output sheet'!$B$130),SUMIFS('Input Forecast Cap Projects'!V$4:V$106,'Input Forecast Cap Projects'!$A$4:$A$106,$C$3,'Input Forecast Cap Projects'!$B$4:$B$106,'Output sheet'!$B$3,'Input Forecast Cap Projects'!$D$4:$D$106,'Output sheet'!$B$130,'Input Forecast Cap Projects'!$C$4:$C$106,'Output sheet'!$B134))</f>
        <v>0</v>
      </c>
      <c r="T134" s="6">
        <f>IF($B134=$B$3&amp;" Wide",SUMIFS('Input Forecast Cap Projects'!W$4:W$106,'Input Forecast Cap Projects'!$A$4:$A$106,$C$3,'Input Forecast Cap Projects'!$B$4:$B$106,'Output sheet'!$B$3,'Input Forecast Cap Projects'!$D$4:$D$106,'Output sheet'!$B$130),SUMIFS('Input Forecast Cap Projects'!W$4:W$106,'Input Forecast Cap Projects'!$A$4:$A$106,$C$3,'Input Forecast Cap Projects'!$B$4:$B$106,'Output sheet'!$B$3,'Input Forecast Cap Projects'!$D$4:$D$106,'Output sheet'!$B$130,'Input Forecast Cap Projects'!$C$4:$C$106,'Output sheet'!$B134))</f>
        <v>0</v>
      </c>
      <c r="U134" s="6">
        <f>IF($B134=$B$3&amp;" Wide",SUMIFS('Input Forecast Cap Projects'!X$4:X$106,'Input Forecast Cap Projects'!$A$4:$A$106,$C$3,'Input Forecast Cap Projects'!$B$4:$B$106,'Output sheet'!$B$3,'Input Forecast Cap Projects'!$D$4:$D$106,'Output sheet'!$B$130),SUMIFS('Input Forecast Cap Projects'!X$4:X$106,'Input Forecast Cap Projects'!$A$4:$A$106,$C$3,'Input Forecast Cap Projects'!$B$4:$B$106,'Output sheet'!$B$3,'Input Forecast Cap Projects'!$D$4:$D$106,'Output sheet'!$B$130,'Input Forecast Cap Projects'!$C$4:$C$106,'Output sheet'!$B134))</f>
        <v>0</v>
      </c>
      <c r="V134" s="6">
        <f>IF($B134=$B$3&amp;" Wide",SUMIFS('Input Forecast Cap Projects'!Y$4:Y$106,'Input Forecast Cap Projects'!$A$4:$A$106,$C$3,'Input Forecast Cap Projects'!$B$4:$B$106,'Output sheet'!$B$3,'Input Forecast Cap Projects'!$D$4:$D$106,'Output sheet'!$B$130),SUMIFS('Input Forecast Cap Projects'!Y$4:Y$106,'Input Forecast Cap Projects'!$A$4:$A$106,$C$3,'Input Forecast Cap Projects'!$B$4:$B$106,'Output sheet'!$B$3,'Input Forecast Cap Projects'!$D$4:$D$106,'Output sheet'!$B$130,'Input Forecast Cap Projects'!$C$4:$C$106,'Output sheet'!$B134))</f>
        <v>0</v>
      </c>
      <c r="W134" s="6">
        <f>IF($B134=$B$3&amp;" Wide",SUMIFS('Input Forecast Cap Projects'!Z$4:Z$106,'Input Forecast Cap Projects'!$A$4:$A$106,$C$3,'Input Forecast Cap Projects'!$B$4:$B$106,'Output sheet'!$B$3,'Input Forecast Cap Projects'!$D$4:$D$106,'Output sheet'!$B$130),SUMIFS('Input Forecast Cap Projects'!Z$4:Z$106,'Input Forecast Cap Projects'!$A$4:$A$106,$C$3,'Input Forecast Cap Projects'!$B$4:$B$106,'Output sheet'!$B$3,'Input Forecast Cap Projects'!$D$4:$D$106,'Output sheet'!$B$130,'Input Forecast Cap Projects'!$C$4:$C$106,'Output sheet'!$B134))</f>
        <v>0</v>
      </c>
      <c r="X134" s="6">
        <f>IF($B134=$B$3&amp;" Wide",SUMIFS('Input Forecast Cap Projects'!AA$4:AA$106,'Input Forecast Cap Projects'!$A$4:$A$106,$C$3,'Input Forecast Cap Projects'!$B$4:$B$106,'Output sheet'!$B$3,'Input Forecast Cap Projects'!$D$4:$D$106,'Output sheet'!$B$130),SUMIFS('Input Forecast Cap Projects'!AA$4:AA$106,'Input Forecast Cap Projects'!$A$4:$A$106,$C$3,'Input Forecast Cap Projects'!$B$4:$B$106,'Output sheet'!$B$3,'Input Forecast Cap Projects'!$D$4:$D$106,'Output sheet'!$B$130,'Input Forecast Cap Projects'!$C$4:$C$106,'Output sheet'!$B134))</f>
        <v>0</v>
      </c>
      <c r="Y134" s="6">
        <f>IF($B134=$B$3&amp;" Wide",SUMIFS('Input Forecast Cap Projects'!AB$4:AB$106,'Input Forecast Cap Projects'!$A$4:$A$106,$C$3,'Input Forecast Cap Projects'!$B$4:$B$106,'Output sheet'!$B$3,'Input Forecast Cap Projects'!$D$4:$D$106,'Output sheet'!$B$130),SUMIFS('Input Forecast Cap Projects'!AB$4:AB$106,'Input Forecast Cap Projects'!$A$4:$A$106,$C$3,'Input Forecast Cap Projects'!$B$4:$B$106,'Output sheet'!$B$3,'Input Forecast Cap Projects'!$D$4:$D$106,'Output sheet'!$B$130,'Input Forecast Cap Projects'!$C$4:$C$106,'Output sheet'!$B134))</f>
        <v>0</v>
      </c>
      <c r="Z134" s="6">
        <f>IF($B134=$B$3&amp;" Wide",SUMIFS('Input Forecast Cap Projects'!AC$4:AC$106,'Input Forecast Cap Projects'!$A$4:$A$106,$C$3,'Input Forecast Cap Projects'!$B$4:$B$106,'Output sheet'!$B$3,'Input Forecast Cap Projects'!$D$4:$D$106,'Output sheet'!$B$130),SUMIFS('Input Forecast Cap Projects'!AC$4:AC$106,'Input Forecast Cap Projects'!$A$4:$A$106,$C$3,'Input Forecast Cap Projects'!$B$4:$B$106,'Output sheet'!$B$3,'Input Forecast Cap Projects'!$D$4:$D$106,'Output sheet'!$B$130,'Input Forecast Cap Projects'!$C$4:$C$106,'Output sheet'!$B134))</f>
        <v>0</v>
      </c>
      <c r="AA134" s="6">
        <f>IF($B134=$B$3&amp;" Wide",SUMIFS('Input Forecast Cap Projects'!AD$4:AD$106,'Input Forecast Cap Projects'!$A$4:$A$106,$C$3,'Input Forecast Cap Projects'!$B$4:$B$106,'Output sheet'!$B$3,'Input Forecast Cap Projects'!$D$4:$D$106,'Output sheet'!$B$130),SUMIFS('Input Forecast Cap Projects'!AD$4:AD$106,'Input Forecast Cap Projects'!$A$4:$A$106,$C$3,'Input Forecast Cap Projects'!$B$4:$B$106,'Output sheet'!$B$3,'Input Forecast Cap Projects'!$D$4:$D$106,'Output sheet'!$B$130,'Input Forecast Cap Projects'!$C$4:$C$106,'Output sheet'!$B134))</f>
        <v>0</v>
      </c>
    </row>
    <row r="135" spans="2:27">
      <c r="B135" s="32" t="str">
        <f t="shared" si="38"/>
        <v/>
      </c>
      <c r="C135" s="6">
        <f>IF($B135=$B$3&amp;" Wide",SUMIFS('Input Forecast Cap Projects'!F$4:F$106,'Input Forecast Cap Projects'!$A$4:$A$106,$C$3,'Input Forecast Cap Projects'!$B$4:$B$106,'Output sheet'!$B$3,'Input Forecast Cap Projects'!$D$4:$D$106,'Output sheet'!$B$130),SUMIFS('Input Forecast Cap Projects'!F$4:F$106,'Input Forecast Cap Projects'!$A$4:$A$106,$C$3,'Input Forecast Cap Projects'!$B$4:$B$106,'Output sheet'!$B$3,'Input Forecast Cap Projects'!$D$4:$D$106,'Output sheet'!$B$130,'Input Forecast Cap Projects'!$C$4:$C$106,'Output sheet'!$B135))</f>
        <v>0</v>
      </c>
      <c r="D135" s="6">
        <f>IF($B135=$B$3&amp;" Wide",SUMIFS('Input Forecast Cap Projects'!G$4:G$106,'Input Forecast Cap Projects'!$A$4:$A$106,$C$3,'Input Forecast Cap Projects'!$B$4:$B$106,'Output sheet'!$B$3,'Input Forecast Cap Projects'!$D$4:$D$106,'Output sheet'!$B$130),SUMIFS('Input Forecast Cap Projects'!G$4:G$106,'Input Forecast Cap Projects'!$A$4:$A$106,$C$3,'Input Forecast Cap Projects'!$B$4:$B$106,'Output sheet'!$B$3,'Input Forecast Cap Projects'!$D$4:$D$106,'Output sheet'!$B$130,'Input Forecast Cap Projects'!$C$4:$C$106,'Output sheet'!$B135))</f>
        <v>0</v>
      </c>
      <c r="E135" s="6">
        <f>IF($B135=$B$3&amp;" Wide",SUMIFS('Input Forecast Cap Projects'!H$4:H$106,'Input Forecast Cap Projects'!$A$4:$A$106,$C$3,'Input Forecast Cap Projects'!$B$4:$B$106,'Output sheet'!$B$3,'Input Forecast Cap Projects'!$D$4:$D$106,'Output sheet'!$B$130),SUMIFS('Input Forecast Cap Projects'!H$4:H$106,'Input Forecast Cap Projects'!$A$4:$A$106,$C$3,'Input Forecast Cap Projects'!$B$4:$B$106,'Output sheet'!$B$3,'Input Forecast Cap Projects'!$D$4:$D$106,'Output sheet'!$B$130,'Input Forecast Cap Projects'!$C$4:$C$106,'Output sheet'!$B135))</f>
        <v>0</v>
      </c>
      <c r="F135" s="6">
        <f>IF($B135=$B$3&amp;" Wide",SUMIFS('Input Forecast Cap Projects'!I$4:I$106,'Input Forecast Cap Projects'!$A$4:$A$106,$C$3,'Input Forecast Cap Projects'!$B$4:$B$106,'Output sheet'!$B$3,'Input Forecast Cap Projects'!$D$4:$D$106,'Output sheet'!$B$130),SUMIFS('Input Forecast Cap Projects'!I$4:I$106,'Input Forecast Cap Projects'!$A$4:$A$106,$C$3,'Input Forecast Cap Projects'!$B$4:$B$106,'Output sheet'!$B$3,'Input Forecast Cap Projects'!$D$4:$D$106,'Output sheet'!$B$130,'Input Forecast Cap Projects'!$C$4:$C$106,'Output sheet'!$B135))</f>
        <v>0</v>
      </c>
      <c r="G135" s="6">
        <f>IF($B135=$B$3&amp;" Wide",SUMIFS('Input Forecast Cap Projects'!J$4:J$106,'Input Forecast Cap Projects'!$A$4:$A$106,$C$3,'Input Forecast Cap Projects'!$B$4:$B$106,'Output sheet'!$B$3,'Input Forecast Cap Projects'!$D$4:$D$106,'Output sheet'!$B$130),SUMIFS('Input Forecast Cap Projects'!J$4:J$106,'Input Forecast Cap Projects'!$A$4:$A$106,$C$3,'Input Forecast Cap Projects'!$B$4:$B$106,'Output sheet'!$B$3,'Input Forecast Cap Projects'!$D$4:$D$106,'Output sheet'!$B$130,'Input Forecast Cap Projects'!$C$4:$C$106,'Output sheet'!$B135))</f>
        <v>0</v>
      </c>
      <c r="H135" s="6">
        <f>IF($B135=$B$3&amp;" Wide",SUMIFS('Input Forecast Cap Projects'!K$4:K$106,'Input Forecast Cap Projects'!$A$4:$A$106,$C$3,'Input Forecast Cap Projects'!$B$4:$B$106,'Output sheet'!$B$3,'Input Forecast Cap Projects'!$D$4:$D$106,'Output sheet'!$B$130),SUMIFS('Input Forecast Cap Projects'!K$4:K$106,'Input Forecast Cap Projects'!$A$4:$A$106,$C$3,'Input Forecast Cap Projects'!$B$4:$B$106,'Output sheet'!$B$3,'Input Forecast Cap Projects'!$D$4:$D$106,'Output sheet'!$B$130,'Input Forecast Cap Projects'!$C$4:$C$106,'Output sheet'!$B135))</f>
        <v>0</v>
      </c>
      <c r="I135" s="6">
        <f>IF($B135=$B$3&amp;" Wide",SUMIFS('Input Forecast Cap Projects'!L$4:L$106,'Input Forecast Cap Projects'!$A$4:$A$106,$C$3,'Input Forecast Cap Projects'!$B$4:$B$106,'Output sheet'!$B$3,'Input Forecast Cap Projects'!$D$4:$D$106,'Output sheet'!$B$130),SUMIFS('Input Forecast Cap Projects'!L$4:L$106,'Input Forecast Cap Projects'!$A$4:$A$106,$C$3,'Input Forecast Cap Projects'!$B$4:$B$106,'Output sheet'!$B$3,'Input Forecast Cap Projects'!$D$4:$D$106,'Output sheet'!$B$130,'Input Forecast Cap Projects'!$C$4:$C$106,'Output sheet'!$B135))</f>
        <v>0</v>
      </c>
      <c r="J135" s="6">
        <f>IF($B135=$B$3&amp;" Wide",SUMIFS('Input Forecast Cap Projects'!M$4:M$106,'Input Forecast Cap Projects'!$A$4:$A$106,$C$3,'Input Forecast Cap Projects'!$B$4:$B$106,'Output sheet'!$B$3,'Input Forecast Cap Projects'!$D$4:$D$106,'Output sheet'!$B$130),SUMIFS('Input Forecast Cap Projects'!M$4:M$106,'Input Forecast Cap Projects'!$A$4:$A$106,$C$3,'Input Forecast Cap Projects'!$B$4:$B$106,'Output sheet'!$B$3,'Input Forecast Cap Projects'!$D$4:$D$106,'Output sheet'!$B$130,'Input Forecast Cap Projects'!$C$4:$C$106,'Output sheet'!$B135))</f>
        <v>0</v>
      </c>
      <c r="K135" s="6">
        <f>IF($B135=$B$3&amp;" Wide",SUMIFS('Input Forecast Cap Projects'!N$4:N$106,'Input Forecast Cap Projects'!$A$4:$A$106,$C$3,'Input Forecast Cap Projects'!$B$4:$B$106,'Output sheet'!$B$3,'Input Forecast Cap Projects'!$D$4:$D$106,'Output sheet'!$B$130),SUMIFS('Input Forecast Cap Projects'!N$4:N$106,'Input Forecast Cap Projects'!$A$4:$A$106,$C$3,'Input Forecast Cap Projects'!$B$4:$B$106,'Output sheet'!$B$3,'Input Forecast Cap Projects'!$D$4:$D$106,'Output sheet'!$B$130,'Input Forecast Cap Projects'!$C$4:$C$106,'Output sheet'!$B135))</f>
        <v>0</v>
      </c>
      <c r="L135" s="6">
        <f>IF($B135=$B$3&amp;" Wide",SUMIFS('Input Forecast Cap Projects'!O$4:O$106,'Input Forecast Cap Projects'!$A$4:$A$106,$C$3,'Input Forecast Cap Projects'!$B$4:$B$106,'Output sheet'!$B$3,'Input Forecast Cap Projects'!$D$4:$D$106,'Output sheet'!$B$130),SUMIFS('Input Forecast Cap Projects'!O$4:O$106,'Input Forecast Cap Projects'!$A$4:$A$106,$C$3,'Input Forecast Cap Projects'!$B$4:$B$106,'Output sheet'!$B$3,'Input Forecast Cap Projects'!$D$4:$D$106,'Output sheet'!$B$130,'Input Forecast Cap Projects'!$C$4:$C$106,'Output sheet'!$B135))</f>
        <v>0</v>
      </c>
      <c r="M135" s="6">
        <f>IF($B135=$B$3&amp;" Wide",SUMIFS('Input Forecast Cap Projects'!P$4:P$106,'Input Forecast Cap Projects'!$A$4:$A$106,$C$3,'Input Forecast Cap Projects'!$B$4:$B$106,'Output sheet'!$B$3,'Input Forecast Cap Projects'!$D$4:$D$106,'Output sheet'!$B$130),SUMIFS('Input Forecast Cap Projects'!P$4:P$106,'Input Forecast Cap Projects'!$A$4:$A$106,$C$3,'Input Forecast Cap Projects'!$B$4:$B$106,'Output sheet'!$B$3,'Input Forecast Cap Projects'!$D$4:$D$106,'Output sheet'!$B$130,'Input Forecast Cap Projects'!$C$4:$C$106,'Output sheet'!$B135))</f>
        <v>0</v>
      </c>
      <c r="N135" s="6">
        <f>IF($B135=$B$3&amp;" Wide",SUMIFS('Input Forecast Cap Projects'!Q$4:Q$106,'Input Forecast Cap Projects'!$A$4:$A$106,$C$3,'Input Forecast Cap Projects'!$B$4:$B$106,'Output sheet'!$B$3,'Input Forecast Cap Projects'!$D$4:$D$106,'Output sheet'!$B$130),SUMIFS('Input Forecast Cap Projects'!Q$4:Q$106,'Input Forecast Cap Projects'!$A$4:$A$106,$C$3,'Input Forecast Cap Projects'!$B$4:$B$106,'Output sheet'!$B$3,'Input Forecast Cap Projects'!$D$4:$D$106,'Output sheet'!$B$130,'Input Forecast Cap Projects'!$C$4:$C$106,'Output sheet'!$B135))</f>
        <v>0</v>
      </c>
      <c r="O135" s="6">
        <f>IF($B135=$B$3&amp;" Wide",SUMIFS('Input Forecast Cap Projects'!R$4:R$106,'Input Forecast Cap Projects'!$A$4:$A$106,$C$3,'Input Forecast Cap Projects'!$B$4:$B$106,'Output sheet'!$B$3,'Input Forecast Cap Projects'!$D$4:$D$106,'Output sheet'!$B$130),SUMIFS('Input Forecast Cap Projects'!R$4:R$106,'Input Forecast Cap Projects'!$A$4:$A$106,$C$3,'Input Forecast Cap Projects'!$B$4:$B$106,'Output sheet'!$B$3,'Input Forecast Cap Projects'!$D$4:$D$106,'Output sheet'!$B$130,'Input Forecast Cap Projects'!$C$4:$C$106,'Output sheet'!$B135))</f>
        <v>0</v>
      </c>
      <c r="P135" s="6">
        <f>IF($B135=$B$3&amp;" Wide",SUMIFS('Input Forecast Cap Projects'!S$4:S$106,'Input Forecast Cap Projects'!$A$4:$A$106,$C$3,'Input Forecast Cap Projects'!$B$4:$B$106,'Output sheet'!$B$3,'Input Forecast Cap Projects'!$D$4:$D$106,'Output sheet'!$B$130),SUMIFS('Input Forecast Cap Projects'!S$4:S$106,'Input Forecast Cap Projects'!$A$4:$A$106,$C$3,'Input Forecast Cap Projects'!$B$4:$B$106,'Output sheet'!$B$3,'Input Forecast Cap Projects'!$D$4:$D$106,'Output sheet'!$B$130,'Input Forecast Cap Projects'!$C$4:$C$106,'Output sheet'!$B135))</f>
        <v>0</v>
      </c>
      <c r="Q135" s="6">
        <f>IF($B135=$B$3&amp;" Wide",SUMIFS('Input Forecast Cap Projects'!T$4:T$106,'Input Forecast Cap Projects'!$A$4:$A$106,$C$3,'Input Forecast Cap Projects'!$B$4:$B$106,'Output sheet'!$B$3,'Input Forecast Cap Projects'!$D$4:$D$106,'Output sheet'!$B$130),SUMIFS('Input Forecast Cap Projects'!T$4:T$106,'Input Forecast Cap Projects'!$A$4:$A$106,$C$3,'Input Forecast Cap Projects'!$B$4:$B$106,'Output sheet'!$B$3,'Input Forecast Cap Projects'!$D$4:$D$106,'Output sheet'!$B$130,'Input Forecast Cap Projects'!$C$4:$C$106,'Output sheet'!$B135))</f>
        <v>0</v>
      </c>
      <c r="R135" s="6">
        <f>IF($B135=$B$3&amp;" Wide",SUMIFS('Input Forecast Cap Projects'!U$4:U$106,'Input Forecast Cap Projects'!$A$4:$A$106,$C$3,'Input Forecast Cap Projects'!$B$4:$B$106,'Output sheet'!$B$3,'Input Forecast Cap Projects'!$D$4:$D$106,'Output sheet'!$B$130),SUMIFS('Input Forecast Cap Projects'!U$4:U$106,'Input Forecast Cap Projects'!$A$4:$A$106,$C$3,'Input Forecast Cap Projects'!$B$4:$B$106,'Output sheet'!$B$3,'Input Forecast Cap Projects'!$D$4:$D$106,'Output sheet'!$B$130,'Input Forecast Cap Projects'!$C$4:$C$106,'Output sheet'!$B135))</f>
        <v>0</v>
      </c>
      <c r="S135" s="6">
        <f>IF($B135=$B$3&amp;" Wide",SUMIFS('Input Forecast Cap Projects'!V$4:V$106,'Input Forecast Cap Projects'!$A$4:$A$106,$C$3,'Input Forecast Cap Projects'!$B$4:$B$106,'Output sheet'!$B$3,'Input Forecast Cap Projects'!$D$4:$D$106,'Output sheet'!$B$130),SUMIFS('Input Forecast Cap Projects'!V$4:V$106,'Input Forecast Cap Projects'!$A$4:$A$106,$C$3,'Input Forecast Cap Projects'!$B$4:$B$106,'Output sheet'!$B$3,'Input Forecast Cap Projects'!$D$4:$D$106,'Output sheet'!$B$130,'Input Forecast Cap Projects'!$C$4:$C$106,'Output sheet'!$B135))</f>
        <v>0</v>
      </c>
      <c r="T135" s="6">
        <f>IF($B135=$B$3&amp;" Wide",SUMIFS('Input Forecast Cap Projects'!W$4:W$106,'Input Forecast Cap Projects'!$A$4:$A$106,$C$3,'Input Forecast Cap Projects'!$B$4:$B$106,'Output sheet'!$B$3,'Input Forecast Cap Projects'!$D$4:$D$106,'Output sheet'!$B$130),SUMIFS('Input Forecast Cap Projects'!W$4:W$106,'Input Forecast Cap Projects'!$A$4:$A$106,$C$3,'Input Forecast Cap Projects'!$B$4:$B$106,'Output sheet'!$B$3,'Input Forecast Cap Projects'!$D$4:$D$106,'Output sheet'!$B$130,'Input Forecast Cap Projects'!$C$4:$C$106,'Output sheet'!$B135))</f>
        <v>0</v>
      </c>
      <c r="U135" s="6">
        <f>IF($B135=$B$3&amp;" Wide",SUMIFS('Input Forecast Cap Projects'!X$4:X$106,'Input Forecast Cap Projects'!$A$4:$A$106,$C$3,'Input Forecast Cap Projects'!$B$4:$B$106,'Output sheet'!$B$3,'Input Forecast Cap Projects'!$D$4:$D$106,'Output sheet'!$B$130),SUMIFS('Input Forecast Cap Projects'!X$4:X$106,'Input Forecast Cap Projects'!$A$4:$A$106,$C$3,'Input Forecast Cap Projects'!$B$4:$B$106,'Output sheet'!$B$3,'Input Forecast Cap Projects'!$D$4:$D$106,'Output sheet'!$B$130,'Input Forecast Cap Projects'!$C$4:$C$106,'Output sheet'!$B135))</f>
        <v>0</v>
      </c>
      <c r="V135" s="6">
        <f>IF($B135=$B$3&amp;" Wide",SUMIFS('Input Forecast Cap Projects'!Y$4:Y$106,'Input Forecast Cap Projects'!$A$4:$A$106,$C$3,'Input Forecast Cap Projects'!$B$4:$B$106,'Output sheet'!$B$3,'Input Forecast Cap Projects'!$D$4:$D$106,'Output sheet'!$B$130),SUMIFS('Input Forecast Cap Projects'!Y$4:Y$106,'Input Forecast Cap Projects'!$A$4:$A$106,$C$3,'Input Forecast Cap Projects'!$B$4:$B$106,'Output sheet'!$B$3,'Input Forecast Cap Projects'!$D$4:$D$106,'Output sheet'!$B$130,'Input Forecast Cap Projects'!$C$4:$C$106,'Output sheet'!$B135))</f>
        <v>0</v>
      </c>
      <c r="W135" s="6">
        <f>IF($B135=$B$3&amp;" Wide",SUMIFS('Input Forecast Cap Projects'!Z$4:Z$106,'Input Forecast Cap Projects'!$A$4:$A$106,$C$3,'Input Forecast Cap Projects'!$B$4:$B$106,'Output sheet'!$B$3,'Input Forecast Cap Projects'!$D$4:$D$106,'Output sheet'!$B$130),SUMIFS('Input Forecast Cap Projects'!Z$4:Z$106,'Input Forecast Cap Projects'!$A$4:$A$106,$C$3,'Input Forecast Cap Projects'!$B$4:$B$106,'Output sheet'!$B$3,'Input Forecast Cap Projects'!$D$4:$D$106,'Output sheet'!$B$130,'Input Forecast Cap Projects'!$C$4:$C$106,'Output sheet'!$B135))</f>
        <v>0</v>
      </c>
      <c r="X135" s="6">
        <f>IF($B135=$B$3&amp;" Wide",SUMIFS('Input Forecast Cap Projects'!AA$4:AA$106,'Input Forecast Cap Projects'!$A$4:$A$106,$C$3,'Input Forecast Cap Projects'!$B$4:$B$106,'Output sheet'!$B$3,'Input Forecast Cap Projects'!$D$4:$D$106,'Output sheet'!$B$130),SUMIFS('Input Forecast Cap Projects'!AA$4:AA$106,'Input Forecast Cap Projects'!$A$4:$A$106,$C$3,'Input Forecast Cap Projects'!$B$4:$B$106,'Output sheet'!$B$3,'Input Forecast Cap Projects'!$D$4:$D$106,'Output sheet'!$B$130,'Input Forecast Cap Projects'!$C$4:$C$106,'Output sheet'!$B135))</f>
        <v>0</v>
      </c>
      <c r="Y135" s="6">
        <f>IF($B135=$B$3&amp;" Wide",SUMIFS('Input Forecast Cap Projects'!AB$4:AB$106,'Input Forecast Cap Projects'!$A$4:$A$106,$C$3,'Input Forecast Cap Projects'!$B$4:$B$106,'Output sheet'!$B$3,'Input Forecast Cap Projects'!$D$4:$D$106,'Output sheet'!$B$130),SUMIFS('Input Forecast Cap Projects'!AB$4:AB$106,'Input Forecast Cap Projects'!$A$4:$A$106,$C$3,'Input Forecast Cap Projects'!$B$4:$B$106,'Output sheet'!$B$3,'Input Forecast Cap Projects'!$D$4:$D$106,'Output sheet'!$B$130,'Input Forecast Cap Projects'!$C$4:$C$106,'Output sheet'!$B135))</f>
        <v>0</v>
      </c>
      <c r="Z135" s="6">
        <f>IF($B135=$B$3&amp;" Wide",SUMIFS('Input Forecast Cap Projects'!AC$4:AC$106,'Input Forecast Cap Projects'!$A$4:$A$106,$C$3,'Input Forecast Cap Projects'!$B$4:$B$106,'Output sheet'!$B$3,'Input Forecast Cap Projects'!$D$4:$D$106,'Output sheet'!$B$130),SUMIFS('Input Forecast Cap Projects'!AC$4:AC$106,'Input Forecast Cap Projects'!$A$4:$A$106,$C$3,'Input Forecast Cap Projects'!$B$4:$B$106,'Output sheet'!$B$3,'Input Forecast Cap Projects'!$D$4:$D$106,'Output sheet'!$B$130,'Input Forecast Cap Projects'!$C$4:$C$106,'Output sheet'!$B135))</f>
        <v>0</v>
      </c>
      <c r="AA135" s="6">
        <f>IF($B135=$B$3&amp;" Wide",SUMIFS('Input Forecast Cap Projects'!AD$4:AD$106,'Input Forecast Cap Projects'!$A$4:$A$106,$C$3,'Input Forecast Cap Projects'!$B$4:$B$106,'Output sheet'!$B$3,'Input Forecast Cap Projects'!$D$4:$D$106,'Output sheet'!$B$130),SUMIFS('Input Forecast Cap Projects'!AD$4:AD$106,'Input Forecast Cap Projects'!$A$4:$A$106,$C$3,'Input Forecast Cap Projects'!$B$4:$B$106,'Output sheet'!$B$3,'Input Forecast Cap Projects'!$D$4:$D$106,'Output sheet'!$B$130,'Input Forecast Cap Projects'!$C$4:$C$106,'Output sheet'!$B135))</f>
        <v>0</v>
      </c>
    </row>
    <row r="136" spans="2:27">
      <c r="B136" s="32" t="str">
        <f t="shared" si="38"/>
        <v/>
      </c>
      <c r="C136" s="6">
        <f>IF($B136=$B$3&amp;" Wide",SUMIFS('Input Forecast Cap Projects'!F$4:F$106,'Input Forecast Cap Projects'!$A$4:$A$106,$C$3,'Input Forecast Cap Projects'!$B$4:$B$106,'Output sheet'!$B$3,'Input Forecast Cap Projects'!$D$4:$D$106,'Output sheet'!$B$130),SUMIFS('Input Forecast Cap Projects'!F$4:F$106,'Input Forecast Cap Projects'!$A$4:$A$106,$C$3,'Input Forecast Cap Projects'!$B$4:$B$106,'Output sheet'!$B$3,'Input Forecast Cap Projects'!$D$4:$D$106,'Output sheet'!$B$130,'Input Forecast Cap Projects'!$C$4:$C$106,'Output sheet'!$B136))</f>
        <v>0</v>
      </c>
      <c r="D136" s="6">
        <f>IF($B136=$B$3&amp;" Wide",SUMIFS('Input Forecast Cap Projects'!G$4:G$106,'Input Forecast Cap Projects'!$A$4:$A$106,$C$3,'Input Forecast Cap Projects'!$B$4:$B$106,'Output sheet'!$B$3,'Input Forecast Cap Projects'!$D$4:$D$106,'Output sheet'!$B$130),SUMIFS('Input Forecast Cap Projects'!G$4:G$106,'Input Forecast Cap Projects'!$A$4:$A$106,$C$3,'Input Forecast Cap Projects'!$B$4:$B$106,'Output sheet'!$B$3,'Input Forecast Cap Projects'!$D$4:$D$106,'Output sheet'!$B$130,'Input Forecast Cap Projects'!$C$4:$C$106,'Output sheet'!$B136))</f>
        <v>0</v>
      </c>
      <c r="E136" s="6">
        <f>IF($B136=$B$3&amp;" Wide",SUMIFS('Input Forecast Cap Projects'!H$4:H$106,'Input Forecast Cap Projects'!$A$4:$A$106,$C$3,'Input Forecast Cap Projects'!$B$4:$B$106,'Output sheet'!$B$3,'Input Forecast Cap Projects'!$D$4:$D$106,'Output sheet'!$B$130),SUMIFS('Input Forecast Cap Projects'!H$4:H$106,'Input Forecast Cap Projects'!$A$4:$A$106,$C$3,'Input Forecast Cap Projects'!$B$4:$B$106,'Output sheet'!$B$3,'Input Forecast Cap Projects'!$D$4:$D$106,'Output sheet'!$B$130,'Input Forecast Cap Projects'!$C$4:$C$106,'Output sheet'!$B136))</f>
        <v>0</v>
      </c>
      <c r="F136" s="6">
        <f>IF($B136=$B$3&amp;" Wide",SUMIFS('Input Forecast Cap Projects'!I$4:I$106,'Input Forecast Cap Projects'!$A$4:$A$106,$C$3,'Input Forecast Cap Projects'!$B$4:$B$106,'Output sheet'!$B$3,'Input Forecast Cap Projects'!$D$4:$D$106,'Output sheet'!$B$130),SUMIFS('Input Forecast Cap Projects'!I$4:I$106,'Input Forecast Cap Projects'!$A$4:$A$106,$C$3,'Input Forecast Cap Projects'!$B$4:$B$106,'Output sheet'!$B$3,'Input Forecast Cap Projects'!$D$4:$D$106,'Output sheet'!$B$130,'Input Forecast Cap Projects'!$C$4:$C$106,'Output sheet'!$B136))</f>
        <v>0</v>
      </c>
      <c r="G136" s="6">
        <f>IF($B136=$B$3&amp;" Wide",SUMIFS('Input Forecast Cap Projects'!J$4:J$106,'Input Forecast Cap Projects'!$A$4:$A$106,$C$3,'Input Forecast Cap Projects'!$B$4:$B$106,'Output sheet'!$B$3,'Input Forecast Cap Projects'!$D$4:$D$106,'Output sheet'!$B$130),SUMIFS('Input Forecast Cap Projects'!J$4:J$106,'Input Forecast Cap Projects'!$A$4:$A$106,$C$3,'Input Forecast Cap Projects'!$B$4:$B$106,'Output sheet'!$B$3,'Input Forecast Cap Projects'!$D$4:$D$106,'Output sheet'!$B$130,'Input Forecast Cap Projects'!$C$4:$C$106,'Output sheet'!$B136))</f>
        <v>0</v>
      </c>
      <c r="H136" s="6">
        <f>IF($B136=$B$3&amp;" Wide",SUMIFS('Input Forecast Cap Projects'!K$4:K$106,'Input Forecast Cap Projects'!$A$4:$A$106,$C$3,'Input Forecast Cap Projects'!$B$4:$B$106,'Output sheet'!$B$3,'Input Forecast Cap Projects'!$D$4:$D$106,'Output sheet'!$B$130),SUMIFS('Input Forecast Cap Projects'!K$4:K$106,'Input Forecast Cap Projects'!$A$4:$A$106,$C$3,'Input Forecast Cap Projects'!$B$4:$B$106,'Output sheet'!$B$3,'Input Forecast Cap Projects'!$D$4:$D$106,'Output sheet'!$B$130,'Input Forecast Cap Projects'!$C$4:$C$106,'Output sheet'!$B136))</f>
        <v>0</v>
      </c>
      <c r="I136" s="6">
        <f>IF($B136=$B$3&amp;" Wide",SUMIFS('Input Forecast Cap Projects'!L$4:L$106,'Input Forecast Cap Projects'!$A$4:$A$106,$C$3,'Input Forecast Cap Projects'!$B$4:$B$106,'Output sheet'!$B$3,'Input Forecast Cap Projects'!$D$4:$D$106,'Output sheet'!$B$130),SUMIFS('Input Forecast Cap Projects'!L$4:L$106,'Input Forecast Cap Projects'!$A$4:$A$106,$C$3,'Input Forecast Cap Projects'!$B$4:$B$106,'Output sheet'!$B$3,'Input Forecast Cap Projects'!$D$4:$D$106,'Output sheet'!$B$130,'Input Forecast Cap Projects'!$C$4:$C$106,'Output sheet'!$B136))</f>
        <v>0</v>
      </c>
      <c r="J136" s="6">
        <f>IF($B136=$B$3&amp;" Wide",SUMIFS('Input Forecast Cap Projects'!M$4:M$106,'Input Forecast Cap Projects'!$A$4:$A$106,$C$3,'Input Forecast Cap Projects'!$B$4:$B$106,'Output sheet'!$B$3,'Input Forecast Cap Projects'!$D$4:$D$106,'Output sheet'!$B$130),SUMIFS('Input Forecast Cap Projects'!M$4:M$106,'Input Forecast Cap Projects'!$A$4:$A$106,$C$3,'Input Forecast Cap Projects'!$B$4:$B$106,'Output sheet'!$B$3,'Input Forecast Cap Projects'!$D$4:$D$106,'Output sheet'!$B$130,'Input Forecast Cap Projects'!$C$4:$C$106,'Output sheet'!$B136))</f>
        <v>0</v>
      </c>
      <c r="K136" s="6">
        <f>IF($B136=$B$3&amp;" Wide",SUMIFS('Input Forecast Cap Projects'!N$4:N$106,'Input Forecast Cap Projects'!$A$4:$A$106,$C$3,'Input Forecast Cap Projects'!$B$4:$B$106,'Output sheet'!$B$3,'Input Forecast Cap Projects'!$D$4:$D$106,'Output sheet'!$B$130),SUMIFS('Input Forecast Cap Projects'!N$4:N$106,'Input Forecast Cap Projects'!$A$4:$A$106,$C$3,'Input Forecast Cap Projects'!$B$4:$B$106,'Output sheet'!$B$3,'Input Forecast Cap Projects'!$D$4:$D$106,'Output sheet'!$B$130,'Input Forecast Cap Projects'!$C$4:$C$106,'Output sheet'!$B136))</f>
        <v>0</v>
      </c>
      <c r="L136" s="6">
        <f>IF($B136=$B$3&amp;" Wide",SUMIFS('Input Forecast Cap Projects'!O$4:O$106,'Input Forecast Cap Projects'!$A$4:$A$106,$C$3,'Input Forecast Cap Projects'!$B$4:$B$106,'Output sheet'!$B$3,'Input Forecast Cap Projects'!$D$4:$D$106,'Output sheet'!$B$130),SUMIFS('Input Forecast Cap Projects'!O$4:O$106,'Input Forecast Cap Projects'!$A$4:$A$106,$C$3,'Input Forecast Cap Projects'!$B$4:$B$106,'Output sheet'!$B$3,'Input Forecast Cap Projects'!$D$4:$D$106,'Output sheet'!$B$130,'Input Forecast Cap Projects'!$C$4:$C$106,'Output sheet'!$B136))</f>
        <v>0</v>
      </c>
      <c r="M136" s="6">
        <f>IF($B136=$B$3&amp;" Wide",SUMIFS('Input Forecast Cap Projects'!P$4:P$106,'Input Forecast Cap Projects'!$A$4:$A$106,$C$3,'Input Forecast Cap Projects'!$B$4:$B$106,'Output sheet'!$B$3,'Input Forecast Cap Projects'!$D$4:$D$106,'Output sheet'!$B$130),SUMIFS('Input Forecast Cap Projects'!P$4:P$106,'Input Forecast Cap Projects'!$A$4:$A$106,$C$3,'Input Forecast Cap Projects'!$B$4:$B$106,'Output sheet'!$B$3,'Input Forecast Cap Projects'!$D$4:$D$106,'Output sheet'!$B$130,'Input Forecast Cap Projects'!$C$4:$C$106,'Output sheet'!$B136))</f>
        <v>0</v>
      </c>
      <c r="N136" s="6">
        <f>IF($B136=$B$3&amp;" Wide",SUMIFS('Input Forecast Cap Projects'!Q$4:Q$106,'Input Forecast Cap Projects'!$A$4:$A$106,$C$3,'Input Forecast Cap Projects'!$B$4:$B$106,'Output sheet'!$B$3,'Input Forecast Cap Projects'!$D$4:$D$106,'Output sheet'!$B$130),SUMIFS('Input Forecast Cap Projects'!Q$4:Q$106,'Input Forecast Cap Projects'!$A$4:$A$106,$C$3,'Input Forecast Cap Projects'!$B$4:$B$106,'Output sheet'!$B$3,'Input Forecast Cap Projects'!$D$4:$D$106,'Output sheet'!$B$130,'Input Forecast Cap Projects'!$C$4:$C$106,'Output sheet'!$B136))</f>
        <v>0</v>
      </c>
      <c r="O136" s="6">
        <f>IF($B136=$B$3&amp;" Wide",SUMIFS('Input Forecast Cap Projects'!R$4:R$106,'Input Forecast Cap Projects'!$A$4:$A$106,$C$3,'Input Forecast Cap Projects'!$B$4:$B$106,'Output sheet'!$B$3,'Input Forecast Cap Projects'!$D$4:$D$106,'Output sheet'!$B$130),SUMIFS('Input Forecast Cap Projects'!R$4:R$106,'Input Forecast Cap Projects'!$A$4:$A$106,$C$3,'Input Forecast Cap Projects'!$B$4:$B$106,'Output sheet'!$B$3,'Input Forecast Cap Projects'!$D$4:$D$106,'Output sheet'!$B$130,'Input Forecast Cap Projects'!$C$4:$C$106,'Output sheet'!$B136))</f>
        <v>0</v>
      </c>
      <c r="P136" s="6">
        <f>IF($B136=$B$3&amp;" Wide",SUMIFS('Input Forecast Cap Projects'!S$4:S$106,'Input Forecast Cap Projects'!$A$4:$A$106,$C$3,'Input Forecast Cap Projects'!$B$4:$B$106,'Output sheet'!$B$3,'Input Forecast Cap Projects'!$D$4:$D$106,'Output sheet'!$B$130),SUMIFS('Input Forecast Cap Projects'!S$4:S$106,'Input Forecast Cap Projects'!$A$4:$A$106,$C$3,'Input Forecast Cap Projects'!$B$4:$B$106,'Output sheet'!$B$3,'Input Forecast Cap Projects'!$D$4:$D$106,'Output sheet'!$B$130,'Input Forecast Cap Projects'!$C$4:$C$106,'Output sheet'!$B136))</f>
        <v>0</v>
      </c>
      <c r="Q136" s="6">
        <f>IF($B136=$B$3&amp;" Wide",SUMIFS('Input Forecast Cap Projects'!T$4:T$106,'Input Forecast Cap Projects'!$A$4:$A$106,$C$3,'Input Forecast Cap Projects'!$B$4:$B$106,'Output sheet'!$B$3,'Input Forecast Cap Projects'!$D$4:$D$106,'Output sheet'!$B$130),SUMIFS('Input Forecast Cap Projects'!T$4:T$106,'Input Forecast Cap Projects'!$A$4:$A$106,$C$3,'Input Forecast Cap Projects'!$B$4:$B$106,'Output sheet'!$B$3,'Input Forecast Cap Projects'!$D$4:$D$106,'Output sheet'!$B$130,'Input Forecast Cap Projects'!$C$4:$C$106,'Output sheet'!$B136))</f>
        <v>0</v>
      </c>
      <c r="R136" s="6">
        <f>IF($B136=$B$3&amp;" Wide",SUMIFS('Input Forecast Cap Projects'!U$4:U$106,'Input Forecast Cap Projects'!$A$4:$A$106,$C$3,'Input Forecast Cap Projects'!$B$4:$B$106,'Output sheet'!$B$3,'Input Forecast Cap Projects'!$D$4:$D$106,'Output sheet'!$B$130),SUMIFS('Input Forecast Cap Projects'!U$4:U$106,'Input Forecast Cap Projects'!$A$4:$A$106,$C$3,'Input Forecast Cap Projects'!$B$4:$B$106,'Output sheet'!$B$3,'Input Forecast Cap Projects'!$D$4:$D$106,'Output sheet'!$B$130,'Input Forecast Cap Projects'!$C$4:$C$106,'Output sheet'!$B136))</f>
        <v>0</v>
      </c>
      <c r="S136" s="6">
        <f>IF($B136=$B$3&amp;" Wide",SUMIFS('Input Forecast Cap Projects'!V$4:V$106,'Input Forecast Cap Projects'!$A$4:$A$106,$C$3,'Input Forecast Cap Projects'!$B$4:$B$106,'Output sheet'!$B$3,'Input Forecast Cap Projects'!$D$4:$D$106,'Output sheet'!$B$130),SUMIFS('Input Forecast Cap Projects'!V$4:V$106,'Input Forecast Cap Projects'!$A$4:$A$106,$C$3,'Input Forecast Cap Projects'!$B$4:$B$106,'Output sheet'!$B$3,'Input Forecast Cap Projects'!$D$4:$D$106,'Output sheet'!$B$130,'Input Forecast Cap Projects'!$C$4:$C$106,'Output sheet'!$B136))</f>
        <v>0</v>
      </c>
      <c r="T136" s="6">
        <f>IF($B136=$B$3&amp;" Wide",SUMIFS('Input Forecast Cap Projects'!W$4:W$106,'Input Forecast Cap Projects'!$A$4:$A$106,$C$3,'Input Forecast Cap Projects'!$B$4:$B$106,'Output sheet'!$B$3,'Input Forecast Cap Projects'!$D$4:$D$106,'Output sheet'!$B$130),SUMIFS('Input Forecast Cap Projects'!W$4:W$106,'Input Forecast Cap Projects'!$A$4:$A$106,$C$3,'Input Forecast Cap Projects'!$B$4:$B$106,'Output sheet'!$B$3,'Input Forecast Cap Projects'!$D$4:$D$106,'Output sheet'!$B$130,'Input Forecast Cap Projects'!$C$4:$C$106,'Output sheet'!$B136))</f>
        <v>0</v>
      </c>
      <c r="U136" s="6">
        <f>IF($B136=$B$3&amp;" Wide",SUMIFS('Input Forecast Cap Projects'!X$4:X$106,'Input Forecast Cap Projects'!$A$4:$A$106,$C$3,'Input Forecast Cap Projects'!$B$4:$B$106,'Output sheet'!$B$3,'Input Forecast Cap Projects'!$D$4:$D$106,'Output sheet'!$B$130),SUMIFS('Input Forecast Cap Projects'!X$4:X$106,'Input Forecast Cap Projects'!$A$4:$A$106,$C$3,'Input Forecast Cap Projects'!$B$4:$B$106,'Output sheet'!$B$3,'Input Forecast Cap Projects'!$D$4:$D$106,'Output sheet'!$B$130,'Input Forecast Cap Projects'!$C$4:$C$106,'Output sheet'!$B136))</f>
        <v>0</v>
      </c>
      <c r="V136" s="6">
        <f>IF($B136=$B$3&amp;" Wide",SUMIFS('Input Forecast Cap Projects'!Y$4:Y$106,'Input Forecast Cap Projects'!$A$4:$A$106,$C$3,'Input Forecast Cap Projects'!$B$4:$B$106,'Output sheet'!$B$3,'Input Forecast Cap Projects'!$D$4:$D$106,'Output sheet'!$B$130),SUMIFS('Input Forecast Cap Projects'!Y$4:Y$106,'Input Forecast Cap Projects'!$A$4:$A$106,$C$3,'Input Forecast Cap Projects'!$B$4:$B$106,'Output sheet'!$B$3,'Input Forecast Cap Projects'!$D$4:$D$106,'Output sheet'!$B$130,'Input Forecast Cap Projects'!$C$4:$C$106,'Output sheet'!$B136))</f>
        <v>0</v>
      </c>
      <c r="W136" s="6">
        <f>IF($B136=$B$3&amp;" Wide",SUMIFS('Input Forecast Cap Projects'!Z$4:Z$106,'Input Forecast Cap Projects'!$A$4:$A$106,$C$3,'Input Forecast Cap Projects'!$B$4:$B$106,'Output sheet'!$B$3,'Input Forecast Cap Projects'!$D$4:$D$106,'Output sheet'!$B$130),SUMIFS('Input Forecast Cap Projects'!Z$4:Z$106,'Input Forecast Cap Projects'!$A$4:$A$106,$C$3,'Input Forecast Cap Projects'!$B$4:$B$106,'Output sheet'!$B$3,'Input Forecast Cap Projects'!$D$4:$D$106,'Output sheet'!$B$130,'Input Forecast Cap Projects'!$C$4:$C$106,'Output sheet'!$B136))</f>
        <v>0</v>
      </c>
      <c r="X136" s="6">
        <f>IF($B136=$B$3&amp;" Wide",SUMIFS('Input Forecast Cap Projects'!AA$4:AA$106,'Input Forecast Cap Projects'!$A$4:$A$106,$C$3,'Input Forecast Cap Projects'!$B$4:$B$106,'Output sheet'!$B$3,'Input Forecast Cap Projects'!$D$4:$D$106,'Output sheet'!$B$130),SUMIFS('Input Forecast Cap Projects'!AA$4:AA$106,'Input Forecast Cap Projects'!$A$4:$A$106,$C$3,'Input Forecast Cap Projects'!$B$4:$B$106,'Output sheet'!$B$3,'Input Forecast Cap Projects'!$D$4:$D$106,'Output sheet'!$B$130,'Input Forecast Cap Projects'!$C$4:$C$106,'Output sheet'!$B136))</f>
        <v>0</v>
      </c>
      <c r="Y136" s="6">
        <f>IF($B136=$B$3&amp;" Wide",SUMIFS('Input Forecast Cap Projects'!AB$4:AB$106,'Input Forecast Cap Projects'!$A$4:$A$106,$C$3,'Input Forecast Cap Projects'!$B$4:$B$106,'Output sheet'!$B$3,'Input Forecast Cap Projects'!$D$4:$D$106,'Output sheet'!$B$130),SUMIFS('Input Forecast Cap Projects'!AB$4:AB$106,'Input Forecast Cap Projects'!$A$4:$A$106,$C$3,'Input Forecast Cap Projects'!$B$4:$B$106,'Output sheet'!$B$3,'Input Forecast Cap Projects'!$D$4:$D$106,'Output sheet'!$B$130,'Input Forecast Cap Projects'!$C$4:$C$106,'Output sheet'!$B136))</f>
        <v>0</v>
      </c>
      <c r="Z136" s="6">
        <f>IF($B136=$B$3&amp;" Wide",SUMIFS('Input Forecast Cap Projects'!AC$4:AC$106,'Input Forecast Cap Projects'!$A$4:$A$106,$C$3,'Input Forecast Cap Projects'!$B$4:$B$106,'Output sheet'!$B$3,'Input Forecast Cap Projects'!$D$4:$D$106,'Output sheet'!$B$130),SUMIFS('Input Forecast Cap Projects'!AC$4:AC$106,'Input Forecast Cap Projects'!$A$4:$A$106,$C$3,'Input Forecast Cap Projects'!$B$4:$B$106,'Output sheet'!$B$3,'Input Forecast Cap Projects'!$D$4:$D$106,'Output sheet'!$B$130,'Input Forecast Cap Projects'!$C$4:$C$106,'Output sheet'!$B136))</f>
        <v>0</v>
      </c>
      <c r="AA136" s="6">
        <f>IF($B136=$B$3&amp;" Wide",SUMIFS('Input Forecast Cap Projects'!AD$4:AD$106,'Input Forecast Cap Projects'!$A$4:$A$106,$C$3,'Input Forecast Cap Projects'!$B$4:$B$106,'Output sheet'!$B$3,'Input Forecast Cap Projects'!$D$4:$D$106,'Output sheet'!$B$130),SUMIFS('Input Forecast Cap Projects'!AD$4:AD$106,'Input Forecast Cap Projects'!$A$4:$A$106,$C$3,'Input Forecast Cap Projects'!$B$4:$B$106,'Output sheet'!$B$3,'Input Forecast Cap Projects'!$D$4:$D$106,'Output sheet'!$B$130,'Input Forecast Cap Projects'!$C$4:$C$106,'Output sheet'!$B136))</f>
        <v>0</v>
      </c>
    </row>
    <row r="137" spans="2:27">
      <c r="B137" s="32" t="str">
        <f t="shared" si="38"/>
        <v/>
      </c>
      <c r="C137" s="6">
        <f>IF($B137=$B$3&amp;" Wide",SUMIFS('Input Forecast Cap Projects'!F$4:F$106,'Input Forecast Cap Projects'!$A$4:$A$106,$C$3,'Input Forecast Cap Projects'!$B$4:$B$106,'Output sheet'!$B$3,'Input Forecast Cap Projects'!$D$4:$D$106,'Output sheet'!$B$130),SUMIFS('Input Forecast Cap Projects'!F$4:F$106,'Input Forecast Cap Projects'!$A$4:$A$106,$C$3,'Input Forecast Cap Projects'!$B$4:$B$106,'Output sheet'!$B$3,'Input Forecast Cap Projects'!$D$4:$D$106,'Output sheet'!$B$130,'Input Forecast Cap Projects'!$C$4:$C$106,'Output sheet'!$B137))</f>
        <v>0</v>
      </c>
      <c r="D137" s="6">
        <f>IF($B137=$B$3&amp;" Wide",SUMIFS('Input Forecast Cap Projects'!G$4:G$106,'Input Forecast Cap Projects'!$A$4:$A$106,$C$3,'Input Forecast Cap Projects'!$B$4:$B$106,'Output sheet'!$B$3,'Input Forecast Cap Projects'!$D$4:$D$106,'Output sheet'!$B$130),SUMIFS('Input Forecast Cap Projects'!G$4:G$106,'Input Forecast Cap Projects'!$A$4:$A$106,$C$3,'Input Forecast Cap Projects'!$B$4:$B$106,'Output sheet'!$B$3,'Input Forecast Cap Projects'!$D$4:$D$106,'Output sheet'!$B$130,'Input Forecast Cap Projects'!$C$4:$C$106,'Output sheet'!$B137))</f>
        <v>0</v>
      </c>
      <c r="E137" s="6">
        <f>IF($B137=$B$3&amp;" Wide",SUMIFS('Input Forecast Cap Projects'!H$4:H$106,'Input Forecast Cap Projects'!$A$4:$A$106,$C$3,'Input Forecast Cap Projects'!$B$4:$B$106,'Output sheet'!$B$3,'Input Forecast Cap Projects'!$D$4:$D$106,'Output sheet'!$B$130),SUMIFS('Input Forecast Cap Projects'!H$4:H$106,'Input Forecast Cap Projects'!$A$4:$A$106,$C$3,'Input Forecast Cap Projects'!$B$4:$B$106,'Output sheet'!$B$3,'Input Forecast Cap Projects'!$D$4:$D$106,'Output sheet'!$B$130,'Input Forecast Cap Projects'!$C$4:$C$106,'Output sheet'!$B137))</f>
        <v>0</v>
      </c>
      <c r="F137" s="6">
        <f>IF($B137=$B$3&amp;" Wide",SUMIFS('Input Forecast Cap Projects'!I$4:I$106,'Input Forecast Cap Projects'!$A$4:$A$106,$C$3,'Input Forecast Cap Projects'!$B$4:$B$106,'Output sheet'!$B$3,'Input Forecast Cap Projects'!$D$4:$D$106,'Output sheet'!$B$130),SUMIFS('Input Forecast Cap Projects'!I$4:I$106,'Input Forecast Cap Projects'!$A$4:$A$106,$C$3,'Input Forecast Cap Projects'!$B$4:$B$106,'Output sheet'!$B$3,'Input Forecast Cap Projects'!$D$4:$D$106,'Output sheet'!$B$130,'Input Forecast Cap Projects'!$C$4:$C$106,'Output sheet'!$B137))</f>
        <v>0</v>
      </c>
      <c r="G137" s="6">
        <f>IF($B137=$B$3&amp;" Wide",SUMIFS('Input Forecast Cap Projects'!J$4:J$106,'Input Forecast Cap Projects'!$A$4:$A$106,$C$3,'Input Forecast Cap Projects'!$B$4:$B$106,'Output sheet'!$B$3,'Input Forecast Cap Projects'!$D$4:$D$106,'Output sheet'!$B$130),SUMIFS('Input Forecast Cap Projects'!J$4:J$106,'Input Forecast Cap Projects'!$A$4:$A$106,$C$3,'Input Forecast Cap Projects'!$B$4:$B$106,'Output sheet'!$B$3,'Input Forecast Cap Projects'!$D$4:$D$106,'Output sheet'!$B$130,'Input Forecast Cap Projects'!$C$4:$C$106,'Output sheet'!$B137))</f>
        <v>0</v>
      </c>
      <c r="H137" s="6">
        <f>IF($B137=$B$3&amp;" Wide",SUMIFS('Input Forecast Cap Projects'!K$4:K$106,'Input Forecast Cap Projects'!$A$4:$A$106,$C$3,'Input Forecast Cap Projects'!$B$4:$B$106,'Output sheet'!$B$3,'Input Forecast Cap Projects'!$D$4:$D$106,'Output sheet'!$B$130),SUMIFS('Input Forecast Cap Projects'!K$4:K$106,'Input Forecast Cap Projects'!$A$4:$A$106,$C$3,'Input Forecast Cap Projects'!$B$4:$B$106,'Output sheet'!$B$3,'Input Forecast Cap Projects'!$D$4:$D$106,'Output sheet'!$B$130,'Input Forecast Cap Projects'!$C$4:$C$106,'Output sheet'!$B137))</f>
        <v>0</v>
      </c>
      <c r="I137" s="6">
        <f>IF($B137=$B$3&amp;" Wide",SUMIFS('Input Forecast Cap Projects'!L$4:L$106,'Input Forecast Cap Projects'!$A$4:$A$106,$C$3,'Input Forecast Cap Projects'!$B$4:$B$106,'Output sheet'!$B$3,'Input Forecast Cap Projects'!$D$4:$D$106,'Output sheet'!$B$130),SUMIFS('Input Forecast Cap Projects'!L$4:L$106,'Input Forecast Cap Projects'!$A$4:$A$106,$C$3,'Input Forecast Cap Projects'!$B$4:$B$106,'Output sheet'!$B$3,'Input Forecast Cap Projects'!$D$4:$D$106,'Output sheet'!$B$130,'Input Forecast Cap Projects'!$C$4:$C$106,'Output sheet'!$B137))</f>
        <v>0</v>
      </c>
      <c r="J137" s="6">
        <f>IF($B137=$B$3&amp;" Wide",SUMIFS('Input Forecast Cap Projects'!M$4:M$106,'Input Forecast Cap Projects'!$A$4:$A$106,$C$3,'Input Forecast Cap Projects'!$B$4:$B$106,'Output sheet'!$B$3,'Input Forecast Cap Projects'!$D$4:$D$106,'Output sheet'!$B$130),SUMIFS('Input Forecast Cap Projects'!M$4:M$106,'Input Forecast Cap Projects'!$A$4:$A$106,$C$3,'Input Forecast Cap Projects'!$B$4:$B$106,'Output sheet'!$B$3,'Input Forecast Cap Projects'!$D$4:$D$106,'Output sheet'!$B$130,'Input Forecast Cap Projects'!$C$4:$C$106,'Output sheet'!$B137))</f>
        <v>0</v>
      </c>
      <c r="K137" s="6">
        <f>IF($B137=$B$3&amp;" Wide",SUMIFS('Input Forecast Cap Projects'!N$4:N$106,'Input Forecast Cap Projects'!$A$4:$A$106,$C$3,'Input Forecast Cap Projects'!$B$4:$B$106,'Output sheet'!$B$3,'Input Forecast Cap Projects'!$D$4:$D$106,'Output sheet'!$B$130),SUMIFS('Input Forecast Cap Projects'!N$4:N$106,'Input Forecast Cap Projects'!$A$4:$A$106,$C$3,'Input Forecast Cap Projects'!$B$4:$B$106,'Output sheet'!$B$3,'Input Forecast Cap Projects'!$D$4:$D$106,'Output sheet'!$B$130,'Input Forecast Cap Projects'!$C$4:$C$106,'Output sheet'!$B137))</f>
        <v>0</v>
      </c>
      <c r="L137" s="6">
        <f>IF($B137=$B$3&amp;" Wide",SUMIFS('Input Forecast Cap Projects'!O$4:O$106,'Input Forecast Cap Projects'!$A$4:$A$106,$C$3,'Input Forecast Cap Projects'!$B$4:$B$106,'Output sheet'!$B$3,'Input Forecast Cap Projects'!$D$4:$D$106,'Output sheet'!$B$130),SUMIFS('Input Forecast Cap Projects'!O$4:O$106,'Input Forecast Cap Projects'!$A$4:$A$106,$C$3,'Input Forecast Cap Projects'!$B$4:$B$106,'Output sheet'!$B$3,'Input Forecast Cap Projects'!$D$4:$D$106,'Output sheet'!$B$130,'Input Forecast Cap Projects'!$C$4:$C$106,'Output sheet'!$B137))</f>
        <v>0</v>
      </c>
      <c r="M137" s="6">
        <f>IF($B137=$B$3&amp;" Wide",SUMIFS('Input Forecast Cap Projects'!P$4:P$106,'Input Forecast Cap Projects'!$A$4:$A$106,$C$3,'Input Forecast Cap Projects'!$B$4:$B$106,'Output sheet'!$B$3,'Input Forecast Cap Projects'!$D$4:$D$106,'Output sheet'!$B$130),SUMIFS('Input Forecast Cap Projects'!P$4:P$106,'Input Forecast Cap Projects'!$A$4:$A$106,$C$3,'Input Forecast Cap Projects'!$B$4:$B$106,'Output sheet'!$B$3,'Input Forecast Cap Projects'!$D$4:$D$106,'Output sheet'!$B$130,'Input Forecast Cap Projects'!$C$4:$C$106,'Output sheet'!$B137))</f>
        <v>0</v>
      </c>
      <c r="N137" s="6">
        <f>IF($B137=$B$3&amp;" Wide",SUMIFS('Input Forecast Cap Projects'!Q$4:Q$106,'Input Forecast Cap Projects'!$A$4:$A$106,$C$3,'Input Forecast Cap Projects'!$B$4:$B$106,'Output sheet'!$B$3,'Input Forecast Cap Projects'!$D$4:$D$106,'Output sheet'!$B$130),SUMIFS('Input Forecast Cap Projects'!Q$4:Q$106,'Input Forecast Cap Projects'!$A$4:$A$106,$C$3,'Input Forecast Cap Projects'!$B$4:$B$106,'Output sheet'!$B$3,'Input Forecast Cap Projects'!$D$4:$D$106,'Output sheet'!$B$130,'Input Forecast Cap Projects'!$C$4:$C$106,'Output sheet'!$B137))</f>
        <v>0</v>
      </c>
      <c r="O137" s="6">
        <f>IF($B137=$B$3&amp;" Wide",SUMIFS('Input Forecast Cap Projects'!R$4:R$106,'Input Forecast Cap Projects'!$A$4:$A$106,$C$3,'Input Forecast Cap Projects'!$B$4:$B$106,'Output sheet'!$B$3,'Input Forecast Cap Projects'!$D$4:$D$106,'Output sheet'!$B$130),SUMIFS('Input Forecast Cap Projects'!R$4:R$106,'Input Forecast Cap Projects'!$A$4:$A$106,$C$3,'Input Forecast Cap Projects'!$B$4:$B$106,'Output sheet'!$B$3,'Input Forecast Cap Projects'!$D$4:$D$106,'Output sheet'!$B$130,'Input Forecast Cap Projects'!$C$4:$C$106,'Output sheet'!$B137))</f>
        <v>0</v>
      </c>
      <c r="P137" s="6">
        <f>IF($B137=$B$3&amp;" Wide",SUMIFS('Input Forecast Cap Projects'!S$4:S$106,'Input Forecast Cap Projects'!$A$4:$A$106,$C$3,'Input Forecast Cap Projects'!$B$4:$B$106,'Output sheet'!$B$3,'Input Forecast Cap Projects'!$D$4:$D$106,'Output sheet'!$B$130),SUMIFS('Input Forecast Cap Projects'!S$4:S$106,'Input Forecast Cap Projects'!$A$4:$A$106,$C$3,'Input Forecast Cap Projects'!$B$4:$B$106,'Output sheet'!$B$3,'Input Forecast Cap Projects'!$D$4:$D$106,'Output sheet'!$B$130,'Input Forecast Cap Projects'!$C$4:$C$106,'Output sheet'!$B137))</f>
        <v>0</v>
      </c>
      <c r="Q137" s="6">
        <f>IF($B137=$B$3&amp;" Wide",SUMIFS('Input Forecast Cap Projects'!T$4:T$106,'Input Forecast Cap Projects'!$A$4:$A$106,$C$3,'Input Forecast Cap Projects'!$B$4:$B$106,'Output sheet'!$B$3,'Input Forecast Cap Projects'!$D$4:$D$106,'Output sheet'!$B$130),SUMIFS('Input Forecast Cap Projects'!T$4:T$106,'Input Forecast Cap Projects'!$A$4:$A$106,$C$3,'Input Forecast Cap Projects'!$B$4:$B$106,'Output sheet'!$B$3,'Input Forecast Cap Projects'!$D$4:$D$106,'Output sheet'!$B$130,'Input Forecast Cap Projects'!$C$4:$C$106,'Output sheet'!$B137))</f>
        <v>0</v>
      </c>
      <c r="R137" s="6">
        <f>IF($B137=$B$3&amp;" Wide",SUMIFS('Input Forecast Cap Projects'!U$4:U$106,'Input Forecast Cap Projects'!$A$4:$A$106,$C$3,'Input Forecast Cap Projects'!$B$4:$B$106,'Output sheet'!$B$3,'Input Forecast Cap Projects'!$D$4:$D$106,'Output sheet'!$B$130),SUMIFS('Input Forecast Cap Projects'!U$4:U$106,'Input Forecast Cap Projects'!$A$4:$A$106,$C$3,'Input Forecast Cap Projects'!$B$4:$B$106,'Output sheet'!$B$3,'Input Forecast Cap Projects'!$D$4:$D$106,'Output sheet'!$B$130,'Input Forecast Cap Projects'!$C$4:$C$106,'Output sheet'!$B137))</f>
        <v>0</v>
      </c>
      <c r="S137" s="6">
        <f>IF($B137=$B$3&amp;" Wide",SUMIFS('Input Forecast Cap Projects'!V$4:V$106,'Input Forecast Cap Projects'!$A$4:$A$106,$C$3,'Input Forecast Cap Projects'!$B$4:$B$106,'Output sheet'!$B$3,'Input Forecast Cap Projects'!$D$4:$D$106,'Output sheet'!$B$130),SUMIFS('Input Forecast Cap Projects'!V$4:V$106,'Input Forecast Cap Projects'!$A$4:$A$106,$C$3,'Input Forecast Cap Projects'!$B$4:$B$106,'Output sheet'!$B$3,'Input Forecast Cap Projects'!$D$4:$D$106,'Output sheet'!$B$130,'Input Forecast Cap Projects'!$C$4:$C$106,'Output sheet'!$B137))</f>
        <v>0</v>
      </c>
      <c r="T137" s="6">
        <f>IF($B137=$B$3&amp;" Wide",SUMIFS('Input Forecast Cap Projects'!W$4:W$106,'Input Forecast Cap Projects'!$A$4:$A$106,$C$3,'Input Forecast Cap Projects'!$B$4:$B$106,'Output sheet'!$B$3,'Input Forecast Cap Projects'!$D$4:$D$106,'Output sheet'!$B$130),SUMIFS('Input Forecast Cap Projects'!W$4:W$106,'Input Forecast Cap Projects'!$A$4:$A$106,$C$3,'Input Forecast Cap Projects'!$B$4:$B$106,'Output sheet'!$B$3,'Input Forecast Cap Projects'!$D$4:$D$106,'Output sheet'!$B$130,'Input Forecast Cap Projects'!$C$4:$C$106,'Output sheet'!$B137))</f>
        <v>0</v>
      </c>
      <c r="U137" s="6">
        <f>IF($B137=$B$3&amp;" Wide",SUMIFS('Input Forecast Cap Projects'!X$4:X$106,'Input Forecast Cap Projects'!$A$4:$A$106,$C$3,'Input Forecast Cap Projects'!$B$4:$B$106,'Output sheet'!$B$3,'Input Forecast Cap Projects'!$D$4:$D$106,'Output sheet'!$B$130),SUMIFS('Input Forecast Cap Projects'!X$4:X$106,'Input Forecast Cap Projects'!$A$4:$A$106,$C$3,'Input Forecast Cap Projects'!$B$4:$B$106,'Output sheet'!$B$3,'Input Forecast Cap Projects'!$D$4:$D$106,'Output sheet'!$B$130,'Input Forecast Cap Projects'!$C$4:$C$106,'Output sheet'!$B137))</f>
        <v>0</v>
      </c>
      <c r="V137" s="6">
        <f>IF($B137=$B$3&amp;" Wide",SUMIFS('Input Forecast Cap Projects'!Y$4:Y$106,'Input Forecast Cap Projects'!$A$4:$A$106,$C$3,'Input Forecast Cap Projects'!$B$4:$B$106,'Output sheet'!$B$3,'Input Forecast Cap Projects'!$D$4:$D$106,'Output sheet'!$B$130),SUMIFS('Input Forecast Cap Projects'!Y$4:Y$106,'Input Forecast Cap Projects'!$A$4:$A$106,$C$3,'Input Forecast Cap Projects'!$B$4:$B$106,'Output sheet'!$B$3,'Input Forecast Cap Projects'!$D$4:$D$106,'Output sheet'!$B$130,'Input Forecast Cap Projects'!$C$4:$C$106,'Output sheet'!$B137))</f>
        <v>0</v>
      </c>
      <c r="W137" s="6">
        <f>IF($B137=$B$3&amp;" Wide",SUMIFS('Input Forecast Cap Projects'!Z$4:Z$106,'Input Forecast Cap Projects'!$A$4:$A$106,$C$3,'Input Forecast Cap Projects'!$B$4:$B$106,'Output sheet'!$B$3,'Input Forecast Cap Projects'!$D$4:$D$106,'Output sheet'!$B$130),SUMIFS('Input Forecast Cap Projects'!Z$4:Z$106,'Input Forecast Cap Projects'!$A$4:$A$106,$C$3,'Input Forecast Cap Projects'!$B$4:$B$106,'Output sheet'!$B$3,'Input Forecast Cap Projects'!$D$4:$D$106,'Output sheet'!$B$130,'Input Forecast Cap Projects'!$C$4:$C$106,'Output sheet'!$B137))</f>
        <v>0</v>
      </c>
      <c r="X137" s="6">
        <f>IF($B137=$B$3&amp;" Wide",SUMIFS('Input Forecast Cap Projects'!AA$4:AA$106,'Input Forecast Cap Projects'!$A$4:$A$106,$C$3,'Input Forecast Cap Projects'!$B$4:$B$106,'Output sheet'!$B$3,'Input Forecast Cap Projects'!$D$4:$D$106,'Output sheet'!$B$130),SUMIFS('Input Forecast Cap Projects'!AA$4:AA$106,'Input Forecast Cap Projects'!$A$4:$A$106,$C$3,'Input Forecast Cap Projects'!$B$4:$B$106,'Output sheet'!$B$3,'Input Forecast Cap Projects'!$D$4:$D$106,'Output sheet'!$B$130,'Input Forecast Cap Projects'!$C$4:$C$106,'Output sheet'!$B137))</f>
        <v>0</v>
      </c>
      <c r="Y137" s="6">
        <f>IF($B137=$B$3&amp;" Wide",SUMIFS('Input Forecast Cap Projects'!AB$4:AB$106,'Input Forecast Cap Projects'!$A$4:$A$106,$C$3,'Input Forecast Cap Projects'!$B$4:$B$106,'Output sheet'!$B$3,'Input Forecast Cap Projects'!$D$4:$D$106,'Output sheet'!$B$130),SUMIFS('Input Forecast Cap Projects'!AB$4:AB$106,'Input Forecast Cap Projects'!$A$4:$A$106,$C$3,'Input Forecast Cap Projects'!$B$4:$B$106,'Output sheet'!$B$3,'Input Forecast Cap Projects'!$D$4:$D$106,'Output sheet'!$B$130,'Input Forecast Cap Projects'!$C$4:$C$106,'Output sheet'!$B137))</f>
        <v>0</v>
      </c>
      <c r="Z137" s="6">
        <f>IF($B137=$B$3&amp;" Wide",SUMIFS('Input Forecast Cap Projects'!AC$4:AC$106,'Input Forecast Cap Projects'!$A$4:$A$106,$C$3,'Input Forecast Cap Projects'!$B$4:$B$106,'Output sheet'!$B$3,'Input Forecast Cap Projects'!$D$4:$D$106,'Output sheet'!$B$130),SUMIFS('Input Forecast Cap Projects'!AC$4:AC$106,'Input Forecast Cap Projects'!$A$4:$A$106,$C$3,'Input Forecast Cap Projects'!$B$4:$B$106,'Output sheet'!$B$3,'Input Forecast Cap Projects'!$D$4:$D$106,'Output sheet'!$B$130,'Input Forecast Cap Projects'!$C$4:$C$106,'Output sheet'!$B137))</f>
        <v>0</v>
      </c>
      <c r="AA137" s="6">
        <f>IF($B137=$B$3&amp;" Wide",SUMIFS('Input Forecast Cap Projects'!AD$4:AD$106,'Input Forecast Cap Projects'!$A$4:$A$106,$C$3,'Input Forecast Cap Projects'!$B$4:$B$106,'Output sheet'!$B$3,'Input Forecast Cap Projects'!$D$4:$D$106,'Output sheet'!$B$130),SUMIFS('Input Forecast Cap Projects'!AD$4:AD$106,'Input Forecast Cap Projects'!$A$4:$A$106,$C$3,'Input Forecast Cap Projects'!$B$4:$B$106,'Output sheet'!$B$3,'Input Forecast Cap Projects'!$D$4:$D$106,'Output sheet'!$B$130,'Input Forecast Cap Projects'!$C$4:$C$106,'Output sheet'!$B137))</f>
        <v>0</v>
      </c>
    </row>
    <row r="138" spans="2:27">
      <c r="B138" s="32" t="str">
        <f t="shared" si="38"/>
        <v/>
      </c>
      <c r="C138" s="6">
        <f>IF($B138=$B$3&amp;" Wide",SUMIFS('Input Forecast Cap Projects'!F$4:F$106,'Input Forecast Cap Projects'!$A$4:$A$106,$C$3,'Input Forecast Cap Projects'!$B$4:$B$106,'Output sheet'!$B$3,'Input Forecast Cap Projects'!$D$4:$D$106,'Output sheet'!$B$130),SUMIFS('Input Forecast Cap Projects'!F$4:F$106,'Input Forecast Cap Projects'!$A$4:$A$106,$C$3,'Input Forecast Cap Projects'!$B$4:$B$106,'Output sheet'!$B$3,'Input Forecast Cap Projects'!$D$4:$D$106,'Output sheet'!$B$130,'Input Forecast Cap Projects'!$C$4:$C$106,'Output sheet'!$B138))</f>
        <v>0</v>
      </c>
      <c r="D138" s="6">
        <f>IF($B138=$B$3&amp;" Wide",SUMIFS('Input Forecast Cap Projects'!G$4:G$106,'Input Forecast Cap Projects'!$A$4:$A$106,$C$3,'Input Forecast Cap Projects'!$B$4:$B$106,'Output sheet'!$B$3,'Input Forecast Cap Projects'!$D$4:$D$106,'Output sheet'!$B$130),SUMIFS('Input Forecast Cap Projects'!G$4:G$106,'Input Forecast Cap Projects'!$A$4:$A$106,$C$3,'Input Forecast Cap Projects'!$B$4:$B$106,'Output sheet'!$B$3,'Input Forecast Cap Projects'!$D$4:$D$106,'Output sheet'!$B$130,'Input Forecast Cap Projects'!$C$4:$C$106,'Output sheet'!$B138))</f>
        <v>0</v>
      </c>
      <c r="E138" s="6">
        <f>IF($B138=$B$3&amp;" Wide",SUMIFS('Input Forecast Cap Projects'!H$4:H$106,'Input Forecast Cap Projects'!$A$4:$A$106,$C$3,'Input Forecast Cap Projects'!$B$4:$B$106,'Output sheet'!$B$3,'Input Forecast Cap Projects'!$D$4:$D$106,'Output sheet'!$B$130),SUMIFS('Input Forecast Cap Projects'!H$4:H$106,'Input Forecast Cap Projects'!$A$4:$A$106,$C$3,'Input Forecast Cap Projects'!$B$4:$B$106,'Output sheet'!$B$3,'Input Forecast Cap Projects'!$D$4:$D$106,'Output sheet'!$B$130,'Input Forecast Cap Projects'!$C$4:$C$106,'Output sheet'!$B138))</f>
        <v>0</v>
      </c>
      <c r="F138" s="6">
        <f>IF($B138=$B$3&amp;" Wide",SUMIFS('Input Forecast Cap Projects'!I$4:I$106,'Input Forecast Cap Projects'!$A$4:$A$106,$C$3,'Input Forecast Cap Projects'!$B$4:$B$106,'Output sheet'!$B$3,'Input Forecast Cap Projects'!$D$4:$D$106,'Output sheet'!$B$130),SUMIFS('Input Forecast Cap Projects'!I$4:I$106,'Input Forecast Cap Projects'!$A$4:$A$106,$C$3,'Input Forecast Cap Projects'!$B$4:$B$106,'Output sheet'!$B$3,'Input Forecast Cap Projects'!$D$4:$D$106,'Output sheet'!$B$130,'Input Forecast Cap Projects'!$C$4:$C$106,'Output sheet'!$B138))</f>
        <v>0</v>
      </c>
      <c r="G138" s="6">
        <f>IF($B138=$B$3&amp;" Wide",SUMIFS('Input Forecast Cap Projects'!J$4:J$106,'Input Forecast Cap Projects'!$A$4:$A$106,$C$3,'Input Forecast Cap Projects'!$B$4:$B$106,'Output sheet'!$B$3,'Input Forecast Cap Projects'!$D$4:$D$106,'Output sheet'!$B$130),SUMIFS('Input Forecast Cap Projects'!J$4:J$106,'Input Forecast Cap Projects'!$A$4:$A$106,$C$3,'Input Forecast Cap Projects'!$B$4:$B$106,'Output sheet'!$B$3,'Input Forecast Cap Projects'!$D$4:$D$106,'Output sheet'!$B$130,'Input Forecast Cap Projects'!$C$4:$C$106,'Output sheet'!$B138))</f>
        <v>0</v>
      </c>
      <c r="H138" s="6">
        <f>IF($B138=$B$3&amp;" Wide",SUMIFS('Input Forecast Cap Projects'!K$4:K$106,'Input Forecast Cap Projects'!$A$4:$A$106,$C$3,'Input Forecast Cap Projects'!$B$4:$B$106,'Output sheet'!$B$3,'Input Forecast Cap Projects'!$D$4:$D$106,'Output sheet'!$B$130),SUMIFS('Input Forecast Cap Projects'!K$4:K$106,'Input Forecast Cap Projects'!$A$4:$A$106,$C$3,'Input Forecast Cap Projects'!$B$4:$B$106,'Output sheet'!$B$3,'Input Forecast Cap Projects'!$D$4:$D$106,'Output sheet'!$B$130,'Input Forecast Cap Projects'!$C$4:$C$106,'Output sheet'!$B138))</f>
        <v>0</v>
      </c>
      <c r="I138" s="6">
        <f>IF($B138=$B$3&amp;" Wide",SUMIFS('Input Forecast Cap Projects'!L$4:L$106,'Input Forecast Cap Projects'!$A$4:$A$106,$C$3,'Input Forecast Cap Projects'!$B$4:$B$106,'Output sheet'!$B$3,'Input Forecast Cap Projects'!$D$4:$D$106,'Output sheet'!$B$130),SUMIFS('Input Forecast Cap Projects'!L$4:L$106,'Input Forecast Cap Projects'!$A$4:$A$106,$C$3,'Input Forecast Cap Projects'!$B$4:$B$106,'Output sheet'!$B$3,'Input Forecast Cap Projects'!$D$4:$D$106,'Output sheet'!$B$130,'Input Forecast Cap Projects'!$C$4:$C$106,'Output sheet'!$B138))</f>
        <v>0</v>
      </c>
      <c r="J138" s="6">
        <f>IF($B138=$B$3&amp;" Wide",SUMIFS('Input Forecast Cap Projects'!M$4:M$106,'Input Forecast Cap Projects'!$A$4:$A$106,$C$3,'Input Forecast Cap Projects'!$B$4:$B$106,'Output sheet'!$B$3,'Input Forecast Cap Projects'!$D$4:$D$106,'Output sheet'!$B$130),SUMIFS('Input Forecast Cap Projects'!M$4:M$106,'Input Forecast Cap Projects'!$A$4:$A$106,$C$3,'Input Forecast Cap Projects'!$B$4:$B$106,'Output sheet'!$B$3,'Input Forecast Cap Projects'!$D$4:$D$106,'Output sheet'!$B$130,'Input Forecast Cap Projects'!$C$4:$C$106,'Output sheet'!$B138))</f>
        <v>0</v>
      </c>
      <c r="K138" s="6">
        <f>IF($B138=$B$3&amp;" Wide",SUMIFS('Input Forecast Cap Projects'!N$4:N$106,'Input Forecast Cap Projects'!$A$4:$A$106,$C$3,'Input Forecast Cap Projects'!$B$4:$B$106,'Output sheet'!$B$3,'Input Forecast Cap Projects'!$D$4:$D$106,'Output sheet'!$B$130),SUMIFS('Input Forecast Cap Projects'!N$4:N$106,'Input Forecast Cap Projects'!$A$4:$A$106,$C$3,'Input Forecast Cap Projects'!$B$4:$B$106,'Output sheet'!$B$3,'Input Forecast Cap Projects'!$D$4:$D$106,'Output sheet'!$B$130,'Input Forecast Cap Projects'!$C$4:$C$106,'Output sheet'!$B138))</f>
        <v>0</v>
      </c>
      <c r="L138" s="6">
        <f>IF($B138=$B$3&amp;" Wide",SUMIFS('Input Forecast Cap Projects'!O$4:O$106,'Input Forecast Cap Projects'!$A$4:$A$106,$C$3,'Input Forecast Cap Projects'!$B$4:$B$106,'Output sheet'!$B$3,'Input Forecast Cap Projects'!$D$4:$D$106,'Output sheet'!$B$130),SUMIFS('Input Forecast Cap Projects'!O$4:O$106,'Input Forecast Cap Projects'!$A$4:$A$106,$C$3,'Input Forecast Cap Projects'!$B$4:$B$106,'Output sheet'!$B$3,'Input Forecast Cap Projects'!$D$4:$D$106,'Output sheet'!$B$130,'Input Forecast Cap Projects'!$C$4:$C$106,'Output sheet'!$B138))</f>
        <v>0</v>
      </c>
      <c r="M138" s="6">
        <f>IF($B138=$B$3&amp;" Wide",SUMIFS('Input Forecast Cap Projects'!P$4:P$106,'Input Forecast Cap Projects'!$A$4:$A$106,$C$3,'Input Forecast Cap Projects'!$B$4:$B$106,'Output sheet'!$B$3,'Input Forecast Cap Projects'!$D$4:$D$106,'Output sheet'!$B$130),SUMIFS('Input Forecast Cap Projects'!P$4:P$106,'Input Forecast Cap Projects'!$A$4:$A$106,$C$3,'Input Forecast Cap Projects'!$B$4:$B$106,'Output sheet'!$B$3,'Input Forecast Cap Projects'!$D$4:$D$106,'Output sheet'!$B$130,'Input Forecast Cap Projects'!$C$4:$C$106,'Output sheet'!$B138))</f>
        <v>0</v>
      </c>
      <c r="N138" s="6">
        <f>IF($B138=$B$3&amp;" Wide",SUMIFS('Input Forecast Cap Projects'!Q$4:Q$106,'Input Forecast Cap Projects'!$A$4:$A$106,$C$3,'Input Forecast Cap Projects'!$B$4:$B$106,'Output sheet'!$B$3,'Input Forecast Cap Projects'!$D$4:$D$106,'Output sheet'!$B$130),SUMIFS('Input Forecast Cap Projects'!Q$4:Q$106,'Input Forecast Cap Projects'!$A$4:$A$106,$C$3,'Input Forecast Cap Projects'!$B$4:$B$106,'Output sheet'!$B$3,'Input Forecast Cap Projects'!$D$4:$D$106,'Output sheet'!$B$130,'Input Forecast Cap Projects'!$C$4:$C$106,'Output sheet'!$B138))</f>
        <v>0</v>
      </c>
      <c r="O138" s="6">
        <f>IF($B138=$B$3&amp;" Wide",SUMIFS('Input Forecast Cap Projects'!R$4:R$106,'Input Forecast Cap Projects'!$A$4:$A$106,$C$3,'Input Forecast Cap Projects'!$B$4:$B$106,'Output sheet'!$B$3,'Input Forecast Cap Projects'!$D$4:$D$106,'Output sheet'!$B$130),SUMIFS('Input Forecast Cap Projects'!R$4:R$106,'Input Forecast Cap Projects'!$A$4:$A$106,$C$3,'Input Forecast Cap Projects'!$B$4:$B$106,'Output sheet'!$B$3,'Input Forecast Cap Projects'!$D$4:$D$106,'Output sheet'!$B$130,'Input Forecast Cap Projects'!$C$4:$C$106,'Output sheet'!$B138))</f>
        <v>0</v>
      </c>
      <c r="P138" s="6">
        <f>IF($B138=$B$3&amp;" Wide",SUMIFS('Input Forecast Cap Projects'!S$4:S$106,'Input Forecast Cap Projects'!$A$4:$A$106,$C$3,'Input Forecast Cap Projects'!$B$4:$B$106,'Output sheet'!$B$3,'Input Forecast Cap Projects'!$D$4:$D$106,'Output sheet'!$B$130),SUMIFS('Input Forecast Cap Projects'!S$4:S$106,'Input Forecast Cap Projects'!$A$4:$A$106,$C$3,'Input Forecast Cap Projects'!$B$4:$B$106,'Output sheet'!$B$3,'Input Forecast Cap Projects'!$D$4:$D$106,'Output sheet'!$B$130,'Input Forecast Cap Projects'!$C$4:$C$106,'Output sheet'!$B138))</f>
        <v>0</v>
      </c>
      <c r="Q138" s="6">
        <f>IF($B138=$B$3&amp;" Wide",SUMIFS('Input Forecast Cap Projects'!T$4:T$106,'Input Forecast Cap Projects'!$A$4:$A$106,$C$3,'Input Forecast Cap Projects'!$B$4:$B$106,'Output sheet'!$B$3,'Input Forecast Cap Projects'!$D$4:$D$106,'Output sheet'!$B$130),SUMIFS('Input Forecast Cap Projects'!T$4:T$106,'Input Forecast Cap Projects'!$A$4:$A$106,$C$3,'Input Forecast Cap Projects'!$B$4:$B$106,'Output sheet'!$B$3,'Input Forecast Cap Projects'!$D$4:$D$106,'Output sheet'!$B$130,'Input Forecast Cap Projects'!$C$4:$C$106,'Output sheet'!$B138))</f>
        <v>0</v>
      </c>
      <c r="R138" s="6">
        <f>IF($B138=$B$3&amp;" Wide",SUMIFS('Input Forecast Cap Projects'!U$4:U$106,'Input Forecast Cap Projects'!$A$4:$A$106,$C$3,'Input Forecast Cap Projects'!$B$4:$B$106,'Output sheet'!$B$3,'Input Forecast Cap Projects'!$D$4:$D$106,'Output sheet'!$B$130),SUMIFS('Input Forecast Cap Projects'!U$4:U$106,'Input Forecast Cap Projects'!$A$4:$A$106,$C$3,'Input Forecast Cap Projects'!$B$4:$B$106,'Output sheet'!$B$3,'Input Forecast Cap Projects'!$D$4:$D$106,'Output sheet'!$B$130,'Input Forecast Cap Projects'!$C$4:$C$106,'Output sheet'!$B138))</f>
        <v>0</v>
      </c>
      <c r="S138" s="6">
        <f>IF($B138=$B$3&amp;" Wide",SUMIFS('Input Forecast Cap Projects'!V$4:V$106,'Input Forecast Cap Projects'!$A$4:$A$106,$C$3,'Input Forecast Cap Projects'!$B$4:$B$106,'Output sheet'!$B$3,'Input Forecast Cap Projects'!$D$4:$D$106,'Output sheet'!$B$130),SUMIFS('Input Forecast Cap Projects'!V$4:V$106,'Input Forecast Cap Projects'!$A$4:$A$106,$C$3,'Input Forecast Cap Projects'!$B$4:$B$106,'Output sheet'!$B$3,'Input Forecast Cap Projects'!$D$4:$D$106,'Output sheet'!$B$130,'Input Forecast Cap Projects'!$C$4:$C$106,'Output sheet'!$B138))</f>
        <v>0</v>
      </c>
      <c r="T138" s="6">
        <f>IF($B138=$B$3&amp;" Wide",SUMIFS('Input Forecast Cap Projects'!W$4:W$106,'Input Forecast Cap Projects'!$A$4:$A$106,$C$3,'Input Forecast Cap Projects'!$B$4:$B$106,'Output sheet'!$B$3,'Input Forecast Cap Projects'!$D$4:$D$106,'Output sheet'!$B$130),SUMIFS('Input Forecast Cap Projects'!W$4:W$106,'Input Forecast Cap Projects'!$A$4:$A$106,$C$3,'Input Forecast Cap Projects'!$B$4:$B$106,'Output sheet'!$B$3,'Input Forecast Cap Projects'!$D$4:$D$106,'Output sheet'!$B$130,'Input Forecast Cap Projects'!$C$4:$C$106,'Output sheet'!$B138))</f>
        <v>0</v>
      </c>
      <c r="U138" s="6">
        <f>IF($B138=$B$3&amp;" Wide",SUMIFS('Input Forecast Cap Projects'!X$4:X$106,'Input Forecast Cap Projects'!$A$4:$A$106,$C$3,'Input Forecast Cap Projects'!$B$4:$B$106,'Output sheet'!$B$3,'Input Forecast Cap Projects'!$D$4:$D$106,'Output sheet'!$B$130),SUMIFS('Input Forecast Cap Projects'!X$4:X$106,'Input Forecast Cap Projects'!$A$4:$A$106,$C$3,'Input Forecast Cap Projects'!$B$4:$B$106,'Output sheet'!$B$3,'Input Forecast Cap Projects'!$D$4:$D$106,'Output sheet'!$B$130,'Input Forecast Cap Projects'!$C$4:$C$106,'Output sheet'!$B138))</f>
        <v>0</v>
      </c>
      <c r="V138" s="6">
        <f>IF($B138=$B$3&amp;" Wide",SUMIFS('Input Forecast Cap Projects'!Y$4:Y$106,'Input Forecast Cap Projects'!$A$4:$A$106,$C$3,'Input Forecast Cap Projects'!$B$4:$B$106,'Output sheet'!$B$3,'Input Forecast Cap Projects'!$D$4:$D$106,'Output sheet'!$B$130),SUMIFS('Input Forecast Cap Projects'!Y$4:Y$106,'Input Forecast Cap Projects'!$A$4:$A$106,$C$3,'Input Forecast Cap Projects'!$B$4:$B$106,'Output sheet'!$B$3,'Input Forecast Cap Projects'!$D$4:$D$106,'Output sheet'!$B$130,'Input Forecast Cap Projects'!$C$4:$C$106,'Output sheet'!$B138))</f>
        <v>0</v>
      </c>
      <c r="W138" s="6">
        <f>IF($B138=$B$3&amp;" Wide",SUMIFS('Input Forecast Cap Projects'!Z$4:Z$106,'Input Forecast Cap Projects'!$A$4:$A$106,$C$3,'Input Forecast Cap Projects'!$B$4:$B$106,'Output sheet'!$B$3,'Input Forecast Cap Projects'!$D$4:$D$106,'Output sheet'!$B$130),SUMIFS('Input Forecast Cap Projects'!Z$4:Z$106,'Input Forecast Cap Projects'!$A$4:$A$106,$C$3,'Input Forecast Cap Projects'!$B$4:$B$106,'Output sheet'!$B$3,'Input Forecast Cap Projects'!$D$4:$D$106,'Output sheet'!$B$130,'Input Forecast Cap Projects'!$C$4:$C$106,'Output sheet'!$B138))</f>
        <v>0</v>
      </c>
      <c r="X138" s="6">
        <f>IF($B138=$B$3&amp;" Wide",SUMIFS('Input Forecast Cap Projects'!AA$4:AA$106,'Input Forecast Cap Projects'!$A$4:$A$106,$C$3,'Input Forecast Cap Projects'!$B$4:$B$106,'Output sheet'!$B$3,'Input Forecast Cap Projects'!$D$4:$D$106,'Output sheet'!$B$130),SUMIFS('Input Forecast Cap Projects'!AA$4:AA$106,'Input Forecast Cap Projects'!$A$4:$A$106,$C$3,'Input Forecast Cap Projects'!$B$4:$B$106,'Output sheet'!$B$3,'Input Forecast Cap Projects'!$D$4:$D$106,'Output sheet'!$B$130,'Input Forecast Cap Projects'!$C$4:$C$106,'Output sheet'!$B138))</f>
        <v>0</v>
      </c>
      <c r="Y138" s="6">
        <f>IF($B138=$B$3&amp;" Wide",SUMIFS('Input Forecast Cap Projects'!AB$4:AB$106,'Input Forecast Cap Projects'!$A$4:$A$106,$C$3,'Input Forecast Cap Projects'!$B$4:$B$106,'Output sheet'!$B$3,'Input Forecast Cap Projects'!$D$4:$D$106,'Output sheet'!$B$130),SUMIFS('Input Forecast Cap Projects'!AB$4:AB$106,'Input Forecast Cap Projects'!$A$4:$A$106,$C$3,'Input Forecast Cap Projects'!$B$4:$B$106,'Output sheet'!$B$3,'Input Forecast Cap Projects'!$D$4:$D$106,'Output sheet'!$B$130,'Input Forecast Cap Projects'!$C$4:$C$106,'Output sheet'!$B138))</f>
        <v>0</v>
      </c>
      <c r="Z138" s="6">
        <f>IF($B138=$B$3&amp;" Wide",SUMIFS('Input Forecast Cap Projects'!AC$4:AC$106,'Input Forecast Cap Projects'!$A$4:$A$106,$C$3,'Input Forecast Cap Projects'!$B$4:$B$106,'Output sheet'!$B$3,'Input Forecast Cap Projects'!$D$4:$D$106,'Output sheet'!$B$130),SUMIFS('Input Forecast Cap Projects'!AC$4:AC$106,'Input Forecast Cap Projects'!$A$4:$A$106,$C$3,'Input Forecast Cap Projects'!$B$4:$B$106,'Output sheet'!$B$3,'Input Forecast Cap Projects'!$D$4:$D$106,'Output sheet'!$B$130,'Input Forecast Cap Projects'!$C$4:$C$106,'Output sheet'!$B138))</f>
        <v>0</v>
      </c>
      <c r="AA138" s="6">
        <f>IF($B138=$B$3&amp;" Wide",SUMIFS('Input Forecast Cap Projects'!AD$4:AD$106,'Input Forecast Cap Projects'!$A$4:$A$106,$C$3,'Input Forecast Cap Projects'!$B$4:$B$106,'Output sheet'!$B$3,'Input Forecast Cap Projects'!$D$4:$D$106,'Output sheet'!$B$130),SUMIFS('Input Forecast Cap Projects'!AD$4:AD$106,'Input Forecast Cap Projects'!$A$4:$A$106,$C$3,'Input Forecast Cap Projects'!$B$4:$B$106,'Output sheet'!$B$3,'Input Forecast Cap Projects'!$D$4:$D$106,'Output sheet'!$B$130,'Input Forecast Cap Projects'!$C$4:$C$106,'Output sheet'!$B138))</f>
        <v>0</v>
      </c>
    </row>
    <row r="139" spans="2:27">
      <c r="B139" s="32" t="str">
        <f t="shared" si="38"/>
        <v/>
      </c>
      <c r="C139" s="6">
        <f>IF($B139=$B$3&amp;" Wide",SUMIFS('Input Forecast Cap Projects'!F$4:F$106,'Input Forecast Cap Projects'!$A$4:$A$106,$C$3,'Input Forecast Cap Projects'!$B$4:$B$106,'Output sheet'!$B$3,'Input Forecast Cap Projects'!$D$4:$D$106,'Output sheet'!$B$130),SUMIFS('Input Forecast Cap Projects'!F$4:F$106,'Input Forecast Cap Projects'!$A$4:$A$106,$C$3,'Input Forecast Cap Projects'!$B$4:$B$106,'Output sheet'!$B$3,'Input Forecast Cap Projects'!$D$4:$D$106,'Output sheet'!$B$130,'Input Forecast Cap Projects'!$C$4:$C$106,'Output sheet'!$B139))</f>
        <v>0</v>
      </c>
      <c r="D139" s="6">
        <f>IF($B139=$B$3&amp;" Wide",SUMIFS('Input Forecast Cap Projects'!G$4:G$106,'Input Forecast Cap Projects'!$A$4:$A$106,$C$3,'Input Forecast Cap Projects'!$B$4:$B$106,'Output sheet'!$B$3,'Input Forecast Cap Projects'!$D$4:$D$106,'Output sheet'!$B$130),SUMIFS('Input Forecast Cap Projects'!G$4:G$106,'Input Forecast Cap Projects'!$A$4:$A$106,$C$3,'Input Forecast Cap Projects'!$B$4:$B$106,'Output sheet'!$B$3,'Input Forecast Cap Projects'!$D$4:$D$106,'Output sheet'!$B$130,'Input Forecast Cap Projects'!$C$4:$C$106,'Output sheet'!$B139))</f>
        <v>0</v>
      </c>
      <c r="E139" s="6">
        <f>IF($B139=$B$3&amp;" Wide",SUMIFS('Input Forecast Cap Projects'!H$4:H$106,'Input Forecast Cap Projects'!$A$4:$A$106,$C$3,'Input Forecast Cap Projects'!$B$4:$B$106,'Output sheet'!$B$3,'Input Forecast Cap Projects'!$D$4:$D$106,'Output sheet'!$B$130),SUMIFS('Input Forecast Cap Projects'!H$4:H$106,'Input Forecast Cap Projects'!$A$4:$A$106,$C$3,'Input Forecast Cap Projects'!$B$4:$B$106,'Output sheet'!$B$3,'Input Forecast Cap Projects'!$D$4:$D$106,'Output sheet'!$B$130,'Input Forecast Cap Projects'!$C$4:$C$106,'Output sheet'!$B139))</f>
        <v>0</v>
      </c>
      <c r="F139" s="6">
        <f>IF($B139=$B$3&amp;" Wide",SUMIFS('Input Forecast Cap Projects'!I$4:I$106,'Input Forecast Cap Projects'!$A$4:$A$106,$C$3,'Input Forecast Cap Projects'!$B$4:$B$106,'Output sheet'!$B$3,'Input Forecast Cap Projects'!$D$4:$D$106,'Output sheet'!$B$130),SUMIFS('Input Forecast Cap Projects'!I$4:I$106,'Input Forecast Cap Projects'!$A$4:$A$106,$C$3,'Input Forecast Cap Projects'!$B$4:$B$106,'Output sheet'!$B$3,'Input Forecast Cap Projects'!$D$4:$D$106,'Output sheet'!$B$130,'Input Forecast Cap Projects'!$C$4:$C$106,'Output sheet'!$B139))</f>
        <v>0</v>
      </c>
      <c r="G139" s="6">
        <f>IF($B139=$B$3&amp;" Wide",SUMIFS('Input Forecast Cap Projects'!J$4:J$106,'Input Forecast Cap Projects'!$A$4:$A$106,$C$3,'Input Forecast Cap Projects'!$B$4:$B$106,'Output sheet'!$B$3,'Input Forecast Cap Projects'!$D$4:$D$106,'Output sheet'!$B$130),SUMIFS('Input Forecast Cap Projects'!J$4:J$106,'Input Forecast Cap Projects'!$A$4:$A$106,$C$3,'Input Forecast Cap Projects'!$B$4:$B$106,'Output sheet'!$B$3,'Input Forecast Cap Projects'!$D$4:$D$106,'Output sheet'!$B$130,'Input Forecast Cap Projects'!$C$4:$C$106,'Output sheet'!$B139))</f>
        <v>0</v>
      </c>
      <c r="H139" s="6">
        <f>IF($B139=$B$3&amp;" Wide",SUMIFS('Input Forecast Cap Projects'!K$4:K$106,'Input Forecast Cap Projects'!$A$4:$A$106,$C$3,'Input Forecast Cap Projects'!$B$4:$B$106,'Output sheet'!$B$3,'Input Forecast Cap Projects'!$D$4:$D$106,'Output sheet'!$B$130),SUMIFS('Input Forecast Cap Projects'!K$4:K$106,'Input Forecast Cap Projects'!$A$4:$A$106,$C$3,'Input Forecast Cap Projects'!$B$4:$B$106,'Output sheet'!$B$3,'Input Forecast Cap Projects'!$D$4:$D$106,'Output sheet'!$B$130,'Input Forecast Cap Projects'!$C$4:$C$106,'Output sheet'!$B139))</f>
        <v>0</v>
      </c>
      <c r="I139" s="6">
        <f>IF($B139=$B$3&amp;" Wide",SUMIFS('Input Forecast Cap Projects'!L$4:L$106,'Input Forecast Cap Projects'!$A$4:$A$106,$C$3,'Input Forecast Cap Projects'!$B$4:$B$106,'Output sheet'!$B$3,'Input Forecast Cap Projects'!$D$4:$D$106,'Output sheet'!$B$130),SUMIFS('Input Forecast Cap Projects'!L$4:L$106,'Input Forecast Cap Projects'!$A$4:$A$106,$C$3,'Input Forecast Cap Projects'!$B$4:$B$106,'Output sheet'!$B$3,'Input Forecast Cap Projects'!$D$4:$D$106,'Output sheet'!$B$130,'Input Forecast Cap Projects'!$C$4:$C$106,'Output sheet'!$B139))</f>
        <v>0</v>
      </c>
      <c r="J139" s="6">
        <f>IF($B139=$B$3&amp;" Wide",SUMIFS('Input Forecast Cap Projects'!M$4:M$106,'Input Forecast Cap Projects'!$A$4:$A$106,$C$3,'Input Forecast Cap Projects'!$B$4:$B$106,'Output sheet'!$B$3,'Input Forecast Cap Projects'!$D$4:$D$106,'Output sheet'!$B$130),SUMIFS('Input Forecast Cap Projects'!M$4:M$106,'Input Forecast Cap Projects'!$A$4:$A$106,$C$3,'Input Forecast Cap Projects'!$B$4:$B$106,'Output sheet'!$B$3,'Input Forecast Cap Projects'!$D$4:$D$106,'Output sheet'!$B$130,'Input Forecast Cap Projects'!$C$4:$C$106,'Output sheet'!$B139))</f>
        <v>0</v>
      </c>
      <c r="K139" s="6">
        <f>IF($B139=$B$3&amp;" Wide",SUMIFS('Input Forecast Cap Projects'!N$4:N$106,'Input Forecast Cap Projects'!$A$4:$A$106,$C$3,'Input Forecast Cap Projects'!$B$4:$B$106,'Output sheet'!$B$3,'Input Forecast Cap Projects'!$D$4:$D$106,'Output sheet'!$B$130),SUMIFS('Input Forecast Cap Projects'!N$4:N$106,'Input Forecast Cap Projects'!$A$4:$A$106,$C$3,'Input Forecast Cap Projects'!$B$4:$B$106,'Output sheet'!$B$3,'Input Forecast Cap Projects'!$D$4:$D$106,'Output sheet'!$B$130,'Input Forecast Cap Projects'!$C$4:$C$106,'Output sheet'!$B139))</f>
        <v>0</v>
      </c>
      <c r="L139" s="6">
        <f>IF($B139=$B$3&amp;" Wide",SUMIFS('Input Forecast Cap Projects'!O$4:O$106,'Input Forecast Cap Projects'!$A$4:$A$106,$C$3,'Input Forecast Cap Projects'!$B$4:$B$106,'Output sheet'!$B$3,'Input Forecast Cap Projects'!$D$4:$D$106,'Output sheet'!$B$130),SUMIFS('Input Forecast Cap Projects'!O$4:O$106,'Input Forecast Cap Projects'!$A$4:$A$106,$C$3,'Input Forecast Cap Projects'!$B$4:$B$106,'Output sheet'!$B$3,'Input Forecast Cap Projects'!$D$4:$D$106,'Output sheet'!$B$130,'Input Forecast Cap Projects'!$C$4:$C$106,'Output sheet'!$B139))</f>
        <v>0</v>
      </c>
      <c r="M139" s="6">
        <f>IF($B139=$B$3&amp;" Wide",SUMIFS('Input Forecast Cap Projects'!P$4:P$106,'Input Forecast Cap Projects'!$A$4:$A$106,$C$3,'Input Forecast Cap Projects'!$B$4:$B$106,'Output sheet'!$B$3,'Input Forecast Cap Projects'!$D$4:$D$106,'Output sheet'!$B$130),SUMIFS('Input Forecast Cap Projects'!P$4:P$106,'Input Forecast Cap Projects'!$A$4:$A$106,$C$3,'Input Forecast Cap Projects'!$B$4:$B$106,'Output sheet'!$B$3,'Input Forecast Cap Projects'!$D$4:$D$106,'Output sheet'!$B$130,'Input Forecast Cap Projects'!$C$4:$C$106,'Output sheet'!$B139))</f>
        <v>0</v>
      </c>
      <c r="N139" s="6">
        <f>IF($B139=$B$3&amp;" Wide",SUMIFS('Input Forecast Cap Projects'!Q$4:Q$106,'Input Forecast Cap Projects'!$A$4:$A$106,$C$3,'Input Forecast Cap Projects'!$B$4:$B$106,'Output sheet'!$B$3,'Input Forecast Cap Projects'!$D$4:$D$106,'Output sheet'!$B$130),SUMIFS('Input Forecast Cap Projects'!Q$4:Q$106,'Input Forecast Cap Projects'!$A$4:$A$106,$C$3,'Input Forecast Cap Projects'!$B$4:$B$106,'Output sheet'!$B$3,'Input Forecast Cap Projects'!$D$4:$D$106,'Output sheet'!$B$130,'Input Forecast Cap Projects'!$C$4:$C$106,'Output sheet'!$B139))</f>
        <v>0</v>
      </c>
      <c r="O139" s="6">
        <f>IF($B139=$B$3&amp;" Wide",SUMIFS('Input Forecast Cap Projects'!R$4:R$106,'Input Forecast Cap Projects'!$A$4:$A$106,$C$3,'Input Forecast Cap Projects'!$B$4:$B$106,'Output sheet'!$B$3,'Input Forecast Cap Projects'!$D$4:$D$106,'Output sheet'!$B$130),SUMIFS('Input Forecast Cap Projects'!R$4:R$106,'Input Forecast Cap Projects'!$A$4:$A$106,$C$3,'Input Forecast Cap Projects'!$B$4:$B$106,'Output sheet'!$B$3,'Input Forecast Cap Projects'!$D$4:$D$106,'Output sheet'!$B$130,'Input Forecast Cap Projects'!$C$4:$C$106,'Output sheet'!$B139))</f>
        <v>0</v>
      </c>
      <c r="P139" s="6">
        <f>IF($B139=$B$3&amp;" Wide",SUMIFS('Input Forecast Cap Projects'!S$4:S$106,'Input Forecast Cap Projects'!$A$4:$A$106,$C$3,'Input Forecast Cap Projects'!$B$4:$B$106,'Output sheet'!$B$3,'Input Forecast Cap Projects'!$D$4:$D$106,'Output sheet'!$B$130),SUMIFS('Input Forecast Cap Projects'!S$4:S$106,'Input Forecast Cap Projects'!$A$4:$A$106,$C$3,'Input Forecast Cap Projects'!$B$4:$B$106,'Output sheet'!$B$3,'Input Forecast Cap Projects'!$D$4:$D$106,'Output sheet'!$B$130,'Input Forecast Cap Projects'!$C$4:$C$106,'Output sheet'!$B139))</f>
        <v>0</v>
      </c>
      <c r="Q139" s="6">
        <f>IF($B139=$B$3&amp;" Wide",SUMIFS('Input Forecast Cap Projects'!T$4:T$106,'Input Forecast Cap Projects'!$A$4:$A$106,$C$3,'Input Forecast Cap Projects'!$B$4:$B$106,'Output sheet'!$B$3,'Input Forecast Cap Projects'!$D$4:$D$106,'Output sheet'!$B$130),SUMIFS('Input Forecast Cap Projects'!T$4:T$106,'Input Forecast Cap Projects'!$A$4:$A$106,$C$3,'Input Forecast Cap Projects'!$B$4:$B$106,'Output sheet'!$B$3,'Input Forecast Cap Projects'!$D$4:$D$106,'Output sheet'!$B$130,'Input Forecast Cap Projects'!$C$4:$C$106,'Output sheet'!$B139))</f>
        <v>0</v>
      </c>
      <c r="R139" s="6">
        <f>IF($B139=$B$3&amp;" Wide",SUMIFS('Input Forecast Cap Projects'!U$4:U$106,'Input Forecast Cap Projects'!$A$4:$A$106,$C$3,'Input Forecast Cap Projects'!$B$4:$B$106,'Output sheet'!$B$3,'Input Forecast Cap Projects'!$D$4:$D$106,'Output sheet'!$B$130),SUMIFS('Input Forecast Cap Projects'!U$4:U$106,'Input Forecast Cap Projects'!$A$4:$A$106,$C$3,'Input Forecast Cap Projects'!$B$4:$B$106,'Output sheet'!$B$3,'Input Forecast Cap Projects'!$D$4:$D$106,'Output sheet'!$B$130,'Input Forecast Cap Projects'!$C$4:$C$106,'Output sheet'!$B139))</f>
        <v>0</v>
      </c>
      <c r="S139" s="6">
        <f>IF($B139=$B$3&amp;" Wide",SUMIFS('Input Forecast Cap Projects'!V$4:V$106,'Input Forecast Cap Projects'!$A$4:$A$106,$C$3,'Input Forecast Cap Projects'!$B$4:$B$106,'Output sheet'!$B$3,'Input Forecast Cap Projects'!$D$4:$D$106,'Output sheet'!$B$130),SUMIFS('Input Forecast Cap Projects'!V$4:V$106,'Input Forecast Cap Projects'!$A$4:$A$106,$C$3,'Input Forecast Cap Projects'!$B$4:$B$106,'Output sheet'!$B$3,'Input Forecast Cap Projects'!$D$4:$D$106,'Output sheet'!$B$130,'Input Forecast Cap Projects'!$C$4:$C$106,'Output sheet'!$B139))</f>
        <v>0</v>
      </c>
      <c r="T139" s="6">
        <f>IF($B139=$B$3&amp;" Wide",SUMIFS('Input Forecast Cap Projects'!W$4:W$106,'Input Forecast Cap Projects'!$A$4:$A$106,$C$3,'Input Forecast Cap Projects'!$B$4:$B$106,'Output sheet'!$B$3,'Input Forecast Cap Projects'!$D$4:$D$106,'Output sheet'!$B$130),SUMIFS('Input Forecast Cap Projects'!W$4:W$106,'Input Forecast Cap Projects'!$A$4:$A$106,$C$3,'Input Forecast Cap Projects'!$B$4:$B$106,'Output sheet'!$B$3,'Input Forecast Cap Projects'!$D$4:$D$106,'Output sheet'!$B$130,'Input Forecast Cap Projects'!$C$4:$C$106,'Output sheet'!$B139))</f>
        <v>0</v>
      </c>
      <c r="U139" s="6">
        <f>IF($B139=$B$3&amp;" Wide",SUMIFS('Input Forecast Cap Projects'!X$4:X$106,'Input Forecast Cap Projects'!$A$4:$A$106,$C$3,'Input Forecast Cap Projects'!$B$4:$B$106,'Output sheet'!$B$3,'Input Forecast Cap Projects'!$D$4:$D$106,'Output sheet'!$B$130),SUMIFS('Input Forecast Cap Projects'!X$4:X$106,'Input Forecast Cap Projects'!$A$4:$A$106,$C$3,'Input Forecast Cap Projects'!$B$4:$B$106,'Output sheet'!$B$3,'Input Forecast Cap Projects'!$D$4:$D$106,'Output sheet'!$B$130,'Input Forecast Cap Projects'!$C$4:$C$106,'Output sheet'!$B139))</f>
        <v>0</v>
      </c>
      <c r="V139" s="6">
        <f>IF($B139=$B$3&amp;" Wide",SUMIFS('Input Forecast Cap Projects'!Y$4:Y$106,'Input Forecast Cap Projects'!$A$4:$A$106,$C$3,'Input Forecast Cap Projects'!$B$4:$B$106,'Output sheet'!$B$3,'Input Forecast Cap Projects'!$D$4:$D$106,'Output sheet'!$B$130),SUMIFS('Input Forecast Cap Projects'!Y$4:Y$106,'Input Forecast Cap Projects'!$A$4:$A$106,$C$3,'Input Forecast Cap Projects'!$B$4:$B$106,'Output sheet'!$B$3,'Input Forecast Cap Projects'!$D$4:$D$106,'Output sheet'!$B$130,'Input Forecast Cap Projects'!$C$4:$C$106,'Output sheet'!$B139))</f>
        <v>0</v>
      </c>
      <c r="W139" s="6">
        <f>IF($B139=$B$3&amp;" Wide",SUMIFS('Input Forecast Cap Projects'!Z$4:Z$106,'Input Forecast Cap Projects'!$A$4:$A$106,$C$3,'Input Forecast Cap Projects'!$B$4:$B$106,'Output sheet'!$B$3,'Input Forecast Cap Projects'!$D$4:$D$106,'Output sheet'!$B$130),SUMIFS('Input Forecast Cap Projects'!Z$4:Z$106,'Input Forecast Cap Projects'!$A$4:$A$106,$C$3,'Input Forecast Cap Projects'!$B$4:$B$106,'Output sheet'!$B$3,'Input Forecast Cap Projects'!$D$4:$D$106,'Output sheet'!$B$130,'Input Forecast Cap Projects'!$C$4:$C$106,'Output sheet'!$B139))</f>
        <v>0</v>
      </c>
      <c r="X139" s="6">
        <f>IF($B139=$B$3&amp;" Wide",SUMIFS('Input Forecast Cap Projects'!AA$4:AA$106,'Input Forecast Cap Projects'!$A$4:$A$106,$C$3,'Input Forecast Cap Projects'!$B$4:$B$106,'Output sheet'!$B$3,'Input Forecast Cap Projects'!$D$4:$D$106,'Output sheet'!$B$130),SUMIFS('Input Forecast Cap Projects'!AA$4:AA$106,'Input Forecast Cap Projects'!$A$4:$A$106,$C$3,'Input Forecast Cap Projects'!$B$4:$B$106,'Output sheet'!$B$3,'Input Forecast Cap Projects'!$D$4:$D$106,'Output sheet'!$B$130,'Input Forecast Cap Projects'!$C$4:$C$106,'Output sheet'!$B139))</f>
        <v>0</v>
      </c>
      <c r="Y139" s="6">
        <f>IF($B139=$B$3&amp;" Wide",SUMIFS('Input Forecast Cap Projects'!AB$4:AB$106,'Input Forecast Cap Projects'!$A$4:$A$106,$C$3,'Input Forecast Cap Projects'!$B$4:$B$106,'Output sheet'!$B$3,'Input Forecast Cap Projects'!$D$4:$D$106,'Output sheet'!$B$130),SUMIFS('Input Forecast Cap Projects'!AB$4:AB$106,'Input Forecast Cap Projects'!$A$4:$A$106,$C$3,'Input Forecast Cap Projects'!$B$4:$B$106,'Output sheet'!$B$3,'Input Forecast Cap Projects'!$D$4:$D$106,'Output sheet'!$B$130,'Input Forecast Cap Projects'!$C$4:$C$106,'Output sheet'!$B139))</f>
        <v>0</v>
      </c>
      <c r="Z139" s="6">
        <f>IF($B139=$B$3&amp;" Wide",SUMIFS('Input Forecast Cap Projects'!AC$4:AC$106,'Input Forecast Cap Projects'!$A$4:$A$106,$C$3,'Input Forecast Cap Projects'!$B$4:$B$106,'Output sheet'!$B$3,'Input Forecast Cap Projects'!$D$4:$D$106,'Output sheet'!$B$130),SUMIFS('Input Forecast Cap Projects'!AC$4:AC$106,'Input Forecast Cap Projects'!$A$4:$A$106,$C$3,'Input Forecast Cap Projects'!$B$4:$B$106,'Output sheet'!$B$3,'Input Forecast Cap Projects'!$D$4:$D$106,'Output sheet'!$B$130,'Input Forecast Cap Projects'!$C$4:$C$106,'Output sheet'!$B139))</f>
        <v>0</v>
      </c>
      <c r="AA139" s="6">
        <f>IF($B139=$B$3&amp;" Wide",SUMIFS('Input Forecast Cap Projects'!AD$4:AD$106,'Input Forecast Cap Projects'!$A$4:$A$106,$C$3,'Input Forecast Cap Projects'!$B$4:$B$106,'Output sheet'!$B$3,'Input Forecast Cap Projects'!$D$4:$D$106,'Output sheet'!$B$130),SUMIFS('Input Forecast Cap Projects'!AD$4:AD$106,'Input Forecast Cap Projects'!$A$4:$A$106,$C$3,'Input Forecast Cap Projects'!$B$4:$B$106,'Output sheet'!$B$3,'Input Forecast Cap Projects'!$D$4:$D$106,'Output sheet'!$B$130,'Input Forecast Cap Projects'!$C$4:$C$106,'Output sheet'!$B139))</f>
        <v>0</v>
      </c>
    </row>
    <row r="140" spans="2:27">
      <c r="B140" s="32" t="str">
        <f t="shared" si="38"/>
        <v/>
      </c>
      <c r="C140" s="6">
        <f>IF($B140=$B$3&amp;" Wide",SUMIFS('Input Forecast Cap Projects'!F$4:F$106,'Input Forecast Cap Projects'!$A$4:$A$106,$C$3,'Input Forecast Cap Projects'!$B$4:$B$106,'Output sheet'!$B$3,'Input Forecast Cap Projects'!$D$4:$D$106,'Output sheet'!$B$130),SUMIFS('Input Forecast Cap Projects'!F$4:F$106,'Input Forecast Cap Projects'!$A$4:$A$106,$C$3,'Input Forecast Cap Projects'!$B$4:$B$106,'Output sheet'!$B$3,'Input Forecast Cap Projects'!$D$4:$D$106,'Output sheet'!$B$130,'Input Forecast Cap Projects'!$C$4:$C$106,'Output sheet'!$B140))</f>
        <v>0</v>
      </c>
      <c r="D140" s="6">
        <f>IF($B140=$B$3&amp;" Wide",SUMIFS('Input Forecast Cap Projects'!G$4:G$106,'Input Forecast Cap Projects'!$A$4:$A$106,$C$3,'Input Forecast Cap Projects'!$B$4:$B$106,'Output sheet'!$B$3,'Input Forecast Cap Projects'!$D$4:$D$106,'Output sheet'!$B$130),SUMIFS('Input Forecast Cap Projects'!G$4:G$106,'Input Forecast Cap Projects'!$A$4:$A$106,$C$3,'Input Forecast Cap Projects'!$B$4:$B$106,'Output sheet'!$B$3,'Input Forecast Cap Projects'!$D$4:$D$106,'Output sheet'!$B$130,'Input Forecast Cap Projects'!$C$4:$C$106,'Output sheet'!$B140))</f>
        <v>0</v>
      </c>
      <c r="E140" s="6">
        <f>IF($B140=$B$3&amp;" Wide",SUMIFS('Input Forecast Cap Projects'!H$4:H$106,'Input Forecast Cap Projects'!$A$4:$A$106,$C$3,'Input Forecast Cap Projects'!$B$4:$B$106,'Output sheet'!$B$3,'Input Forecast Cap Projects'!$D$4:$D$106,'Output sheet'!$B$130),SUMIFS('Input Forecast Cap Projects'!H$4:H$106,'Input Forecast Cap Projects'!$A$4:$A$106,$C$3,'Input Forecast Cap Projects'!$B$4:$B$106,'Output sheet'!$B$3,'Input Forecast Cap Projects'!$D$4:$D$106,'Output sheet'!$B$130,'Input Forecast Cap Projects'!$C$4:$C$106,'Output sheet'!$B140))</f>
        <v>0</v>
      </c>
      <c r="F140" s="6">
        <f>IF($B140=$B$3&amp;" Wide",SUMIFS('Input Forecast Cap Projects'!I$4:I$106,'Input Forecast Cap Projects'!$A$4:$A$106,$C$3,'Input Forecast Cap Projects'!$B$4:$B$106,'Output sheet'!$B$3,'Input Forecast Cap Projects'!$D$4:$D$106,'Output sheet'!$B$130),SUMIFS('Input Forecast Cap Projects'!I$4:I$106,'Input Forecast Cap Projects'!$A$4:$A$106,$C$3,'Input Forecast Cap Projects'!$B$4:$B$106,'Output sheet'!$B$3,'Input Forecast Cap Projects'!$D$4:$D$106,'Output sheet'!$B$130,'Input Forecast Cap Projects'!$C$4:$C$106,'Output sheet'!$B140))</f>
        <v>0</v>
      </c>
      <c r="G140" s="6">
        <f>IF($B140=$B$3&amp;" Wide",SUMIFS('Input Forecast Cap Projects'!J$4:J$106,'Input Forecast Cap Projects'!$A$4:$A$106,$C$3,'Input Forecast Cap Projects'!$B$4:$B$106,'Output sheet'!$B$3,'Input Forecast Cap Projects'!$D$4:$D$106,'Output sheet'!$B$130),SUMIFS('Input Forecast Cap Projects'!J$4:J$106,'Input Forecast Cap Projects'!$A$4:$A$106,$C$3,'Input Forecast Cap Projects'!$B$4:$B$106,'Output sheet'!$B$3,'Input Forecast Cap Projects'!$D$4:$D$106,'Output sheet'!$B$130,'Input Forecast Cap Projects'!$C$4:$C$106,'Output sheet'!$B140))</f>
        <v>0</v>
      </c>
      <c r="H140" s="6">
        <f>IF($B140=$B$3&amp;" Wide",SUMIFS('Input Forecast Cap Projects'!K$4:K$106,'Input Forecast Cap Projects'!$A$4:$A$106,$C$3,'Input Forecast Cap Projects'!$B$4:$B$106,'Output sheet'!$B$3,'Input Forecast Cap Projects'!$D$4:$D$106,'Output sheet'!$B$130),SUMIFS('Input Forecast Cap Projects'!K$4:K$106,'Input Forecast Cap Projects'!$A$4:$A$106,$C$3,'Input Forecast Cap Projects'!$B$4:$B$106,'Output sheet'!$B$3,'Input Forecast Cap Projects'!$D$4:$D$106,'Output sheet'!$B$130,'Input Forecast Cap Projects'!$C$4:$C$106,'Output sheet'!$B140))</f>
        <v>0</v>
      </c>
      <c r="I140" s="6">
        <f>IF($B140=$B$3&amp;" Wide",SUMIFS('Input Forecast Cap Projects'!L$4:L$106,'Input Forecast Cap Projects'!$A$4:$A$106,$C$3,'Input Forecast Cap Projects'!$B$4:$B$106,'Output sheet'!$B$3,'Input Forecast Cap Projects'!$D$4:$D$106,'Output sheet'!$B$130),SUMIFS('Input Forecast Cap Projects'!L$4:L$106,'Input Forecast Cap Projects'!$A$4:$A$106,$C$3,'Input Forecast Cap Projects'!$B$4:$B$106,'Output sheet'!$B$3,'Input Forecast Cap Projects'!$D$4:$D$106,'Output sheet'!$B$130,'Input Forecast Cap Projects'!$C$4:$C$106,'Output sheet'!$B140))</f>
        <v>0</v>
      </c>
      <c r="J140" s="6">
        <f>IF($B140=$B$3&amp;" Wide",SUMIFS('Input Forecast Cap Projects'!M$4:M$106,'Input Forecast Cap Projects'!$A$4:$A$106,$C$3,'Input Forecast Cap Projects'!$B$4:$B$106,'Output sheet'!$B$3,'Input Forecast Cap Projects'!$D$4:$D$106,'Output sheet'!$B$130),SUMIFS('Input Forecast Cap Projects'!M$4:M$106,'Input Forecast Cap Projects'!$A$4:$A$106,$C$3,'Input Forecast Cap Projects'!$B$4:$B$106,'Output sheet'!$B$3,'Input Forecast Cap Projects'!$D$4:$D$106,'Output sheet'!$B$130,'Input Forecast Cap Projects'!$C$4:$C$106,'Output sheet'!$B140))</f>
        <v>0</v>
      </c>
      <c r="K140" s="6">
        <f>IF($B140=$B$3&amp;" Wide",SUMIFS('Input Forecast Cap Projects'!N$4:N$106,'Input Forecast Cap Projects'!$A$4:$A$106,$C$3,'Input Forecast Cap Projects'!$B$4:$B$106,'Output sheet'!$B$3,'Input Forecast Cap Projects'!$D$4:$D$106,'Output sheet'!$B$130),SUMIFS('Input Forecast Cap Projects'!N$4:N$106,'Input Forecast Cap Projects'!$A$4:$A$106,$C$3,'Input Forecast Cap Projects'!$B$4:$B$106,'Output sheet'!$B$3,'Input Forecast Cap Projects'!$D$4:$D$106,'Output sheet'!$B$130,'Input Forecast Cap Projects'!$C$4:$C$106,'Output sheet'!$B140))</f>
        <v>0</v>
      </c>
      <c r="L140" s="6">
        <f>IF($B140=$B$3&amp;" Wide",SUMIFS('Input Forecast Cap Projects'!O$4:O$106,'Input Forecast Cap Projects'!$A$4:$A$106,$C$3,'Input Forecast Cap Projects'!$B$4:$B$106,'Output sheet'!$B$3,'Input Forecast Cap Projects'!$D$4:$D$106,'Output sheet'!$B$130),SUMIFS('Input Forecast Cap Projects'!O$4:O$106,'Input Forecast Cap Projects'!$A$4:$A$106,$C$3,'Input Forecast Cap Projects'!$B$4:$B$106,'Output sheet'!$B$3,'Input Forecast Cap Projects'!$D$4:$D$106,'Output sheet'!$B$130,'Input Forecast Cap Projects'!$C$4:$C$106,'Output sheet'!$B140))</f>
        <v>0</v>
      </c>
      <c r="M140" s="6">
        <f>IF($B140=$B$3&amp;" Wide",SUMIFS('Input Forecast Cap Projects'!P$4:P$106,'Input Forecast Cap Projects'!$A$4:$A$106,$C$3,'Input Forecast Cap Projects'!$B$4:$B$106,'Output sheet'!$B$3,'Input Forecast Cap Projects'!$D$4:$D$106,'Output sheet'!$B$130),SUMIFS('Input Forecast Cap Projects'!P$4:P$106,'Input Forecast Cap Projects'!$A$4:$A$106,$C$3,'Input Forecast Cap Projects'!$B$4:$B$106,'Output sheet'!$B$3,'Input Forecast Cap Projects'!$D$4:$D$106,'Output sheet'!$B$130,'Input Forecast Cap Projects'!$C$4:$C$106,'Output sheet'!$B140))</f>
        <v>0</v>
      </c>
      <c r="N140" s="6">
        <f>IF($B140=$B$3&amp;" Wide",SUMIFS('Input Forecast Cap Projects'!Q$4:Q$106,'Input Forecast Cap Projects'!$A$4:$A$106,$C$3,'Input Forecast Cap Projects'!$B$4:$B$106,'Output sheet'!$B$3,'Input Forecast Cap Projects'!$D$4:$D$106,'Output sheet'!$B$130),SUMIFS('Input Forecast Cap Projects'!Q$4:Q$106,'Input Forecast Cap Projects'!$A$4:$A$106,$C$3,'Input Forecast Cap Projects'!$B$4:$B$106,'Output sheet'!$B$3,'Input Forecast Cap Projects'!$D$4:$D$106,'Output sheet'!$B$130,'Input Forecast Cap Projects'!$C$4:$C$106,'Output sheet'!$B140))</f>
        <v>0</v>
      </c>
      <c r="O140" s="6">
        <f>IF($B140=$B$3&amp;" Wide",SUMIFS('Input Forecast Cap Projects'!R$4:R$106,'Input Forecast Cap Projects'!$A$4:$A$106,$C$3,'Input Forecast Cap Projects'!$B$4:$B$106,'Output sheet'!$B$3,'Input Forecast Cap Projects'!$D$4:$D$106,'Output sheet'!$B$130),SUMIFS('Input Forecast Cap Projects'!R$4:R$106,'Input Forecast Cap Projects'!$A$4:$A$106,$C$3,'Input Forecast Cap Projects'!$B$4:$B$106,'Output sheet'!$B$3,'Input Forecast Cap Projects'!$D$4:$D$106,'Output sheet'!$B$130,'Input Forecast Cap Projects'!$C$4:$C$106,'Output sheet'!$B140))</f>
        <v>0</v>
      </c>
      <c r="P140" s="6">
        <f>IF($B140=$B$3&amp;" Wide",SUMIFS('Input Forecast Cap Projects'!S$4:S$106,'Input Forecast Cap Projects'!$A$4:$A$106,$C$3,'Input Forecast Cap Projects'!$B$4:$B$106,'Output sheet'!$B$3,'Input Forecast Cap Projects'!$D$4:$D$106,'Output sheet'!$B$130),SUMIFS('Input Forecast Cap Projects'!S$4:S$106,'Input Forecast Cap Projects'!$A$4:$A$106,$C$3,'Input Forecast Cap Projects'!$B$4:$B$106,'Output sheet'!$B$3,'Input Forecast Cap Projects'!$D$4:$D$106,'Output sheet'!$B$130,'Input Forecast Cap Projects'!$C$4:$C$106,'Output sheet'!$B140))</f>
        <v>0</v>
      </c>
      <c r="Q140" s="6">
        <f>IF($B140=$B$3&amp;" Wide",SUMIFS('Input Forecast Cap Projects'!T$4:T$106,'Input Forecast Cap Projects'!$A$4:$A$106,$C$3,'Input Forecast Cap Projects'!$B$4:$B$106,'Output sheet'!$B$3,'Input Forecast Cap Projects'!$D$4:$D$106,'Output sheet'!$B$130),SUMIFS('Input Forecast Cap Projects'!T$4:T$106,'Input Forecast Cap Projects'!$A$4:$A$106,$C$3,'Input Forecast Cap Projects'!$B$4:$B$106,'Output sheet'!$B$3,'Input Forecast Cap Projects'!$D$4:$D$106,'Output sheet'!$B$130,'Input Forecast Cap Projects'!$C$4:$C$106,'Output sheet'!$B140))</f>
        <v>0</v>
      </c>
      <c r="R140" s="6">
        <f>IF($B140=$B$3&amp;" Wide",SUMIFS('Input Forecast Cap Projects'!U$4:U$106,'Input Forecast Cap Projects'!$A$4:$A$106,$C$3,'Input Forecast Cap Projects'!$B$4:$B$106,'Output sheet'!$B$3,'Input Forecast Cap Projects'!$D$4:$D$106,'Output sheet'!$B$130),SUMIFS('Input Forecast Cap Projects'!U$4:U$106,'Input Forecast Cap Projects'!$A$4:$A$106,$C$3,'Input Forecast Cap Projects'!$B$4:$B$106,'Output sheet'!$B$3,'Input Forecast Cap Projects'!$D$4:$D$106,'Output sheet'!$B$130,'Input Forecast Cap Projects'!$C$4:$C$106,'Output sheet'!$B140))</f>
        <v>0</v>
      </c>
      <c r="S140" s="6">
        <f>IF($B140=$B$3&amp;" Wide",SUMIFS('Input Forecast Cap Projects'!V$4:V$106,'Input Forecast Cap Projects'!$A$4:$A$106,$C$3,'Input Forecast Cap Projects'!$B$4:$B$106,'Output sheet'!$B$3,'Input Forecast Cap Projects'!$D$4:$D$106,'Output sheet'!$B$130),SUMIFS('Input Forecast Cap Projects'!V$4:V$106,'Input Forecast Cap Projects'!$A$4:$A$106,$C$3,'Input Forecast Cap Projects'!$B$4:$B$106,'Output sheet'!$B$3,'Input Forecast Cap Projects'!$D$4:$D$106,'Output sheet'!$B$130,'Input Forecast Cap Projects'!$C$4:$C$106,'Output sheet'!$B140))</f>
        <v>0</v>
      </c>
      <c r="T140" s="6">
        <f>IF($B140=$B$3&amp;" Wide",SUMIFS('Input Forecast Cap Projects'!W$4:W$106,'Input Forecast Cap Projects'!$A$4:$A$106,$C$3,'Input Forecast Cap Projects'!$B$4:$B$106,'Output sheet'!$B$3,'Input Forecast Cap Projects'!$D$4:$D$106,'Output sheet'!$B$130),SUMIFS('Input Forecast Cap Projects'!W$4:W$106,'Input Forecast Cap Projects'!$A$4:$A$106,$C$3,'Input Forecast Cap Projects'!$B$4:$B$106,'Output sheet'!$B$3,'Input Forecast Cap Projects'!$D$4:$D$106,'Output sheet'!$B$130,'Input Forecast Cap Projects'!$C$4:$C$106,'Output sheet'!$B140))</f>
        <v>0</v>
      </c>
      <c r="U140" s="6">
        <f>IF($B140=$B$3&amp;" Wide",SUMIFS('Input Forecast Cap Projects'!X$4:X$106,'Input Forecast Cap Projects'!$A$4:$A$106,$C$3,'Input Forecast Cap Projects'!$B$4:$B$106,'Output sheet'!$B$3,'Input Forecast Cap Projects'!$D$4:$D$106,'Output sheet'!$B$130),SUMIFS('Input Forecast Cap Projects'!X$4:X$106,'Input Forecast Cap Projects'!$A$4:$A$106,$C$3,'Input Forecast Cap Projects'!$B$4:$B$106,'Output sheet'!$B$3,'Input Forecast Cap Projects'!$D$4:$D$106,'Output sheet'!$B$130,'Input Forecast Cap Projects'!$C$4:$C$106,'Output sheet'!$B140))</f>
        <v>0</v>
      </c>
      <c r="V140" s="6">
        <f>IF($B140=$B$3&amp;" Wide",SUMIFS('Input Forecast Cap Projects'!Y$4:Y$106,'Input Forecast Cap Projects'!$A$4:$A$106,$C$3,'Input Forecast Cap Projects'!$B$4:$B$106,'Output sheet'!$B$3,'Input Forecast Cap Projects'!$D$4:$D$106,'Output sheet'!$B$130),SUMIFS('Input Forecast Cap Projects'!Y$4:Y$106,'Input Forecast Cap Projects'!$A$4:$A$106,$C$3,'Input Forecast Cap Projects'!$B$4:$B$106,'Output sheet'!$B$3,'Input Forecast Cap Projects'!$D$4:$D$106,'Output sheet'!$B$130,'Input Forecast Cap Projects'!$C$4:$C$106,'Output sheet'!$B140))</f>
        <v>0</v>
      </c>
      <c r="W140" s="6">
        <f>IF($B140=$B$3&amp;" Wide",SUMIFS('Input Forecast Cap Projects'!Z$4:Z$106,'Input Forecast Cap Projects'!$A$4:$A$106,$C$3,'Input Forecast Cap Projects'!$B$4:$B$106,'Output sheet'!$B$3,'Input Forecast Cap Projects'!$D$4:$D$106,'Output sheet'!$B$130),SUMIFS('Input Forecast Cap Projects'!Z$4:Z$106,'Input Forecast Cap Projects'!$A$4:$A$106,$C$3,'Input Forecast Cap Projects'!$B$4:$B$106,'Output sheet'!$B$3,'Input Forecast Cap Projects'!$D$4:$D$106,'Output sheet'!$B$130,'Input Forecast Cap Projects'!$C$4:$C$106,'Output sheet'!$B140))</f>
        <v>0</v>
      </c>
      <c r="X140" s="6">
        <f>IF($B140=$B$3&amp;" Wide",SUMIFS('Input Forecast Cap Projects'!AA$4:AA$106,'Input Forecast Cap Projects'!$A$4:$A$106,$C$3,'Input Forecast Cap Projects'!$B$4:$B$106,'Output sheet'!$B$3,'Input Forecast Cap Projects'!$D$4:$D$106,'Output sheet'!$B$130),SUMIFS('Input Forecast Cap Projects'!AA$4:AA$106,'Input Forecast Cap Projects'!$A$4:$A$106,$C$3,'Input Forecast Cap Projects'!$B$4:$B$106,'Output sheet'!$B$3,'Input Forecast Cap Projects'!$D$4:$D$106,'Output sheet'!$B$130,'Input Forecast Cap Projects'!$C$4:$C$106,'Output sheet'!$B140))</f>
        <v>0</v>
      </c>
      <c r="Y140" s="6">
        <f>IF($B140=$B$3&amp;" Wide",SUMIFS('Input Forecast Cap Projects'!AB$4:AB$106,'Input Forecast Cap Projects'!$A$4:$A$106,$C$3,'Input Forecast Cap Projects'!$B$4:$B$106,'Output sheet'!$B$3,'Input Forecast Cap Projects'!$D$4:$D$106,'Output sheet'!$B$130),SUMIFS('Input Forecast Cap Projects'!AB$4:AB$106,'Input Forecast Cap Projects'!$A$4:$A$106,$C$3,'Input Forecast Cap Projects'!$B$4:$B$106,'Output sheet'!$B$3,'Input Forecast Cap Projects'!$D$4:$D$106,'Output sheet'!$B$130,'Input Forecast Cap Projects'!$C$4:$C$106,'Output sheet'!$B140))</f>
        <v>0</v>
      </c>
      <c r="Z140" s="6">
        <f>IF($B140=$B$3&amp;" Wide",SUMIFS('Input Forecast Cap Projects'!AC$4:AC$106,'Input Forecast Cap Projects'!$A$4:$A$106,$C$3,'Input Forecast Cap Projects'!$B$4:$B$106,'Output sheet'!$B$3,'Input Forecast Cap Projects'!$D$4:$D$106,'Output sheet'!$B$130),SUMIFS('Input Forecast Cap Projects'!AC$4:AC$106,'Input Forecast Cap Projects'!$A$4:$A$106,$C$3,'Input Forecast Cap Projects'!$B$4:$B$106,'Output sheet'!$B$3,'Input Forecast Cap Projects'!$D$4:$D$106,'Output sheet'!$B$130,'Input Forecast Cap Projects'!$C$4:$C$106,'Output sheet'!$B140))</f>
        <v>0</v>
      </c>
      <c r="AA140" s="6">
        <f>IF($B140=$B$3&amp;" Wide",SUMIFS('Input Forecast Cap Projects'!AD$4:AD$106,'Input Forecast Cap Projects'!$A$4:$A$106,$C$3,'Input Forecast Cap Projects'!$B$4:$B$106,'Output sheet'!$B$3,'Input Forecast Cap Projects'!$D$4:$D$106,'Output sheet'!$B$130),SUMIFS('Input Forecast Cap Projects'!AD$4:AD$106,'Input Forecast Cap Projects'!$A$4:$A$106,$C$3,'Input Forecast Cap Projects'!$B$4:$B$106,'Output sheet'!$B$3,'Input Forecast Cap Projects'!$D$4:$D$106,'Output sheet'!$B$130,'Input Forecast Cap Projects'!$C$4:$C$106,'Output sheet'!$B140))</f>
        <v>0</v>
      </c>
    </row>
    <row r="141" spans="2:27">
      <c r="B141" s="32" t="str">
        <f t="shared" si="38"/>
        <v/>
      </c>
      <c r="C141" s="6">
        <f>IF($B141=$B$3&amp;" Wide",SUMIFS('Input Forecast Cap Projects'!F$4:F$106,'Input Forecast Cap Projects'!$A$4:$A$106,$C$3,'Input Forecast Cap Projects'!$B$4:$B$106,'Output sheet'!$B$3,'Input Forecast Cap Projects'!$D$4:$D$106,'Output sheet'!$B$130),SUMIFS('Input Forecast Cap Projects'!F$4:F$106,'Input Forecast Cap Projects'!$A$4:$A$106,$C$3,'Input Forecast Cap Projects'!$B$4:$B$106,'Output sheet'!$B$3,'Input Forecast Cap Projects'!$D$4:$D$106,'Output sheet'!$B$130,'Input Forecast Cap Projects'!$C$4:$C$106,'Output sheet'!$B141))</f>
        <v>0</v>
      </c>
      <c r="D141" s="6">
        <f>IF($B141=$B$3&amp;" Wide",SUMIFS('Input Forecast Cap Projects'!G$4:G$106,'Input Forecast Cap Projects'!$A$4:$A$106,$C$3,'Input Forecast Cap Projects'!$B$4:$B$106,'Output sheet'!$B$3,'Input Forecast Cap Projects'!$D$4:$D$106,'Output sheet'!$B$130),SUMIFS('Input Forecast Cap Projects'!G$4:G$106,'Input Forecast Cap Projects'!$A$4:$A$106,$C$3,'Input Forecast Cap Projects'!$B$4:$B$106,'Output sheet'!$B$3,'Input Forecast Cap Projects'!$D$4:$D$106,'Output sheet'!$B$130,'Input Forecast Cap Projects'!$C$4:$C$106,'Output sheet'!$B141))</f>
        <v>0</v>
      </c>
      <c r="E141" s="6">
        <f>IF($B141=$B$3&amp;" Wide",SUMIFS('Input Forecast Cap Projects'!H$4:H$106,'Input Forecast Cap Projects'!$A$4:$A$106,$C$3,'Input Forecast Cap Projects'!$B$4:$B$106,'Output sheet'!$B$3,'Input Forecast Cap Projects'!$D$4:$D$106,'Output sheet'!$B$130),SUMIFS('Input Forecast Cap Projects'!H$4:H$106,'Input Forecast Cap Projects'!$A$4:$A$106,$C$3,'Input Forecast Cap Projects'!$B$4:$B$106,'Output sheet'!$B$3,'Input Forecast Cap Projects'!$D$4:$D$106,'Output sheet'!$B$130,'Input Forecast Cap Projects'!$C$4:$C$106,'Output sheet'!$B141))</f>
        <v>0</v>
      </c>
      <c r="F141" s="6">
        <f>IF($B141=$B$3&amp;" Wide",SUMIFS('Input Forecast Cap Projects'!I$4:I$106,'Input Forecast Cap Projects'!$A$4:$A$106,$C$3,'Input Forecast Cap Projects'!$B$4:$B$106,'Output sheet'!$B$3,'Input Forecast Cap Projects'!$D$4:$D$106,'Output sheet'!$B$130),SUMIFS('Input Forecast Cap Projects'!I$4:I$106,'Input Forecast Cap Projects'!$A$4:$A$106,$C$3,'Input Forecast Cap Projects'!$B$4:$B$106,'Output sheet'!$B$3,'Input Forecast Cap Projects'!$D$4:$D$106,'Output sheet'!$B$130,'Input Forecast Cap Projects'!$C$4:$C$106,'Output sheet'!$B141))</f>
        <v>0</v>
      </c>
      <c r="G141" s="6">
        <f>IF($B141=$B$3&amp;" Wide",SUMIFS('Input Forecast Cap Projects'!J$4:J$106,'Input Forecast Cap Projects'!$A$4:$A$106,$C$3,'Input Forecast Cap Projects'!$B$4:$B$106,'Output sheet'!$B$3,'Input Forecast Cap Projects'!$D$4:$D$106,'Output sheet'!$B$130),SUMIFS('Input Forecast Cap Projects'!J$4:J$106,'Input Forecast Cap Projects'!$A$4:$A$106,$C$3,'Input Forecast Cap Projects'!$B$4:$B$106,'Output sheet'!$B$3,'Input Forecast Cap Projects'!$D$4:$D$106,'Output sheet'!$B$130,'Input Forecast Cap Projects'!$C$4:$C$106,'Output sheet'!$B141))</f>
        <v>0</v>
      </c>
      <c r="H141" s="6">
        <f>IF($B141=$B$3&amp;" Wide",SUMIFS('Input Forecast Cap Projects'!K$4:K$106,'Input Forecast Cap Projects'!$A$4:$A$106,$C$3,'Input Forecast Cap Projects'!$B$4:$B$106,'Output sheet'!$B$3,'Input Forecast Cap Projects'!$D$4:$D$106,'Output sheet'!$B$130),SUMIFS('Input Forecast Cap Projects'!K$4:K$106,'Input Forecast Cap Projects'!$A$4:$A$106,$C$3,'Input Forecast Cap Projects'!$B$4:$B$106,'Output sheet'!$B$3,'Input Forecast Cap Projects'!$D$4:$D$106,'Output sheet'!$B$130,'Input Forecast Cap Projects'!$C$4:$C$106,'Output sheet'!$B141))</f>
        <v>0</v>
      </c>
      <c r="I141" s="6">
        <f>IF($B141=$B$3&amp;" Wide",SUMIFS('Input Forecast Cap Projects'!L$4:L$106,'Input Forecast Cap Projects'!$A$4:$A$106,$C$3,'Input Forecast Cap Projects'!$B$4:$B$106,'Output sheet'!$B$3,'Input Forecast Cap Projects'!$D$4:$D$106,'Output sheet'!$B$130),SUMIFS('Input Forecast Cap Projects'!L$4:L$106,'Input Forecast Cap Projects'!$A$4:$A$106,$C$3,'Input Forecast Cap Projects'!$B$4:$B$106,'Output sheet'!$B$3,'Input Forecast Cap Projects'!$D$4:$D$106,'Output sheet'!$B$130,'Input Forecast Cap Projects'!$C$4:$C$106,'Output sheet'!$B141))</f>
        <v>0</v>
      </c>
      <c r="J141" s="6">
        <f>IF($B141=$B$3&amp;" Wide",SUMIFS('Input Forecast Cap Projects'!M$4:M$106,'Input Forecast Cap Projects'!$A$4:$A$106,$C$3,'Input Forecast Cap Projects'!$B$4:$B$106,'Output sheet'!$B$3,'Input Forecast Cap Projects'!$D$4:$D$106,'Output sheet'!$B$130),SUMIFS('Input Forecast Cap Projects'!M$4:M$106,'Input Forecast Cap Projects'!$A$4:$A$106,$C$3,'Input Forecast Cap Projects'!$B$4:$B$106,'Output sheet'!$B$3,'Input Forecast Cap Projects'!$D$4:$D$106,'Output sheet'!$B$130,'Input Forecast Cap Projects'!$C$4:$C$106,'Output sheet'!$B141))</f>
        <v>0</v>
      </c>
      <c r="K141" s="6">
        <f>IF($B141=$B$3&amp;" Wide",SUMIFS('Input Forecast Cap Projects'!N$4:N$106,'Input Forecast Cap Projects'!$A$4:$A$106,$C$3,'Input Forecast Cap Projects'!$B$4:$B$106,'Output sheet'!$B$3,'Input Forecast Cap Projects'!$D$4:$D$106,'Output sheet'!$B$130),SUMIFS('Input Forecast Cap Projects'!N$4:N$106,'Input Forecast Cap Projects'!$A$4:$A$106,$C$3,'Input Forecast Cap Projects'!$B$4:$B$106,'Output sheet'!$B$3,'Input Forecast Cap Projects'!$D$4:$D$106,'Output sheet'!$B$130,'Input Forecast Cap Projects'!$C$4:$C$106,'Output sheet'!$B141))</f>
        <v>0</v>
      </c>
      <c r="L141" s="6">
        <f>IF($B141=$B$3&amp;" Wide",SUMIFS('Input Forecast Cap Projects'!O$4:O$106,'Input Forecast Cap Projects'!$A$4:$A$106,$C$3,'Input Forecast Cap Projects'!$B$4:$B$106,'Output sheet'!$B$3,'Input Forecast Cap Projects'!$D$4:$D$106,'Output sheet'!$B$130),SUMIFS('Input Forecast Cap Projects'!O$4:O$106,'Input Forecast Cap Projects'!$A$4:$A$106,$C$3,'Input Forecast Cap Projects'!$B$4:$B$106,'Output sheet'!$B$3,'Input Forecast Cap Projects'!$D$4:$D$106,'Output sheet'!$B$130,'Input Forecast Cap Projects'!$C$4:$C$106,'Output sheet'!$B141))</f>
        <v>0</v>
      </c>
      <c r="M141" s="6">
        <f>IF($B141=$B$3&amp;" Wide",SUMIFS('Input Forecast Cap Projects'!P$4:P$106,'Input Forecast Cap Projects'!$A$4:$A$106,$C$3,'Input Forecast Cap Projects'!$B$4:$B$106,'Output sheet'!$B$3,'Input Forecast Cap Projects'!$D$4:$D$106,'Output sheet'!$B$130),SUMIFS('Input Forecast Cap Projects'!P$4:P$106,'Input Forecast Cap Projects'!$A$4:$A$106,$C$3,'Input Forecast Cap Projects'!$B$4:$B$106,'Output sheet'!$B$3,'Input Forecast Cap Projects'!$D$4:$D$106,'Output sheet'!$B$130,'Input Forecast Cap Projects'!$C$4:$C$106,'Output sheet'!$B141))</f>
        <v>0</v>
      </c>
      <c r="N141" s="6">
        <f>IF($B141=$B$3&amp;" Wide",SUMIFS('Input Forecast Cap Projects'!Q$4:Q$106,'Input Forecast Cap Projects'!$A$4:$A$106,$C$3,'Input Forecast Cap Projects'!$B$4:$B$106,'Output sheet'!$B$3,'Input Forecast Cap Projects'!$D$4:$D$106,'Output sheet'!$B$130),SUMIFS('Input Forecast Cap Projects'!Q$4:Q$106,'Input Forecast Cap Projects'!$A$4:$A$106,$C$3,'Input Forecast Cap Projects'!$B$4:$B$106,'Output sheet'!$B$3,'Input Forecast Cap Projects'!$D$4:$D$106,'Output sheet'!$B$130,'Input Forecast Cap Projects'!$C$4:$C$106,'Output sheet'!$B141))</f>
        <v>0</v>
      </c>
      <c r="O141" s="6">
        <f>IF($B141=$B$3&amp;" Wide",SUMIFS('Input Forecast Cap Projects'!R$4:R$106,'Input Forecast Cap Projects'!$A$4:$A$106,$C$3,'Input Forecast Cap Projects'!$B$4:$B$106,'Output sheet'!$B$3,'Input Forecast Cap Projects'!$D$4:$D$106,'Output sheet'!$B$130),SUMIFS('Input Forecast Cap Projects'!R$4:R$106,'Input Forecast Cap Projects'!$A$4:$A$106,$C$3,'Input Forecast Cap Projects'!$B$4:$B$106,'Output sheet'!$B$3,'Input Forecast Cap Projects'!$D$4:$D$106,'Output sheet'!$B$130,'Input Forecast Cap Projects'!$C$4:$C$106,'Output sheet'!$B141))</f>
        <v>0</v>
      </c>
      <c r="P141" s="6">
        <f>IF($B141=$B$3&amp;" Wide",SUMIFS('Input Forecast Cap Projects'!S$4:S$106,'Input Forecast Cap Projects'!$A$4:$A$106,$C$3,'Input Forecast Cap Projects'!$B$4:$B$106,'Output sheet'!$B$3,'Input Forecast Cap Projects'!$D$4:$D$106,'Output sheet'!$B$130),SUMIFS('Input Forecast Cap Projects'!S$4:S$106,'Input Forecast Cap Projects'!$A$4:$A$106,$C$3,'Input Forecast Cap Projects'!$B$4:$B$106,'Output sheet'!$B$3,'Input Forecast Cap Projects'!$D$4:$D$106,'Output sheet'!$B$130,'Input Forecast Cap Projects'!$C$4:$C$106,'Output sheet'!$B141))</f>
        <v>0</v>
      </c>
      <c r="Q141" s="6">
        <f>IF($B141=$B$3&amp;" Wide",SUMIFS('Input Forecast Cap Projects'!T$4:T$106,'Input Forecast Cap Projects'!$A$4:$A$106,$C$3,'Input Forecast Cap Projects'!$B$4:$B$106,'Output sheet'!$B$3,'Input Forecast Cap Projects'!$D$4:$D$106,'Output sheet'!$B$130),SUMIFS('Input Forecast Cap Projects'!T$4:T$106,'Input Forecast Cap Projects'!$A$4:$A$106,$C$3,'Input Forecast Cap Projects'!$B$4:$B$106,'Output sheet'!$B$3,'Input Forecast Cap Projects'!$D$4:$D$106,'Output sheet'!$B$130,'Input Forecast Cap Projects'!$C$4:$C$106,'Output sheet'!$B141))</f>
        <v>0</v>
      </c>
      <c r="R141" s="6">
        <f>IF($B141=$B$3&amp;" Wide",SUMIFS('Input Forecast Cap Projects'!U$4:U$106,'Input Forecast Cap Projects'!$A$4:$A$106,$C$3,'Input Forecast Cap Projects'!$B$4:$B$106,'Output sheet'!$B$3,'Input Forecast Cap Projects'!$D$4:$D$106,'Output sheet'!$B$130),SUMIFS('Input Forecast Cap Projects'!U$4:U$106,'Input Forecast Cap Projects'!$A$4:$A$106,$C$3,'Input Forecast Cap Projects'!$B$4:$B$106,'Output sheet'!$B$3,'Input Forecast Cap Projects'!$D$4:$D$106,'Output sheet'!$B$130,'Input Forecast Cap Projects'!$C$4:$C$106,'Output sheet'!$B141))</f>
        <v>0</v>
      </c>
      <c r="S141" s="6">
        <f>IF($B141=$B$3&amp;" Wide",SUMIFS('Input Forecast Cap Projects'!V$4:V$106,'Input Forecast Cap Projects'!$A$4:$A$106,$C$3,'Input Forecast Cap Projects'!$B$4:$B$106,'Output sheet'!$B$3,'Input Forecast Cap Projects'!$D$4:$D$106,'Output sheet'!$B$130),SUMIFS('Input Forecast Cap Projects'!V$4:V$106,'Input Forecast Cap Projects'!$A$4:$A$106,$C$3,'Input Forecast Cap Projects'!$B$4:$B$106,'Output sheet'!$B$3,'Input Forecast Cap Projects'!$D$4:$D$106,'Output sheet'!$B$130,'Input Forecast Cap Projects'!$C$4:$C$106,'Output sheet'!$B141))</f>
        <v>0</v>
      </c>
      <c r="T141" s="6">
        <f>IF($B141=$B$3&amp;" Wide",SUMIFS('Input Forecast Cap Projects'!W$4:W$106,'Input Forecast Cap Projects'!$A$4:$A$106,$C$3,'Input Forecast Cap Projects'!$B$4:$B$106,'Output sheet'!$B$3,'Input Forecast Cap Projects'!$D$4:$D$106,'Output sheet'!$B$130),SUMIFS('Input Forecast Cap Projects'!W$4:W$106,'Input Forecast Cap Projects'!$A$4:$A$106,$C$3,'Input Forecast Cap Projects'!$B$4:$B$106,'Output sheet'!$B$3,'Input Forecast Cap Projects'!$D$4:$D$106,'Output sheet'!$B$130,'Input Forecast Cap Projects'!$C$4:$C$106,'Output sheet'!$B141))</f>
        <v>0</v>
      </c>
      <c r="U141" s="6">
        <f>IF($B141=$B$3&amp;" Wide",SUMIFS('Input Forecast Cap Projects'!X$4:X$106,'Input Forecast Cap Projects'!$A$4:$A$106,$C$3,'Input Forecast Cap Projects'!$B$4:$B$106,'Output sheet'!$B$3,'Input Forecast Cap Projects'!$D$4:$D$106,'Output sheet'!$B$130),SUMIFS('Input Forecast Cap Projects'!X$4:X$106,'Input Forecast Cap Projects'!$A$4:$A$106,$C$3,'Input Forecast Cap Projects'!$B$4:$B$106,'Output sheet'!$B$3,'Input Forecast Cap Projects'!$D$4:$D$106,'Output sheet'!$B$130,'Input Forecast Cap Projects'!$C$4:$C$106,'Output sheet'!$B141))</f>
        <v>0</v>
      </c>
      <c r="V141" s="6">
        <f>IF($B141=$B$3&amp;" Wide",SUMIFS('Input Forecast Cap Projects'!Y$4:Y$106,'Input Forecast Cap Projects'!$A$4:$A$106,$C$3,'Input Forecast Cap Projects'!$B$4:$B$106,'Output sheet'!$B$3,'Input Forecast Cap Projects'!$D$4:$D$106,'Output sheet'!$B$130),SUMIFS('Input Forecast Cap Projects'!Y$4:Y$106,'Input Forecast Cap Projects'!$A$4:$A$106,$C$3,'Input Forecast Cap Projects'!$B$4:$B$106,'Output sheet'!$B$3,'Input Forecast Cap Projects'!$D$4:$D$106,'Output sheet'!$B$130,'Input Forecast Cap Projects'!$C$4:$C$106,'Output sheet'!$B141))</f>
        <v>0</v>
      </c>
      <c r="W141" s="6">
        <f>IF($B141=$B$3&amp;" Wide",SUMIFS('Input Forecast Cap Projects'!Z$4:Z$106,'Input Forecast Cap Projects'!$A$4:$A$106,$C$3,'Input Forecast Cap Projects'!$B$4:$B$106,'Output sheet'!$B$3,'Input Forecast Cap Projects'!$D$4:$D$106,'Output sheet'!$B$130),SUMIFS('Input Forecast Cap Projects'!Z$4:Z$106,'Input Forecast Cap Projects'!$A$4:$A$106,$C$3,'Input Forecast Cap Projects'!$B$4:$B$106,'Output sheet'!$B$3,'Input Forecast Cap Projects'!$D$4:$D$106,'Output sheet'!$B$130,'Input Forecast Cap Projects'!$C$4:$C$106,'Output sheet'!$B141))</f>
        <v>0</v>
      </c>
      <c r="X141" s="6">
        <f>IF($B141=$B$3&amp;" Wide",SUMIFS('Input Forecast Cap Projects'!AA$4:AA$106,'Input Forecast Cap Projects'!$A$4:$A$106,$C$3,'Input Forecast Cap Projects'!$B$4:$B$106,'Output sheet'!$B$3,'Input Forecast Cap Projects'!$D$4:$D$106,'Output sheet'!$B$130),SUMIFS('Input Forecast Cap Projects'!AA$4:AA$106,'Input Forecast Cap Projects'!$A$4:$A$106,$C$3,'Input Forecast Cap Projects'!$B$4:$B$106,'Output sheet'!$B$3,'Input Forecast Cap Projects'!$D$4:$D$106,'Output sheet'!$B$130,'Input Forecast Cap Projects'!$C$4:$C$106,'Output sheet'!$B141))</f>
        <v>0</v>
      </c>
      <c r="Y141" s="6">
        <f>IF($B141=$B$3&amp;" Wide",SUMIFS('Input Forecast Cap Projects'!AB$4:AB$106,'Input Forecast Cap Projects'!$A$4:$A$106,$C$3,'Input Forecast Cap Projects'!$B$4:$B$106,'Output sheet'!$B$3,'Input Forecast Cap Projects'!$D$4:$D$106,'Output sheet'!$B$130),SUMIFS('Input Forecast Cap Projects'!AB$4:AB$106,'Input Forecast Cap Projects'!$A$4:$A$106,$C$3,'Input Forecast Cap Projects'!$B$4:$B$106,'Output sheet'!$B$3,'Input Forecast Cap Projects'!$D$4:$D$106,'Output sheet'!$B$130,'Input Forecast Cap Projects'!$C$4:$C$106,'Output sheet'!$B141))</f>
        <v>0</v>
      </c>
      <c r="Z141" s="6">
        <f>IF($B141=$B$3&amp;" Wide",SUMIFS('Input Forecast Cap Projects'!AC$4:AC$106,'Input Forecast Cap Projects'!$A$4:$A$106,$C$3,'Input Forecast Cap Projects'!$B$4:$B$106,'Output sheet'!$B$3,'Input Forecast Cap Projects'!$D$4:$D$106,'Output sheet'!$B$130),SUMIFS('Input Forecast Cap Projects'!AC$4:AC$106,'Input Forecast Cap Projects'!$A$4:$A$106,$C$3,'Input Forecast Cap Projects'!$B$4:$B$106,'Output sheet'!$B$3,'Input Forecast Cap Projects'!$D$4:$D$106,'Output sheet'!$B$130,'Input Forecast Cap Projects'!$C$4:$C$106,'Output sheet'!$B141))</f>
        <v>0</v>
      </c>
      <c r="AA141" s="6">
        <f>IF($B141=$B$3&amp;" Wide",SUMIFS('Input Forecast Cap Projects'!AD$4:AD$106,'Input Forecast Cap Projects'!$A$4:$A$106,$C$3,'Input Forecast Cap Projects'!$B$4:$B$106,'Output sheet'!$B$3,'Input Forecast Cap Projects'!$D$4:$D$106,'Output sheet'!$B$130),SUMIFS('Input Forecast Cap Projects'!AD$4:AD$106,'Input Forecast Cap Projects'!$A$4:$A$106,$C$3,'Input Forecast Cap Projects'!$B$4:$B$106,'Output sheet'!$B$3,'Input Forecast Cap Projects'!$D$4:$D$106,'Output sheet'!$B$130,'Input Forecast Cap Projects'!$C$4:$C$106,'Output sheet'!$B141))</f>
        <v>0</v>
      </c>
    </row>
    <row r="142" spans="2:27">
      <c r="B142" s="121" t="str">
        <f t="shared" si="38"/>
        <v/>
      </c>
      <c r="C142" s="6">
        <f>IF($B142=$B$3&amp;" Wide",SUMIFS('Input Forecast Cap Projects'!F$4:F$106,'Input Forecast Cap Projects'!$A$4:$A$106,$C$3,'Input Forecast Cap Projects'!$B$4:$B$106,'Output sheet'!$B$3,'Input Forecast Cap Projects'!$D$4:$D$106,'Output sheet'!$B$130),SUMIFS('Input Forecast Cap Projects'!F$4:F$106,'Input Forecast Cap Projects'!$A$4:$A$106,$C$3,'Input Forecast Cap Projects'!$B$4:$B$106,'Output sheet'!$B$3,'Input Forecast Cap Projects'!$D$4:$D$106,'Output sheet'!$B$130,'Input Forecast Cap Projects'!$C$4:$C$106,'Output sheet'!$B142))</f>
        <v>0</v>
      </c>
      <c r="D142" s="6">
        <f>IF($B142=$B$3&amp;" Wide",SUMIFS('Input Forecast Cap Projects'!G$4:G$106,'Input Forecast Cap Projects'!$A$4:$A$106,$C$3,'Input Forecast Cap Projects'!$B$4:$B$106,'Output sheet'!$B$3,'Input Forecast Cap Projects'!$D$4:$D$106,'Output sheet'!$B$130),SUMIFS('Input Forecast Cap Projects'!G$4:G$106,'Input Forecast Cap Projects'!$A$4:$A$106,$C$3,'Input Forecast Cap Projects'!$B$4:$B$106,'Output sheet'!$B$3,'Input Forecast Cap Projects'!$D$4:$D$106,'Output sheet'!$B$130,'Input Forecast Cap Projects'!$C$4:$C$106,'Output sheet'!$B142))</f>
        <v>0</v>
      </c>
      <c r="E142" s="6">
        <f>IF($B142=$B$3&amp;" Wide",SUMIFS('Input Forecast Cap Projects'!H$4:H$106,'Input Forecast Cap Projects'!$A$4:$A$106,$C$3,'Input Forecast Cap Projects'!$B$4:$B$106,'Output sheet'!$B$3,'Input Forecast Cap Projects'!$D$4:$D$106,'Output sheet'!$B$130),SUMIFS('Input Forecast Cap Projects'!H$4:H$106,'Input Forecast Cap Projects'!$A$4:$A$106,$C$3,'Input Forecast Cap Projects'!$B$4:$B$106,'Output sheet'!$B$3,'Input Forecast Cap Projects'!$D$4:$D$106,'Output sheet'!$B$130,'Input Forecast Cap Projects'!$C$4:$C$106,'Output sheet'!$B142))</f>
        <v>0</v>
      </c>
      <c r="F142" s="6">
        <f>IF($B142=$B$3&amp;" Wide",SUMIFS('Input Forecast Cap Projects'!I$4:I$106,'Input Forecast Cap Projects'!$A$4:$A$106,$C$3,'Input Forecast Cap Projects'!$B$4:$B$106,'Output sheet'!$B$3,'Input Forecast Cap Projects'!$D$4:$D$106,'Output sheet'!$B$130),SUMIFS('Input Forecast Cap Projects'!I$4:I$106,'Input Forecast Cap Projects'!$A$4:$A$106,$C$3,'Input Forecast Cap Projects'!$B$4:$B$106,'Output sheet'!$B$3,'Input Forecast Cap Projects'!$D$4:$D$106,'Output sheet'!$B$130,'Input Forecast Cap Projects'!$C$4:$C$106,'Output sheet'!$B142))</f>
        <v>0</v>
      </c>
      <c r="G142" s="6">
        <f>IF($B142=$B$3&amp;" Wide",SUMIFS('Input Forecast Cap Projects'!J$4:J$106,'Input Forecast Cap Projects'!$A$4:$A$106,$C$3,'Input Forecast Cap Projects'!$B$4:$B$106,'Output sheet'!$B$3,'Input Forecast Cap Projects'!$D$4:$D$106,'Output sheet'!$B$130),SUMIFS('Input Forecast Cap Projects'!J$4:J$106,'Input Forecast Cap Projects'!$A$4:$A$106,$C$3,'Input Forecast Cap Projects'!$B$4:$B$106,'Output sheet'!$B$3,'Input Forecast Cap Projects'!$D$4:$D$106,'Output sheet'!$B$130,'Input Forecast Cap Projects'!$C$4:$C$106,'Output sheet'!$B142))</f>
        <v>0</v>
      </c>
      <c r="H142" s="6">
        <f>IF($B142=$B$3&amp;" Wide",SUMIFS('Input Forecast Cap Projects'!K$4:K$106,'Input Forecast Cap Projects'!$A$4:$A$106,$C$3,'Input Forecast Cap Projects'!$B$4:$B$106,'Output sheet'!$B$3,'Input Forecast Cap Projects'!$D$4:$D$106,'Output sheet'!$B$130),SUMIFS('Input Forecast Cap Projects'!K$4:K$106,'Input Forecast Cap Projects'!$A$4:$A$106,$C$3,'Input Forecast Cap Projects'!$B$4:$B$106,'Output sheet'!$B$3,'Input Forecast Cap Projects'!$D$4:$D$106,'Output sheet'!$B$130,'Input Forecast Cap Projects'!$C$4:$C$106,'Output sheet'!$B142))</f>
        <v>0</v>
      </c>
      <c r="I142" s="6">
        <f>IF($B142=$B$3&amp;" Wide",SUMIFS('Input Forecast Cap Projects'!L$4:L$106,'Input Forecast Cap Projects'!$A$4:$A$106,$C$3,'Input Forecast Cap Projects'!$B$4:$B$106,'Output sheet'!$B$3,'Input Forecast Cap Projects'!$D$4:$D$106,'Output sheet'!$B$130),SUMIFS('Input Forecast Cap Projects'!L$4:L$106,'Input Forecast Cap Projects'!$A$4:$A$106,$C$3,'Input Forecast Cap Projects'!$B$4:$B$106,'Output sheet'!$B$3,'Input Forecast Cap Projects'!$D$4:$D$106,'Output sheet'!$B$130,'Input Forecast Cap Projects'!$C$4:$C$106,'Output sheet'!$B142))</f>
        <v>0</v>
      </c>
      <c r="J142" s="6">
        <f>IF($B142=$B$3&amp;" Wide",SUMIFS('Input Forecast Cap Projects'!M$4:M$106,'Input Forecast Cap Projects'!$A$4:$A$106,$C$3,'Input Forecast Cap Projects'!$B$4:$B$106,'Output sheet'!$B$3,'Input Forecast Cap Projects'!$D$4:$D$106,'Output sheet'!$B$130),SUMIFS('Input Forecast Cap Projects'!M$4:M$106,'Input Forecast Cap Projects'!$A$4:$A$106,$C$3,'Input Forecast Cap Projects'!$B$4:$B$106,'Output sheet'!$B$3,'Input Forecast Cap Projects'!$D$4:$D$106,'Output sheet'!$B$130,'Input Forecast Cap Projects'!$C$4:$C$106,'Output sheet'!$B142))</f>
        <v>0</v>
      </c>
      <c r="K142" s="6">
        <f>IF($B142=$B$3&amp;" Wide",SUMIFS('Input Forecast Cap Projects'!N$4:N$106,'Input Forecast Cap Projects'!$A$4:$A$106,$C$3,'Input Forecast Cap Projects'!$B$4:$B$106,'Output sheet'!$B$3,'Input Forecast Cap Projects'!$D$4:$D$106,'Output sheet'!$B$130),SUMIFS('Input Forecast Cap Projects'!N$4:N$106,'Input Forecast Cap Projects'!$A$4:$A$106,$C$3,'Input Forecast Cap Projects'!$B$4:$B$106,'Output sheet'!$B$3,'Input Forecast Cap Projects'!$D$4:$D$106,'Output sheet'!$B$130,'Input Forecast Cap Projects'!$C$4:$C$106,'Output sheet'!$B142))</f>
        <v>0</v>
      </c>
      <c r="L142" s="6">
        <f>IF($B142=$B$3&amp;" Wide",SUMIFS('Input Forecast Cap Projects'!O$4:O$106,'Input Forecast Cap Projects'!$A$4:$A$106,$C$3,'Input Forecast Cap Projects'!$B$4:$B$106,'Output sheet'!$B$3,'Input Forecast Cap Projects'!$D$4:$D$106,'Output sheet'!$B$130),SUMIFS('Input Forecast Cap Projects'!O$4:O$106,'Input Forecast Cap Projects'!$A$4:$A$106,$C$3,'Input Forecast Cap Projects'!$B$4:$B$106,'Output sheet'!$B$3,'Input Forecast Cap Projects'!$D$4:$D$106,'Output sheet'!$B$130,'Input Forecast Cap Projects'!$C$4:$C$106,'Output sheet'!$B142))</f>
        <v>0</v>
      </c>
      <c r="M142" s="6">
        <f>IF($B142=$B$3&amp;" Wide",SUMIFS('Input Forecast Cap Projects'!P$4:P$106,'Input Forecast Cap Projects'!$A$4:$A$106,$C$3,'Input Forecast Cap Projects'!$B$4:$B$106,'Output sheet'!$B$3,'Input Forecast Cap Projects'!$D$4:$D$106,'Output sheet'!$B$130),SUMIFS('Input Forecast Cap Projects'!P$4:P$106,'Input Forecast Cap Projects'!$A$4:$A$106,$C$3,'Input Forecast Cap Projects'!$B$4:$B$106,'Output sheet'!$B$3,'Input Forecast Cap Projects'!$D$4:$D$106,'Output sheet'!$B$130,'Input Forecast Cap Projects'!$C$4:$C$106,'Output sheet'!$B142))</f>
        <v>0</v>
      </c>
      <c r="N142" s="6">
        <f>IF($B142=$B$3&amp;" Wide",SUMIFS('Input Forecast Cap Projects'!Q$4:Q$106,'Input Forecast Cap Projects'!$A$4:$A$106,$C$3,'Input Forecast Cap Projects'!$B$4:$B$106,'Output sheet'!$B$3,'Input Forecast Cap Projects'!$D$4:$D$106,'Output sheet'!$B$130),SUMIFS('Input Forecast Cap Projects'!Q$4:Q$106,'Input Forecast Cap Projects'!$A$4:$A$106,$C$3,'Input Forecast Cap Projects'!$B$4:$B$106,'Output sheet'!$B$3,'Input Forecast Cap Projects'!$D$4:$D$106,'Output sheet'!$B$130,'Input Forecast Cap Projects'!$C$4:$C$106,'Output sheet'!$B142))</f>
        <v>0</v>
      </c>
      <c r="O142" s="6">
        <f>IF($B142=$B$3&amp;" Wide",SUMIFS('Input Forecast Cap Projects'!R$4:R$106,'Input Forecast Cap Projects'!$A$4:$A$106,$C$3,'Input Forecast Cap Projects'!$B$4:$B$106,'Output sheet'!$B$3,'Input Forecast Cap Projects'!$D$4:$D$106,'Output sheet'!$B$130),SUMIFS('Input Forecast Cap Projects'!R$4:R$106,'Input Forecast Cap Projects'!$A$4:$A$106,$C$3,'Input Forecast Cap Projects'!$B$4:$B$106,'Output sheet'!$B$3,'Input Forecast Cap Projects'!$D$4:$D$106,'Output sheet'!$B$130,'Input Forecast Cap Projects'!$C$4:$C$106,'Output sheet'!$B142))</f>
        <v>0</v>
      </c>
      <c r="P142" s="6">
        <f>IF($B142=$B$3&amp;" Wide",SUMIFS('Input Forecast Cap Projects'!S$4:S$106,'Input Forecast Cap Projects'!$A$4:$A$106,$C$3,'Input Forecast Cap Projects'!$B$4:$B$106,'Output sheet'!$B$3,'Input Forecast Cap Projects'!$D$4:$D$106,'Output sheet'!$B$130),SUMIFS('Input Forecast Cap Projects'!S$4:S$106,'Input Forecast Cap Projects'!$A$4:$A$106,$C$3,'Input Forecast Cap Projects'!$B$4:$B$106,'Output sheet'!$B$3,'Input Forecast Cap Projects'!$D$4:$D$106,'Output sheet'!$B$130,'Input Forecast Cap Projects'!$C$4:$C$106,'Output sheet'!$B142))</f>
        <v>0</v>
      </c>
      <c r="Q142" s="6">
        <f>IF($B142=$B$3&amp;" Wide",SUMIFS('Input Forecast Cap Projects'!T$4:T$106,'Input Forecast Cap Projects'!$A$4:$A$106,$C$3,'Input Forecast Cap Projects'!$B$4:$B$106,'Output sheet'!$B$3,'Input Forecast Cap Projects'!$D$4:$D$106,'Output sheet'!$B$130),SUMIFS('Input Forecast Cap Projects'!T$4:T$106,'Input Forecast Cap Projects'!$A$4:$A$106,$C$3,'Input Forecast Cap Projects'!$B$4:$B$106,'Output sheet'!$B$3,'Input Forecast Cap Projects'!$D$4:$D$106,'Output sheet'!$B$130,'Input Forecast Cap Projects'!$C$4:$C$106,'Output sheet'!$B142))</f>
        <v>0</v>
      </c>
      <c r="R142" s="6">
        <f>IF($B142=$B$3&amp;" Wide",SUMIFS('Input Forecast Cap Projects'!U$4:U$106,'Input Forecast Cap Projects'!$A$4:$A$106,$C$3,'Input Forecast Cap Projects'!$B$4:$B$106,'Output sheet'!$B$3,'Input Forecast Cap Projects'!$D$4:$D$106,'Output sheet'!$B$130),SUMIFS('Input Forecast Cap Projects'!U$4:U$106,'Input Forecast Cap Projects'!$A$4:$A$106,$C$3,'Input Forecast Cap Projects'!$B$4:$B$106,'Output sheet'!$B$3,'Input Forecast Cap Projects'!$D$4:$D$106,'Output sheet'!$B$130,'Input Forecast Cap Projects'!$C$4:$C$106,'Output sheet'!$B142))</f>
        <v>0</v>
      </c>
      <c r="S142" s="6">
        <f>IF($B142=$B$3&amp;" Wide",SUMIFS('Input Forecast Cap Projects'!V$4:V$106,'Input Forecast Cap Projects'!$A$4:$A$106,$C$3,'Input Forecast Cap Projects'!$B$4:$B$106,'Output sheet'!$B$3,'Input Forecast Cap Projects'!$D$4:$D$106,'Output sheet'!$B$130),SUMIFS('Input Forecast Cap Projects'!V$4:V$106,'Input Forecast Cap Projects'!$A$4:$A$106,$C$3,'Input Forecast Cap Projects'!$B$4:$B$106,'Output sheet'!$B$3,'Input Forecast Cap Projects'!$D$4:$D$106,'Output sheet'!$B$130,'Input Forecast Cap Projects'!$C$4:$C$106,'Output sheet'!$B142))</f>
        <v>0</v>
      </c>
      <c r="T142" s="6">
        <f>IF($B142=$B$3&amp;" Wide",SUMIFS('Input Forecast Cap Projects'!W$4:W$106,'Input Forecast Cap Projects'!$A$4:$A$106,$C$3,'Input Forecast Cap Projects'!$B$4:$B$106,'Output sheet'!$B$3,'Input Forecast Cap Projects'!$D$4:$D$106,'Output sheet'!$B$130),SUMIFS('Input Forecast Cap Projects'!W$4:W$106,'Input Forecast Cap Projects'!$A$4:$A$106,$C$3,'Input Forecast Cap Projects'!$B$4:$B$106,'Output sheet'!$B$3,'Input Forecast Cap Projects'!$D$4:$D$106,'Output sheet'!$B$130,'Input Forecast Cap Projects'!$C$4:$C$106,'Output sheet'!$B142))</f>
        <v>0</v>
      </c>
      <c r="U142" s="6">
        <f>IF($B142=$B$3&amp;" Wide",SUMIFS('Input Forecast Cap Projects'!X$4:X$106,'Input Forecast Cap Projects'!$A$4:$A$106,$C$3,'Input Forecast Cap Projects'!$B$4:$B$106,'Output sheet'!$B$3,'Input Forecast Cap Projects'!$D$4:$D$106,'Output sheet'!$B$130),SUMIFS('Input Forecast Cap Projects'!X$4:X$106,'Input Forecast Cap Projects'!$A$4:$A$106,$C$3,'Input Forecast Cap Projects'!$B$4:$B$106,'Output sheet'!$B$3,'Input Forecast Cap Projects'!$D$4:$D$106,'Output sheet'!$B$130,'Input Forecast Cap Projects'!$C$4:$C$106,'Output sheet'!$B142))</f>
        <v>0</v>
      </c>
      <c r="V142" s="6">
        <f>IF($B142=$B$3&amp;" Wide",SUMIFS('Input Forecast Cap Projects'!Y$4:Y$106,'Input Forecast Cap Projects'!$A$4:$A$106,$C$3,'Input Forecast Cap Projects'!$B$4:$B$106,'Output sheet'!$B$3,'Input Forecast Cap Projects'!$D$4:$D$106,'Output sheet'!$B$130),SUMIFS('Input Forecast Cap Projects'!Y$4:Y$106,'Input Forecast Cap Projects'!$A$4:$A$106,$C$3,'Input Forecast Cap Projects'!$B$4:$B$106,'Output sheet'!$B$3,'Input Forecast Cap Projects'!$D$4:$D$106,'Output sheet'!$B$130,'Input Forecast Cap Projects'!$C$4:$C$106,'Output sheet'!$B142))</f>
        <v>0</v>
      </c>
      <c r="W142" s="6">
        <f>IF($B142=$B$3&amp;" Wide",SUMIFS('Input Forecast Cap Projects'!Z$4:Z$106,'Input Forecast Cap Projects'!$A$4:$A$106,$C$3,'Input Forecast Cap Projects'!$B$4:$B$106,'Output sheet'!$B$3,'Input Forecast Cap Projects'!$D$4:$D$106,'Output sheet'!$B$130),SUMIFS('Input Forecast Cap Projects'!Z$4:Z$106,'Input Forecast Cap Projects'!$A$4:$A$106,$C$3,'Input Forecast Cap Projects'!$B$4:$B$106,'Output sheet'!$B$3,'Input Forecast Cap Projects'!$D$4:$D$106,'Output sheet'!$B$130,'Input Forecast Cap Projects'!$C$4:$C$106,'Output sheet'!$B142))</f>
        <v>0</v>
      </c>
      <c r="X142" s="6">
        <f>IF($B142=$B$3&amp;" Wide",SUMIFS('Input Forecast Cap Projects'!AA$4:AA$106,'Input Forecast Cap Projects'!$A$4:$A$106,$C$3,'Input Forecast Cap Projects'!$B$4:$B$106,'Output sheet'!$B$3,'Input Forecast Cap Projects'!$D$4:$D$106,'Output sheet'!$B$130),SUMIFS('Input Forecast Cap Projects'!AA$4:AA$106,'Input Forecast Cap Projects'!$A$4:$A$106,$C$3,'Input Forecast Cap Projects'!$B$4:$B$106,'Output sheet'!$B$3,'Input Forecast Cap Projects'!$D$4:$D$106,'Output sheet'!$B$130,'Input Forecast Cap Projects'!$C$4:$C$106,'Output sheet'!$B142))</f>
        <v>0</v>
      </c>
      <c r="Y142" s="6">
        <f>IF($B142=$B$3&amp;" Wide",SUMIFS('Input Forecast Cap Projects'!AB$4:AB$106,'Input Forecast Cap Projects'!$A$4:$A$106,$C$3,'Input Forecast Cap Projects'!$B$4:$B$106,'Output sheet'!$B$3,'Input Forecast Cap Projects'!$D$4:$D$106,'Output sheet'!$B$130),SUMIFS('Input Forecast Cap Projects'!AB$4:AB$106,'Input Forecast Cap Projects'!$A$4:$A$106,$C$3,'Input Forecast Cap Projects'!$B$4:$B$106,'Output sheet'!$B$3,'Input Forecast Cap Projects'!$D$4:$D$106,'Output sheet'!$B$130,'Input Forecast Cap Projects'!$C$4:$C$106,'Output sheet'!$B142))</f>
        <v>0</v>
      </c>
      <c r="Z142" s="6">
        <f>IF($B142=$B$3&amp;" Wide",SUMIFS('Input Forecast Cap Projects'!AC$4:AC$106,'Input Forecast Cap Projects'!$A$4:$A$106,$C$3,'Input Forecast Cap Projects'!$B$4:$B$106,'Output sheet'!$B$3,'Input Forecast Cap Projects'!$D$4:$D$106,'Output sheet'!$B$130),SUMIFS('Input Forecast Cap Projects'!AC$4:AC$106,'Input Forecast Cap Projects'!$A$4:$A$106,$C$3,'Input Forecast Cap Projects'!$B$4:$B$106,'Output sheet'!$B$3,'Input Forecast Cap Projects'!$D$4:$D$106,'Output sheet'!$B$130,'Input Forecast Cap Projects'!$C$4:$C$106,'Output sheet'!$B142))</f>
        <v>0</v>
      </c>
      <c r="AA142" s="6">
        <f>IF($B142=$B$3&amp;" Wide",SUMIFS('Input Forecast Cap Projects'!AD$4:AD$106,'Input Forecast Cap Projects'!$A$4:$A$106,$C$3,'Input Forecast Cap Projects'!$B$4:$B$106,'Output sheet'!$B$3,'Input Forecast Cap Projects'!$D$4:$D$106,'Output sheet'!$B$130),SUMIFS('Input Forecast Cap Projects'!AD$4:AD$106,'Input Forecast Cap Projects'!$A$4:$A$106,$C$3,'Input Forecast Cap Projects'!$B$4:$B$106,'Output sheet'!$B$3,'Input Forecast Cap Projects'!$D$4:$D$106,'Output sheet'!$B$130,'Input Forecast Cap Projects'!$C$4:$C$106,'Output sheet'!$B142))</f>
        <v>0</v>
      </c>
    </row>
    <row r="143" spans="2:27">
      <c r="B143" s="78" t="s">
        <v>62</v>
      </c>
      <c r="C143" s="74">
        <f>SUM(C133:C142)</f>
        <v>0.51449476077012568</v>
      </c>
      <c r="D143" s="74">
        <f t="shared" ref="D143:AA143" si="39">SUM(D133:D142)</f>
        <v>4.9953314071017019</v>
      </c>
      <c r="E143" s="74">
        <f t="shared" si="39"/>
        <v>5.1607919675785663</v>
      </c>
      <c r="F143" s="74">
        <f t="shared" si="39"/>
        <v>5.3786247180246916</v>
      </c>
      <c r="G143" s="74">
        <f t="shared" si="39"/>
        <v>5.5906721707305058</v>
      </c>
      <c r="H143" s="74">
        <f t="shared" si="39"/>
        <v>5.76212594981605</v>
      </c>
      <c r="I143" s="74">
        <f t="shared" si="39"/>
        <v>0</v>
      </c>
      <c r="J143" s="74">
        <f t="shared" si="39"/>
        <v>0</v>
      </c>
      <c r="K143" s="74">
        <f t="shared" si="39"/>
        <v>0</v>
      </c>
      <c r="L143" s="74">
        <f t="shared" si="39"/>
        <v>0</v>
      </c>
      <c r="M143" s="74">
        <f t="shared" si="39"/>
        <v>0</v>
      </c>
      <c r="N143" s="74">
        <f t="shared" si="39"/>
        <v>0</v>
      </c>
      <c r="O143" s="74">
        <f t="shared" si="39"/>
        <v>0</v>
      </c>
      <c r="P143" s="74">
        <f t="shared" si="39"/>
        <v>0</v>
      </c>
      <c r="Q143" s="74">
        <f t="shared" si="39"/>
        <v>0</v>
      </c>
      <c r="R143" s="74">
        <f t="shared" si="39"/>
        <v>0</v>
      </c>
      <c r="S143" s="74">
        <f t="shared" si="39"/>
        <v>0</v>
      </c>
      <c r="T143" s="74">
        <f t="shared" si="39"/>
        <v>0</v>
      </c>
      <c r="U143" s="74">
        <f t="shared" si="39"/>
        <v>0</v>
      </c>
      <c r="V143" s="74">
        <f t="shared" si="39"/>
        <v>0</v>
      </c>
      <c r="W143" s="74">
        <f t="shared" si="39"/>
        <v>0</v>
      </c>
      <c r="X143" s="74">
        <f t="shared" si="39"/>
        <v>0</v>
      </c>
      <c r="Y143" s="74">
        <f t="shared" si="39"/>
        <v>0</v>
      </c>
      <c r="Z143" s="74">
        <f t="shared" si="39"/>
        <v>0</v>
      </c>
      <c r="AA143" s="74">
        <f t="shared" si="39"/>
        <v>0</v>
      </c>
    </row>
    <row r="144" spans="2:27">
      <c r="D144" s="18"/>
      <c r="E144" s="18"/>
      <c r="F144" s="18"/>
      <c r="G144" s="18"/>
      <c r="H144" s="18"/>
      <c r="I144" s="18"/>
      <c r="J144" s="18"/>
      <c r="K144" s="18"/>
      <c r="L144" s="18"/>
      <c r="M144" s="18"/>
      <c r="N144" s="18"/>
      <c r="O144" s="18"/>
      <c r="P144" s="18"/>
      <c r="Q144" s="18"/>
      <c r="R144" s="18"/>
      <c r="S144" s="18"/>
      <c r="T144" s="18"/>
      <c r="U144" s="18"/>
      <c r="V144" s="18"/>
      <c r="W144" s="18"/>
    </row>
    <row r="145" spans="2:27">
      <c r="B145" s="75" t="str">
        <f>B104</f>
        <v>Incremental Demand Growth Forecasts - MVA</v>
      </c>
      <c r="C145" s="237">
        <f>C132</f>
        <v>2026</v>
      </c>
      <c r="D145" s="237">
        <f>D132</f>
        <v>2027</v>
      </c>
      <c r="E145" s="237">
        <f t="shared" ref="E145:Y145" si="40">E132</f>
        <v>2028</v>
      </c>
      <c r="F145" s="237">
        <f t="shared" si="40"/>
        <v>2029</v>
      </c>
      <c r="G145" s="237">
        <f t="shared" si="40"/>
        <v>2030</v>
      </c>
      <c r="H145" s="237">
        <f t="shared" si="40"/>
        <v>2031</v>
      </c>
      <c r="I145" s="237">
        <f t="shared" si="40"/>
        <v>2032</v>
      </c>
      <c r="J145" s="237">
        <f t="shared" si="40"/>
        <v>2033</v>
      </c>
      <c r="K145" s="237">
        <f t="shared" si="40"/>
        <v>2034</v>
      </c>
      <c r="L145" s="237">
        <f t="shared" si="40"/>
        <v>2035</v>
      </c>
      <c r="M145" s="237">
        <f t="shared" si="40"/>
        <v>2036</v>
      </c>
      <c r="N145" s="237">
        <f t="shared" si="40"/>
        <v>2037</v>
      </c>
      <c r="O145" s="237">
        <f t="shared" si="40"/>
        <v>2038</v>
      </c>
      <c r="P145" s="237">
        <f t="shared" si="40"/>
        <v>2039</v>
      </c>
      <c r="Q145" s="237">
        <f t="shared" si="40"/>
        <v>2040</v>
      </c>
      <c r="R145" s="237">
        <f t="shared" si="40"/>
        <v>2041</v>
      </c>
      <c r="S145" s="237">
        <f t="shared" si="40"/>
        <v>2042</v>
      </c>
      <c r="T145" s="237">
        <f t="shared" si="40"/>
        <v>2043</v>
      </c>
      <c r="U145" s="237">
        <f t="shared" si="40"/>
        <v>2044</v>
      </c>
      <c r="V145" s="237">
        <f t="shared" si="40"/>
        <v>2045</v>
      </c>
      <c r="W145" s="237">
        <f t="shared" si="40"/>
        <v>2046</v>
      </c>
      <c r="X145" s="237">
        <f t="shared" si="40"/>
        <v>2047</v>
      </c>
      <c r="Y145" s="237">
        <f t="shared" si="40"/>
        <v>2048</v>
      </c>
      <c r="Z145" s="80">
        <f t="shared" ref="Z145" si="41">Y145+1</f>
        <v>2049</v>
      </c>
      <c r="AA145" s="237">
        <f t="shared" ref="AA145" si="42">AA132</f>
        <v>2050</v>
      </c>
    </row>
    <row r="146" spans="2:27">
      <c r="B146" s="32" t="str">
        <f>B133</f>
        <v>Jemena Wide</v>
      </c>
      <c r="C146" s="113">
        <f>IF($B146=$B$3&amp;" Wide",SUMIFS('Input forecast of cost driver'!G$4:G$106,'Input forecast of cost driver'!G$4:G$106,"&gt;0",'Input forecast of cost driver'!$B$4:$B$106,'Output sheet'!$B$3,'Input forecast of cost driver'!$D$4:$D$106,'Output sheet'!$B$130),SUMIFS('Input forecast of cost driver'!G$4:G$106,'Input forecast of cost driver'!G$4:G$106,"&gt;0",'Input forecast of cost driver'!$B$4:$B$106,'Output sheet'!$B$3,'Input forecast of cost driver'!$D$4:$D$106,'Output sheet'!$B$130,'Input forecast of cost driver'!$C$4:$C$106,'Output sheet'!$B146))</f>
        <v>1.33308</v>
      </c>
      <c r="D146" s="113">
        <f>IF($B146=$B$3&amp;" Wide",SUMIFS('Input forecast of cost driver'!H$4:H$106,'Input forecast of cost driver'!H$4:H$106,"&gt;0",'Input forecast of cost driver'!$B$4:$B$106,'Output sheet'!$B$3,'Input forecast of cost driver'!$D$4:$D$106,'Output sheet'!$B$130),SUMIFS('Input forecast of cost driver'!H$4:H$106,'Input forecast of cost driver'!H$4:H$106,"&gt;0",'Input forecast of cost driver'!$B$4:$B$106,'Output sheet'!$B$3,'Input forecast of cost driver'!$D$4:$D$106,'Output sheet'!$B$130,'Input forecast of cost driver'!$C$4:$C$106,'Output sheet'!$B146))</f>
        <v>2.6661600000000001</v>
      </c>
      <c r="E146" s="113">
        <f>IF($B146=$B$3&amp;" Wide",SUMIFS('Input forecast of cost driver'!I$4:I$106,'Input forecast of cost driver'!I$4:I$106,"&gt;0",'Input forecast of cost driver'!$B$4:$B$106,'Output sheet'!$B$3,'Input forecast of cost driver'!$D$4:$D$106,'Output sheet'!$B$130),SUMIFS('Input forecast of cost driver'!I$4:I$106,'Input forecast of cost driver'!I$4:I$106,"&gt;0",'Input forecast of cost driver'!$B$4:$B$106,'Output sheet'!$B$3,'Input forecast of cost driver'!$D$4:$D$106,'Output sheet'!$B$130,'Input forecast of cost driver'!$C$4:$C$106,'Output sheet'!$B146))</f>
        <v>3.9992400000000004</v>
      </c>
      <c r="F146" s="113">
        <f>IF($B146=$B$3&amp;" Wide",SUMIFS('Input forecast of cost driver'!J$4:J$106,'Input forecast of cost driver'!J$4:J$106,"&gt;0",'Input forecast of cost driver'!$B$4:$B$106,'Output sheet'!$B$3,'Input forecast of cost driver'!$D$4:$D$106,'Output sheet'!$B$130),SUMIFS('Input forecast of cost driver'!J$4:J$106,'Input forecast of cost driver'!J$4:J$106,"&gt;0",'Input forecast of cost driver'!$B$4:$B$106,'Output sheet'!$B$3,'Input forecast of cost driver'!$D$4:$D$106,'Output sheet'!$B$130,'Input forecast of cost driver'!$C$4:$C$106,'Output sheet'!$B146))</f>
        <v>5.3323200000000002</v>
      </c>
      <c r="G146" s="113">
        <f>IF($B146=$B$3&amp;" Wide",SUMIFS('Input forecast of cost driver'!K$4:K$106,'Input forecast of cost driver'!K$4:K$106,"&gt;0",'Input forecast of cost driver'!$B$4:$B$106,'Output sheet'!$B$3,'Input forecast of cost driver'!$D$4:$D$106,'Output sheet'!$B$130),SUMIFS('Input forecast of cost driver'!K$4:K$106,'Input forecast of cost driver'!K$4:K$106,"&gt;0",'Input forecast of cost driver'!$B$4:$B$106,'Output sheet'!$B$3,'Input forecast of cost driver'!$D$4:$D$106,'Output sheet'!$B$130,'Input forecast of cost driver'!$C$4:$C$106,'Output sheet'!$B146))</f>
        <v>16.665399999999998</v>
      </c>
      <c r="H146" s="113">
        <f>IF($B146=$B$3&amp;" Wide",SUMIFS('Input forecast of cost driver'!L$4:L$106,'Input forecast of cost driver'!L$4:L$106,"&gt;0",'Input forecast of cost driver'!$B$4:$B$106,'Output sheet'!$B$3,'Input forecast of cost driver'!$D$4:$D$106,'Output sheet'!$B$130),SUMIFS('Input forecast of cost driver'!L$4:L$106,'Input forecast of cost driver'!L$4:L$106,"&gt;0",'Input forecast of cost driver'!$B$4:$B$106,'Output sheet'!$B$3,'Input forecast of cost driver'!$D$4:$D$106,'Output sheet'!$B$130,'Input forecast of cost driver'!$C$4:$C$106,'Output sheet'!$B146))</f>
        <v>32.998480000000001</v>
      </c>
      <c r="I146" s="113">
        <f>IF($B146=$B$3&amp;" Wide",SUMIFS('Input forecast of cost driver'!M$4:M$106,'Input forecast of cost driver'!M$4:M$106,"&gt;0",'Input forecast of cost driver'!$B$4:$B$106,'Output sheet'!$B$3,'Input forecast of cost driver'!$D$4:$D$106,'Output sheet'!$B$130),SUMIFS('Input forecast of cost driver'!M$4:M$106,'Input forecast of cost driver'!M$4:M$106,"&gt;0",'Input forecast of cost driver'!$B$4:$B$106,'Output sheet'!$B$3,'Input forecast of cost driver'!$D$4:$D$106,'Output sheet'!$B$130,'Input forecast of cost driver'!$C$4:$C$106,'Output sheet'!$B146))</f>
        <v>47.998480000000001</v>
      </c>
      <c r="J146" s="113">
        <f>IF($B146=$B$3&amp;" Wide",SUMIFS('Input forecast of cost driver'!N$4:N$106,'Input forecast of cost driver'!N$4:N$106,"&gt;0",'Input forecast of cost driver'!$B$4:$B$106,'Output sheet'!$B$3,'Input forecast of cost driver'!$D$4:$D$106,'Output sheet'!$B$130),SUMIFS('Input forecast of cost driver'!N$4:N$106,'Input forecast of cost driver'!N$4:N$106,"&gt;0",'Input forecast of cost driver'!$B$4:$B$106,'Output sheet'!$B$3,'Input forecast of cost driver'!$D$4:$D$106,'Output sheet'!$B$130,'Input forecast of cost driver'!$C$4:$C$106,'Output sheet'!$B146))</f>
        <v>62.998480000000001</v>
      </c>
      <c r="K146" s="113">
        <f>IF($B146=$B$3&amp;" Wide",SUMIFS('Input forecast of cost driver'!O$4:O$106,'Input forecast of cost driver'!O$4:O$106,"&gt;0",'Input forecast of cost driver'!$B$4:$B$106,'Output sheet'!$B$3,'Input forecast of cost driver'!$D$4:$D$106,'Output sheet'!$B$130),SUMIFS('Input forecast of cost driver'!O$4:O$106,'Input forecast of cost driver'!O$4:O$106,"&gt;0",'Input forecast of cost driver'!$B$4:$B$106,'Output sheet'!$B$3,'Input forecast of cost driver'!$D$4:$D$106,'Output sheet'!$B$130,'Input forecast of cost driver'!$C$4:$C$106,'Output sheet'!$B146))</f>
        <v>77.998480000000001</v>
      </c>
      <c r="L146" s="113">
        <f>IF($B146=$B$3&amp;" Wide",SUMIFS('Input forecast of cost driver'!P$4:P$106,'Input forecast of cost driver'!P$4:P$106,"&gt;0",'Input forecast of cost driver'!$B$4:$B$106,'Output sheet'!$B$3,'Input forecast of cost driver'!$D$4:$D$106,'Output sheet'!$B$130),SUMIFS('Input forecast of cost driver'!P$4:P$106,'Input forecast of cost driver'!P$4:P$106,"&gt;0",'Input forecast of cost driver'!$B$4:$B$106,'Output sheet'!$B$3,'Input forecast of cost driver'!$D$4:$D$106,'Output sheet'!$B$130,'Input forecast of cost driver'!$C$4:$C$106,'Output sheet'!$B146))</f>
        <v>92.998480000000001</v>
      </c>
      <c r="M146" s="113">
        <f>IF($B146=$B$3&amp;" Wide",SUMIFS('Input forecast of cost driver'!Q$4:Q$106,'Input forecast of cost driver'!Q$4:Q$106,"&gt;0",'Input forecast of cost driver'!$B$4:$B$106,'Output sheet'!$B$3,'Input forecast of cost driver'!$D$4:$D$106,'Output sheet'!$B$130),SUMIFS('Input forecast of cost driver'!Q$4:Q$106,'Input forecast of cost driver'!Q$4:Q$106,"&gt;0",'Input forecast of cost driver'!$B$4:$B$106,'Output sheet'!$B$3,'Input forecast of cost driver'!$D$4:$D$106,'Output sheet'!$B$130,'Input forecast of cost driver'!$C$4:$C$106,'Output sheet'!$B146))</f>
        <v>0</v>
      </c>
      <c r="N146" s="113">
        <f>IF($B146=$B$3&amp;" Wide",SUMIFS('Input forecast of cost driver'!R$4:R$106,'Input forecast of cost driver'!R$4:R$106,"&gt;0",'Input forecast of cost driver'!$B$4:$B$106,'Output sheet'!$B$3,'Input forecast of cost driver'!$D$4:$D$106,'Output sheet'!$B$130),SUMIFS('Input forecast of cost driver'!R$4:R$106,'Input forecast of cost driver'!R$4:R$106,"&gt;0",'Input forecast of cost driver'!$B$4:$B$106,'Output sheet'!$B$3,'Input forecast of cost driver'!$D$4:$D$106,'Output sheet'!$B$130,'Input forecast of cost driver'!$C$4:$C$106,'Output sheet'!$B146))</f>
        <v>0</v>
      </c>
      <c r="O146" s="113">
        <f>IF($B146=$B$3&amp;" Wide",SUMIFS('Input forecast of cost driver'!S$4:S$106,'Input forecast of cost driver'!S$4:S$106,"&gt;0",'Input forecast of cost driver'!$B$4:$B$106,'Output sheet'!$B$3,'Input forecast of cost driver'!$D$4:$D$106,'Output sheet'!$B$130),SUMIFS('Input forecast of cost driver'!S$4:S$106,'Input forecast of cost driver'!S$4:S$106,"&gt;0",'Input forecast of cost driver'!$B$4:$B$106,'Output sheet'!$B$3,'Input forecast of cost driver'!$D$4:$D$106,'Output sheet'!$B$130,'Input forecast of cost driver'!$C$4:$C$106,'Output sheet'!$B146))</f>
        <v>0</v>
      </c>
      <c r="P146" s="113">
        <f>IF($B146=$B$3&amp;" Wide",SUMIFS('Input forecast of cost driver'!T$4:T$106,'Input forecast of cost driver'!T$4:T$106,"&gt;0",'Input forecast of cost driver'!$B$4:$B$106,'Output sheet'!$B$3,'Input forecast of cost driver'!$D$4:$D$106,'Output sheet'!$B$130),SUMIFS('Input forecast of cost driver'!T$4:T$106,'Input forecast of cost driver'!T$4:T$106,"&gt;0",'Input forecast of cost driver'!$B$4:$B$106,'Output sheet'!$B$3,'Input forecast of cost driver'!$D$4:$D$106,'Output sheet'!$B$130,'Input forecast of cost driver'!$C$4:$C$106,'Output sheet'!$B146))</f>
        <v>0</v>
      </c>
      <c r="Q146" s="113">
        <f>IF($B146=$B$3&amp;" Wide",SUMIFS('Input forecast of cost driver'!U$4:U$106,'Input forecast of cost driver'!U$4:U$106,"&gt;0",'Input forecast of cost driver'!$B$4:$B$106,'Output sheet'!$B$3,'Input forecast of cost driver'!$D$4:$D$106,'Output sheet'!$B$130),SUMIFS('Input forecast of cost driver'!U$4:U$106,'Input forecast of cost driver'!U$4:U$106,"&gt;0",'Input forecast of cost driver'!$B$4:$B$106,'Output sheet'!$B$3,'Input forecast of cost driver'!$D$4:$D$106,'Output sheet'!$B$130,'Input forecast of cost driver'!$C$4:$C$106,'Output sheet'!$B146))</f>
        <v>0</v>
      </c>
      <c r="R146" s="113">
        <f>IF($B146=$B$3&amp;" Wide",SUMIFS('Input forecast of cost driver'!V$4:V$106,'Input forecast of cost driver'!V$4:V$106,"&gt;0",'Input forecast of cost driver'!$B$4:$B$106,'Output sheet'!$B$3,'Input forecast of cost driver'!$D$4:$D$106,'Output sheet'!$B$130),SUMIFS('Input forecast of cost driver'!V$4:V$106,'Input forecast of cost driver'!V$4:V$106,"&gt;0",'Input forecast of cost driver'!$B$4:$B$106,'Output sheet'!$B$3,'Input forecast of cost driver'!$D$4:$D$106,'Output sheet'!$B$130,'Input forecast of cost driver'!$C$4:$C$106,'Output sheet'!$B146))</f>
        <v>0</v>
      </c>
      <c r="S146" s="113">
        <f>IF($B146=$B$3&amp;" Wide",SUMIFS('Input forecast of cost driver'!W$4:W$106,'Input forecast of cost driver'!W$4:W$106,"&gt;0",'Input forecast of cost driver'!$B$4:$B$106,'Output sheet'!$B$3,'Input forecast of cost driver'!$D$4:$D$106,'Output sheet'!$B$130),SUMIFS('Input forecast of cost driver'!W$4:W$106,'Input forecast of cost driver'!W$4:W$106,"&gt;0",'Input forecast of cost driver'!$B$4:$B$106,'Output sheet'!$B$3,'Input forecast of cost driver'!$D$4:$D$106,'Output sheet'!$B$130,'Input forecast of cost driver'!$C$4:$C$106,'Output sheet'!$B146))</f>
        <v>0</v>
      </c>
      <c r="T146" s="113">
        <f>IF($B146=$B$3&amp;" Wide",SUMIFS('Input forecast of cost driver'!X$4:X$106,'Input forecast of cost driver'!X$4:X$106,"&gt;0",'Input forecast of cost driver'!$B$4:$B$106,'Output sheet'!$B$3,'Input forecast of cost driver'!$D$4:$D$106,'Output sheet'!$B$130),SUMIFS('Input forecast of cost driver'!X$4:X$106,'Input forecast of cost driver'!X$4:X$106,"&gt;0",'Input forecast of cost driver'!$B$4:$B$106,'Output sheet'!$B$3,'Input forecast of cost driver'!$D$4:$D$106,'Output sheet'!$B$130,'Input forecast of cost driver'!$C$4:$C$106,'Output sheet'!$B146))</f>
        <v>0</v>
      </c>
      <c r="U146" s="113">
        <f>IF($B146=$B$3&amp;" Wide",SUMIFS('Input forecast of cost driver'!Y$4:Y$106,'Input forecast of cost driver'!Y$4:Y$106,"&gt;0",'Input forecast of cost driver'!$B$4:$B$106,'Output sheet'!$B$3,'Input forecast of cost driver'!$D$4:$D$106,'Output sheet'!$B$130),SUMIFS('Input forecast of cost driver'!Y$4:Y$106,'Input forecast of cost driver'!Y$4:Y$106,"&gt;0",'Input forecast of cost driver'!$B$4:$B$106,'Output sheet'!$B$3,'Input forecast of cost driver'!$D$4:$D$106,'Output sheet'!$B$130,'Input forecast of cost driver'!$C$4:$C$106,'Output sheet'!$B146))</f>
        <v>0</v>
      </c>
      <c r="V146" s="113">
        <f>IF($B146=$B$3&amp;" Wide",SUMIFS('Input forecast of cost driver'!Z$4:Z$106,'Input forecast of cost driver'!Z$4:Z$106,"&gt;0",'Input forecast of cost driver'!$B$4:$B$106,'Output sheet'!$B$3,'Input forecast of cost driver'!$D$4:$D$106,'Output sheet'!$B$130),SUMIFS('Input forecast of cost driver'!Z$4:Z$106,'Input forecast of cost driver'!Z$4:Z$106,"&gt;0",'Input forecast of cost driver'!$B$4:$B$106,'Output sheet'!$B$3,'Input forecast of cost driver'!$D$4:$D$106,'Output sheet'!$B$130,'Input forecast of cost driver'!$C$4:$C$106,'Output sheet'!$B146))</f>
        <v>0</v>
      </c>
      <c r="W146" s="113">
        <f>IF($B146=$B$3&amp;" Wide",SUMIFS('Input forecast of cost driver'!AA$4:AA$106,'Input forecast of cost driver'!AA$4:AA$106,"&gt;0",'Input forecast of cost driver'!$B$4:$B$106,'Output sheet'!$B$3,'Input forecast of cost driver'!$D$4:$D$106,'Output sheet'!$B$130),SUMIFS('Input forecast of cost driver'!AA$4:AA$106,'Input forecast of cost driver'!AA$4:AA$106,"&gt;0",'Input forecast of cost driver'!$B$4:$B$106,'Output sheet'!$B$3,'Input forecast of cost driver'!$D$4:$D$106,'Output sheet'!$B$130,'Input forecast of cost driver'!$C$4:$C$106,'Output sheet'!$B146))</f>
        <v>0</v>
      </c>
      <c r="X146" s="113">
        <f>IF($B146=$B$3&amp;" Wide",SUMIFS('Input forecast of cost driver'!AB$4:AB$106,'Input forecast of cost driver'!AB$4:AB$106,"&gt;0",'Input forecast of cost driver'!$B$4:$B$106,'Output sheet'!$B$3,'Input forecast of cost driver'!$D$4:$D$106,'Output sheet'!$B$130),SUMIFS('Input forecast of cost driver'!AB$4:AB$106,'Input forecast of cost driver'!AB$4:AB$106,"&gt;0",'Input forecast of cost driver'!$B$4:$B$106,'Output sheet'!$B$3,'Input forecast of cost driver'!$D$4:$D$106,'Output sheet'!$B$130,'Input forecast of cost driver'!$C$4:$C$106,'Output sheet'!$B146))</f>
        <v>0</v>
      </c>
      <c r="Y146" s="113">
        <f>IF($B146=$B$3&amp;" Wide",SUMIFS('Input forecast of cost driver'!AC$4:AC$106,'Input forecast of cost driver'!AC$4:AC$106,"&gt;0",'Input forecast of cost driver'!$B$4:$B$106,'Output sheet'!$B$3,'Input forecast of cost driver'!$D$4:$D$106,'Output sheet'!$B$130),SUMIFS('Input forecast of cost driver'!AC$4:AC$106,'Input forecast of cost driver'!AC$4:AC$106,"&gt;0",'Input forecast of cost driver'!$B$4:$B$106,'Output sheet'!$B$3,'Input forecast of cost driver'!$D$4:$D$106,'Output sheet'!$B$130,'Input forecast of cost driver'!$C$4:$C$106,'Output sheet'!$B146))</f>
        <v>0</v>
      </c>
      <c r="Z146" s="113">
        <f>IF($B146=$B$3&amp;" Wide",SUMIFS('Input forecast of cost driver'!AD$4:AD$106,'Input forecast of cost driver'!AD$4:AD$106,"&gt;0",'Input forecast of cost driver'!$B$4:$B$106,'Output sheet'!$B$3,'Input forecast of cost driver'!$D$4:$D$106,'Output sheet'!$B$130),SUMIFS('Input forecast of cost driver'!AD$4:AD$106,'Input forecast of cost driver'!AD$4:AD$106,"&gt;0",'Input forecast of cost driver'!$B$4:$B$106,'Output sheet'!$B$3,'Input forecast of cost driver'!$D$4:$D$106,'Output sheet'!$B$130,'Input forecast of cost driver'!$C$4:$C$106,'Output sheet'!$B146))</f>
        <v>0</v>
      </c>
      <c r="AA146" s="113">
        <f>IF($B146=$B$3&amp;" Wide",SUMIFS('Input forecast of cost driver'!AE$4:AE$106,'Input forecast of cost driver'!AE$4:AE$106,"&gt;0",'Input forecast of cost driver'!$B$4:$B$106,'Output sheet'!$B$3,'Input forecast of cost driver'!$D$4:$D$106,'Output sheet'!$B$130),SUMIFS('Input forecast of cost driver'!AE$4:AE$106,'Input forecast of cost driver'!AE$4:AE$106,"&gt;0",'Input forecast of cost driver'!$B$4:$B$106,'Output sheet'!$B$3,'Input forecast of cost driver'!$D$4:$D$106,'Output sheet'!$B$130,'Input forecast of cost driver'!$C$4:$C$106,'Output sheet'!$B146))</f>
        <v>0</v>
      </c>
    </row>
    <row r="147" spans="2:27">
      <c r="B147" s="32" t="str">
        <f t="shared" ref="B147:B155" si="43">B134</f>
        <v>Jemena Electricity Network</v>
      </c>
      <c r="C147" s="113">
        <f>IF($B147=$B$3&amp;" Wide",SUMIFS('Input forecast of cost driver'!G$4:G$106,'Input forecast of cost driver'!G$4:G$106,"&gt;0",'Input forecast of cost driver'!$B$4:$B$106,'Output sheet'!$B$3,'Input forecast of cost driver'!$D$4:$D$106,'Output sheet'!$B$130),SUMIFS('Input forecast of cost driver'!G$4:G$106,'Input forecast of cost driver'!G$4:G$106,"&gt;0",'Input forecast of cost driver'!$B$4:$B$106,'Output sheet'!$B$3,'Input forecast of cost driver'!$D$4:$D$106,'Output sheet'!$B$130,'Input forecast of cost driver'!$C$4:$C$106,'Output sheet'!$B147))</f>
        <v>1.33308</v>
      </c>
      <c r="D147" s="113">
        <f>IF($B147=$B$3&amp;" Wide",SUMIFS('Input forecast of cost driver'!H$4:H$106,'Input forecast of cost driver'!H$4:H$106,"&gt;0",'Input forecast of cost driver'!$B$4:$B$106,'Output sheet'!$B$3,'Input forecast of cost driver'!$D$4:$D$106,'Output sheet'!$B$130),SUMIFS('Input forecast of cost driver'!H$4:H$106,'Input forecast of cost driver'!H$4:H$106,"&gt;0",'Input forecast of cost driver'!$B$4:$B$106,'Output sheet'!$B$3,'Input forecast of cost driver'!$D$4:$D$106,'Output sheet'!$B$130,'Input forecast of cost driver'!$C$4:$C$106,'Output sheet'!$B147))</f>
        <v>2.6661600000000001</v>
      </c>
      <c r="E147" s="113">
        <f>IF($B147=$B$3&amp;" Wide",SUMIFS('Input forecast of cost driver'!I$4:I$106,'Input forecast of cost driver'!I$4:I$106,"&gt;0",'Input forecast of cost driver'!$B$4:$B$106,'Output sheet'!$B$3,'Input forecast of cost driver'!$D$4:$D$106,'Output sheet'!$B$130),SUMIFS('Input forecast of cost driver'!I$4:I$106,'Input forecast of cost driver'!I$4:I$106,"&gt;0",'Input forecast of cost driver'!$B$4:$B$106,'Output sheet'!$B$3,'Input forecast of cost driver'!$D$4:$D$106,'Output sheet'!$B$130,'Input forecast of cost driver'!$C$4:$C$106,'Output sheet'!$B147))</f>
        <v>3.9992400000000004</v>
      </c>
      <c r="F147" s="113">
        <f>IF($B147=$B$3&amp;" Wide",SUMIFS('Input forecast of cost driver'!J$4:J$106,'Input forecast of cost driver'!J$4:J$106,"&gt;0",'Input forecast of cost driver'!$B$4:$B$106,'Output sheet'!$B$3,'Input forecast of cost driver'!$D$4:$D$106,'Output sheet'!$B$130),SUMIFS('Input forecast of cost driver'!J$4:J$106,'Input forecast of cost driver'!J$4:J$106,"&gt;0",'Input forecast of cost driver'!$B$4:$B$106,'Output sheet'!$B$3,'Input forecast of cost driver'!$D$4:$D$106,'Output sheet'!$B$130,'Input forecast of cost driver'!$C$4:$C$106,'Output sheet'!$B147))</f>
        <v>5.3323200000000002</v>
      </c>
      <c r="G147" s="113">
        <f>IF($B147=$B$3&amp;" Wide",SUMIFS('Input forecast of cost driver'!K$4:K$106,'Input forecast of cost driver'!K$4:K$106,"&gt;0",'Input forecast of cost driver'!$B$4:$B$106,'Output sheet'!$B$3,'Input forecast of cost driver'!$D$4:$D$106,'Output sheet'!$B$130),SUMIFS('Input forecast of cost driver'!K$4:K$106,'Input forecast of cost driver'!K$4:K$106,"&gt;0",'Input forecast of cost driver'!$B$4:$B$106,'Output sheet'!$B$3,'Input forecast of cost driver'!$D$4:$D$106,'Output sheet'!$B$130,'Input forecast of cost driver'!$C$4:$C$106,'Output sheet'!$B147))</f>
        <v>16.665399999999998</v>
      </c>
      <c r="H147" s="113">
        <f>IF($B147=$B$3&amp;" Wide",SUMIFS('Input forecast of cost driver'!L$4:L$106,'Input forecast of cost driver'!L$4:L$106,"&gt;0",'Input forecast of cost driver'!$B$4:$B$106,'Output sheet'!$B$3,'Input forecast of cost driver'!$D$4:$D$106,'Output sheet'!$B$130),SUMIFS('Input forecast of cost driver'!L$4:L$106,'Input forecast of cost driver'!L$4:L$106,"&gt;0",'Input forecast of cost driver'!$B$4:$B$106,'Output sheet'!$B$3,'Input forecast of cost driver'!$D$4:$D$106,'Output sheet'!$B$130,'Input forecast of cost driver'!$C$4:$C$106,'Output sheet'!$B147))</f>
        <v>32.998480000000001</v>
      </c>
      <c r="I147" s="113">
        <f>IF($B147=$B$3&amp;" Wide",SUMIFS('Input forecast of cost driver'!M$4:M$106,'Input forecast of cost driver'!M$4:M$106,"&gt;0",'Input forecast of cost driver'!$B$4:$B$106,'Output sheet'!$B$3,'Input forecast of cost driver'!$D$4:$D$106,'Output sheet'!$B$130),SUMIFS('Input forecast of cost driver'!M$4:M$106,'Input forecast of cost driver'!M$4:M$106,"&gt;0",'Input forecast of cost driver'!$B$4:$B$106,'Output sheet'!$B$3,'Input forecast of cost driver'!$D$4:$D$106,'Output sheet'!$B$130,'Input forecast of cost driver'!$C$4:$C$106,'Output sheet'!$B147))</f>
        <v>47.998480000000001</v>
      </c>
      <c r="J147" s="113">
        <f>IF($B147=$B$3&amp;" Wide",SUMIFS('Input forecast of cost driver'!N$4:N$106,'Input forecast of cost driver'!N$4:N$106,"&gt;0",'Input forecast of cost driver'!$B$4:$B$106,'Output sheet'!$B$3,'Input forecast of cost driver'!$D$4:$D$106,'Output sheet'!$B$130),SUMIFS('Input forecast of cost driver'!N$4:N$106,'Input forecast of cost driver'!N$4:N$106,"&gt;0",'Input forecast of cost driver'!$B$4:$B$106,'Output sheet'!$B$3,'Input forecast of cost driver'!$D$4:$D$106,'Output sheet'!$B$130,'Input forecast of cost driver'!$C$4:$C$106,'Output sheet'!$B147))</f>
        <v>62.998480000000001</v>
      </c>
      <c r="K147" s="113">
        <f>IF($B147=$B$3&amp;" Wide",SUMIFS('Input forecast of cost driver'!O$4:O$106,'Input forecast of cost driver'!O$4:O$106,"&gt;0",'Input forecast of cost driver'!$B$4:$B$106,'Output sheet'!$B$3,'Input forecast of cost driver'!$D$4:$D$106,'Output sheet'!$B$130),SUMIFS('Input forecast of cost driver'!O$4:O$106,'Input forecast of cost driver'!O$4:O$106,"&gt;0",'Input forecast of cost driver'!$B$4:$B$106,'Output sheet'!$B$3,'Input forecast of cost driver'!$D$4:$D$106,'Output sheet'!$B$130,'Input forecast of cost driver'!$C$4:$C$106,'Output sheet'!$B147))</f>
        <v>77.998480000000001</v>
      </c>
      <c r="L147" s="113">
        <f>IF($B147=$B$3&amp;" Wide",SUMIFS('Input forecast of cost driver'!P$4:P$106,'Input forecast of cost driver'!P$4:P$106,"&gt;0",'Input forecast of cost driver'!$B$4:$B$106,'Output sheet'!$B$3,'Input forecast of cost driver'!$D$4:$D$106,'Output sheet'!$B$130),SUMIFS('Input forecast of cost driver'!P$4:P$106,'Input forecast of cost driver'!P$4:P$106,"&gt;0",'Input forecast of cost driver'!$B$4:$B$106,'Output sheet'!$B$3,'Input forecast of cost driver'!$D$4:$D$106,'Output sheet'!$B$130,'Input forecast of cost driver'!$C$4:$C$106,'Output sheet'!$B147))</f>
        <v>92.998480000000001</v>
      </c>
      <c r="M147" s="113">
        <f>IF($B147=$B$3&amp;" Wide",SUMIFS('Input forecast of cost driver'!Q$4:Q$106,'Input forecast of cost driver'!Q$4:Q$106,"&gt;0",'Input forecast of cost driver'!$B$4:$B$106,'Output sheet'!$B$3,'Input forecast of cost driver'!$D$4:$D$106,'Output sheet'!$B$130),SUMIFS('Input forecast of cost driver'!Q$4:Q$106,'Input forecast of cost driver'!Q$4:Q$106,"&gt;0",'Input forecast of cost driver'!$B$4:$B$106,'Output sheet'!$B$3,'Input forecast of cost driver'!$D$4:$D$106,'Output sheet'!$B$130,'Input forecast of cost driver'!$C$4:$C$106,'Output sheet'!$B147))</f>
        <v>0</v>
      </c>
      <c r="N147" s="113">
        <f>IF($B147=$B$3&amp;" Wide",SUMIFS('Input forecast of cost driver'!R$4:R$106,'Input forecast of cost driver'!R$4:R$106,"&gt;0",'Input forecast of cost driver'!$B$4:$B$106,'Output sheet'!$B$3,'Input forecast of cost driver'!$D$4:$D$106,'Output sheet'!$B$130),SUMIFS('Input forecast of cost driver'!R$4:R$106,'Input forecast of cost driver'!R$4:R$106,"&gt;0",'Input forecast of cost driver'!$B$4:$B$106,'Output sheet'!$B$3,'Input forecast of cost driver'!$D$4:$D$106,'Output sheet'!$B$130,'Input forecast of cost driver'!$C$4:$C$106,'Output sheet'!$B147))</f>
        <v>0</v>
      </c>
      <c r="O147" s="113">
        <f>IF($B147=$B$3&amp;" Wide",SUMIFS('Input forecast of cost driver'!S$4:S$106,'Input forecast of cost driver'!S$4:S$106,"&gt;0",'Input forecast of cost driver'!$B$4:$B$106,'Output sheet'!$B$3,'Input forecast of cost driver'!$D$4:$D$106,'Output sheet'!$B$130),SUMIFS('Input forecast of cost driver'!S$4:S$106,'Input forecast of cost driver'!S$4:S$106,"&gt;0",'Input forecast of cost driver'!$B$4:$B$106,'Output sheet'!$B$3,'Input forecast of cost driver'!$D$4:$D$106,'Output sheet'!$B$130,'Input forecast of cost driver'!$C$4:$C$106,'Output sheet'!$B147))</f>
        <v>0</v>
      </c>
      <c r="P147" s="113">
        <f>IF($B147=$B$3&amp;" Wide",SUMIFS('Input forecast of cost driver'!T$4:T$106,'Input forecast of cost driver'!T$4:T$106,"&gt;0",'Input forecast of cost driver'!$B$4:$B$106,'Output sheet'!$B$3,'Input forecast of cost driver'!$D$4:$D$106,'Output sheet'!$B$130),SUMIFS('Input forecast of cost driver'!T$4:T$106,'Input forecast of cost driver'!T$4:T$106,"&gt;0",'Input forecast of cost driver'!$B$4:$B$106,'Output sheet'!$B$3,'Input forecast of cost driver'!$D$4:$D$106,'Output sheet'!$B$130,'Input forecast of cost driver'!$C$4:$C$106,'Output sheet'!$B147))</f>
        <v>0</v>
      </c>
      <c r="Q147" s="113">
        <f>IF($B147=$B$3&amp;" Wide",SUMIFS('Input forecast of cost driver'!U$4:U$106,'Input forecast of cost driver'!U$4:U$106,"&gt;0",'Input forecast of cost driver'!$B$4:$B$106,'Output sheet'!$B$3,'Input forecast of cost driver'!$D$4:$D$106,'Output sheet'!$B$130),SUMIFS('Input forecast of cost driver'!U$4:U$106,'Input forecast of cost driver'!U$4:U$106,"&gt;0",'Input forecast of cost driver'!$B$4:$B$106,'Output sheet'!$B$3,'Input forecast of cost driver'!$D$4:$D$106,'Output sheet'!$B$130,'Input forecast of cost driver'!$C$4:$C$106,'Output sheet'!$B147))</f>
        <v>0</v>
      </c>
      <c r="R147" s="113">
        <f>IF($B147=$B$3&amp;" Wide",SUMIFS('Input forecast of cost driver'!V$4:V$106,'Input forecast of cost driver'!V$4:V$106,"&gt;0",'Input forecast of cost driver'!$B$4:$B$106,'Output sheet'!$B$3,'Input forecast of cost driver'!$D$4:$D$106,'Output sheet'!$B$130),SUMIFS('Input forecast of cost driver'!V$4:V$106,'Input forecast of cost driver'!V$4:V$106,"&gt;0",'Input forecast of cost driver'!$B$4:$B$106,'Output sheet'!$B$3,'Input forecast of cost driver'!$D$4:$D$106,'Output sheet'!$B$130,'Input forecast of cost driver'!$C$4:$C$106,'Output sheet'!$B147))</f>
        <v>0</v>
      </c>
      <c r="S147" s="113">
        <f>IF($B147=$B$3&amp;" Wide",SUMIFS('Input forecast of cost driver'!W$4:W$106,'Input forecast of cost driver'!W$4:W$106,"&gt;0",'Input forecast of cost driver'!$B$4:$B$106,'Output sheet'!$B$3,'Input forecast of cost driver'!$D$4:$D$106,'Output sheet'!$B$130),SUMIFS('Input forecast of cost driver'!W$4:W$106,'Input forecast of cost driver'!W$4:W$106,"&gt;0",'Input forecast of cost driver'!$B$4:$B$106,'Output sheet'!$B$3,'Input forecast of cost driver'!$D$4:$D$106,'Output sheet'!$B$130,'Input forecast of cost driver'!$C$4:$C$106,'Output sheet'!$B147))</f>
        <v>0</v>
      </c>
      <c r="T147" s="113">
        <f>IF($B147=$B$3&amp;" Wide",SUMIFS('Input forecast of cost driver'!X$4:X$106,'Input forecast of cost driver'!X$4:X$106,"&gt;0",'Input forecast of cost driver'!$B$4:$B$106,'Output sheet'!$B$3,'Input forecast of cost driver'!$D$4:$D$106,'Output sheet'!$B$130),SUMIFS('Input forecast of cost driver'!X$4:X$106,'Input forecast of cost driver'!X$4:X$106,"&gt;0",'Input forecast of cost driver'!$B$4:$B$106,'Output sheet'!$B$3,'Input forecast of cost driver'!$D$4:$D$106,'Output sheet'!$B$130,'Input forecast of cost driver'!$C$4:$C$106,'Output sheet'!$B147))</f>
        <v>0</v>
      </c>
      <c r="U147" s="113">
        <f>IF($B147=$B$3&amp;" Wide",SUMIFS('Input forecast of cost driver'!Y$4:Y$106,'Input forecast of cost driver'!Y$4:Y$106,"&gt;0",'Input forecast of cost driver'!$B$4:$B$106,'Output sheet'!$B$3,'Input forecast of cost driver'!$D$4:$D$106,'Output sheet'!$B$130),SUMIFS('Input forecast of cost driver'!Y$4:Y$106,'Input forecast of cost driver'!Y$4:Y$106,"&gt;0",'Input forecast of cost driver'!$B$4:$B$106,'Output sheet'!$B$3,'Input forecast of cost driver'!$D$4:$D$106,'Output sheet'!$B$130,'Input forecast of cost driver'!$C$4:$C$106,'Output sheet'!$B147))</f>
        <v>0</v>
      </c>
      <c r="V147" s="113">
        <f>IF($B147=$B$3&amp;" Wide",SUMIFS('Input forecast of cost driver'!Z$4:Z$106,'Input forecast of cost driver'!Z$4:Z$106,"&gt;0",'Input forecast of cost driver'!$B$4:$B$106,'Output sheet'!$B$3,'Input forecast of cost driver'!$D$4:$D$106,'Output sheet'!$B$130),SUMIFS('Input forecast of cost driver'!Z$4:Z$106,'Input forecast of cost driver'!Z$4:Z$106,"&gt;0",'Input forecast of cost driver'!$B$4:$B$106,'Output sheet'!$B$3,'Input forecast of cost driver'!$D$4:$D$106,'Output sheet'!$B$130,'Input forecast of cost driver'!$C$4:$C$106,'Output sheet'!$B147))</f>
        <v>0</v>
      </c>
      <c r="W147" s="113">
        <f>IF($B147=$B$3&amp;" Wide",SUMIFS('Input forecast of cost driver'!AA$4:AA$106,'Input forecast of cost driver'!AA$4:AA$106,"&gt;0",'Input forecast of cost driver'!$B$4:$B$106,'Output sheet'!$B$3,'Input forecast of cost driver'!$D$4:$D$106,'Output sheet'!$B$130),SUMIFS('Input forecast of cost driver'!AA$4:AA$106,'Input forecast of cost driver'!AA$4:AA$106,"&gt;0",'Input forecast of cost driver'!$B$4:$B$106,'Output sheet'!$B$3,'Input forecast of cost driver'!$D$4:$D$106,'Output sheet'!$B$130,'Input forecast of cost driver'!$C$4:$C$106,'Output sheet'!$B147))</f>
        <v>0</v>
      </c>
      <c r="X147" s="113">
        <f>IF($B147=$B$3&amp;" Wide",SUMIFS('Input forecast of cost driver'!AB$4:AB$106,'Input forecast of cost driver'!AB$4:AB$106,"&gt;0",'Input forecast of cost driver'!$B$4:$B$106,'Output sheet'!$B$3,'Input forecast of cost driver'!$D$4:$D$106,'Output sheet'!$B$130),SUMIFS('Input forecast of cost driver'!AB$4:AB$106,'Input forecast of cost driver'!AB$4:AB$106,"&gt;0",'Input forecast of cost driver'!$B$4:$B$106,'Output sheet'!$B$3,'Input forecast of cost driver'!$D$4:$D$106,'Output sheet'!$B$130,'Input forecast of cost driver'!$C$4:$C$106,'Output sheet'!$B147))</f>
        <v>0</v>
      </c>
      <c r="Y147" s="113">
        <f>IF($B147=$B$3&amp;" Wide",SUMIFS('Input forecast of cost driver'!AC$4:AC$106,'Input forecast of cost driver'!AC$4:AC$106,"&gt;0",'Input forecast of cost driver'!$B$4:$B$106,'Output sheet'!$B$3,'Input forecast of cost driver'!$D$4:$D$106,'Output sheet'!$B$130),SUMIFS('Input forecast of cost driver'!AC$4:AC$106,'Input forecast of cost driver'!AC$4:AC$106,"&gt;0",'Input forecast of cost driver'!$B$4:$B$106,'Output sheet'!$B$3,'Input forecast of cost driver'!$D$4:$D$106,'Output sheet'!$B$130,'Input forecast of cost driver'!$C$4:$C$106,'Output sheet'!$B147))</f>
        <v>0</v>
      </c>
      <c r="Z147" s="113">
        <f>IF($B147=$B$3&amp;" Wide",SUMIFS('Input forecast of cost driver'!AD$4:AD$106,'Input forecast of cost driver'!AD$4:AD$106,"&gt;0",'Input forecast of cost driver'!$B$4:$B$106,'Output sheet'!$B$3,'Input forecast of cost driver'!$D$4:$D$106,'Output sheet'!$B$130),SUMIFS('Input forecast of cost driver'!AD$4:AD$106,'Input forecast of cost driver'!AD$4:AD$106,"&gt;0",'Input forecast of cost driver'!$B$4:$B$106,'Output sheet'!$B$3,'Input forecast of cost driver'!$D$4:$D$106,'Output sheet'!$B$130,'Input forecast of cost driver'!$C$4:$C$106,'Output sheet'!$B147))</f>
        <v>0</v>
      </c>
      <c r="AA147" s="113">
        <f>IF($B147=$B$3&amp;" Wide",SUMIFS('Input forecast of cost driver'!AE$4:AE$106,'Input forecast of cost driver'!AE$4:AE$106,"&gt;0",'Input forecast of cost driver'!$B$4:$B$106,'Output sheet'!$B$3,'Input forecast of cost driver'!$D$4:$D$106,'Output sheet'!$B$130),SUMIFS('Input forecast of cost driver'!AE$4:AE$106,'Input forecast of cost driver'!AE$4:AE$106,"&gt;0",'Input forecast of cost driver'!$B$4:$B$106,'Output sheet'!$B$3,'Input forecast of cost driver'!$D$4:$D$106,'Output sheet'!$B$130,'Input forecast of cost driver'!$C$4:$C$106,'Output sheet'!$B147))</f>
        <v>0</v>
      </c>
    </row>
    <row r="148" spans="2:27">
      <c r="B148" s="32" t="str">
        <f t="shared" si="43"/>
        <v/>
      </c>
      <c r="C148" s="113">
        <f>IF($B148=$B$3&amp;" Wide",SUMIFS('Input forecast of cost driver'!G$4:G$106,'Input forecast of cost driver'!G$4:G$106,"&gt;0",'Input forecast of cost driver'!$B$4:$B$106,'Output sheet'!$B$3,'Input forecast of cost driver'!$D$4:$D$106,'Output sheet'!$B$130),SUMIFS('Input forecast of cost driver'!G$4:G$106,'Input forecast of cost driver'!G$4:G$106,"&gt;0",'Input forecast of cost driver'!$B$4:$B$106,'Output sheet'!$B$3,'Input forecast of cost driver'!$D$4:$D$106,'Output sheet'!$B$130,'Input forecast of cost driver'!$C$4:$C$106,'Output sheet'!$B148))</f>
        <v>0</v>
      </c>
      <c r="D148" s="113">
        <f>IF($B148=$B$3&amp;" Wide",SUMIFS('Input forecast of cost driver'!H$4:H$106,'Input forecast of cost driver'!H$4:H$106,"&gt;0",'Input forecast of cost driver'!$B$4:$B$106,'Output sheet'!$B$3,'Input forecast of cost driver'!$D$4:$D$106,'Output sheet'!$B$130),SUMIFS('Input forecast of cost driver'!H$4:H$106,'Input forecast of cost driver'!H$4:H$106,"&gt;0",'Input forecast of cost driver'!$B$4:$B$106,'Output sheet'!$B$3,'Input forecast of cost driver'!$D$4:$D$106,'Output sheet'!$B$130,'Input forecast of cost driver'!$C$4:$C$106,'Output sheet'!$B148))</f>
        <v>0</v>
      </c>
      <c r="E148" s="113">
        <f>IF($B148=$B$3&amp;" Wide",SUMIFS('Input forecast of cost driver'!I$4:I$106,'Input forecast of cost driver'!I$4:I$106,"&gt;0",'Input forecast of cost driver'!$B$4:$B$106,'Output sheet'!$B$3,'Input forecast of cost driver'!$D$4:$D$106,'Output sheet'!$B$130),SUMIFS('Input forecast of cost driver'!I$4:I$106,'Input forecast of cost driver'!I$4:I$106,"&gt;0",'Input forecast of cost driver'!$B$4:$B$106,'Output sheet'!$B$3,'Input forecast of cost driver'!$D$4:$D$106,'Output sheet'!$B$130,'Input forecast of cost driver'!$C$4:$C$106,'Output sheet'!$B148))</f>
        <v>0</v>
      </c>
      <c r="F148" s="113">
        <f>IF($B148=$B$3&amp;" Wide",SUMIFS('Input forecast of cost driver'!J$4:J$106,'Input forecast of cost driver'!J$4:J$106,"&gt;0",'Input forecast of cost driver'!$B$4:$B$106,'Output sheet'!$B$3,'Input forecast of cost driver'!$D$4:$D$106,'Output sheet'!$B$130),SUMIFS('Input forecast of cost driver'!J$4:J$106,'Input forecast of cost driver'!J$4:J$106,"&gt;0",'Input forecast of cost driver'!$B$4:$B$106,'Output sheet'!$B$3,'Input forecast of cost driver'!$D$4:$D$106,'Output sheet'!$B$130,'Input forecast of cost driver'!$C$4:$C$106,'Output sheet'!$B148))</f>
        <v>0</v>
      </c>
      <c r="G148" s="113">
        <f>IF($B148=$B$3&amp;" Wide",SUMIFS('Input forecast of cost driver'!K$4:K$106,'Input forecast of cost driver'!K$4:K$106,"&gt;0",'Input forecast of cost driver'!$B$4:$B$106,'Output sheet'!$B$3,'Input forecast of cost driver'!$D$4:$D$106,'Output sheet'!$B$130),SUMIFS('Input forecast of cost driver'!K$4:K$106,'Input forecast of cost driver'!K$4:K$106,"&gt;0",'Input forecast of cost driver'!$B$4:$B$106,'Output sheet'!$B$3,'Input forecast of cost driver'!$D$4:$D$106,'Output sheet'!$B$130,'Input forecast of cost driver'!$C$4:$C$106,'Output sheet'!$B148))</f>
        <v>0</v>
      </c>
      <c r="H148" s="113">
        <f>IF($B148=$B$3&amp;" Wide",SUMIFS('Input forecast of cost driver'!L$4:L$106,'Input forecast of cost driver'!L$4:L$106,"&gt;0",'Input forecast of cost driver'!$B$4:$B$106,'Output sheet'!$B$3,'Input forecast of cost driver'!$D$4:$D$106,'Output sheet'!$B$130),SUMIFS('Input forecast of cost driver'!L$4:L$106,'Input forecast of cost driver'!L$4:L$106,"&gt;0",'Input forecast of cost driver'!$B$4:$B$106,'Output sheet'!$B$3,'Input forecast of cost driver'!$D$4:$D$106,'Output sheet'!$B$130,'Input forecast of cost driver'!$C$4:$C$106,'Output sheet'!$B148))</f>
        <v>0</v>
      </c>
      <c r="I148" s="113">
        <f>IF($B148=$B$3&amp;" Wide",SUMIFS('Input forecast of cost driver'!M$4:M$106,'Input forecast of cost driver'!M$4:M$106,"&gt;0",'Input forecast of cost driver'!$B$4:$B$106,'Output sheet'!$B$3,'Input forecast of cost driver'!$D$4:$D$106,'Output sheet'!$B$130),SUMIFS('Input forecast of cost driver'!M$4:M$106,'Input forecast of cost driver'!M$4:M$106,"&gt;0",'Input forecast of cost driver'!$B$4:$B$106,'Output sheet'!$B$3,'Input forecast of cost driver'!$D$4:$D$106,'Output sheet'!$B$130,'Input forecast of cost driver'!$C$4:$C$106,'Output sheet'!$B148))</f>
        <v>0</v>
      </c>
      <c r="J148" s="113">
        <f>IF($B148=$B$3&amp;" Wide",SUMIFS('Input forecast of cost driver'!N$4:N$106,'Input forecast of cost driver'!N$4:N$106,"&gt;0",'Input forecast of cost driver'!$B$4:$B$106,'Output sheet'!$B$3,'Input forecast of cost driver'!$D$4:$D$106,'Output sheet'!$B$130),SUMIFS('Input forecast of cost driver'!N$4:N$106,'Input forecast of cost driver'!N$4:N$106,"&gt;0",'Input forecast of cost driver'!$B$4:$B$106,'Output sheet'!$B$3,'Input forecast of cost driver'!$D$4:$D$106,'Output sheet'!$B$130,'Input forecast of cost driver'!$C$4:$C$106,'Output sheet'!$B148))</f>
        <v>0</v>
      </c>
      <c r="K148" s="113">
        <f>IF($B148=$B$3&amp;" Wide",SUMIFS('Input forecast of cost driver'!O$4:O$106,'Input forecast of cost driver'!O$4:O$106,"&gt;0",'Input forecast of cost driver'!$B$4:$B$106,'Output sheet'!$B$3,'Input forecast of cost driver'!$D$4:$D$106,'Output sheet'!$B$130),SUMIFS('Input forecast of cost driver'!O$4:O$106,'Input forecast of cost driver'!O$4:O$106,"&gt;0",'Input forecast of cost driver'!$B$4:$B$106,'Output sheet'!$B$3,'Input forecast of cost driver'!$D$4:$D$106,'Output sheet'!$B$130,'Input forecast of cost driver'!$C$4:$C$106,'Output sheet'!$B148))</f>
        <v>0</v>
      </c>
      <c r="L148" s="113">
        <f>IF($B148=$B$3&amp;" Wide",SUMIFS('Input forecast of cost driver'!P$4:P$106,'Input forecast of cost driver'!P$4:P$106,"&gt;0",'Input forecast of cost driver'!$B$4:$B$106,'Output sheet'!$B$3,'Input forecast of cost driver'!$D$4:$D$106,'Output sheet'!$B$130),SUMIFS('Input forecast of cost driver'!P$4:P$106,'Input forecast of cost driver'!P$4:P$106,"&gt;0",'Input forecast of cost driver'!$B$4:$B$106,'Output sheet'!$B$3,'Input forecast of cost driver'!$D$4:$D$106,'Output sheet'!$B$130,'Input forecast of cost driver'!$C$4:$C$106,'Output sheet'!$B148))</f>
        <v>0</v>
      </c>
      <c r="M148" s="113">
        <f>IF($B148=$B$3&amp;" Wide",SUMIFS('Input forecast of cost driver'!Q$4:Q$106,'Input forecast of cost driver'!Q$4:Q$106,"&gt;0",'Input forecast of cost driver'!$B$4:$B$106,'Output sheet'!$B$3,'Input forecast of cost driver'!$D$4:$D$106,'Output sheet'!$B$130),SUMIFS('Input forecast of cost driver'!Q$4:Q$106,'Input forecast of cost driver'!Q$4:Q$106,"&gt;0",'Input forecast of cost driver'!$B$4:$B$106,'Output sheet'!$B$3,'Input forecast of cost driver'!$D$4:$D$106,'Output sheet'!$B$130,'Input forecast of cost driver'!$C$4:$C$106,'Output sheet'!$B148))</f>
        <v>0</v>
      </c>
      <c r="N148" s="113">
        <f>IF($B148=$B$3&amp;" Wide",SUMIFS('Input forecast of cost driver'!R$4:R$106,'Input forecast of cost driver'!R$4:R$106,"&gt;0",'Input forecast of cost driver'!$B$4:$B$106,'Output sheet'!$B$3,'Input forecast of cost driver'!$D$4:$D$106,'Output sheet'!$B$130),SUMIFS('Input forecast of cost driver'!R$4:R$106,'Input forecast of cost driver'!R$4:R$106,"&gt;0",'Input forecast of cost driver'!$B$4:$B$106,'Output sheet'!$B$3,'Input forecast of cost driver'!$D$4:$D$106,'Output sheet'!$B$130,'Input forecast of cost driver'!$C$4:$C$106,'Output sheet'!$B148))</f>
        <v>0</v>
      </c>
      <c r="O148" s="113">
        <f>IF($B148=$B$3&amp;" Wide",SUMIFS('Input forecast of cost driver'!S$4:S$106,'Input forecast of cost driver'!S$4:S$106,"&gt;0",'Input forecast of cost driver'!$B$4:$B$106,'Output sheet'!$B$3,'Input forecast of cost driver'!$D$4:$D$106,'Output sheet'!$B$130),SUMIFS('Input forecast of cost driver'!S$4:S$106,'Input forecast of cost driver'!S$4:S$106,"&gt;0",'Input forecast of cost driver'!$B$4:$B$106,'Output sheet'!$B$3,'Input forecast of cost driver'!$D$4:$D$106,'Output sheet'!$B$130,'Input forecast of cost driver'!$C$4:$C$106,'Output sheet'!$B148))</f>
        <v>0</v>
      </c>
      <c r="P148" s="113">
        <f>IF($B148=$B$3&amp;" Wide",SUMIFS('Input forecast of cost driver'!T$4:T$106,'Input forecast of cost driver'!T$4:T$106,"&gt;0",'Input forecast of cost driver'!$B$4:$B$106,'Output sheet'!$B$3,'Input forecast of cost driver'!$D$4:$D$106,'Output sheet'!$B$130),SUMIFS('Input forecast of cost driver'!T$4:T$106,'Input forecast of cost driver'!T$4:T$106,"&gt;0",'Input forecast of cost driver'!$B$4:$B$106,'Output sheet'!$B$3,'Input forecast of cost driver'!$D$4:$D$106,'Output sheet'!$B$130,'Input forecast of cost driver'!$C$4:$C$106,'Output sheet'!$B148))</f>
        <v>0</v>
      </c>
      <c r="Q148" s="113">
        <f>IF($B148=$B$3&amp;" Wide",SUMIFS('Input forecast of cost driver'!U$4:U$106,'Input forecast of cost driver'!U$4:U$106,"&gt;0",'Input forecast of cost driver'!$B$4:$B$106,'Output sheet'!$B$3,'Input forecast of cost driver'!$D$4:$D$106,'Output sheet'!$B$130),SUMIFS('Input forecast of cost driver'!U$4:U$106,'Input forecast of cost driver'!U$4:U$106,"&gt;0",'Input forecast of cost driver'!$B$4:$B$106,'Output sheet'!$B$3,'Input forecast of cost driver'!$D$4:$D$106,'Output sheet'!$B$130,'Input forecast of cost driver'!$C$4:$C$106,'Output sheet'!$B148))</f>
        <v>0</v>
      </c>
      <c r="R148" s="113">
        <f>IF($B148=$B$3&amp;" Wide",SUMIFS('Input forecast of cost driver'!V$4:V$106,'Input forecast of cost driver'!V$4:V$106,"&gt;0",'Input forecast of cost driver'!$B$4:$B$106,'Output sheet'!$B$3,'Input forecast of cost driver'!$D$4:$D$106,'Output sheet'!$B$130),SUMIFS('Input forecast of cost driver'!V$4:V$106,'Input forecast of cost driver'!V$4:V$106,"&gt;0",'Input forecast of cost driver'!$B$4:$B$106,'Output sheet'!$B$3,'Input forecast of cost driver'!$D$4:$D$106,'Output sheet'!$B$130,'Input forecast of cost driver'!$C$4:$C$106,'Output sheet'!$B148))</f>
        <v>0</v>
      </c>
      <c r="S148" s="113">
        <f>IF($B148=$B$3&amp;" Wide",SUMIFS('Input forecast of cost driver'!W$4:W$106,'Input forecast of cost driver'!W$4:W$106,"&gt;0",'Input forecast of cost driver'!$B$4:$B$106,'Output sheet'!$B$3,'Input forecast of cost driver'!$D$4:$D$106,'Output sheet'!$B$130),SUMIFS('Input forecast of cost driver'!W$4:W$106,'Input forecast of cost driver'!W$4:W$106,"&gt;0",'Input forecast of cost driver'!$B$4:$B$106,'Output sheet'!$B$3,'Input forecast of cost driver'!$D$4:$D$106,'Output sheet'!$B$130,'Input forecast of cost driver'!$C$4:$C$106,'Output sheet'!$B148))</f>
        <v>0</v>
      </c>
      <c r="T148" s="113">
        <f>IF($B148=$B$3&amp;" Wide",SUMIFS('Input forecast of cost driver'!X$4:X$106,'Input forecast of cost driver'!X$4:X$106,"&gt;0",'Input forecast of cost driver'!$B$4:$B$106,'Output sheet'!$B$3,'Input forecast of cost driver'!$D$4:$D$106,'Output sheet'!$B$130),SUMIFS('Input forecast of cost driver'!X$4:X$106,'Input forecast of cost driver'!X$4:X$106,"&gt;0",'Input forecast of cost driver'!$B$4:$B$106,'Output sheet'!$B$3,'Input forecast of cost driver'!$D$4:$D$106,'Output sheet'!$B$130,'Input forecast of cost driver'!$C$4:$C$106,'Output sheet'!$B148))</f>
        <v>0</v>
      </c>
      <c r="U148" s="113">
        <f>IF($B148=$B$3&amp;" Wide",SUMIFS('Input forecast of cost driver'!Y$4:Y$106,'Input forecast of cost driver'!Y$4:Y$106,"&gt;0",'Input forecast of cost driver'!$B$4:$B$106,'Output sheet'!$B$3,'Input forecast of cost driver'!$D$4:$D$106,'Output sheet'!$B$130),SUMIFS('Input forecast of cost driver'!Y$4:Y$106,'Input forecast of cost driver'!Y$4:Y$106,"&gt;0",'Input forecast of cost driver'!$B$4:$B$106,'Output sheet'!$B$3,'Input forecast of cost driver'!$D$4:$D$106,'Output sheet'!$B$130,'Input forecast of cost driver'!$C$4:$C$106,'Output sheet'!$B148))</f>
        <v>0</v>
      </c>
      <c r="V148" s="113">
        <f>IF($B148=$B$3&amp;" Wide",SUMIFS('Input forecast of cost driver'!Z$4:Z$106,'Input forecast of cost driver'!Z$4:Z$106,"&gt;0",'Input forecast of cost driver'!$B$4:$B$106,'Output sheet'!$B$3,'Input forecast of cost driver'!$D$4:$D$106,'Output sheet'!$B$130),SUMIFS('Input forecast of cost driver'!Z$4:Z$106,'Input forecast of cost driver'!Z$4:Z$106,"&gt;0",'Input forecast of cost driver'!$B$4:$B$106,'Output sheet'!$B$3,'Input forecast of cost driver'!$D$4:$D$106,'Output sheet'!$B$130,'Input forecast of cost driver'!$C$4:$C$106,'Output sheet'!$B148))</f>
        <v>0</v>
      </c>
      <c r="W148" s="113">
        <f>IF($B148=$B$3&amp;" Wide",SUMIFS('Input forecast of cost driver'!AA$4:AA$106,'Input forecast of cost driver'!AA$4:AA$106,"&gt;0",'Input forecast of cost driver'!$B$4:$B$106,'Output sheet'!$B$3,'Input forecast of cost driver'!$D$4:$D$106,'Output sheet'!$B$130),SUMIFS('Input forecast of cost driver'!AA$4:AA$106,'Input forecast of cost driver'!AA$4:AA$106,"&gt;0",'Input forecast of cost driver'!$B$4:$B$106,'Output sheet'!$B$3,'Input forecast of cost driver'!$D$4:$D$106,'Output sheet'!$B$130,'Input forecast of cost driver'!$C$4:$C$106,'Output sheet'!$B148))</f>
        <v>0</v>
      </c>
      <c r="X148" s="113">
        <f>IF($B148=$B$3&amp;" Wide",SUMIFS('Input forecast of cost driver'!AB$4:AB$106,'Input forecast of cost driver'!AB$4:AB$106,"&gt;0",'Input forecast of cost driver'!$B$4:$B$106,'Output sheet'!$B$3,'Input forecast of cost driver'!$D$4:$D$106,'Output sheet'!$B$130),SUMIFS('Input forecast of cost driver'!AB$4:AB$106,'Input forecast of cost driver'!AB$4:AB$106,"&gt;0",'Input forecast of cost driver'!$B$4:$B$106,'Output sheet'!$B$3,'Input forecast of cost driver'!$D$4:$D$106,'Output sheet'!$B$130,'Input forecast of cost driver'!$C$4:$C$106,'Output sheet'!$B148))</f>
        <v>0</v>
      </c>
      <c r="Y148" s="113">
        <f>IF($B148=$B$3&amp;" Wide",SUMIFS('Input forecast of cost driver'!AC$4:AC$106,'Input forecast of cost driver'!AC$4:AC$106,"&gt;0",'Input forecast of cost driver'!$B$4:$B$106,'Output sheet'!$B$3,'Input forecast of cost driver'!$D$4:$D$106,'Output sheet'!$B$130),SUMIFS('Input forecast of cost driver'!AC$4:AC$106,'Input forecast of cost driver'!AC$4:AC$106,"&gt;0",'Input forecast of cost driver'!$B$4:$B$106,'Output sheet'!$B$3,'Input forecast of cost driver'!$D$4:$D$106,'Output sheet'!$B$130,'Input forecast of cost driver'!$C$4:$C$106,'Output sheet'!$B148))</f>
        <v>0</v>
      </c>
      <c r="Z148" s="113">
        <f>IF($B148=$B$3&amp;" Wide",SUMIFS('Input forecast of cost driver'!AD$4:AD$106,'Input forecast of cost driver'!AD$4:AD$106,"&gt;0",'Input forecast of cost driver'!$B$4:$B$106,'Output sheet'!$B$3,'Input forecast of cost driver'!$D$4:$D$106,'Output sheet'!$B$130),SUMIFS('Input forecast of cost driver'!AD$4:AD$106,'Input forecast of cost driver'!AD$4:AD$106,"&gt;0",'Input forecast of cost driver'!$B$4:$B$106,'Output sheet'!$B$3,'Input forecast of cost driver'!$D$4:$D$106,'Output sheet'!$B$130,'Input forecast of cost driver'!$C$4:$C$106,'Output sheet'!$B148))</f>
        <v>0</v>
      </c>
      <c r="AA148" s="113">
        <f>IF($B148=$B$3&amp;" Wide",SUMIFS('Input forecast of cost driver'!AE$4:AE$106,'Input forecast of cost driver'!AE$4:AE$106,"&gt;0",'Input forecast of cost driver'!$B$4:$B$106,'Output sheet'!$B$3,'Input forecast of cost driver'!$D$4:$D$106,'Output sheet'!$B$130),SUMIFS('Input forecast of cost driver'!AE$4:AE$106,'Input forecast of cost driver'!AE$4:AE$106,"&gt;0",'Input forecast of cost driver'!$B$4:$B$106,'Output sheet'!$B$3,'Input forecast of cost driver'!$D$4:$D$106,'Output sheet'!$B$130,'Input forecast of cost driver'!$C$4:$C$106,'Output sheet'!$B148))</f>
        <v>0</v>
      </c>
    </row>
    <row r="149" spans="2:27">
      <c r="B149" s="32" t="str">
        <f t="shared" si="43"/>
        <v/>
      </c>
      <c r="C149" s="113">
        <f>IF($B149=$B$3&amp;" Wide",SUMIFS('Input forecast of cost driver'!G$4:G$106,'Input forecast of cost driver'!G$4:G$106,"&gt;0",'Input forecast of cost driver'!$B$4:$B$106,'Output sheet'!$B$3,'Input forecast of cost driver'!$D$4:$D$106,'Output sheet'!$B$130),SUMIFS('Input forecast of cost driver'!G$4:G$106,'Input forecast of cost driver'!G$4:G$106,"&gt;0",'Input forecast of cost driver'!$B$4:$B$106,'Output sheet'!$B$3,'Input forecast of cost driver'!$D$4:$D$106,'Output sheet'!$B$130,'Input forecast of cost driver'!$C$4:$C$106,'Output sheet'!$B149))</f>
        <v>0</v>
      </c>
      <c r="D149" s="113">
        <f>IF($B149=$B$3&amp;" Wide",SUMIFS('Input forecast of cost driver'!H$4:H$106,'Input forecast of cost driver'!H$4:H$106,"&gt;0",'Input forecast of cost driver'!$B$4:$B$106,'Output sheet'!$B$3,'Input forecast of cost driver'!$D$4:$D$106,'Output sheet'!$B$130),SUMIFS('Input forecast of cost driver'!H$4:H$106,'Input forecast of cost driver'!H$4:H$106,"&gt;0",'Input forecast of cost driver'!$B$4:$B$106,'Output sheet'!$B$3,'Input forecast of cost driver'!$D$4:$D$106,'Output sheet'!$B$130,'Input forecast of cost driver'!$C$4:$C$106,'Output sheet'!$B149))</f>
        <v>0</v>
      </c>
      <c r="E149" s="113">
        <f>IF($B149=$B$3&amp;" Wide",SUMIFS('Input forecast of cost driver'!I$4:I$106,'Input forecast of cost driver'!I$4:I$106,"&gt;0",'Input forecast of cost driver'!$B$4:$B$106,'Output sheet'!$B$3,'Input forecast of cost driver'!$D$4:$D$106,'Output sheet'!$B$130),SUMIFS('Input forecast of cost driver'!I$4:I$106,'Input forecast of cost driver'!I$4:I$106,"&gt;0",'Input forecast of cost driver'!$B$4:$B$106,'Output sheet'!$B$3,'Input forecast of cost driver'!$D$4:$D$106,'Output sheet'!$B$130,'Input forecast of cost driver'!$C$4:$C$106,'Output sheet'!$B149))</f>
        <v>0</v>
      </c>
      <c r="F149" s="113">
        <f>IF($B149=$B$3&amp;" Wide",SUMIFS('Input forecast of cost driver'!J$4:J$106,'Input forecast of cost driver'!J$4:J$106,"&gt;0",'Input forecast of cost driver'!$B$4:$B$106,'Output sheet'!$B$3,'Input forecast of cost driver'!$D$4:$D$106,'Output sheet'!$B$130),SUMIFS('Input forecast of cost driver'!J$4:J$106,'Input forecast of cost driver'!J$4:J$106,"&gt;0",'Input forecast of cost driver'!$B$4:$B$106,'Output sheet'!$B$3,'Input forecast of cost driver'!$D$4:$D$106,'Output sheet'!$B$130,'Input forecast of cost driver'!$C$4:$C$106,'Output sheet'!$B149))</f>
        <v>0</v>
      </c>
      <c r="G149" s="113">
        <f>IF($B149=$B$3&amp;" Wide",SUMIFS('Input forecast of cost driver'!K$4:K$106,'Input forecast of cost driver'!K$4:K$106,"&gt;0",'Input forecast of cost driver'!$B$4:$B$106,'Output sheet'!$B$3,'Input forecast of cost driver'!$D$4:$D$106,'Output sheet'!$B$130),SUMIFS('Input forecast of cost driver'!K$4:K$106,'Input forecast of cost driver'!K$4:K$106,"&gt;0",'Input forecast of cost driver'!$B$4:$B$106,'Output sheet'!$B$3,'Input forecast of cost driver'!$D$4:$D$106,'Output sheet'!$B$130,'Input forecast of cost driver'!$C$4:$C$106,'Output sheet'!$B149))</f>
        <v>0</v>
      </c>
      <c r="H149" s="113">
        <f>IF($B149=$B$3&amp;" Wide",SUMIFS('Input forecast of cost driver'!L$4:L$106,'Input forecast of cost driver'!L$4:L$106,"&gt;0",'Input forecast of cost driver'!$B$4:$B$106,'Output sheet'!$B$3,'Input forecast of cost driver'!$D$4:$D$106,'Output sheet'!$B$130),SUMIFS('Input forecast of cost driver'!L$4:L$106,'Input forecast of cost driver'!L$4:L$106,"&gt;0",'Input forecast of cost driver'!$B$4:$B$106,'Output sheet'!$B$3,'Input forecast of cost driver'!$D$4:$D$106,'Output sheet'!$B$130,'Input forecast of cost driver'!$C$4:$C$106,'Output sheet'!$B149))</f>
        <v>0</v>
      </c>
      <c r="I149" s="113">
        <f>IF($B149=$B$3&amp;" Wide",SUMIFS('Input forecast of cost driver'!M$4:M$106,'Input forecast of cost driver'!M$4:M$106,"&gt;0",'Input forecast of cost driver'!$B$4:$B$106,'Output sheet'!$B$3,'Input forecast of cost driver'!$D$4:$D$106,'Output sheet'!$B$130),SUMIFS('Input forecast of cost driver'!M$4:M$106,'Input forecast of cost driver'!M$4:M$106,"&gt;0",'Input forecast of cost driver'!$B$4:$B$106,'Output sheet'!$B$3,'Input forecast of cost driver'!$D$4:$D$106,'Output sheet'!$B$130,'Input forecast of cost driver'!$C$4:$C$106,'Output sheet'!$B149))</f>
        <v>0</v>
      </c>
      <c r="J149" s="113">
        <f>IF($B149=$B$3&amp;" Wide",SUMIFS('Input forecast of cost driver'!N$4:N$106,'Input forecast of cost driver'!N$4:N$106,"&gt;0",'Input forecast of cost driver'!$B$4:$B$106,'Output sheet'!$B$3,'Input forecast of cost driver'!$D$4:$D$106,'Output sheet'!$B$130),SUMIFS('Input forecast of cost driver'!N$4:N$106,'Input forecast of cost driver'!N$4:N$106,"&gt;0",'Input forecast of cost driver'!$B$4:$B$106,'Output sheet'!$B$3,'Input forecast of cost driver'!$D$4:$D$106,'Output sheet'!$B$130,'Input forecast of cost driver'!$C$4:$C$106,'Output sheet'!$B149))</f>
        <v>0</v>
      </c>
      <c r="K149" s="113">
        <f>IF($B149=$B$3&amp;" Wide",SUMIFS('Input forecast of cost driver'!O$4:O$106,'Input forecast of cost driver'!O$4:O$106,"&gt;0",'Input forecast of cost driver'!$B$4:$B$106,'Output sheet'!$B$3,'Input forecast of cost driver'!$D$4:$D$106,'Output sheet'!$B$130),SUMIFS('Input forecast of cost driver'!O$4:O$106,'Input forecast of cost driver'!O$4:O$106,"&gt;0",'Input forecast of cost driver'!$B$4:$B$106,'Output sheet'!$B$3,'Input forecast of cost driver'!$D$4:$D$106,'Output sheet'!$B$130,'Input forecast of cost driver'!$C$4:$C$106,'Output sheet'!$B149))</f>
        <v>0</v>
      </c>
      <c r="L149" s="113">
        <f>IF($B149=$B$3&amp;" Wide",SUMIFS('Input forecast of cost driver'!P$4:P$106,'Input forecast of cost driver'!P$4:P$106,"&gt;0",'Input forecast of cost driver'!$B$4:$B$106,'Output sheet'!$B$3,'Input forecast of cost driver'!$D$4:$D$106,'Output sheet'!$B$130),SUMIFS('Input forecast of cost driver'!P$4:P$106,'Input forecast of cost driver'!P$4:P$106,"&gt;0",'Input forecast of cost driver'!$B$4:$B$106,'Output sheet'!$B$3,'Input forecast of cost driver'!$D$4:$D$106,'Output sheet'!$B$130,'Input forecast of cost driver'!$C$4:$C$106,'Output sheet'!$B149))</f>
        <v>0</v>
      </c>
      <c r="M149" s="113">
        <f>IF($B149=$B$3&amp;" Wide",SUMIFS('Input forecast of cost driver'!Q$4:Q$106,'Input forecast of cost driver'!Q$4:Q$106,"&gt;0",'Input forecast of cost driver'!$B$4:$B$106,'Output sheet'!$B$3,'Input forecast of cost driver'!$D$4:$D$106,'Output sheet'!$B$130),SUMIFS('Input forecast of cost driver'!Q$4:Q$106,'Input forecast of cost driver'!Q$4:Q$106,"&gt;0",'Input forecast of cost driver'!$B$4:$B$106,'Output sheet'!$B$3,'Input forecast of cost driver'!$D$4:$D$106,'Output sheet'!$B$130,'Input forecast of cost driver'!$C$4:$C$106,'Output sheet'!$B149))</f>
        <v>0</v>
      </c>
      <c r="N149" s="113">
        <f>IF($B149=$B$3&amp;" Wide",SUMIFS('Input forecast of cost driver'!R$4:R$106,'Input forecast of cost driver'!R$4:R$106,"&gt;0",'Input forecast of cost driver'!$B$4:$B$106,'Output sheet'!$B$3,'Input forecast of cost driver'!$D$4:$D$106,'Output sheet'!$B$130),SUMIFS('Input forecast of cost driver'!R$4:R$106,'Input forecast of cost driver'!R$4:R$106,"&gt;0",'Input forecast of cost driver'!$B$4:$B$106,'Output sheet'!$B$3,'Input forecast of cost driver'!$D$4:$D$106,'Output sheet'!$B$130,'Input forecast of cost driver'!$C$4:$C$106,'Output sheet'!$B149))</f>
        <v>0</v>
      </c>
      <c r="O149" s="113">
        <f>IF($B149=$B$3&amp;" Wide",SUMIFS('Input forecast of cost driver'!S$4:S$106,'Input forecast of cost driver'!S$4:S$106,"&gt;0",'Input forecast of cost driver'!$B$4:$B$106,'Output sheet'!$B$3,'Input forecast of cost driver'!$D$4:$D$106,'Output sheet'!$B$130),SUMIFS('Input forecast of cost driver'!S$4:S$106,'Input forecast of cost driver'!S$4:S$106,"&gt;0",'Input forecast of cost driver'!$B$4:$B$106,'Output sheet'!$B$3,'Input forecast of cost driver'!$D$4:$D$106,'Output sheet'!$B$130,'Input forecast of cost driver'!$C$4:$C$106,'Output sheet'!$B149))</f>
        <v>0</v>
      </c>
      <c r="P149" s="113">
        <f>IF($B149=$B$3&amp;" Wide",SUMIFS('Input forecast of cost driver'!T$4:T$106,'Input forecast of cost driver'!T$4:T$106,"&gt;0",'Input forecast of cost driver'!$B$4:$B$106,'Output sheet'!$B$3,'Input forecast of cost driver'!$D$4:$D$106,'Output sheet'!$B$130),SUMIFS('Input forecast of cost driver'!T$4:T$106,'Input forecast of cost driver'!T$4:T$106,"&gt;0",'Input forecast of cost driver'!$B$4:$B$106,'Output sheet'!$B$3,'Input forecast of cost driver'!$D$4:$D$106,'Output sheet'!$B$130,'Input forecast of cost driver'!$C$4:$C$106,'Output sheet'!$B149))</f>
        <v>0</v>
      </c>
      <c r="Q149" s="113">
        <f>IF($B149=$B$3&amp;" Wide",SUMIFS('Input forecast of cost driver'!U$4:U$106,'Input forecast of cost driver'!U$4:U$106,"&gt;0",'Input forecast of cost driver'!$B$4:$B$106,'Output sheet'!$B$3,'Input forecast of cost driver'!$D$4:$D$106,'Output sheet'!$B$130),SUMIFS('Input forecast of cost driver'!U$4:U$106,'Input forecast of cost driver'!U$4:U$106,"&gt;0",'Input forecast of cost driver'!$B$4:$B$106,'Output sheet'!$B$3,'Input forecast of cost driver'!$D$4:$D$106,'Output sheet'!$B$130,'Input forecast of cost driver'!$C$4:$C$106,'Output sheet'!$B149))</f>
        <v>0</v>
      </c>
      <c r="R149" s="113">
        <f>IF($B149=$B$3&amp;" Wide",SUMIFS('Input forecast of cost driver'!V$4:V$106,'Input forecast of cost driver'!V$4:V$106,"&gt;0",'Input forecast of cost driver'!$B$4:$B$106,'Output sheet'!$B$3,'Input forecast of cost driver'!$D$4:$D$106,'Output sheet'!$B$130),SUMIFS('Input forecast of cost driver'!V$4:V$106,'Input forecast of cost driver'!V$4:V$106,"&gt;0",'Input forecast of cost driver'!$B$4:$B$106,'Output sheet'!$B$3,'Input forecast of cost driver'!$D$4:$D$106,'Output sheet'!$B$130,'Input forecast of cost driver'!$C$4:$C$106,'Output sheet'!$B149))</f>
        <v>0</v>
      </c>
      <c r="S149" s="113">
        <f>IF($B149=$B$3&amp;" Wide",SUMIFS('Input forecast of cost driver'!W$4:W$106,'Input forecast of cost driver'!W$4:W$106,"&gt;0",'Input forecast of cost driver'!$B$4:$B$106,'Output sheet'!$B$3,'Input forecast of cost driver'!$D$4:$D$106,'Output sheet'!$B$130),SUMIFS('Input forecast of cost driver'!W$4:W$106,'Input forecast of cost driver'!W$4:W$106,"&gt;0",'Input forecast of cost driver'!$B$4:$B$106,'Output sheet'!$B$3,'Input forecast of cost driver'!$D$4:$D$106,'Output sheet'!$B$130,'Input forecast of cost driver'!$C$4:$C$106,'Output sheet'!$B149))</f>
        <v>0</v>
      </c>
      <c r="T149" s="113">
        <f>IF($B149=$B$3&amp;" Wide",SUMIFS('Input forecast of cost driver'!X$4:X$106,'Input forecast of cost driver'!X$4:X$106,"&gt;0",'Input forecast of cost driver'!$B$4:$B$106,'Output sheet'!$B$3,'Input forecast of cost driver'!$D$4:$D$106,'Output sheet'!$B$130),SUMIFS('Input forecast of cost driver'!X$4:X$106,'Input forecast of cost driver'!X$4:X$106,"&gt;0",'Input forecast of cost driver'!$B$4:$B$106,'Output sheet'!$B$3,'Input forecast of cost driver'!$D$4:$D$106,'Output sheet'!$B$130,'Input forecast of cost driver'!$C$4:$C$106,'Output sheet'!$B149))</f>
        <v>0</v>
      </c>
      <c r="U149" s="113">
        <f>IF($B149=$B$3&amp;" Wide",SUMIFS('Input forecast of cost driver'!Y$4:Y$106,'Input forecast of cost driver'!Y$4:Y$106,"&gt;0",'Input forecast of cost driver'!$B$4:$B$106,'Output sheet'!$B$3,'Input forecast of cost driver'!$D$4:$D$106,'Output sheet'!$B$130),SUMIFS('Input forecast of cost driver'!Y$4:Y$106,'Input forecast of cost driver'!Y$4:Y$106,"&gt;0",'Input forecast of cost driver'!$B$4:$B$106,'Output sheet'!$B$3,'Input forecast of cost driver'!$D$4:$D$106,'Output sheet'!$B$130,'Input forecast of cost driver'!$C$4:$C$106,'Output sheet'!$B149))</f>
        <v>0</v>
      </c>
      <c r="V149" s="113">
        <f>IF($B149=$B$3&amp;" Wide",SUMIFS('Input forecast of cost driver'!Z$4:Z$106,'Input forecast of cost driver'!Z$4:Z$106,"&gt;0",'Input forecast of cost driver'!$B$4:$B$106,'Output sheet'!$B$3,'Input forecast of cost driver'!$D$4:$D$106,'Output sheet'!$B$130),SUMIFS('Input forecast of cost driver'!Z$4:Z$106,'Input forecast of cost driver'!Z$4:Z$106,"&gt;0",'Input forecast of cost driver'!$B$4:$B$106,'Output sheet'!$B$3,'Input forecast of cost driver'!$D$4:$D$106,'Output sheet'!$B$130,'Input forecast of cost driver'!$C$4:$C$106,'Output sheet'!$B149))</f>
        <v>0</v>
      </c>
      <c r="W149" s="113">
        <f>IF($B149=$B$3&amp;" Wide",SUMIFS('Input forecast of cost driver'!AA$4:AA$106,'Input forecast of cost driver'!AA$4:AA$106,"&gt;0",'Input forecast of cost driver'!$B$4:$B$106,'Output sheet'!$B$3,'Input forecast of cost driver'!$D$4:$D$106,'Output sheet'!$B$130),SUMIFS('Input forecast of cost driver'!AA$4:AA$106,'Input forecast of cost driver'!AA$4:AA$106,"&gt;0",'Input forecast of cost driver'!$B$4:$B$106,'Output sheet'!$B$3,'Input forecast of cost driver'!$D$4:$D$106,'Output sheet'!$B$130,'Input forecast of cost driver'!$C$4:$C$106,'Output sheet'!$B149))</f>
        <v>0</v>
      </c>
      <c r="X149" s="113">
        <f>IF($B149=$B$3&amp;" Wide",SUMIFS('Input forecast of cost driver'!AB$4:AB$106,'Input forecast of cost driver'!AB$4:AB$106,"&gt;0",'Input forecast of cost driver'!$B$4:$B$106,'Output sheet'!$B$3,'Input forecast of cost driver'!$D$4:$D$106,'Output sheet'!$B$130),SUMIFS('Input forecast of cost driver'!AB$4:AB$106,'Input forecast of cost driver'!AB$4:AB$106,"&gt;0",'Input forecast of cost driver'!$B$4:$B$106,'Output sheet'!$B$3,'Input forecast of cost driver'!$D$4:$D$106,'Output sheet'!$B$130,'Input forecast of cost driver'!$C$4:$C$106,'Output sheet'!$B149))</f>
        <v>0</v>
      </c>
      <c r="Y149" s="113">
        <f>IF($B149=$B$3&amp;" Wide",SUMIFS('Input forecast of cost driver'!AC$4:AC$106,'Input forecast of cost driver'!AC$4:AC$106,"&gt;0",'Input forecast of cost driver'!$B$4:$B$106,'Output sheet'!$B$3,'Input forecast of cost driver'!$D$4:$D$106,'Output sheet'!$B$130),SUMIFS('Input forecast of cost driver'!AC$4:AC$106,'Input forecast of cost driver'!AC$4:AC$106,"&gt;0",'Input forecast of cost driver'!$B$4:$B$106,'Output sheet'!$B$3,'Input forecast of cost driver'!$D$4:$D$106,'Output sheet'!$B$130,'Input forecast of cost driver'!$C$4:$C$106,'Output sheet'!$B149))</f>
        <v>0</v>
      </c>
      <c r="Z149" s="113">
        <f>IF($B149=$B$3&amp;" Wide",SUMIFS('Input forecast of cost driver'!AD$4:AD$106,'Input forecast of cost driver'!AD$4:AD$106,"&gt;0",'Input forecast of cost driver'!$B$4:$B$106,'Output sheet'!$B$3,'Input forecast of cost driver'!$D$4:$D$106,'Output sheet'!$B$130),SUMIFS('Input forecast of cost driver'!AD$4:AD$106,'Input forecast of cost driver'!AD$4:AD$106,"&gt;0",'Input forecast of cost driver'!$B$4:$B$106,'Output sheet'!$B$3,'Input forecast of cost driver'!$D$4:$D$106,'Output sheet'!$B$130,'Input forecast of cost driver'!$C$4:$C$106,'Output sheet'!$B149))</f>
        <v>0</v>
      </c>
      <c r="AA149" s="113">
        <f>IF($B149=$B$3&amp;" Wide",SUMIFS('Input forecast of cost driver'!AE$4:AE$106,'Input forecast of cost driver'!AE$4:AE$106,"&gt;0",'Input forecast of cost driver'!$B$4:$B$106,'Output sheet'!$B$3,'Input forecast of cost driver'!$D$4:$D$106,'Output sheet'!$B$130),SUMIFS('Input forecast of cost driver'!AE$4:AE$106,'Input forecast of cost driver'!AE$4:AE$106,"&gt;0",'Input forecast of cost driver'!$B$4:$B$106,'Output sheet'!$B$3,'Input forecast of cost driver'!$D$4:$D$106,'Output sheet'!$B$130,'Input forecast of cost driver'!$C$4:$C$106,'Output sheet'!$B149))</f>
        <v>0</v>
      </c>
    </row>
    <row r="150" spans="2:27">
      <c r="B150" s="32" t="str">
        <f t="shared" si="43"/>
        <v/>
      </c>
      <c r="C150" s="113">
        <f>IF($B150=$B$3&amp;" Wide",SUMIFS('Input forecast of cost driver'!G$4:G$106,'Input forecast of cost driver'!G$4:G$106,"&gt;0",'Input forecast of cost driver'!$B$4:$B$106,'Output sheet'!$B$3,'Input forecast of cost driver'!$D$4:$D$106,'Output sheet'!$B$130),SUMIFS('Input forecast of cost driver'!G$4:G$106,'Input forecast of cost driver'!G$4:G$106,"&gt;0",'Input forecast of cost driver'!$B$4:$B$106,'Output sheet'!$B$3,'Input forecast of cost driver'!$D$4:$D$106,'Output sheet'!$B$130,'Input forecast of cost driver'!$C$4:$C$106,'Output sheet'!$B150))</f>
        <v>0</v>
      </c>
      <c r="D150" s="113">
        <f>IF($B150=$B$3&amp;" Wide",SUMIFS('Input forecast of cost driver'!H$4:H$106,'Input forecast of cost driver'!H$4:H$106,"&gt;0",'Input forecast of cost driver'!$B$4:$B$106,'Output sheet'!$B$3,'Input forecast of cost driver'!$D$4:$D$106,'Output sheet'!$B$130),SUMIFS('Input forecast of cost driver'!H$4:H$106,'Input forecast of cost driver'!H$4:H$106,"&gt;0",'Input forecast of cost driver'!$B$4:$B$106,'Output sheet'!$B$3,'Input forecast of cost driver'!$D$4:$D$106,'Output sheet'!$B$130,'Input forecast of cost driver'!$C$4:$C$106,'Output sheet'!$B150))</f>
        <v>0</v>
      </c>
      <c r="E150" s="113">
        <f>IF($B150=$B$3&amp;" Wide",SUMIFS('Input forecast of cost driver'!I$4:I$106,'Input forecast of cost driver'!I$4:I$106,"&gt;0",'Input forecast of cost driver'!$B$4:$B$106,'Output sheet'!$B$3,'Input forecast of cost driver'!$D$4:$D$106,'Output sheet'!$B$130),SUMIFS('Input forecast of cost driver'!I$4:I$106,'Input forecast of cost driver'!I$4:I$106,"&gt;0",'Input forecast of cost driver'!$B$4:$B$106,'Output sheet'!$B$3,'Input forecast of cost driver'!$D$4:$D$106,'Output sheet'!$B$130,'Input forecast of cost driver'!$C$4:$C$106,'Output sheet'!$B150))</f>
        <v>0</v>
      </c>
      <c r="F150" s="113">
        <f>IF($B150=$B$3&amp;" Wide",SUMIFS('Input forecast of cost driver'!J$4:J$106,'Input forecast of cost driver'!J$4:J$106,"&gt;0",'Input forecast of cost driver'!$B$4:$B$106,'Output sheet'!$B$3,'Input forecast of cost driver'!$D$4:$D$106,'Output sheet'!$B$130),SUMIFS('Input forecast of cost driver'!J$4:J$106,'Input forecast of cost driver'!J$4:J$106,"&gt;0",'Input forecast of cost driver'!$B$4:$B$106,'Output sheet'!$B$3,'Input forecast of cost driver'!$D$4:$D$106,'Output sheet'!$B$130,'Input forecast of cost driver'!$C$4:$C$106,'Output sheet'!$B150))</f>
        <v>0</v>
      </c>
      <c r="G150" s="113">
        <f>IF($B150=$B$3&amp;" Wide",SUMIFS('Input forecast of cost driver'!K$4:K$106,'Input forecast of cost driver'!K$4:K$106,"&gt;0",'Input forecast of cost driver'!$B$4:$B$106,'Output sheet'!$B$3,'Input forecast of cost driver'!$D$4:$D$106,'Output sheet'!$B$130),SUMIFS('Input forecast of cost driver'!K$4:K$106,'Input forecast of cost driver'!K$4:K$106,"&gt;0",'Input forecast of cost driver'!$B$4:$B$106,'Output sheet'!$B$3,'Input forecast of cost driver'!$D$4:$D$106,'Output sheet'!$B$130,'Input forecast of cost driver'!$C$4:$C$106,'Output sheet'!$B150))</f>
        <v>0</v>
      </c>
      <c r="H150" s="113">
        <f>IF($B150=$B$3&amp;" Wide",SUMIFS('Input forecast of cost driver'!L$4:L$106,'Input forecast of cost driver'!L$4:L$106,"&gt;0",'Input forecast of cost driver'!$B$4:$B$106,'Output sheet'!$B$3,'Input forecast of cost driver'!$D$4:$D$106,'Output sheet'!$B$130),SUMIFS('Input forecast of cost driver'!L$4:L$106,'Input forecast of cost driver'!L$4:L$106,"&gt;0",'Input forecast of cost driver'!$B$4:$B$106,'Output sheet'!$B$3,'Input forecast of cost driver'!$D$4:$D$106,'Output sheet'!$B$130,'Input forecast of cost driver'!$C$4:$C$106,'Output sheet'!$B150))</f>
        <v>0</v>
      </c>
      <c r="I150" s="113">
        <f>IF($B150=$B$3&amp;" Wide",SUMIFS('Input forecast of cost driver'!M$4:M$106,'Input forecast of cost driver'!M$4:M$106,"&gt;0",'Input forecast of cost driver'!$B$4:$B$106,'Output sheet'!$B$3,'Input forecast of cost driver'!$D$4:$D$106,'Output sheet'!$B$130),SUMIFS('Input forecast of cost driver'!M$4:M$106,'Input forecast of cost driver'!M$4:M$106,"&gt;0",'Input forecast of cost driver'!$B$4:$B$106,'Output sheet'!$B$3,'Input forecast of cost driver'!$D$4:$D$106,'Output sheet'!$B$130,'Input forecast of cost driver'!$C$4:$C$106,'Output sheet'!$B150))</f>
        <v>0</v>
      </c>
      <c r="J150" s="113">
        <f>IF($B150=$B$3&amp;" Wide",SUMIFS('Input forecast of cost driver'!N$4:N$106,'Input forecast of cost driver'!N$4:N$106,"&gt;0",'Input forecast of cost driver'!$B$4:$B$106,'Output sheet'!$B$3,'Input forecast of cost driver'!$D$4:$D$106,'Output sheet'!$B$130),SUMIFS('Input forecast of cost driver'!N$4:N$106,'Input forecast of cost driver'!N$4:N$106,"&gt;0",'Input forecast of cost driver'!$B$4:$B$106,'Output sheet'!$B$3,'Input forecast of cost driver'!$D$4:$D$106,'Output sheet'!$B$130,'Input forecast of cost driver'!$C$4:$C$106,'Output sheet'!$B150))</f>
        <v>0</v>
      </c>
      <c r="K150" s="113">
        <f>IF($B150=$B$3&amp;" Wide",SUMIFS('Input forecast of cost driver'!O$4:O$106,'Input forecast of cost driver'!O$4:O$106,"&gt;0",'Input forecast of cost driver'!$B$4:$B$106,'Output sheet'!$B$3,'Input forecast of cost driver'!$D$4:$D$106,'Output sheet'!$B$130),SUMIFS('Input forecast of cost driver'!O$4:O$106,'Input forecast of cost driver'!O$4:O$106,"&gt;0",'Input forecast of cost driver'!$B$4:$B$106,'Output sheet'!$B$3,'Input forecast of cost driver'!$D$4:$D$106,'Output sheet'!$B$130,'Input forecast of cost driver'!$C$4:$C$106,'Output sheet'!$B150))</f>
        <v>0</v>
      </c>
      <c r="L150" s="113">
        <f>IF($B150=$B$3&amp;" Wide",SUMIFS('Input forecast of cost driver'!P$4:P$106,'Input forecast of cost driver'!P$4:P$106,"&gt;0",'Input forecast of cost driver'!$B$4:$B$106,'Output sheet'!$B$3,'Input forecast of cost driver'!$D$4:$D$106,'Output sheet'!$B$130),SUMIFS('Input forecast of cost driver'!P$4:P$106,'Input forecast of cost driver'!P$4:P$106,"&gt;0",'Input forecast of cost driver'!$B$4:$B$106,'Output sheet'!$B$3,'Input forecast of cost driver'!$D$4:$D$106,'Output sheet'!$B$130,'Input forecast of cost driver'!$C$4:$C$106,'Output sheet'!$B150))</f>
        <v>0</v>
      </c>
      <c r="M150" s="113">
        <f>IF($B150=$B$3&amp;" Wide",SUMIFS('Input forecast of cost driver'!Q$4:Q$106,'Input forecast of cost driver'!Q$4:Q$106,"&gt;0",'Input forecast of cost driver'!$B$4:$B$106,'Output sheet'!$B$3,'Input forecast of cost driver'!$D$4:$D$106,'Output sheet'!$B$130),SUMIFS('Input forecast of cost driver'!Q$4:Q$106,'Input forecast of cost driver'!Q$4:Q$106,"&gt;0",'Input forecast of cost driver'!$B$4:$B$106,'Output sheet'!$B$3,'Input forecast of cost driver'!$D$4:$D$106,'Output sheet'!$B$130,'Input forecast of cost driver'!$C$4:$C$106,'Output sheet'!$B150))</f>
        <v>0</v>
      </c>
      <c r="N150" s="113">
        <f>IF($B150=$B$3&amp;" Wide",SUMIFS('Input forecast of cost driver'!R$4:R$106,'Input forecast of cost driver'!R$4:R$106,"&gt;0",'Input forecast of cost driver'!$B$4:$B$106,'Output sheet'!$B$3,'Input forecast of cost driver'!$D$4:$D$106,'Output sheet'!$B$130),SUMIFS('Input forecast of cost driver'!R$4:R$106,'Input forecast of cost driver'!R$4:R$106,"&gt;0",'Input forecast of cost driver'!$B$4:$B$106,'Output sheet'!$B$3,'Input forecast of cost driver'!$D$4:$D$106,'Output sheet'!$B$130,'Input forecast of cost driver'!$C$4:$C$106,'Output sheet'!$B150))</f>
        <v>0</v>
      </c>
      <c r="O150" s="113">
        <f>IF($B150=$B$3&amp;" Wide",SUMIFS('Input forecast of cost driver'!S$4:S$106,'Input forecast of cost driver'!S$4:S$106,"&gt;0",'Input forecast of cost driver'!$B$4:$B$106,'Output sheet'!$B$3,'Input forecast of cost driver'!$D$4:$D$106,'Output sheet'!$B$130),SUMIFS('Input forecast of cost driver'!S$4:S$106,'Input forecast of cost driver'!S$4:S$106,"&gt;0",'Input forecast of cost driver'!$B$4:$B$106,'Output sheet'!$B$3,'Input forecast of cost driver'!$D$4:$D$106,'Output sheet'!$B$130,'Input forecast of cost driver'!$C$4:$C$106,'Output sheet'!$B150))</f>
        <v>0</v>
      </c>
      <c r="P150" s="113">
        <f>IF($B150=$B$3&amp;" Wide",SUMIFS('Input forecast of cost driver'!T$4:T$106,'Input forecast of cost driver'!T$4:T$106,"&gt;0",'Input forecast of cost driver'!$B$4:$B$106,'Output sheet'!$B$3,'Input forecast of cost driver'!$D$4:$D$106,'Output sheet'!$B$130),SUMIFS('Input forecast of cost driver'!T$4:T$106,'Input forecast of cost driver'!T$4:T$106,"&gt;0",'Input forecast of cost driver'!$B$4:$B$106,'Output sheet'!$B$3,'Input forecast of cost driver'!$D$4:$D$106,'Output sheet'!$B$130,'Input forecast of cost driver'!$C$4:$C$106,'Output sheet'!$B150))</f>
        <v>0</v>
      </c>
      <c r="Q150" s="113">
        <f>IF($B150=$B$3&amp;" Wide",SUMIFS('Input forecast of cost driver'!U$4:U$106,'Input forecast of cost driver'!U$4:U$106,"&gt;0",'Input forecast of cost driver'!$B$4:$B$106,'Output sheet'!$B$3,'Input forecast of cost driver'!$D$4:$D$106,'Output sheet'!$B$130),SUMIFS('Input forecast of cost driver'!U$4:U$106,'Input forecast of cost driver'!U$4:U$106,"&gt;0",'Input forecast of cost driver'!$B$4:$B$106,'Output sheet'!$B$3,'Input forecast of cost driver'!$D$4:$D$106,'Output sheet'!$B$130,'Input forecast of cost driver'!$C$4:$C$106,'Output sheet'!$B150))</f>
        <v>0</v>
      </c>
      <c r="R150" s="113">
        <f>IF($B150=$B$3&amp;" Wide",SUMIFS('Input forecast of cost driver'!V$4:V$106,'Input forecast of cost driver'!V$4:V$106,"&gt;0",'Input forecast of cost driver'!$B$4:$B$106,'Output sheet'!$B$3,'Input forecast of cost driver'!$D$4:$D$106,'Output sheet'!$B$130),SUMIFS('Input forecast of cost driver'!V$4:V$106,'Input forecast of cost driver'!V$4:V$106,"&gt;0",'Input forecast of cost driver'!$B$4:$B$106,'Output sheet'!$B$3,'Input forecast of cost driver'!$D$4:$D$106,'Output sheet'!$B$130,'Input forecast of cost driver'!$C$4:$C$106,'Output sheet'!$B150))</f>
        <v>0</v>
      </c>
      <c r="S150" s="113">
        <f>IF($B150=$B$3&amp;" Wide",SUMIFS('Input forecast of cost driver'!W$4:W$106,'Input forecast of cost driver'!W$4:W$106,"&gt;0",'Input forecast of cost driver'!$B$4:$B$106,'Output sheet'!$B$3,'Input forecast of cost driver'!$D$4:$D$106,'Output sheet'!$B$130),SUMIFS('Input forecast of cost driver'!W$4:W$106,'Input forecast of cost driver'!W$4:W$106,"&gt;0",'Input forecast of cost driver'!$B$4:$B$106,'Output sheet'!$B$3,'Input forecast of cost driver'!$D$4:$D$106,'Output sheet'!$B$130,'Input forecast of cost driver'!$C$4:$C$106,'Output sheet'!$B150))</f>
        <v>0</v>
      </c>
      <c r="T150" s="113">
        <f>IF($B150=$B$3&amp;" Wide",SUMIFS('Input forecast of cost driver'!X$4:X$106,'Input forecast of cost driver'!X$4:X$106,"&gt;0",'Input forecast of cost driver'!$B$4:$B$106,'Output sheet'!$B$3,'Input forecast of cost driver'!$D$4:$D$106,'Output sheet'!$B$130),SUMIFS('Input forecast of cost driver'!X$4:X$106,'Input forecast of cost driver'!X$4:X$106,"&gt;0",'Input forecast of cost driver'!$B$4:$B$106,'Output sheet'!$B$3,'Input forecast of cost driver'!$D$4:$D$106,'Output sheet'!$B$130,'Input forecast of cost driver'!$C$4:$C$106,'Output sheet'!$B150))</f>
        <v>0</v>
      </c>
      <c r="U150" s="113">
        <f>IF($B150=$B$3&amp;" Wide",SUMIFS('Input forecast of cost driver'!Y$4:Y$106,'Input forecast of cost driver'!Y$4:Y$106,"&gt;0",'Input forecast of cost driver'!$B$4:$B$106,'Output sheet'!$B$3,'Input forecast of cost driver'!$D$4:$D$106,'Output sheet'!$B$130),SUMIFS('Input forecast of cost driver'!Y$4:Y$106,'Input forecast of cost driver'!Y$4:Y$106,"&gt;0",'Input forecast of cost driver'!$B$4:$B$106,'Output sheet'!$B$3,'Input forecast of cost driver'!$D$4:$D$106,'Output sheet'!$B$130,'Input forecast of cost driver'!$C$4:$C$106,'Output sheet'!$B150))</f>
        <v>0</v>
      </c>
      <c r="V150" s="113">
        <f>IF($B150=$B$3&amp;" Wide",SUMIFS('Input forecast of cost driver'!Z$4:Z$106,'Input forecast of cost driver'!Z$4:Z$106,"&gt;0",'Input forecast of cost driver'!$B$4:$B$106,'Output sheet'!$B$3,'Input forecast of cost driver'!$D$4:$D$106,'Output sheet'!$B$130),SUMIFS('Input forecast of cost driver'!Z$4:Z$106,'Input forecast of cost driver'!Z$4:Z$106,"&gt;0",'Input forecast of cost driver'!$B$4:$B$106,'Output sheet'!$B$3,'Input forecast of cost driver'!$D$4:$D$106,'Output sheet'!$B$130,'Input forecast of cost driver'!$C$4:$C$106,'Output sheet'!$B150))</f>
        <v>0</v>
      </c>
      <c r="W150" s="113">
        <f>IF($B150=$B$3&amp;" Wide",SUMIFS('Input forecast of cost driver'!AA$4:AA$106,'Input forecast of cost driver'!AA$4:AA$106,"&gt;0",'Input forecast of cost driver'!$B$4:$B$106,'Output sheet'!$B$3,'Input forecast of cost driver'!$D$4:$D$106,'Output sheet'!$B$130),SUMIFS('Input forecast of cost driver'!AA$4:AA$106,'Input forecast of cost driver'!AA$4:AA$106,"&gt;0",'Input forecast of cost driver'!$B$4:$B$106,'Output sheet'!$B$3,'Input forecast of cost driver'!$D$4:$D$106,'Output sheet'!$B$130,'Input forecast of cost driver'!$C$4:$C$106,'Output sheet'!$B150))</f>
        <v>0</v>
      </c>
      <c r="X150" s="113">
        <f>IF($B150=$B$3&amp;" Wide",SUMIFS('Input forecast of cost driver'!AB$4:AB$106,'Input forecast of cost driver'!AB$4:AB$106,"&gt;0",'Input forecast of cost driver'!$B$4:$B$106,'Output sheet'!$B$3,'Input forecast of cost driver'!$D$4:$D$106,'Output sheet'!$B$130),SUMIFS('Input forecast of cost driver'!AB$4:AB$106,'Input forecast of cost driver'!AB$4:AB$106,"&gt;0",'Input forecast of cost driver'!$B$4:$B$106,'Output sheet'!$B$3,'Input forecast of cost driver'!$D$4:$D$106,'Output sheet'!$B$130,'Input forecast of cost driver'!$C$4:$C$106,'Output sheet'!$B150))</f>
        <v>0</v>
      </c>
      <c r="Y150" s="113">
        <f>IF($B150=$B$3&amp;" Wide",SUMIFS('Input forecast of cost driver'!AC$4:AC$106,'Input forecast of cost driver'!AC$4:AC$106,"&gt;0",'Input forecast of cost driver'!$B$4:$B$106,'Output sheet'!$B$3,'Input forecast of cost driver'!$D$4:$D$106,'Output sheet'!$B$130),SUMIFS('Input forecast of cost driver'!AC$4:AC$106,'Input forecast of cost driver'!AC$4:AC$106,"&gt;0",'Input forecast of cost driver'!$B$4:$B$106,'Output sheet'!$B$3,'Input forecast of cost driver'!$D$4:$D$106,'Output sheet'!$B$130,'Input forecast of cost driver'!$C$4:$C$106,'Output sheet'!$B150))</f>
        <v>0</v>
      </c>
      <c r="Z150" s="113">
        <f>IF($B150=$B$3&amp;" Wide",SUMIFS('Input forecast of cost driver'!AD$4:AD$106,'Input forecast of cost driver'!AD$4:AD$106,"&gt;0",'Input forecast of cost driver'!$B$4:$B$106,'Output sheet'!$B$3,'Input forecast of cost driver'!$D$4:$D$106,'Output sheet'!$B$130),SUMIFS('Input forecast of cost driver'!AD$4:AD$106,'Input forecast of cost driver'!AD$4:AD$106,"&gt;0",'Input forecast of cost driver'!$B$4:$B$106,'Output sheet'!$B$3,'Input forecast of cost driver'!$D$4:$D$106,'Output sheet'!$B$130,'Input forecast of cost driver'!$C$4:$C$106,'Output sheet'!$B150))</f>
        <v>0</v>
      </c>
      <c r="AA150" s="113">
        <f>IF($B150=$B$3&amp;" Wide",SUMIFS('Input forecast of cost driver'!AE$4:AE$106,'Input forecast of cost driver'!AE$4:AE$106,"&gt;0",'Input forecast of cost driver'!$B$4:$B$106,'Output sheet'!$B$3,'Input forecast of cost driver'!$D$4:$D$106,'Output sheet'!$B$130),SUMIFS('Input forecast of cost driver'!AE$4:AE$106,'Input forecast of cost driver'!AE$4:AE$106,"&gt;0",'Input forecast of cost driver'!$B$4:$B$106,'Output sheet'!$B$3,'Input forecast of cost driver'!$D$4:$D$106,'Output sheet'!$B$130,'Input forecast of cost driver'!$C$4:$C$106,'Output sheet'!$B150))</f>
        <v>0</v>
      </c>
    </row>
    <row r="151" spans="2:27">
      <c r="B151" s="32" t="str">
        <f t="shared" si="43"/>
        <v/>
      </c>
      <c r="C151" s="113">
        <f>IF($B151=$B$3&amp;" Wide",SUMIFS('Input forecast of cost driver'!G$4:G$106,'Input forecast of cost driver'!G$4:G$106,"&gt;0",'Input forecast of cost driver'!$B$4:$B$106,'Output sheet'!$B$3,'Input forecast of cost driver'!$D$4:$D$106,'Output sheet'!$B$130),SUMIFS('Input forecast of cost driver'!G$4:G$106,'Input forecast of cost driver'!G$4:G$106,"&gt;0",'Input forecast of cost driver'!$B$4:$B$106,'Output sheet'!$B$3,'Input forecast of cost driver'!$D$4:$D$106,'Output sheet'!$B$130,'Input forecast of cost driver'!$C$4:$C$106,'Output sheet'!$B151))</f>
        <v>0</v>
      </c>
      <c r="D151" s="113">
        <f>IF($B151=$B$3&amp;" Wide",SUMIFS('Input forecast of cost driver'!H$4:H$106,'Input forecast of cost driver'!H$4:H$106,"&gt;0",'Input forecast of cost driver'!$B$4:$B$106,'Output sheet'!$B$3,'Input forecast of cost driver'!$D$4:$D$106,'Output sheet'!$B$130),SUMIFS('Input forecast of cost driver'!H$4:H$106,'Input forecast of cost driver'!H$4:H$106,"&gt;0",'Input forecast of cost driver'!$B$4:$B$106,'Output sheet'!$B$3,'Input forecast of cost driver'!$D$4:$D$106,'Output sheet'!$B$130,'Input forecast of cost driver'!$C$4:$C$106,'Output sheet'!$B151))</f>
        <v>0</v>
      </c>
      <c r="E151" s="113">
        <f>IF($B151=$B$3&amp;" Wide",SUMIFS('Input forecast of cost driver'!I$4:I$106,'Input forecast of cost driver'!I$4:I$106,"&gt;0",'Input forecast of cost driver'!$B$4:$B$106,'Output sheet'!$B$3,'Input forecast of cost driver'!$D$4:$D$106,'Output sheet'!$B$130),SUMIFS('Input forecast of cost driver'!I$4:I$106,'Input forecast of cost driver'!I$4:I$106,"&gt;0",'Input forecast of cost driver'!$B$4:$B$106,'Output sheet'!$B$3,'Input forecast of cost driver'!$D$4:$D$106,'Output sheet'!$B$130,'Input forecast of cost driver'!$C$4:$C$106,'Output sheet'!$B151))</f>
        <v>0</v>
      </c>
      <c r="F151" s="113">
        <f>IF($B151=$B$3&amp;" Wide",SUMIFS('Input forecast of cost driver'!J$4:J$106,'Input forecast of cost driver'!J$4:J$106,"&gt;0",'Input forecast of cost driver'!$B$4:$B$106,'Output sheet'!$B$3,'Input forecast of cost driver'!$D$4:$D$106,'Output sheet'!$B$130),SUMIFS('Input forecast of cost driver'!J$4:J$106,'Input forecast of cost driver'!J$4:J$106,"&gt;0",'Input forecast of cost driver'!$B$4:$B$106,'Output sheet'!$B$3,'Input forecast of cost driver'!$D$4:$D$106,'Output sheet'!$B$130,'Input forecast of cost driver'!$C$4:$C$106,'Output sheet'!$B151))</f>
        <v>0</v>
      </c>
      <c r="G151" s="113">
        <f>IF($B151=$B$3&amp;" Wide",SUMIFS('Input forecast of cost driver'!K$4:K$106,'Input forecast of cost driver'!K$4:K$106,"&gt;0",'Input forecast of cost driver'!$B$4:$B$106,'Output sheet'!$B$3,'Input forecast of cost driver'!$D$4:$D$106,'Output sheet'!$B$130),SUMIFS('Input forecast of cost driver'!K$4:K$106,'Input forecast of cost driver'!K$4:K$106,"&gt;0",'Input forecast of cost driver'!$B$4:$B$106,'Output sheet'!$B$3,'Input forecast of cost driver'!$D$4:$D$106,'Output sheet'!$B$130,'Input forecast of cost driver'!$C$4:$C$106,'Output sheet'!$B151))</f>
        <v>0</v>
      </c>
      <c r="H151" s="113">
        <f>IF($B151=$B$3&amp;" Wide",SUMIFS('Input forecast of cost driver'!L$4:L$106,'Input forecast of cost driver'!L$4:L$106,"&gt;0",'Input forecast of cost driver'!$B$4:$B$106,'Output sheet'!$B$3,'Input forecast of cost driver'!$D$4:$D$106,'Output sheet'!$B$130),SUMIFS('Input forecast of cost driver'!L$4:L$106,'Input forecast of cost driver'!L$4:L$106,"&gt;0",'Input forecast of cost driver'!$B$4:$B$106,'Output sheet'!$B$3,'Input forecast of cost driver'!$D$4:$D$106,'Output sheet'!$B$130,'Input forecast of cost driver'!$C$4:$C$106,'Output sheet'!$B151))</f>
        <v>0</v>
      </c>
      <c r="I151" s="113">
        <f>IF($B151=$B$3&amp;" Wide",SUMIFS('Input forecast of cost driver'!M$4:M$106,'Input forecast of cost driver'!M$4:M$106,"&gt;0",'Input forecast of cost driver'!$B$4:$B$106,'Output sheet'!$B$3,'Input forecast of cost driver'!$D$4:$D$106,'Output sheet'!$B$130),SUMIFS('Input forecast of cost driver'!M$4:M$106,'Input forecast of cost driver'!M$4:M$106,"&gt;0",'Input forecast of cost driver'!$B$4:$B$106,'Output sheet'!$B$3,'Input forecast of cost driver'!$D$4:$D$106,'Output sheet'!$B$130,'Input forecast of cost driver'!$C$4:$C$106,'Output sheet'!$B151))</f>
        <v>0</v>
      </c>
      <c r="J151" s="113">
        <f>IF($B151=$B$3&amp;" Wide",SUMIFS('Input forecast of cost driver'!N$4:N$106,'Input forecast of cost driver'!N$4:N$106,"&gt;0",'Input forecast of cost driver'!$B$4:$B$106,'Output sheet'!$B$3,'Input forecast of cost driver'!$D$4:$D$106,'Output sheet'!$B$130),SUMIFS('Input forecast of cost driver'!N$4:N$106,'Input forecast of cost driver'!N$4:N$106,"&gt;0",'Input forecast of cost driver'!$B$4:$B$106,'Output sheet'!$B$3,'Input forecast of cost driver'!$D$4:$D$106,'Output sheet'!$B$130,'Input forecast of cost driver'!$C$4:$C$106,'Output sheet'!$B151))</f>
        <v>0</v>
      </c>
      <c r="K151" s="113">
        <f>IF($B151=$B$3&amp;" Wide",SUMIFS('Input forecast of cost driver'!O$4:O$106,'Input forecast of cost driver'!O$4:O$106,"&gt;0",'Input forecast of cost driver'!$B$4:$B$106,'Output sheet'!$B$3,'Input forecast of cost driver'!$D$4:$D$106,'Output sheet'!$B$130),SUMIFS('Input forecast of cost driver'!O$4:O$106,'Input forecast of cost driver'!O$4:O$106,"&gt;0",'Input forecast of cost driver'!$B$4:$B$106,'Output sheet'!$B$3,'Input forecast of cost driver'!$D$4:$D$106,'Output sheet'!$B$130,'Input forecast of cost driver'!$C$4:$C$106,'Output sheet'!$B151))</f>
        <v>0</v>
      </c>
      <c r="L151" s="113">
        <f>IF($B151=$B$3&amp;" Wide",SUMIFS('Input forecast of cost driver'!P$4:P$106,'Input forecast of cost driver'!P$4:P$106,"&gt;0",'Input forecast of cost driver'!$B$4:$B$106,'Output sheet'!$B$3,'Input forecast of cost driver'!$D$4:$D$106,'Output sheet'!$B$130),SUMIFS('Input forecast of cost driver'!P$4:P$106,'Input forecast of cost driver'!P$4:P$106,"&gt;0",'Input forecast of cost driver'!$B$4:$B$106,'Output sheet'!$B$3,'Input forecast of cost driver'!$D$4:$D$106,'Output sheet'!$B$130,'Input forecast of cost driver'!$C$4:$C$106,'Output sheet'!$B151))</f>
        <v>0</v>
      </c>
      <c r="M151" s="113">
        <f>IF($B151=$B$3&amp;" Wide",SUMIFS('Input forecast of cost driver'!Q$4:Q$106,'Input forecast of cost driver'!Q$4:Q$106,"&gt;0",'Input forecast of cost driver'!$B$4:$B$106,'Output sheet'!$B$3,'Input forecast of cost driver'!$D$4:$D$106,'Output sheet'!$B$130),SUMIFS('Input forecast of cost driver'!Q$4:Q$106,'Input forecast of cost driver'!Q$4:Q$106,"&gt;0",'Input forecast of cost driver'!$B$4:$B$106,'Output sheet'!$B$3,'Input forecast of cost driver'!$D$4:$D$106,'Output sheet'!$B$130,'Input forecast of cost driver'!$C$4:$C$106,'Output sheet'!$B151))</f>
        <v>0</v>
      </c>
      <c r="N151" s="113">
        <f>IF($B151=$B$3&amp;" Wide",SUMIFS('Input forecast of cost driver'!R$4:R$106,'Input forecast of cost driver'!R$4:R$106,"&gt;0",'Input forecast of cost driver'!$B$4:$B$106,'Output sheet'!$B$3,'Input forecast of cost driver'!$D$4:$D$106,'Output sheet'!$B$130),SUMIFS('Input forecast of cost driver'!R$4:R$106,'Input forecast of cost driver'!R$4:R$106,"&gt;0",'Input forecast of cost driver'!$B$4:$B$106,'Output sheet'!$B$3,'Input forecast of cost driver'!$D$4:$D$106,'Output sheet'!$B$130,'Input forecast of cost driver'!$C$4:$C$106,'Output sheet'!$B151))</f>
        <v>0</v>
      </c>
      <c r="O151" s="113">
        <f>IF($B151=$B$3&amp;" Wide",SUMIFS('Input forecast of cost driver'!S$4:S$106,'Input forecast of cost driver'!S$4:S$106,"&gt;0",'Input forecast of cost driver'!$B$4:$B$106,'Output sheet'!$B$3,'Input forecast of cost driver'!$D$4:$D$106,'Output sheet'!$B$130),SUMIFS('Input forecast of cost driver'!S$4:S$106,'Input forecast of cost driver'!S$4:S$106,"&gt;0",'Input forecast of cost driver'!$B$4:$B$106,'Output sheet'!$B$3,'Input forecast of cost driver'!$D$4:$D$106,'Output sheet'!$B$130,'Input forecast of cost driver'!$C$4:$C$106,'Output sheet'!$B151))</f>
        <v>0</v>
      </c>
      <c r="P151" s="113">
        <f>IF($B151=$B$3&amp;" Wide",SUMIFS('Input forecast of cost driver'!T$4:T$106,'Input forecast of cost driver'!T$4:T$106,"&gt;0",'Input forecast of cost driver'!$B$4:$B$106,'Output sheet'!$B$3,'Input forecast of cost driver'!$D$4:$D$106,'Output sheet'!$B$130),SUMIFS('Input forecast of cost driver'!T$4:T$106,'Input forecast of cost driver'!T$4:T$106,"&gt;0",'Input forecast of cost driver'!$B$4:$B$106,'Output sheet'!$B$3,'Input forecast of cost driver'!$D$4:$D$106,'Output sheet'!$B$130,'Input forecast of cost driver'!$C$4:$C$106,'Output sheet'!$B151))</f>
        <v>0</v>
      </c>
      <c r="Q151" s="113">
        <f>IF($B151=$B$3&amp;" Wide",SUMIFS('Input forecast of cost driver'!U$4:U$106,'Input forecast of cost driver'!U$4:U$106,"&gt;0",'Input forecast of cost driver'!$B$4:$B$106,'Output sheet'!$B$3,'Input forecast of cost driver'!$D$4:$D$106,'Output sheet'!$B$130),SUMIFS('Input forecast of cost driver'!U$4:U$106,'Input forecast of cost driver'!U$4:U$106,"&gt;0",'Input forecast of cost driver'!$B$4:$B$106,'Output sheet'!$B$3,'Input forecast of cost driver'!$D$4:$D$106,'Output sheet'!$B$130,'Input forecast of cost driver'!$C$4:$C$106,'Output sheet'!$B151))</f>
        <v>0</v>
      </c>
      <c r="R151" s="113">
        <f>IF($B151=$B$3&amp;" Wide",SUMIFS('Input forecast of cost driver'!V$4:V$106,'Input forecast of cost driver'!V$4:V$106,"&gt;0",'Input forecast of cost driver'!$B$4:$B$106,'Output sheet'!$B$3,'Input forecast of cost driver'!$D$4:$D$106,'Output sheet'!$B$130),SUMIFS('Input forecast of cost driver'!V$4:V$106,'Input forecast of cost driver'!V$4:V$106,"&gt;0",'Input forecast of cost driver'!$B$4:$B$106,'Output sheet'!$B$3,'Input forecast of cost driver'!$D$4:$D$106,'Output sheet'!$B$130,'Input forecast of cost driver'!$C$4:$C$106,'Output sheet'!$B151))</f>
        <v>0</v>
      </c>
      <c r="S151" s="113">
        <f>IF($B151=$B$3&amp;" Wide",SUMIFS('Input forecast of cost driver'!W$4:W$106,'Input forecast of cost driver'!W$4:W$106,"&gt;0",'Input forecast of cost driver'!$B$4:$B$106,'Output sheet'!$B$3,'Input forecast of cost driver'!$D$4:$D$106,'Output sheet'!$B$130),SUMIFS('Input forecast of cost driver'!W$4:W$106,'Input forecast of cost driver'!W$4:W$106,"&gt;0",'Input forecast of cost driver'!$B$4:$B$106,'Output sheet'!$B$3,'Input forecast of cost driver'!$D$4:$D$106,'Output sheet'!$B$130,'Input forecast of cost driver'!$C$4:$C$106,'Output sheet'!$B151))</f>
        <v>0</v>
      </c>
      <c r="T151" s="113">
        <f>IF($B151=$B$3&amp;" Wide",SUMIFS('Input forecast of cost driver'!X$4:X$106,'Input forecast of cost driver'!X$4:X$106,"&gt;0",'Input forecast of cost driver'!$B$4:$B$106,'Output sheet'!$B$3,'Input forecast of cost driver'!$D$4:$D$106,'Output sheet'!$B$130),SUMIFS('Input forecast of cost driver'!X$4:X$106,'Input forecast of cost driver'!X$4:X$106,"&gt;0",'Input forecast of cost driver'!$B$4:$B$106,'Output sheet'!$B$3,'Input forecast of cost driver'!$D$4:$D$106,'Output sheet'!$B$130,'Input forecast of cost driver'!$C$4:$C$106,'Output sheet'!$B151))</f>
        <v>0</v>
      </c>
      <c r="U151" s="113">
        <f>IF($B151=$B$3&amp;" Wide",SUMIFS('Input forecast of cost driver'!Y$4:Y$106,'Input forecast of cost driver'!Y$4:Y$106,"&gt;0",'Input forecast of cost driver'!$B$4:$B$106,'Output sheet'!$B$3,'Input forecast of cost driver'!$D$4:$D$106,'Output sheet'!$B$130),SUMIFS('Input forecast of cost driver'!Y$4:Y$106,'Input forecast of cost driver'!Y$4:Y$106,"&gt;0",'Input forecast of cost driver'!$B$4:$B$106,'Output sheet'!$B$3,'Input forecast of cost driver'!$D$4:$D$106,'Output sheet'!$B$130,'Input forecast of cost driver'!$C$4:$C$106,'Output sheet'!$B151))</f>
        <v>0</v>
      </c>
      <c r="V151" s="113">
        <f>IF($B151=$B$3&amp;" Wide",SUMIFS('Input forecast of cost driver'!Z$4:Z$106,'Input forecast of cost driver'!Z$4:Z$106,"&gt;0",'Input forecast of cost driver'!$B$4:$B$106,'Output sheet'!$B$3,'Input forecast of cost driver'!$D$4:$D$106,'Output sheet'!$B$130),SUMIFS('Input forecast of cost driver'!Z$4:Z$106,'Input forecast of cost driver'!Z$4:Z$106,"&gt;0",'Input forecast of cost driver'!$B$4:$B$106,'Output sheet'!$B$3,'Input forecast of cost driver'!$D$4:$D$106,'Output sheet'!$B$130,'Input forecast of cost driver'!$C$4:$C$106,'Output sheet'!$B151))</f>
        <v>0</v>
      </c>
      <c r="W151" s="113">
        <f>IF($B151=$B$3&amp;" Wide",SUMIFS('Input forecast of cost driver'!AA$4:AA$106,'Input forecast of cost driver'!AA$4:AA$106,"&gt;0",'Input forecast of cost driver'!$B$4:$B$106,'Output sheet'!$B$3,'Input forecast of cost driver'!$D$4:$D$106,'Output sheet'!$B$130),SUMIFS('Input forecast of cost driver'!AA$4:AA$106,'Input forecast of cost driver'!AA$4:AA$106,"&gt;0",'Input forecast of cost driver'!$B$4:$B$106,'Output sheet'!$B$3,'Input forecast of cost driver'!$D$4:$D$106,'Output sheet'!$B$130,'Input forecast of cost driver'!$C$4:$C$106,'Output sheet'!$B151))</f>
        <v>0</v>
      </c>
      <c r="X151" s="113">
        <f>IF($B151=$B$3&amp;" Wide",SUMIFS('Input forecast of cost driver'!AB$4:AB$106,'Input forecast of cost driver'!AB$4:AB$106,"&gt;0",'Input forecast of cost driver'!$B$4:$B$106,'Output sheet'!$B$3,'Input forecast of cost driver'!$D$4:$D$106,'Output sheet'!$B$130),SUMIFS('Input forecast of cost driver'!AB$4:AB$106,'Input forecast of cost driver'!AB$4:AB$106,"&gt;0",'Input forecast of cost driver'!$B$4:$B$106,'Output sheet'!$B$3,'Input forecast of cost driver'!$D$4:$D$106,'Output sheet'!$B$130,'Input forecast of cost driver'!$C$4:$C$106,'Output sheet'!$B151))</f>
        <v>0</v>
      </c>
      <c r="Y151" s="113">
        <f>IF($B151=$B$3&amp;" Wide",SUMIFS('Input forecast of cost driver'!AC$4:AC$106,'Input forecast of cost driver'!AC$4:AC$106,"&gt;0",'Input forecast of cost driver'!$B$4:$B$106,'Output sheet'!$B$3,'Input forecast of cost driver'!$D$4:$D$106,'Output sheet'!$B$130),SUMIFS('Input forecast of cost driver'!AC$4:AC$106,'Input forecast of cost driver'!AC$4:AC$106,"&gt;0",'Input forecast of cost driver'!$B$4:$B$106,'Output sheet'!$B$3,'Input forecast of cost driver'!$D$4:$D$106,'Output sheet'!$B$130,'Input forecast of cost driver'!$C$4:$C$106,'Output sheet'!$B151))</f>
        <v>0</v>
      </c>
      <c r="Z151" s="113">
        <f>IF($B151=$B$3&amp;" Wide",SUMIFS('Input forecast of cost driver'!AD$4:AD$106,'Input forecast of cost driver'!AD$4:AD$106,"&gt;0",'Input forecast of cost driver'!$B$4:$B$106,'Output sheet'!$B$3,'Input forecast of cost driver'!$D$4:$D$106,'Output sheet'!$B$130),SUMIFS('Input forecast of cost driver'!AD$4:AD$106,'Input forecast of cost driver'!AD$4:AD$106,"&gt;0",'Input forecast of cost driver'!$B$4:$B$106,'Output sheet'!$B$3,'Input forecast of cost driver'!$D$4:$D$106,'Output sheet'!$B$130,'Input forecast of cost driver'!$C$4:$C$106,'Output sheet'!$B151))</f>
        <v>0</v>
      </c>
      <c r="AA151" s="113">
        <f>IF($B151=$B$3&amp;" Wide",SUMIFS('Input forecast of cost driver'!AE$4:AE$106,'Input forecast of cost driver'!AE$4:AE$106,"&gt;0",'Input forecast of cost driver'!$B$4:$B$106,'Output sheet'!$B$3,'Input forecast of cost driver'!$D$4:$D$106,'Output sheet'!$B$130),SUMIFS('Input forecast of cost driver'!AE$4:AE$106,'Input forecast of cost driver'!AE$4:AE$106,"&gt;0",'Input forecast of cost driver'!$B$4:$B$106,'Output sheet'!$B$3,'Input forecast of cost driver'!$D$4:$D$106,'Output sheet'!$B$130,'Input forecast of cost driver'!$C$4:$C$106,'Output sheet'!$B151))</f>
        <v>0</v>
      </c>
    </row>
    <row r="152" spans="2:27">
      <c r="B152" s="32" t="str">
        <f t="shared" si="43"/>
        <v/>
      </c>
      <c r="C152" s="113">
        <f>IF($B152=$B$3&amp;" Wide",SUMIFS('Input forecast of cost driver'!G$4:G$106,'Input forecast of cost driver'!G$4:G$106,"&gt;0",'Input forecast of cost driver'!$B$4:$B$106,'Output sheet'!$B$3,'Input forecast of cost driver'!$D$4:$D$106,'Output sheet'!$B$130),SUMIFS('Input forecast of cost driver'!G$4:G$106,'Input forecast of cost driver'!G$4:G$106,"&gt;0",'Input forecast of cost driver'!$B$4:$B$106,'Output sheet'!$B$3,'Input forecast of cost driver'!$D$4:$D$106,'Output sheet'!$B$130,'Input forecast of cost driver'!$C$4:$C$106,'Output sheet'!$B152))</f>
        <v>0</v>
      </c>
      <c r="D152" s="113">
        <f>IF($B152=$B$3&amp;" Wide",SUMIFS('Input forecast of cost driver'!H$4:H$106,'Input forecast of cost driver'!H$4:H$106,"&gt;0",'Input forecast of cost driver'!$B$4:$B$106,'Output sheet'!$B$3,'Input forecast of cost driver'!$D$4:$D$106,'Output sheet'!$B$130),SUMIFS('Input forecast of cost driver'!H$4:H$106,'Input forecast of cost driver'!H$4:H$106,"&gt;0",'Input forecast of cost driver'!$B$4:$B$106,'Output sheet'!$B$3,'Input forecast of cost driver'!$D$4:$D$106,'Output sheet'!$B$130,'Input forecast of cost driver'!$C$4:$C$106,'Output sheet'!$B152))</f>
        <v>0</v>
      </c>
      <c r="E152" s="113">
        <f>IF($B152=$B$3&amp;" Wide",SUMIFS('Input forecast of cost driver'!I$4:I$106,'Input forecast of cost driver'!I$4:I$106,"&gt;0",'Input forecast of cost driver'!$B$4:$B$106,'Output sheet'!$B$3,'Input forecast of cost driver'!$D$4:$D$106,'Output sheet'!$B$130),SUMIFS('Input forecast of cost driver'!I$4:I$106,'Input forecast of cost driver'!I$4:I$106,"&gt;0",'Input forecast of cost driver'!$B$4:$B$106,'Output sheet'!$B$3,'Input forecast of cost driver'!$D$4:$D$106,'Output sheet'!$B$130,'Input forecast of cost driver'!$C$4:$C$106,'Output sheet'!$B152))</f>
        <v>0</v>
      </c>
      <c r="F152" s="113">
        <f>IF($B152=$B$3&amp;" Wide",SUMIFS('Input forecast of cost driver'!J$4:J$106,'Input forecast of cost driver'!J$4:J$106,"&gt;0",'Input forecast of cost driver'!$B$4:$B$106,'Output sheet'!$B$3,'Input forecast of cost driver'!$D$4:$D$106,'Output sheet'!$B$130),SUMIFS('Input forecast of cost driver'!J$4:J$106,'Input forecast of cost driver'!J$4:J$106,"&gt;0",'Input forecast of cost driver'!$B$4:$B$106,'Output sheet'!$B$3,'Input forecast of cost driver'!$D$4:$D$106,'Output sheet'!$B$130,'Input forecast of cost driver'!$C$4:$C$106,'Output sheet'!$B152))</f>
        <v>0</v>
      </c>
      <c r="G152" s="113">
        <f>IF($B152=$B$3&amp;" Wide",SUMIFS('Input forecast of cost driver'!K$4:K$106,'Input forecast of cost driver'!K$4:K$106,"&gt;0",'Input forecast of cost driver'!$B$4:$B$106,'Output sheet'!$B$3,'Input forecast of cost driver'!$D$4:$D$106,'Output sheet'!$B$130),SUMIFS('Input forecast of cost driver'!K$4:K$106,'Input forecast of cost driver'!K$4:K$106,"&gt;0",'Input forecast of cost driver'!$B$4:$B$106,'Output sheet'!$B$3,'Input forecast of cost driver'!$D$4:$D$106,'Output sheet'!$B$130,'Input forecast of cost driver'!$C$4:$C$106,'Output sheet'!$B152))</f>
        <v>0</v>
      </c>
      <c r="H152" s="113">
        <f>IF($B152=$B$3&amp;" Wide",SUMIFS('Input forecast of cost driver'!L$4:L$106,'Input forecast of cost driver'!L$4:L$106,"&gt;0",'Input forecast of cost driver'!$B$4:$B$106,'Output sheet'!$B$3,'Input forecast of cost driver'!$D$4:$D$106,'Output sheet'!$B$130),SUMIFS('Input forecast of cost driver'!L$4:L$106,'Input forecast of cost driver'!L$4:L$106,"&gt;0",'Input forecast of cost driver'!$B$4:$B$106,'Output sheet'!$B$3,'Input forecast of cost driver'!$D$4:$D$106,'Output sheet'!$B$130,'Input forecast of cost driver'!$C$4:$C$106,'Output sheet'!$B152))</f>
        <v>0</v>
      </c>
      <c r="I152" s="113">
        <f>IF($B152=$B$3&amp;" Wide",SUMIFS('Input forecast of cost driver'!M$4:M$106,'Input forecast of cost driver'!M$4:M$106,"&gt;0",'Input forecast of cost driver'!$B$4:$B$106,'Output sheet'!$B$3,'Input forecast of cost driver'!$D$4:$D$106,'Output sheet'!$B$130),SUMIFS('Input forecast of cost driver'!M$4:M$106,'Input forecast of cost driver'!M$4:M$106,"&gt;0",'Input forecast of cost driver'!$B$4:$B$106,'Output sheet'!$B$3,'Input forecast of cost driver'!$D$4:$D$106,'Output sheet'!$B$130,'Input forecast of cost driver'!$C$4:$C$106,'Output sheet'!$B152))</f>
        <v>0</v>
      </c>
      <c r="J152" s="113">
        <f>IF($B152=$B$3&amp;" Wide",SUMIFS('Input forecast of cost driver'!N$4:N$106,'Input forecast of cost driver'!N$4:N$106,"&gt;0",'Input forecast of cost driver'!$B$4:$B$106,'Output sheet'!$B$3,'Input forecast of cost driver'!$D$4:$D$106,'Output sheet'!$B$130),SUMIFS('Input forecast of cost driver'!N$4:N$106,'Input forecast of cost driver'!N$4:N$106,"&gt;0",'Input forecast of cost driver'!$B$4:$B$106,'Output sheet'!$B$3,'Input forecast of cost driver'!$D$4:$D$106,'Output sheet'!$B$130,'Input forecast of cost driver'!$C$4:$C$106,'Output sheet'!$B152))</f>
        <v>0</v>
      </c>
      <c r="K152" s="113">
        <f>IF($B152=$B$3&amp;" Wide",SUMIFS('Input forecast of cost driver'!O$4:O$106,'Input forecast of cost driver'!O$4:O$106,"&gt;0",'Input forecast of cost driver'!$B$4:$B$106,'Output sheet'!$B$3,'Input forecast of cost driver'!$D$4:$D$106,'Output sheet'!$B$130),SUMIFS('Input forecast of cost driver'!O$4:O$106,'Input forecast of cost driver'!O$4:O$106,"&gt;0",'Input forecast of cost driver'!$B$4:$B$106,'Output sheet'!$B$3,'Input forecast of cost driver'!$D$4:$D$106,'Output sheet'!$B$130,'Input forecast of cost driver'!$C$4:$C$106,'Output sheet'!$B152))</f>
        <v>0</v>
      </c>
      <c r="L152" s="113">
        <f>IF($B152=$B$3&amp;" Wide",SUMIFS('Input forecast of cost driver'!P$4:P$106,'Input forecast of cost driver'!P$4:P$106,"&gt;0",'Input forecast of cost driver'!$B$4:$B$106,'Output sheet'!$B$3,'Input forecast of cost driver'!$D$4:$D$106,'Output sheet'!$B$130),SUMIFS('Input forecast of cost driver'!P$4:P$106,'Input forecast of cost driver'!P$4:P$106,"&gt;0",'Input forecast of cost driver'!$B$4:$B$106,'Output sheet'!$B$3,'Input forecast of cost driver'!$D$4:$D$106,'Output sheet'!$B$130,'Input forecast of cost driver'!$C$4:$C$106,'Output sheet'!$B152))</f>
        <v>0</v>
      </c>
      <c r="M152" s="113">
        <f>IF($B152=$B$3&amp;" Wide",SUMIFS('Input forecast of cost driver'!Q$4:Q$106,'Input forecast of cost driver'!Q$4:Q$106,"&gt;0",'Input forecast of cost driver'!$B$4:$B$106,'Output sheet'!$B$3,'Input forecast of cost driver'!$D$4:$D$106,'Output sheet'!$B$130),SUMIFS('Input forecast of cost driver'!Q$4:Q$106,'Input forecast of cost driver'!Q$4:Q$106,"&gt;0",'Input forecast of cost driver'!$B$4:$B$106,'Output sheet'!$B$3,'Input forecast of cost driver'!$D$4:$D$106,'Output sheet'!$B$130,'Input forecast of cost driver'!$C$4:$C$106,'Output sheet'!$B152))</f>
        <v>0</v>
      </c>
      <c r="N152" s="113">
        <f>IF($B152=$B$3&amp;" Wide",SUMIFS('Input forecast of cost driver'!R$4:R$106,'Input forecast of cost driver'!R$4:R$106,"&gt;0",'Input forecast of cost driver'!$B$4:$B$106,'Output sheet'!$B$3,'Input forecast of cost driver'!$D$4:$D$106,'Output sheet'!$B$130),SUMIFS('Input forecast of cost driver'!R$4:R$106,'Input forecast of cost driver'!R$4:R$106,"&gt;0",'Input forecast of cost driver'!$B$4:$B$106,'Output sheet'!$B$3,'Input forecast of cost driver'!$D$4:$D$106,'Output sheet'!$B$130,'Input forecast of cost driver'!$C$4:$C$106,'Output sheet'!$B152))</f>
        <v>0</v>
      </c>
      <c r="O152" s="113">
        <f>IF($B152=$B$3&amp;" Wide",SUMIFS('Input forecast of cost driver'!S$4:S$106,'Input forecast of cost driver'!S$4:S$106,"&gt;0",'Input forecast of cost driver'!$B$4:$B$106,'Output sheet'!$B$3,'Input forecast of cost driver'!$D$4:$D$106,'Output sheet'!$B$130),SUMIFS('Input forecast of cost driver'!S$4:S$106,'Input forecast of cost driver'!S$4:S$106,"&gt;0",'Input forecast of cost driver'!$B$4:$B$106,'Output sheet'!$B$3,'Input forecast of cost driver'!$D$4:$D$106,'Output sheet'!$B$130,'Input forecast of cost driver'!$C$4:$C$106,'Output sheet'!$B152))</f>
        <v>0</v>
      </c>
      <c r="P152" s="113">
        <f>IF($B152=$B$3&amp;" Wide",SUMIFS('Input forecast of cost driver'!T$4:T$106,'Input forecast of cost driver'!T$4:T$106,"&gt;0",'Input forecast of cost driver'!$B$4:$B$106,'Output sheet'!$B$3,'Input forecast of cost driver'!$D$4:$D$106,'Output sheet'!$B$130),SUMIFS('Input forecast of cost driver'!T$4:T$106,'Input forecast of cost driver'!T$4:T$106,"&gt;0",'Input forecast of cost driver'!$B$4:$B$106,'Output sheet'!$B$3,'Input forecast of cost driver'!$D$4:$D$106,'Output sheet'!$B$130,'Input forecast of cost driver'!$C$4:$C$106,'Output sheet'!$B152))</f>
        <v>0</v>
      </c>
      <c r="Q152" s="113">
        <f>IF($B152=$B$3&amp;" Wide",SUMIFS('Input forecast of cost driver'!U$4:U$106,'Input forecast of cost driver'!U$4:U$106,"&gt;0",'Input forecast of cost driver'!$B$4:$B$106,'Output sheet'!$B$3,'Input forecast of cost driver'!$D$4:$D$106,'Output sheet'!$B$130),SUMIFS('Input forecast of cost driver'!U$4:U$106,'Input forecast of cost driver'!U$4:U$106,"&gt;0",'Input forecast of cost driver'!$B$4:$B$106,'Output sheet'!$B$3,'Input forecast of cost driver'!$D$4:$D$106,'Output sheet'!$B$130,'Input forecast of cost driver'!$C$4:$C$106,'Output sheet'!$B152))</f>
        <v>0</v>
      </c>
      <c r="R152" s="113">
        <f>IF($B152=$B$3&amp;" Wide",SUMIFS('Input forecast of cost driver'!V$4:V$106,'Input forecast of cost driver'!V$4:V$106,"&gt;0",'Input forecast of cost driver'!$B$4:$B$106,'Output sheet'!$B$3,'Input forecast of cost driver'!$D$4:$D$106,'Output sheet'!$B$130),SUMIFS('Input forecast of cost driver'!V$4:V$106,'Input forecast of cost driver'!V$4:V$106,"&gt;0",'Input forecast of cost driver'!$B$4:$B$106,'Output sheet'!$B$3,'Input forecast of cost driver'!$D$4:$D$106,'Output sheet'!$B$130,'Input forecast of cost driver'!$C$4:$C$106,'Output sheet'!$B152))</f>
        <v>0</v>
      </c>
      <c r="S152" s="113">
        <f>IF($B152=$B$3&amp;" Wide",SUMIFS('Input forecast of cost driver'!W$4:W$106,'Input forecast of cost driver'!W$4:W$106,"&gt;0",'Input forecast of cost driver'!$B$4:$B$106,'Output sheet'!$B$3,'Input forecast of cost driver'!$D$4:$D$106,'Output sheet'!$B$130),SUMIFS('Input forecast of cost driver'!W$4:W$106,'Input forecast of cost driver'!W$4:W$106,"&gt;0",'Input forecast of cost driver'!$B$4:$B$106,'Output sheet'!$B$3,'Input forecast of cost driver'!$D$4:$D$106,'Output sheet'!$B$130,'Input forecast of cost driver'!$C$4:$C$106,'Output sheet'!$B152))</f>
        <v>0</v>
      </c>
      <c r="T152" s="113">
        <f>IF($B152=$B$3&amp;" Wide",SUMIFS('Input forecast of cost driver'!X$4:X$106,'Input forecast of cost driver'!X$4:X$106,"&gt;0",'Input forecast of cost driver'!$B$4:$B$106,'Output sheet'!$B$3,'Input forecast of cost driver'!$D$4:$D$106,'Output sheet'!$B$130),SUMIFS('Input forecast of cost driver'!X$4:X$106,'Input forecast of cost driver'!X$4:X$106,"&gt;0",'Input forecast of cost driver'!$B$4:$B$106,'Output sheet'!$B$3,'Input forecast of cost driver'!$D$4:$D$106,'Output sheet'!$B$130,'Input forecast of cost driver'!$C$4:$C$106,'Output sheet'!$B152))</f>
        <v>0</v>
      </c>
      <c r="U152" s="113">
        <f>IF($B152=$B$3&amp;" Wide",SUMIFS('Input forecast of cost driver'!Y$4:Y$106,'Input forecast of cost driver'!Y$4:Y$106,"&gt;0",'Input forecast of cost driver'!$B$4:$B$106,'Output sheet'!$B$3,'Input forecast of cost driver'!$D$4:$D$106,'Output sheet'!$B$130),SUMIFS('Input forecast of cost driver'!Y$4:Y$106,'Input forecast of cost driver'!Y$4:Y$106,"&gt;0",'Input forecast of cost driver'!$B$4:$B$106,'Output sheet'!$B$3,'Input forecast of cost driver'!$D$4:$D$106,'Output sheet'!$B$130,'Input forecast of cost driver'!$C$4:$C$106,'Output sheet'!$B152))</f>
        <v>0</v>
      </c>
      <c r="V152" s="113">
        <f>IF($B152=$B$3&amp;" Wide",SUMIFS('Input forecast of cost driver'!Z$4:Z$106,'Input forecast of cost driver'!Z$4:Z$106,"&gt;0",'Input forecast of cost driver'!$B$4:$B$106,'Output sheet'!$B$3,'Input forecast of cost driver'!$D$4:$D$106,'Output sheet'!$B$130),SUMIFS('Input forecast of cost driver'!Z$4:Z$106,'Input forecast of cost driver'!Z$4:Z$106,"&gt;0",'Input forecast of cost driver'!$B$4:$B$106,'Output sheet'!$B$3,'Input forecast of cost driver'!$D$4:$D$106,'Output sheet'!$B$130,'Input forecast of cost driver'!$C$4:$C$106,'Output sheet'!$B152))</f>
        <v>0</v>
      </c>
      <c r="W152" s="113">
        <f>IF($B152=$B$3&amp;" Wide",SUMIFS('Input forecast of cost driver'!AA$4:AA$106,'Input forecast of cost driver'!AA$4:AA$106,"&gt;0",'Input forecast of cost driver'!$B$4:$B$106,'Output sheet'!$B$3,'Input forecast of cost driver'!$D$4:$D$106,'Output sheet'!$B$130),SUMIFS('Input forecast of cost driver'!AA$4:AA$106,'Input forecast of cost driver'!AA$4:AA$106,"&gt;0",'Input forecast of cost driver'!$B$4:$B$106,'Output sheet'!$B$3,'Input forecast of cost driver'!$D$4:$D$106,'Output sheet'!$B$130,'Input forecast of cost driver'!$C$4:$C$106,'Output sheet'!$B152))</f>
        <v>0</v>
      </c>
      <c r="X152" s="113">
        <f>IF($B152=$B$3&amp;" Wide",SUMIFS('Input forecast of cost driver'!AB$4:AB$106,'Input forecast of cost driver'!AB$4:AB$106,"&gt;0",'Input forecast of cost driver'!$B$4:$B$106,'Output sheet'!$B$3,'Input forecast of cost driver'!$D$4:$D$106,'Output sheet'!$B$130),SUMIFS('Input forecast of cost driver'!AB$4:AB$106,'Input forecast of cost driver'!AB$4:AB$106,"&gt;0",'Input forecast of cost driver'!$B$4:$B$106,'Output sheet'!$B$3,'Input forecast of cost driver'!$D$4:$D$106,'Output sheet'!$B$130,'Input forecast of cost driver'!$C$4:$C$106,'Output sheet'!$B152))</f>
        <v>0</v>
      </c>
      <c r="Y152" s="113">
        <f>IF($B152=$B$3&amp;" Wide",SUMIFS('Input forecast of cost driver'!AC$4:AC$106,'Input forecast of cost driver'!AC$4:AC$106,"&gt;0",'Input forecast of cost driver'!$B$4:$B$106,'Output sheet'!$B$3,'Input forecast of cost driver'!$D$4:$D$106,'Output sheet'!$B$130),SUMIFS('Input forecast of cost driver'!AC$4:AC$106,'Input forecast of cost driver'!AC$4:AC$106,"&gt;0",'Input forecast of cost driver'!$B$4:$B$106,'Output sheet'!$B$3,'Input forecast of cost driver'!$D$4:$D$106,'Output sheet'!$B$130,'Input forecast of cost driver'!$C$4:$C$106,'Output sheet'!$B152))</f>
        <v>0</v>
      </c>
      <c r="Z152" s="113">
        <f>IF($B152=$B$3&amp;" Wide",SUMIFS('Input forecast of cost driver'!AD$4:AD$106,'Input forecast of cost driver'!AD$4:AD$106,"&gt;0",'Input forecast of cost driver'!$B$4:$B$106,'Output sheet'!$B$3,'Input forecast of cost driver'!$D$4:$D$106,'Output sheet'!$B$130),SUMIFS('Input forecast of cost driver'!AD$4:AD$106,'Input forecast of cost driver'!AD$4:AD$106,"&gt;0",'Input forecast of cost driver'!$B$4:$B$106,'Output sheet'!$B$3,'Input forecast of cost driver'!$D$4:$D$106,'Output sheet'!$B$130,'Input forecast of cost driver'!$C$4:$C$106,'Output sheet'!$B152))</f>
        <v>0</v>
      </c>
      <c r="AA152" s="113">
        <f>IF($B152=$B$3&amp;" Wide",SUMIFS('Input forecast of cost driver'!AE$4:AE$106,'Input forecast of cost driver'!AE$4:AE$106,"&gt;0",'Input forecast of cost driver'!$B$4:$B$106,'Output sheet'!$B$3,'Input forecast of cost driver'!$D$4:$D$106,'Output sheet'!$B$130),SUMIFS('Input forecast of cost driver'!AE$4:AE$106,'Input forecast of cost driver'!AE$4:AE$106,"&gt;0",'Input forecast of cost driver'!$B$4:$B$106,'Output sheet'!$B$3,'Input forecast of cost driver'!$D$4:$D$106,'Output sheet'!$B$130,'Input forecast of cost driver'!$C$4:$C$106,'Output sheet'!$B152))</f>
        <v>0</v>
      </c>
    </row>
    <row r="153" spans="2:27">
      <c r="B153" s="32" t="str">
        <f t="shared" si="43"/>
        <v/>
      </c>
      <c r="C153" s="113">
        <f>IF($B153=$B$3&amp;" Wide",SUMIFS('Input forecast of cost driver'!G$4:G$106,'Input forecast of cost driver'!G$4:G$106,"&gt;0",'Input forecast of cost driver'!$B$4:$B$106,'Output sheet'!$B$3,'Input forecast of cost driver'!$D$4:$D$106,'Output sheet'!$B$130),SUMIFS('Input forecast of cost driver'!G$4:G$106,'Input forecast of cost driver'!G$4:G$106,"&gt;0",'Input forecast of cost driver'!$B$4:$B$106,'Output sheet'!$B$3,'Input forecast of cost driver'!$D$4:$D$106,'Output sheet'!$B$130,'Input forecast of cost driver'!$C$4:$C$106,'Output sheet'!$B153))</f>
        <v>0</v>
      </c>
      <c r="D153" s="113">
        <f>IF($B153=$B$3&amp;" Wide",SUMIFS('Input forecast of cost driver'!H$4:H$106,'Input forecast of cost driver'!H$4:H$106,"&gt;0",'Input forecast of cost driver'!$B$4:$B$106,'Output sheet'!$B$3,'Input forecast of cost driver'!$D$4:$D$106,'Output sheet'!$B$130),SUMIFS('Input forecast of cost driver'!H$4:H$106,'Input forecast of cost driver'!H$4:H$106,"&gt;0",'Input forecast of cost driver'!$B$4:$B$106,'Output sheet'!$B$3,'Input forecast of cost driver'!$D$4:$D$106,'Output sheet'!$B$130,'Input forecast of cost driver'!$C$4:$C$106,'Output sheet'!$B153))</f>
        <v>0</v>
      </c>
      <c r="E153" s="113">
        <f>IF($B153=$B$3&amp;" Wide",SUMIFS('Input forecast of cost driver'!I$4:I$106,'Input forecast of cost driver'!I$4:I$106,"&gt;0",'Input forecast of cost driver'!$B$4:$B$106,'Output sheet'!$B$3,'Input forecast of cost driver'!$D$4:$D$106,'Output sheet'!$B$130),SUMIFS('Input forecast of cost driver'!I$4:I$106,'Input forecast of cost driver'!I$4:I$106,"&gt;0",'Input forecast of cost driver'!$B$4:$B$106,'Output sheet'!$B$3,'Input forecast of cost driver'!$D$4:$D$106,'Output sheet'!$B$130,'Input forecast of cost driver'!$C$4:$C$106,'Output sheet'!$B153))</f>
        <v>0</v>
      </c>
      <c r="F153" s="113">
        <f>IF($B153=$B$3&amp;" Wide",SUMIFS('Input forecast of cost driver'!J$4:J$106,'Input forecast of cost driver'!J$4:J$106,"&gt;0",'Input forecast of cost driver'!$B$4:$B$106,'Output sheet'!$B$3,'Input forecast of cost driver'!$D$4:$D$106,'Output sheet'!$B$130),SUMIFS('Input forecast of cost driver'!J$4:J$106,'Input forecast of cost driver'!J$4:J$106,"&gt;0",'Input forecast of cost driver'!$B$4:$B$106,'Output sheet'!$B$3,'Input forecast of cost driver'!$D$4:$D$106,'Output sheet'!$B$130,'Input forecast of cost driver'!$C$4:$C$106,'Output sheet'!$B153))</f>
        <v>0</v>
      </c>
      <c r="G153" s="113">
        <f>IF($B153=$B$3&amp;" Wide",SUMIFS('Input forecast of cost driver'!K$4:K$106,'Input forecast of cost driver'!K$4:K$106,"&gt;0",'Input forecast of cost driver'!$B$4:$B$106,'Output sheet'!$B$3,'Input forecast of cost driver'!$D$4:$D$106,'Output sheet'!$B$130),SUMIFS('Input forecast of cost driver'!K$4:K$106,'Input forecast of cost driver'!K$4:K$106,"&gt;0",'Input forecast of cost driver'!$B$4:$B$106,'Output sheet'!$B$3,'Input forecast of cost driver'!$D$4:$D$106,'Output sheet'!$B$130,'Input forecast of cost driver'!$C$4:$C$106,'Output sheet'!$B153))</f>
        <v>0</v>
      </c>
      <c r="H153" s="113">
        <f>IF($B153=$B$3&amp;" Wide",SUMIFS('Input forecast of cost driver'!L$4:L$106,'Input forecast of cost driver'!L$4:L$106,"&gt;0",'Input forecast of cost driver'!$B$4:$B$106,'Output sheet'!$B$3,'Input forecast of cost driver'!$D$4:$D$106,'Output sheet'!$B$130),SUMIFS('Input forecast of cost driver'!L$4:L$106,'Input forecast of cost driver'!L$4:L$106,"&gt;0",'Input forecast of cost driver'!$B$4:$B$106,'Output sheet'!$B$3,'Input forecast of cost driver'!$D$4:$D$106,'Output sheet'!$B$130,'Input forecast of cost driver'!$C$4:$C$106,'Output sheet'!$B153))</f>
        <v>0</v>
      </c>
      <c r="I153" s="113">
        <f>IF($B153=$B$3&amp;" Wide",SUMIFS('Input forecast of cost driver'!M$4:M$106,'Input forecast of cost driver'!M$4:M$106,"&gt;0",'Input forecast of cost driver'!$B$4:$B$106,'Output sheet'!$B$3,'Input forecast of cost driver'!$D$4:$D$106,'Output sheet'!$B$130),SUMIFS('Input forecast of cost driver'!M$4:M$106,'Input forecast of cost driver'!M$4:M$106,"&gt;0",'Input forecast of cost driver'!$B$4:$B$106,'Output sheet'!$B$3,'Input forecast of cost driver'!$D$4:$D$106,'Output sheet'!$B$130,'Input forecast of cost driver'!$C$4:$C$106,'Output sheet'!$B153))</f>
        <v>0</v>
      </c>
      <c r="J153" s="113">
        <f>IF($B153=$B$3&amp;" Wide",SUMIFS('Input forecast of cost driver'!N$4:N$106,'Input forecast of cost driver'!N$4:N$106,"&gt;0",'Input forecast of cost driver'!$B$4:$B$106,'Output sheet'!$B$3,'Input forecast of cost driver'!$D$4:$D$106,'Output sheet'!$B$130),SUMIFS('Input forecast of cost driver'!N$4:N$106,'Input forecast of cost driver'!N$4:N$106,"&gt;0",'Input forecast of cost driver'!$B$4:$B$106,'Output sheet'!$B$3,'Input forecast of cost driver'!$D$4:$D$106,'Output sheet'!$B$130,'Input forecast of cost driver'!$C$4:$C$106,'Output sheet'!$B153))</f>
        <v>0</v>
      </c>
      <c r="K153" s="113">
        <f>IF($B153=$B$3&amp;" Wide",SUMIFS('Input forecast of cost driver'!O$4:O$106,'Input forecast of cost driver'!O$4:O$106,"&gt;0",'Input forecast of cost driver'!$B$4:$B$106,'Output sheet'!$B$3,'Input forecast of cost driver'!$D$4:$D$106,'Output sheet'!$B$130),SUMIFS('Input forecast of cost driver'!O$4:O$106,'Input forecast of cost driver'!O$4:O$106,"&gt;0",'Input forecast of cost driver'!$B$4:$B$106,'Output sheet'!$B$3,'Input forecast of cost driver'!$D$4:$D$106,'Output sheet'!$B$130,'Input forecast of cost driver'!$C$4:$C$106,'Output sheet'!$B153))</f>
        <v>0</v>
      </c>
      <c r="L153" s="113">
        <f>IF($B153=$B$3&amp;" Wide",SUMIFS('Input forecast of cost driver'!P$4:P$106,'Input forecast of cost driver'!P$4:P$106,"&gt;0",'Input forecast of cost driver'!$B$4:$B$106,'Output sheet'!$B$3,'Input forecast of cost driver'!$D$4:$D$106,'Output sheet'!$B$130),SUMIFS('Input forecast of cost driver'!P$4:P$106,'Input forecast of cost driver'!P$4:P$106,"&gt;0",'Input forecast of cost driver'!$B$4:$B$106,'Output sheet'!$B$3,'Input forecast of cost driver'!$D$4:$D$106,'Output sheet'!$B$130,'Input forecast of cost driver'!$C$4:$C$106,'Output sheet'!$B153))</f>
        <v>0</v>
      </c>
      <c r="M153" s="113">
        <f>IF($B153=$B$3&amp;" Wide",SUMIFS('Input forecast of cost driver'!Q$4:Q$106,'Input forecast of cost driver'!Q$4:Q$106,"&gt;0",'Input forecast of cost driver'!$B$4:$B$106,'Output sheet'!$B$3,'Input forecast of cost driver'!$D$4:$D$106,'Output sheet'!$B$130),SUMIFS('Input forecast of cost driver'!Q$4:Q$106,'Input forecast of cost driver'!Q$4:Q$106,"&gt;0",'Input forecast of cost driver'!$B$4:$B$106,'Output sheet'!$B$3,'Input forecast of cost driver'!$D$4:$D$106,'Output sheet'!$B$130,'Input forecast of cost driver'!$C$4:$C$106,'Output sheet'!$B153))</f>
        <v>0</v>
      </c>
      <c r="N153" s="113">
        <f>IF($B153=$B$3&amp;" Wide",SUMIFS('Input forecast of cost driver'!R$4:R$106,'Input forecast of cost driver'!R$4:R$106,"&gt;0",'Input forecast of cost driver'!$B$4:$B$106,'Output sheet'!$B$3,'Input forecast of cost driver'!$D$4:$D$106,'Output sheet'!$B$130),SUMIFS('Input forecast of cost driver'!R$4:R$106,'Input forecast of cost driver'!R$4:R$106,"&gt;0",'Input forecast of cost driver'!$B$4:$B$106,'Output sheet'!$B$3,'Input forecast of cost driver'!$D$4:$D$106,'Output sheet'!$B$130,'Input forecast of cost driver'!$C$4:$C$106,'Output sheet'!$B153))</f>
        <v>0</v>
      </c>
      <c r="O153" s="113">
        <f>IF($B153=$B$3&amp;" Wide",SUMIFS('Input forecast of cost driver'!S$4:S$106,'Input forecast of cost driver'!S$4:S$106,"&gt;0",'Input forecast of cost driver'!$B$4:$B$106,'Output sheet'!$B$3,'Input forecast of cost driver'!$D$4:$D$106,'Output sheet'!$B$130),SUMIFS('Input forecast of cost driver'!S$4:S$106,'Input forecast of cost driver'!S$4:S$106,"&gt;0",'Input forecast of cost driver'!$B$4:$B$106,'Output sheet'!$B$3,'Input forecast of cost driver'!$D$4:$D$106,'Output sheet'!$B$130,'Input forecast of cost driver'!$C$4:$C$106,'Output sheet'!$B153))</f>
        <v>0</v>
      </c>
      <c r="P153" s="113">
        <f>IF($B153=$B$3&amp;" Wide",SUMIFS('Input forecast of cost driver'!T$4:T$106,'Input forecast of cost driver'!T$4:T$106,"&gt;0",'Input forecast of cost driver'!$B$4:$B$106,'Output sheet'!$B$3,'Input forecast of cost driver'!$D$4:$D$106,'Output sheet'!$B$130),SUMIFS('Input forecast of cost driver'!T$4:T$106,'Input forecast of cost driver'!T$4:T$106,"&gt;0",'Input forecast of cost driver'!$B$4:$B$106,'Output sheet'!$B$3,'Input forecast of cost driver'!$D$4:$D$106,'Output sheet'!$B$130,'Input forecast of cost driver'!$C$4:$C$106,'Output sheet'!$B153))</f>
        <v>0</v>
      </c>
      <c r="Q153" s="113">
        <f>IF($B153=$B$3&amp;" Wide",SUMIFS('Input forecast of cost driver'!U$4:U$106,'Input forecast of cost driver'!U$4:U$106,"&gt;0",'Input forecast of cost driver'!$B$4:$B$106,'Output sheet'!$B$3,'Input forecast of cost driver'!$D$4:$D$106,'Output sheet'!$B$130),SUMIFS('Input forecast of cost driver'!U$4:U$106,'Input forecast of cost driver'!U$4:U$106,"&gt;0",'Input forecast of cost driver'!$B$4:$B$106,'Output sheet'!$B$3,'Input forecast of cost driver'!$D$4:$D$106,'Output sheet'!$B$130,'Input forecast of cost driver'!$C$4:$C$106,'Output sheet'!$B153))</f>
        <v>0</v>
      </c>
      <c r="R153" s="113">
        <f>IF($B153=$B$3&amp;" Wide",SUMIFS('Input forecast of cost driver'!V$4:V$106,'Input forecast of cost driver'!V$4:V$106,"&gt;0",'Input forecast of cost driver'!$B$4:$B$106,'Output sheet'!$B$3,'Input forecast of cost driver'!$D$4:$D$106,'Output sheet'!$B$130),SUMIFS('Input forecast of cost driver'!V$4:V$106,'Input forecast of cost driver'!V$4:V$106,"&gt;0",'Input forecast of cost driver'!$B$4:$B$106,'Output sheet'!$B$3,'Input forecast of cost driver'!$D$4:$D$106,'Output sheet'!$B$130,'Input forecast of cost driver'!$C$4:$C$106,'Output sheet'!$B153))</f>
        <v>0</v>
      </c>
      <c r="S153" s="113">
        <f>IF($B153=$B$3&amp;" Wide",SUMIFS('Input forecast of cost driver'!W$4:W$106,'Input forecast of cost driver'!W$4:W$106,"&gt;0",'Input forecast of cost driver'!$B$4:$B$106,'Output sheet'!$B$3,'Input forecast of cost driver'!$D$4:$D$106,'Output sheet'!$B$130),SUMIFS('Input forecast of cost driver'!W$4:W$106,'Input forecast of cost driver'!W$4:W$106,"&gt;0",'Input forecast of cost driver'!$B$4:$B$106,'Output sheet'!$B$3,'Input forecast of cost driver'!$D$4:$D$106,'Output sheet'!$B$130,'Input forecast of cost driver'!$C$4:$C$106,'Output sheet'!$B153))</f>
        <v>0</v>
      </c>
      <c r="T153" s="113">
        <f>IF($B153=$B$3&amp;" Wide",SUMIFS('Input forecast of cost driver'!X$4:X$106,'Input forecast of cost driver'!X$4:X$106,"&gt;0",'Input forecast of cost driver'!$B$4:$B$106,'Output sheet'!$B$3,'Input forecast of cost driver'!$D$4:$D$106,'Output sheet'!$B$130),SUMIFS('Input forecast of cost driver'!X$4:X$106,'Input forecast of cost driver'!X$4:X$106,"&gt;0",'Input forecast of cost driver'!$B$4:$B$106,'Output sheet'!$B$3,'Input forecast of cost driver'!$D$4:$D$106,'Output sheet'!$B$130,'Input forecast of cost driver'!$C$4:$C$106,'Output sheet'!$B153))</f>
        <v>0</v>
      </c>
      <c r="U153" s="113">
        <f>IF($B153=$B$3&amp;" Wide",SUMIFS('Input forecast of cost driver'!Y$4:Y$106,'Input forecast of cost driver'!Y$4:Y$106,"&gt;0",'Input forecast of cost driver'!$B$4:$B$106,'Output sheet'!$B$3,'Input forecast of cost driver'!$D$4:$D$106,'Output sheet'!$B$130),SUMIFS('Input forecast of cost driver'!Y$4:Y$106,'Input forecast of cost driver'!Y$4:Y$106,"&gt;0",'Input forecast of cost driver'!$B$4:$B$106,'Output sheet'!$B$3,'Input forecast of cost driver'!$D$4:$D$106,'Output sheet'!$B$130,'Input forecast of cost driver'!$C$4:$C$106,'Output sheet'!$B153))</f>
        <v>0</v>
      </c>
      <c r="V153" s="113">
        <f>IF($B153=$B$3&amp;" Wide",SUMIFS('Input forecast of cost driver'!Z$4:Z$106,'Input forecast of cost driver'!Z$4:Z$106,"&gt;0",'Input forecast of cost driver'!$B$4:$B$106,'Output sheet'!$B$3,'Input forecast of cost driver'!$D$4:$D$106,'Output sheet'!$B$130),SUMIFS('Input forecast of cost driver'!Z$4:Z$106,'Input forecast of cost driver'!Z$4:Z$106,"&gt;0",'Input forecast of cost driver'!$B$4:$B$106,'Output sheet'!$B$3,'Input forecast of cost driver'!$D$4:$D$106,'Output sheet'!$B$130,'Input forecast of cost driver'!$C$4:$C$106,'Output sheet'!$B153))</f>
        <v>0</v>
      </c>
      <c r="W153" s="113">
        <f>IF($B153=$B$3&amp;" Wide",SUMIFS('Input forecast of cost driver'!AA$4:AA$106,'Input forecast of cost driver'!AA$4:AA$106,"&gt;0",'Input forecast of cost driver'!$B$4:$B$106,'Output sheet'!$B$3,'Input forecast of cost driver'!$D$4:$D$106,'Output sheet'!$B$130),SUMIFS('Input forecast of cost driver'!AA$4:AA$106,'Input forecast of cost driver'!AA$4:AA$106,"&gt;0",'Input forecast of cost driver'!$B$4:$B$106,'Output sheet'!$B$3,'Input forecast of cost driver'!$D$4:$D$106,'Output sheet'!$B$130,'Input forecast of cost driver'!$C$4:$C$106,'Output sheet'!$B153))</f>
        <v>0</v>
      </c>
      <c r="X153" s="113">
        <f>IF($B153=$B$3&amp;" Wide",SUMIFS('Input forecast of cost driver'!AB$4:AB$106,'Input forecast of cost driver'!AB$4:AB$106,"&gt;0",'Input forecast of cost driver'!$B$4:$B$106,'Output sheet'!$B$3,'Input forecast of cost driver'!$D$4:$D$106,'Output sheet'!$B$130),SUMIFS('Input forecast of cost driver'!AB$4:AB$106,'Input forecast of cost driver'!AB$4:AB$106,"&gt;0",'Input forecast of cost driver'!$B$4:$B$106,'Output sheet'!$B$3,'Input forecast of cost driver'!$D$4:$D$106,'Output sheet'!$B$130,'Input forecast of cost driver'!$C$4:$C$106,'Output sheet'!$B153))</f>
        <v>0</v>
      </c>
      <c r="Y153" s="113">
        <f>IF($B153=$B$3&amp;" Wide",SUMIFS('Input forecast of cost driver'!AC$4:AC$106,'Input forecast of cost driver'!AC$4:AC$106,"&gt;0",'Input forecast of cost driver'!$B$4:$B$106,'Output sheet'!$B$3,'Input forecast of cost driver'!$D$4:$D$106,'Output sheet'!$B$130),SUMIFS('Input forecast of cost driver'!AC$4:AC$106,'Input forecast of cost driver'!AC$4:AC$106,"&gt;0",'Input forecast of cost driver'!$B$4:$B$106,'Output sheet'!$B$3,'Input forecast of cost driver'!$D$4:$D$106,'Output sheet'!$B$130,'Input forecast of cost driver'!$C$4:$C$106,'Output sheet'!$B153))</f>
        <v>0</v>
      </c>
      <c r="Z153" s="113">
        <f>IF($B153=$B$3&amp;" Wide",SUMIFS('Input forecast of cost driver'!AD$4:AD$106,'Input forecast of cost driver'!AD$4:AD$106,"&gt;0",'Input forecast of cost driver'!$B$4:$B$106,'Output sheet'!$B$3,'Input forecast of cost driver'!$D$4:$D$106,'Output sheet'!$B$130),SUMIFS('Input forecast of cost driver'!AD$4:AD$106,'Input forecast of cost driver'!AD$4:AD$106,"&gt;0",'Input forecast of cost driver'!$B$4:$B$106,'Output sheet'!$B$3,'Input forecast of cost driver'!$D$4:$D$106,'Output sheet'!$B$130,'Input forecast of cost driver'!$C$4:$C$106,'Output sheet'!$B153))</f>
        <v>0</v>
      </c>
      <c r="AA153" s="113">
        <f>IF($B153=$B$3&amp;" Wide",SUMIFS('Input forecast of cost driver'!AE$4:AE$106,'Input forecast of cost driver'!AE$4:AE$106,"&gt;0",'Input forecast of cost driver'!$B$4:$B$106,'Output sheet'!$B$3,'Input forecast of cost driver'!$D$4:$D$106,'Output sheet'!$B$130),SUMIFS('Input forecast of cost driver'!AE$4:AE$106,'Input forecast of cost driver'!AE$4:AE$106,"&gt;0",'Input forecast of cost driver'!$B$4:$B$106,'Output sheet'!$B$3,'Input forecast of cost driver'!$D$4:$D$106,'Output sheet'!$B$130,'Input forecast of cost driver'!$C$4:$C$106,'Output sheet'!$B153))</f>
        <v>0</v>
      </c>
    </row>
    <row r="154" spans="2:27">
      <c r="B154" s="32" t="str">
        <f t="shared" si="43"/>
        <v/>
      </c>
      <c r="C154" s="113">
        <f>IF($B154=$B$3&amp;" Wide",SUMIFS('Input forecast of cost driver'!G$4:G$106,'Input forecast of cost driver'!G$4:G$106,"&gt;0",'Input forecast of cost driver'!$B$4:$B$106,'Output sheet'!$B$3,'Input forecast of cost driver'!$D$4:$D$106,'Output sheet'!$B$130),SUMIFS('Input forecast of cost driver'!G$4:G$106,'Input forecast of cost driver'!G$4:G$106,"&gt;0",'Input forecast of cost driver'!$B$4:$B$106,'Output sheet'!$B$3,'Input forecast of cost driver'!$D$4:$D$106,'Output sheet'!$B$130,'Input forecast of cost driver'!$C$4:$C$106,'Output sheet'!$B154))</f>
        <v>0</v>
      </c>
      <c r="D154" s="113">
        <f>IF($B154=$B$3&amp;" Wide",SUMIFS('Input forecast of cost driver'!H$4:H$106,'Input forecast of cost driver'!H$4:H$106,"&gt;0",'Input forecast of cost driver'!$B$4:$B$106,'Output sheet'!$B$3,'Input forecast of cost driver'!$D$4:$D$106,'Output sheet'!$B$130),SUMIFS('Input forecast of cost driver'!H$4:H$106,'Input forecast of cost driver'!H$4:H$106,"&gt;0",'Input forecast of cost driver'!$B$4:$B$106,'Output sheet'!$B$3,'Input forecast of cost driver'!$D$4:$D$106,'Output sheet'!$B$130,'Input forecast of cost driver'!$C$4:$C$106,'Output sheet'!$B154))</f>
        <v>0</v>
      </c>
      <c r="E154" s="113">
        <f>IF($B154=$B$3&amp;" Wide",SUMIFS('Input forecast of cost driver'!I$4:I$106,'Input forecast of cost driver'!I$4:I$106,"&gt;0",'Input forecast of cost driver'!$B$4:$B$106,'Output sheet'!$B$3,'Input forecast of cost driver'!$D$4:$D$106,'Output sheet'!$B$130),SUMIFS('Input forecast of cost driver'!I$4:I$106,'Input forecast of cost driver'!I$4:I$106,"&gt;0",'Input forecast of cost driver'!$B$4:$B$106,'Output sheet'!$B$3,'Input forecast of cost driver'!$D$4:$D$106,'Output sheet'!$B$130,'Input forecast of cost driver'!$C$4:$C$106,'Output sheet'!$B154))</f>
        <v>0</v>
      </c>
      <c r="F154" s="113">
        <f>IF($B154=$B$3&amp;" Wide",SUMIFS('Input forecast of cost driver'!J$4:J$106,'Input forecast of cost driver'!J$4:J$106,"&gt;0",'Input forecast of cost driver'!$B$4:$B$106,'Output sheet'!$B$3,'Input forecast of cost driver'!$D$4:$D$106,'Output sheet'!$B$130),SUMIFS('Input forecast of cost driver'!J$4:J$106,'Input forecast of cost driver'!J$4:J$106,"&gt;0",'Input forecast of cost driver'!$B$4:$B$106,'Output sheet'!$B$3,'Input forecast of cost driver'!$D$4:$D$106,'Output sheet'!$B$130,'Input forecast of cost driver'!$C$4:$C$106,'Output sheet'!$B154))</f>
        <v>0</v>
      </c>
      <c r="G154" s="113">
        <f>IF($B154=$B$3&amp;" Wide",SUMIFS('Input forecast of cost driver'!K$4:K$106,'Input forecast of cost driver'!K$4:K$106,"&gt;0",'Input forecast of cost driver'!$B$4:$B$106,'Output sheet'!$B$3,'Input forecast of cost driver'!$D$4:$D$106,'Output sheet'!$B$130),SUMIFS('Input forecast of cost driver'!K$4:K$106,'Input forecast of cost driver'!K$4:K$106,"&gt;0",'Input forecast of cost driver'!$B$4:$B$106,'Output sheet'!$B$3,'Input forecast of cost driver'!$D$4:$D$106,'Output sheet'!$B$130,'Input forecast of cost driver'!$C$4:$C$106,'Output sheet'!$B154))</f>
        <v>0</v>
      </c>
      <c r="H154" s="113">
        <f>IF($B154=$B$3&amp;" Wide",SUMIFS('Input forecast of cost driver'!L$4:L$106,'Input forecast of cost driver'!L$4:L$106,"&gt;0",'Input forecast of cost driver'!$B$4:$B$106,'Output sheet'!$B$3,'Input forecast of cost driver'!$D$4:$D$106,'Output sheet'!$B$130),SUMIFS('Input forecast of cost driver'!L$4:L$106,'Input forecast of cost driver'!L$4:L$106,"&gt;0",'Input forecast of cost driver'!$B$4:$B$106,'Output sheet'!$B$3,'Input forecast of cost driver'!$D$4:$D$106,'Output sheet'!$B$130,'Input forecast of cost driver'!$C$4:$C$106,'Output sheet'!$B154))</f>
        <v>0</v>
      </c>
      <c r="I154" s="113">
        <f>IF($B154=$B$3&amp;" Wide",SUMIFS('Input forecast of cost driver'!M$4:M$106,'Input forecast of cost driver'!M$4:M$106,"&gt;0",'Input forecast of cost driver'!$B$4:$B$106,'Output sheet'!$B$3,'Input forecast of cost driver'!$D$4:$D$106,'Output sheet'!$B$130),SUMIFS('Input forecast of cost driver'!M$4:M$106,'Input forecast of cost driver'!M$4:M$106,"&gt;0",'Input forecast of cost driver'!$B$4:$B$106,'Output sheet'!$B$3,'Input forecast of cost driver'!$D$4:$D$106,'Output sheet'!$B$130,'Input forecast of cost driver'!$C$4:$C$106,'Output sheet'!$B154))</f>
        <v>0</v>
      </c>
      <c r="J154" s="113">
        <f>IF($B154=$B$3&amp;" Wide",SUMIFS('Input forecast of cost driver'!N$4:N$106,'Input forecast of cost driver'!N$4:N$106,"&gt;0",'Input forecast of cost driver'!$B$4:$B$106,'Output sheet'!$B$3,'Input forecast of cost driver'!$D$4:$D$106,'Output sheet'!$B$130),SUMIFS('Input forecast of cost driver'!N$4:N$106,'Input forecast of cost driver'!N$4:N$106,"&gt;0",'Input forecast of cost driver'!$B$4:$B$106,'Output sheet'!$B$3,'Input forecast of cost driver'!$D$4:$D$106,'Output sheet'!$B$130,'Input forecast of cost driver'!$C$4:$C$106,'Output sheet'!$B154))</f>
        <v>0</v>
      </c>
      <c r="K154" s="113">
        <f>IF($B154=$B$3&amp;" Wide",SUMIFS('Input forecast of cost driver'!O$4:O$106,'Input forecast of cost driver'!O$4:O$106,"&gt;0",'Input forecast of cost driver'!$B$4:$B$106,'Output sheet'!$B$3,'Input forecast of cost driver'!$D$4:$D$106,'Output sheet'!$B$130),SUMIFS('Input forecast of cost driver'!O$4:O$106,'Input forecast of cost driver'!O$4:O$106,"&gt;0",'Input forecast of cost driver'!$B$4:$B$106,'Output sheet'!$B$3,'Input forecast of cost driver'!$D$4:$D$106,'Output sheet'!$B$130,'Input forecast of cost driver'!$C$4:$C$106,'Output sheet'!$B154))</f>
        <v>0</v>
      </c>
      <c r="L154" s="113">
        <f>IF($B154=$B$3&amp;" Wide",SUMIFS('Input forecast of cost driver'!P$4:P$106,'Input forecast of cost driver'!P$4:P$106,"&gt;0",'Input forecast of cost driver'!$B$4:$B$106,'Output sheet'!$B$3,'Input forecast of cost driver'!$D$4:$D$106,'Output sheet'!$B$130),SUMIFS('Input forecast of cost driver'!P$4:P$106,'Input forecast of cost driver'!P$4:P$106,"&gt;0",'Input forecast of cost driver'!$B$4:$B$106,'Output sheet'!$B$3,'Input forecast of cost driver'!$D$4:$D$106,'Output sheet'!$B$130,'Input forecast of cost driver'!$C$4:$C$106,'Output sheet'!$B154))</f>
        <v>0</v>
      </c>
      <c r="M154" s="113">
        <f>IF($B154=$B$3&amp;" Wide",SUMIFS('Input forecast of cost driver'!Q$4:Q$106,'Input forecast of cost driver'!Q$4:Q$106,"&gt;0",'Input forecast of cost driver'!$B$4:$B$106,'Output sheet'!$B$3,'Input forecast of cost driver'!$D$4:$D$106,'Output sheet'!$B$130),SUMIFS('Input forecast of cost driver'!Q$4:Q$106,'Input forecast of cost driver'!Q$4:Q$106,"&gt;0",'Input forecast of cost driver'!$B$4:$B$106,'Output sheet'!$B$3,'Input forecast of cost driver'!$D$4:$D$106,'Output sheet'!$B$130,'Input forecast of cost driver'!$C$4:$C$106,'Output sheet'!$B154))</f>
        <v>0</v>
      </c>
      <c r="N154" s="113">
        <f>IF($B154=$B$3&amp;" Wide",SUMIFS('Input forecast of cost driver'!R$4:R$106,'Input forecast of cost driver'!R$4:R$106,"&gt;0",'Input forecast of cost driver'!$B$4:$B$106,'Output sheet'!$B$3,'Input forecast of cost driver'!$D$4:$D$106,'Output sheet'!$B$130),SUMIFS('Input forecast of cost driver'!R$4:R$106,'Input forecast of cost driver'!R$4:R$106,"&gt;0",'Input forecast of cost driver'!$B$4:$B$106,'Output sheet'!$B$3,'Input forecast of cost driver'!$D$4:$D$106,'Output sheet'!$B$130,'Input forecast of cost driver'!$C$4:$C$106,'Output sheet'!$B154))</f>
        <v>0</v>
      </c>
      <c r="O154" s="113">
        <f>IF($B154=$B$3&amp;" Wide",SUMIFS('Input forecast of cost driver'!S$4:S$106,'Input forecast of cost driver'!S$4:S$106,"&gt;0",'Input forecast of cost driver'!$B$4:$B$106,'Output sheet'!$B$3,'Input forecast of cost driver'!$D$4:$D$106,'Output sheet'!$B$130),SUMIFS('Input forecast of cost driver'!S$4:S$106,'Input forecast of cost driver'!S$4:S$106,"&gt;0",'Input forecast of cost driver'!$B$4:$B$106,'Output sheet'!$B$3,'Input forecast of cost driver'!$D$4:$D$106,'Output sheet'!$B$130,'Input forecast of cost driver'!$C$4:$C$106,'Output sheet'!$B154))</f>
        <v>0</v>
      </c>
      <c r="P154" s="113">
        <f>IF($B154=$B$3&amp;" Wide",SUMIFS('Input forecast of cost driver'!T$4:T$106,'Input forecast of cost driver'!T$4:T$106,"&gt;0",'Input forecast of cost driver'!$B$4:$B$106,'Output sheet'!$B$3,'Input forecast of cost driver'!$D$4:$D$106,'Output sheet'!$B$130),SUMIFS('Input forecast of cost driver'!T$4:T$106,'Input forecast of cost driver'!T$4:T$106,"&gt;0",'Input forecast of cost driver'!$B$4:$B$106,'Output sheet'!$B$3,'Input forecast of cost driver'!$D$4:$D$106,'Output sheet'!$B$130,'Input forecast of cost driver'!$C$4:$C$106,'Output sheet'!$B154))</f>
        <v>0</v>
      </c>
      <c r="Q154" s="113">
        <f>IF($B154=$B$3&amp;" Wide",SUMIFS('Input forecast of cost driver'!U$4:U$106,'Input forecast of cost driver'!U$4:U$106,"&gt;0",'Input forecast of cost driver'!$B$4:$B$106,'Output sheet'!$B$3,'Input forecast of cost driver'!$D$4:$D$106,'Output sheet'!$B$130),SUMIFS('Input forecast of cost driver'!U$4:U$106,'Input forecast of cost driver'!U$4:U$106,"&gt;0",'Input forecast of cost driver'!$B$4:$B$106,'Output sheet'!$B$3,'Input forecast of cost driver'!$D$4:$D$106,'Output sheet'!$B$130,'Input forecast of cost driver'!$C$4:$C$106,'Output sheet'!$B154))</f>
        <v>0</v>
      </c>
      <c r="R154" s="113">
        <f>IF($B154=$B$3&amp;" Wide",SUMIFS('Input forecast of cost driver'!V$4:V$106,'Input forecast of cost driver'!V$4:V$106,"&gt;0",'Input forecast of cost driver'!$B$4:$B$106,'Output sheet'!$B$3,'Input forecast of cost driver'!$D$4:$D$106,'Output sheet'!$B$130),SUMIFS('Input forecast of cost driver'!V$4:V$106,'Input forecast of cost driver'!V$4:V$106,"&gt;0",'Input forecast of cost driver'!$B$4:$B$106,'Output sheet'!$B$3,'Input forecast of cost driver'!$D$4:$D$106,'Output sheet'!$B$130,'Input forecast of cost driver'!$C$4:$C$106,'Output sheet'!$B154))</f>
        <v>0</v>
      </c>
      <c r="S154" s="113">
        <f>IF($B154=$B$3&amp;" Wide",SUMIFS('Input forecast of cost driver'!W$4:W$106,'Input forecast of cost driver'!W$4:W$106,"&gt;0",'Input forecast of cost driver'!$B$4:$B$106,'Output sheet'!$B$3,'Input forecast of cost driver'!$D$4:$D$106,'Output sheet'!$B$130),SUMIFS('Input forecast of cost driver'!W$4:W$106,'Input forecast of cost driver'!W$4:W$106,"&gt;0",'Input forecast of cost driver'!$B$4:$B$106,'Output sheet'!$B$3,'Input forecast of cost driver'!$D$4:$D$106,'Output sheet'!$B$130,'Input forecast of cost driver'!$C$4:$C$106,'Output sheet'!$B154))</f>
        <v>0</v>
      </c>
      <c r="T154" s="113">
        <f>IF($B154=$B$3&amp;" Wide",SUMIFS('Input forecast of cost driver'!X$4:X$106,'Input forecast of cost driver'!X$4:X$106,"&gt;0",'Input forecast of cost driver'!$B$4:$B$106,'Output sheet'!$B$3,'Input forecast of cost driver'!$D$4:$D$106,'Output sheet'!$B$130),SUMIFS('Input forecast of cost driver'!X$4:X$106,'Input forecast of cost driver'!X$4:X$106,"&gt;0",'Input forecast of cost driver'!$B$4:$B$106,'Output sheet'!$B$3,'Input forecast of cost driver'!$D$4:$D$106,'Output sheet'!$B$130,'Input forecast of cost driver'!$C$4:$C$106,'Output sheet'!$B154))</f>
        <v>0</v>
      </c>
      <c r="U154" s="113">
        <f>IF($B154=$B$3&amp;" Wide",SUMIFS('Input forecast of cost driver'!Y$4:Y$106,'Input forecast of cost driver'!Y$4:Y$106,"&gt;0",'Input forecast of cost driver'!$B$4:$B$106,'Output sheet'!$B$3,'Input forecast of cost driver'!$D$4:$D$106,'Output sheet'!$B$130),SUMIFS('Input forecast of cost driver'!Y$4:Y$106,'Input forecast of cost driver'!Y$4:Y$106,"&gt;0",'Input forecast of cost driver'!$B$4:$B$106,'Output sheet'!$B$3,'Input forecast of cost driver'!$D$4:$D$106,'Output sheet'!$B$130,'Input forecast of cost driver'!$C$4:$C$106,'Output sheet'!$B154))</f>
        <v>0</v>
      </c>
      <c r="V154" s="113">
        <f>IF($B154=$B$3&amp;" Wide",SUMIFS('Input forecast of cost driver'!Z$4:Z$106,'Input forecast of cost driver'!Z$4:Z$106,"&gt;0",'Input forecast of cost driver'!$B$4:$B$106,'Output sheet'!$B$3,'Input forecast of cost driver'!$D$4:$D$106,'Output sheet'!$B$130),SUMIFS('Input forecast of cost driver'!Z$4:Z$106,'Input forecast of cost driver'!Z$4:Z$106,"&gt;0",'Input forecast of cost driver'!$B$4:$B$106,'Output sheet'!$B$3,'Input forecast of cost driver'!$D$4:$D$106,'Output sheet'!$B$130,'Input forecast of cost driver'!$C$4:$C$106,'Output sheet'!$B154))</f>
        <v>0</v>
      </c>
      <c r="W154" s="113">
        <f>IF($B154=$B$3&amp;" Wide",SUMIFS('Input forecast of cost driver'!AA$4:AA$106,'Input forecast of cost driver'!AA$4:AA$106,"&gt;0",'Input forecast of cost driver'!$B$4:$B$106,'Output sheet'!$B$3,'Input forecast of cost driver'!$D$4:$D$106,'Output sheet'!$B$130),SUMIFS('Input forecast of cost driver'!AA$4:AA$106,'Input forecast of cost driver'!AA$4:AA$106,"&gt;0",'Input forecast of cost driver'!$B$4:$B$106,'Output sheet'!$B$3,'Input forecast of cost driver'!$D$4:$D$106,'Output sheet'!$B$130,'Input forecast of cost driver'!$C$4:$C$106,'Output sheet'!$B154))</f>
        <v>0</v>
      </c>
      <c r="X154" s="113">
        <f>IF($B154=$B$3&amp;" Wide",SUMIFS('Input forecast of cost driver'!AB$4:AB$106,'Input forecast of cost driver'!AB$4:AB$106,"&gt;0",'Input forecast of cost driver'!$B$4:$B$106,'Output sheet'!$B$3,'Input forecast of cost driver'!$D$4:$D$106,'Output sheet'!$B$130),SUMIFS('Input forecast of cost driver'!AB$4:AB$106,'Input forecast of cost driver'!AB$4:AB$106,"&gt;0",'Input forecast of cost driver'!$B$4:$B$106,'Output sheet'!$B$3,'Input forecast of cost driver'!$D$4:$D$106,'Output sheet'!$B$130,'Input forecast of cost driver'!$C$4:$C$106,'Output sheet'!$B154))</f>
        <v>0</v>
      </c>
      <c r="Y154" s="113">
        <f>IF($B154=$B$3&amp;" Wide",SUMIFS('Input forecast of cost driver'!AC$4:AC$106,'Input forecast of cost driver'!AC$4:AC$106,"&gt;0",'Input forecast of cost driver'!$B$4:$B$106,'Output sheet'!$B$3,'Input forecast of cost driver'!$D$4:$D$106,'Output sheet'!$B$130),SUMIFS('Input forecast of cost driver'!AC$4:AC$106,'Input forecast of cost driver'!AC$4:AC$106,"&gt;0",'Input forecast of cost driver'!$B$4:$B$106,'Output sheet'!$B$3,'Input forecast of cost driver'!$D$4:$D$106,'Output sheet'!$B$130,'Input forecast of cost driver'!$C$4:$C$106,'Output sheet'!$B154))</f>
        <v>0</v>
      </c>
      <c r="Z154" s="113">
        <f>IF($B154=$B$3&amp;" Wide",SUMIFS('Input forecast of cost driver'!AD$4:AD$106,'Input forecast of cost driver'!AD$4:AD$106,"&gt;0",'Input forecast of cost driver'!$B$4:$B$106,'Output sheet'!$B$3,'Input forecast of cost driver'!$D$4:$D$106,'Output sheet'!$B$130),SUMIFS('Input forecast of cost driver'!AD$4:AD$106,'Input forecast of cost driver'!AD$4:AD$106,"&gt;0",'Input forecast of cost driver'!$B$4:$B$106,'Output sheet'!$B$3,'Input forecast of cost driver'!$D$4:$D$106,'Output sheet'!$B$130,'Input forecast of cost driver'!$C$4:$C$106,'Output sheet'!$B154))</f>
        <v>0</v>
      </c>
      <c r="AA154" s="113">
        <f>IF($B154=$B$3&amp;" Wide",SUMIFS('Input forecast of cost driver'!AE$4:AE$106,'Input forecast of cost driver'!AE$4:AE$106,"&gt;0",'Input forecast of cost driver'!$B$4:$B$106,'Output sheet'!$B$3,'Input forecast of cost driver'!$D$4:$D$106,'Output sheet'!$B$130),SUMIFS('Input forecast of cost driver'!AE$4:AE$106,'Input forecast of cost driver'!AE$4:AE$106,"&gt;0",'Input forecast of cost driver'!$B$4:$B$106,'Output sheet'!$B$3,'Input forecast of cost driver'!$D$4:$D$106,'Output sheet'!$B$130,'Input forecast of cost driver'!$C$4:$C$106,'Output sheet'!$B154))</f>
        <v>0</v>
      </c>
    </row>
    <row r="155" spans="2:27">
      <c r="B155" s="121" t="str">
        <f t="shared" si="43"/>
        <v/>
      </c>
      <c r="C155" s="113">
        <f>IF($B155=$B$3&amp;" Wide",SUMIFS('Input forecast of cost driver'!G$4:G$106,'Input forecast of cost driver'!G$4:G$106,"&gt;0",'Input forecast of cost driver'!$B$4:$B$106,'Output sheet'!$B$3,'Input forecast of cost driver'!$D$4:$D$106,'Output sheet'!$B$130),SUMIFS('Input forecast of cost driver'!G$4:G$106,'Input forecast of cost driver'!G$4:G$106,"&gt;0",'Input forecast of cost driver'!$B$4:$B$106,'Output sheet'!$B$3,'Input forecast of cost driver'!$D$4:$D$106,'Output sheet'!$B$130,'Input forecast of cost driver'!$C$4:$C$106,'Output sheet'!$B155))</f>
        <v>0</v>
      </c>
      <c r="D155" s="113">
        <f>IF($B155=$B$3&amp;" Wide",SUMIFS('Input forecast of cost driver'!H$4:H$106,'Input forecast of cost driver'!H$4:H$106,"&gt;0",'Input forecast of cost driver'!$B$4:$B$106,'Output sheet'!$B$3,'Input forecast of cost driver'!$D$4:$D$106,'Output sheet'!$B$130),SUMIFS('Input forecast of cost driver'!H$4:H$106,'Input forecast of cost driver'!H$4:H$106,"&gt;0",'Input forecast of cost driver'!$B$4:$B$106,'Output sheet'!$B$3,'Input forecast of cost driver'!$D$4:$D$106,'Output sheet'!$B$130,'Input forecast of cost driver'!$C$4:$C$106,'Output sheet'!$B155))</f>
        <v>0</v>
      </c>
      <c r="E155" s="113">
        <f>IF($B155=$B$3&amp;" Wide",SUMIFS('Input forecast of cost driver'!I$4:I$106,'Input forecast of cost driver'!I$4:I$106,"&gt;0",'Input forecast of cost driver'!$B$4:$B$106,'Output sheet'!$B$3,'Input forecast of cost driver'!$D$4:$D$106,'Output sheet'!$B$130),SUMIFS('Input forecast of cost driver'!I$4:I$106,'Input forecast of cost driver'!I$4:I$106,"&gt;0",'Input forecast of cost driver'!$B$4:$B$106,'Output sheet'!$B$3,'Input forecast of cost driver'!$D$4:$D$106,'Output sheet'!$B$130,'Input forecast of cost driver'!$C$4:$C$106,'Output sheet'!$B155))</f>
        <v>0</v>
      </c>
      <c r="F155" s="113">
        <f>IF($B155=$B$3&amp;" Wide",SUMIFS('Input forecast of cost driver'!J$4:J$106,'Input forecast of cost driver'!J$4:J$106,"&gt;0",'Input forecast of cost driver'!$B$4:$B$106,'Output sheet'!$B$3,'Input forecast of cost driver'!$D$4:$D$106,'Output sheet'!$B$130),SUMIFS('Input forecast of cost driver'!J$4:J$106,'Input forecast of cost driver'!J$4:J$106,"&gt;0",'Input forecast of cost driver'!$B$4:$B$106,'Output sheet'!$B$3,'Input forecast of cost driver'!$D$4:$D$106,'Output sheet'!$B$130,'Input forecast of cost driver'!$C$4:$C$106,'Output sheet'!$B155))</f>
        <v>0</v>
      </c>
      <c r="G155" s="113">
        <f>IF($B155=$B$3&amp;" Wide",SUMIFS('Input forecast of cost driver'!K$4:K$106,'Input forecast of cost driver'!K$4:K$106,"&gt;0",'Input forecast of cost driver'!$B$4:$B$106,'Output sheet'!$B$3,'Input forecast of cost driver'!$D$4:$D$106,'Output sheet'!$B$130),SUMIFS('Input forecast of cost driver'!K$4:K$106,'Input forecast of cost driver'!K$4:K$106,"&gt;0",'Input forecast of cost driver'!$B$4:$B$106,'Output sheet'!$B$3,'Input forecast of cost driver'!$D$4:$D$106,'Output sheet'!$B$130,'Input forecast of cost driver'!$C$4:$C$106,'Output sheet'!$B155))</f>
        <v>0</v>
      </c>
      <c r="H155" s="113">
        <f>IF($B155=$B$3&amp;" Wide",SUMIFS('Input forecast of cost driver'!L$4:L$106,'Input forecast of cost driver'!L$4:L$106,"&gt;0",'Input forecast of cost driver'!$B$4:$B$106,'Output sheet'!$B$3,'Input forecast of cost driver'!$D$4:$D$106,'Output sheet'!$B$130),SUMIFS('Input forecast of cost driver'!L$4:L$106,'Input forecast of cost driver'!L$4:L$106,"&gt;0",'Input forecast of cost driver'!$B$4:$B$106,'Output sheet'!$B$3,'Input forecast of cost driver'!$D$4:$D$106,'Output sheet'!$B$130,'Input forecast of cost driver'!$C$4:$C$106,'Output sheet'!$B155))</f>
        <v>0</v>
      </c>
      <c r="I155" s="113">
        <f>IF($B155=$B$3&amp;" Wide",SUMIFS('Input forecast of cost driver'!M$4:M$106,'Input forecast of cost driver'!M$4:M$106,"&gt;0",'Input forecast of cost driver'!$B$4:$B$106,'Output sheet'!$B$3,'Input forecast of cost driver'!$D$4:$D$106,'Output sheet'!$B$130),SUMIFS('Input forecast of cost driver'!M$4:M$106,'Input forecast of cost driver'!M$4:M$106,"&gt;0",'Input forecast of cost driver'!$B$4:$B$106,'Output sheet'!$B$3,'Input forecast of cost driver'!$D$4:$D$106,'Output sheet'!$B$130,'Input forecast of cost driver'!$C$4:$C$106,'Output sheet'!$B155))</f>
        <v>0</v>
      </c>
      <c r="J155" s="113">
        <f>IF($B155=$B$3&amp;" Wide",SUMIFS('Input forecast of cost driver'!N$4:N$106,'Input forecast of cost driver'!N$4:N$106,"&gt;0",'Input forecast of cost driver'!$B$4:$B$106,'Output sheet'!$B$3,'Input forecast of cost driver'!$D$4:$D$106,'Output sheet'!$B$130),SUMIFS('Input forecast of cost driver'!N$4:N$106,'Input forecast of cost driver'!N$4:N$106,"&gt;0",'Input forecast of cost driver'!$B$4:$B$106,'Output sheet'!$B$3,'Input forecast of cost driver'!$D$4:$D$106,'Output sheet'!$B$130,'Input forecast of cost driver'!$C$4:$C$106,'Output sheet'!$B155))</f>
        <v>0</v>
      </c>
      <c r="K155" s="113">
        <f>IF($B155=$B$3&amp;" Wide",SUMIFS('Input forecast of cost driver'!O$4:O$106,'Input forecast of cost driver'!O$4:O$106,"&gt;0",'Input forecast of cost driver'!$B$4:$B$106,'Output sheet'!$B$3,'Input forecast of cost driver'!$D$4:$D$106,'Output sheet'!$B$130),SUMIFS('Input forecast of cost driver'!O$4:O$106,'Input forecast of cost driver'!O$4:O$106,"&gt;0",'Input forecast of cost driver'!$B$4:$B$106,'Output sheet'!$B$3,'Input forecast of cost driver'!$D$4:$D$106,'Output sheet'!$B$130,'Input forecast of cost driver'!$C$4:$C$106,'Output sheet'!$B155))</f>
        <v>0</v>
      </c>
      <c r="L155" s="113">
        <f>IF($B155=$B$3&amp;" Wide",SUMIFS('Input forecast of cost driver'!P$4:P$106,'Input forecast of cost driver'!P$4:P$106,"&gt;0",'Input forecast of cost driver'!$B$4:$B$106,'Output sheet'!$B$3,'Input forecast of cost driver'!$D$4:$D$106,'Output sheet'!$B$130),SUMIFS('Input forecast of cost driver'!P$4:P$106,'Input forecast of cost driver'!P$4:P$106,"&gt;0",'Input forecast of cost driver'!$B$4:$B$106,'Output sheet'!$B$3,'Input forecast of cost driver'!$D$4:$D$106,'Output sheet'!$B$130,'Input forecast of cost driver'!$C$4:$C$106,'Output sheet'!$B155))</f>
        <v>0</v>
      </c>
      <c r="M155" s="113">
        <f>IF($B155=$B$3&amp;" Wide",SUMIFS('Input forecast of cost driver'!Q$4:Q$106,'Input forecast of cost driver'!Q$4:Q$106,"&gt;0",'Input forecast of cost driver'!$B$4:$B$106,'Output sheet'!$B$3,'Input forecast of cost driver'!$D$4:$D$106,'Output sheet'!$B$130),SUMIFS('Input forecast of cost driver'!Q$4:Q$106,'Input forecast of cost driver'!Q$4:Q$106,"&gt;0",'Input forecast of cost driver'!$B$4:$B$106,'Output sheet'!$B$3,'Input forecast of cost driver'!$D$4:$D$106,'Output sheet'!$B$130,'Input forecast of cost driver'!$C$4:$C$106,'Output sheet'!$B155))</f>
        <v>0</v>
      </c>
      <c r="N155" s="113">
        <f>IF($B155=$B$3&amp;" Wide",SUMIFS('Input forecast of cost driver'!R$4:R$106,'Input forecast of cost driver'!R$4:R$106,"&gt;0",'Input forecast of cost driver'!$B$4:$B$106,'Output sheet'!$B$3,'Input forecast of cost driver'!$D$4:$D$106,'Output sheet'!$B$130),SUMIFS('Input forecast of cost driver'!R$4:R$106,'Input forecast of cost driver'!R$4:R$106,"&gt;0",'Input forecast of cost driver'!$B$4:$B$106,'Output sheet'!$B$3,'Input forecast of cost driver'!$D$4:$D$106,'Output sheet'!$B$130,'Input forecast of cost driver'!$C$4:$C$106,'Output sheet'!$B155))</f>
        <v>0</v>
      </c>
      <c r="O155" s="113">
        <f>IF($B155=$B$3&amp;" Wide",SUMIFS('Input forecast of cost driver'!S$4:S$106,'Input forecast of cost driver'!S$4:S$106,"&gt;0",'Input forecast of cost driver'!$B$4:$B$106,'Output sheet'!$B$3,'Input forecast of cost driver'!$D$4:$D$106,'Output sheet'!$B$130),SUMIFS('Input forecast of cost driver'!S$4:S$106,'Input forecast of cost driver'!S$4:S$106,"&gt;0",'Input forecast of cost driver'!$B$4:$B$106,'Output sheet'!$B$3,'Input forecast of cost driver'!$D$4:$D$106,'Output sheet'!$B$130,'Input forecast of cost driver'!$C$4:$C$106,'Output sheet'!$B155))</f>
        <v>0</v>
      </c>
      <c r="P155" s="113">
        <f>IF($B155=$B$3&amp;" Wide",SUMIFS('Input forecast of cost driver'!T$4:T$106,'Input forecast of cost driver'!T$4:T$106,"&gt;0",'Input forecast of cost driver'!$B$4:$B$106,'Output sheet'!$B$3,'Input forecast of cost driver'!$D$4:$D$106,'Output sheet'!$B$130),SUMIFS('Input forecast of cost driver'!T$4:T$106,'Input forecast of cost driver'!T$4:T$106,"&gt;0",'Input forecast of cost driver'!$B$4:$B$106,'Output sheet'!$B$3,'Input forecast of cost driver'!$D$4:$D$106,'Output sheet'!$B$130,'Input forecast of cost driver'!$C$4:$C$106,'Output sheet'!$B155))</f>
        <v>0</v>
      </c>
      <c r="Q155" s="113">
        <f>IF($B155=$B$3&amp;" Wide",SUMIFS('Input forecast of cost driver'!U$4:U$106,'Input forecast of cost driver'!U$4:U$106,"&gt;0",'Input forecast of cost driver'!$B$4:$B$106,'Output sheet'!$B$3,'Input forecast of cost driver'!$D$4:$D$106,'Output sheet'!$B$130),SUMIFS('Input forecast of cost driver'!U$4:U$106,'Input forecast of cost driver'!U$4:U$106,"&gt;0",'Input forecast of cost driver'!$B$4:$B$106,'Output sheet'!$B$3,'Input forecast of cost driver'!$D$4:$D$106,'Output sheet'!$B$130,'Input forecast of cost driver'!$C$4:$C$106,'Output sheet'!$B155))</f>
        <v>0</v>
      </c>
      <c r="R155" s="113">
        <f>IF($B155=$B$3&amp;" Wide",SUMIFS('Input forecast of cost driver'!V$4:V$106,'Input forecast of cost driver'!V$4:V$106,"&gt;0",'Input forecast of cost driver'!$B$4:$B$106,'Output sheet'!$B$3,'Input forecast of cost driver'!$D$4:$D$106,'Output sheet'!$B$130),SUMIFS('Input forecast of cost driver'!V$4:V$106,'Input forecast of cost driver'!V$4:V$106,"&gt;0",'Input forecast of cost driver'!$B$4:$B$106,'Output sheet'!$B$3,'Input forecast of cost driver'!$D$4:$D$106,'Output sheet'!$B$130,'Input forecast of cost driver'!$C$4:$C$106,'Output sheet'!$B155))</f>
        <v>0</v>
      </c>
      <c r="S155" s="113">
        <f>IF($B155=$B$3&amp;" Wide",SUMIFS('Input forecast of cost driver'!W$4:W$106,'Input forecast of cost driver'!W$4:W$106,"&gt;0",'Input forecast of cost driver'!$B$4:$B$106,'Output sheet'!$B$3,'Input forecast of cost driver'!$D$4:$D$106,'Output sheet'!$B$130),SUMIFS('Input forecast of cost driver'!W$4:W$106,'Input forecast of cost driver'!W$4:W$106,"&gt;0",'Input forecast of cost driver'!$B$4:$B$106,'Output sheet'!$B$3,'Input forecast of cost driver'!$D$4:$D$106,'Output sheet'!$B$130,'Input forecast of cost driver'!$C$4:$C$106,'Output sheet'!$B155))</f>
        <v>0</v>
      </c>
      <c r="T155" s="113">
        <f>IF($B155=$B$3&amp;" Wide",SUMIFS('Input forecast of cost driver'!X$4:X$106,'Input forecast of cost driver'!X$4:X$106,"&gt;0",'Input forecast of cost driver'!$B$4:$B$106,'Output sheet'!$B$3,'Input forecast of cost driver'!$D$4:$D$106,'Output sheet'!$B$130),SUMIFS('Input forecast of cost driver'!X$4:X$106,'Input forecast of cost driver'!X$4:X$106,"&gt;0",'Input forecast of cost driver'!$B$4:$B$106,'Output sheet'!$B$3,'Input forecast of cost driver'!$D$4:$D$106,'Output sheet'!$B$130,'Input forecast of cost driver'!$C$4:$C$106,'Output sheet'!$B155))</f>
        <v>0</v>
      </c>
      <c r="U155" s="113">
        <f>IF($B155=$B$3&amp;" Wide",SUMIFS('Input forecast of cost driver'!Y$4:Y$106,'Input forecast of cost driver'!Y$4:Y$106,"&gt;0",'Input forecast of cost driver'!$B$4:$B$106,'Output sheet'!$B$3,'Input forecast of cost driver'!$D$4:$D$106,'Output sheet'!$B$130),SUMIFS('Input forecast of cost driver'!Y$4:Y$106,'Input forecast of cost driver'!Y$4:Y$106,"&gt;0",'Input forecast of cost driver'!$B$4:$B$106,'Output sheet'!$B$3,'Input forecast of cost driver'!$D$4:$D$106,'Output sheet'!$B$130,'Input forecast of cost driver'!$C$4:$C$106,'Output sheet'!$B155))</f>
        <v>0</v>
      </c>
      <c r="V155" s="113">
        <f>IF($B155=$B$3&amp;" Wide",SUMIFS('Input forecast of cost driver'!Z$4:Z$106,'Input forecast of cost driver'!Z$4:Z$106,"&gt;0",'Input forecast of cost driver'!$B$4:$B$106,'Output sheet'!$B$3,'Input forecast of cost driver'!$D$4:$D$106,'Output sheet'!$B$130),SUMIFS('Input forecast of cost driver'!Z$4:Z$106,'Input forecast of cost driver'!Z$4:Z$106,"&gt;0",'Input forecast of cost driver'!$B$4:$B$106,'Output sheet'!$B$3,'Input forecast of cost driver'!$D$4:$D$106,'Output sheet'!$B$130,'Input forecast of cost driver'!$C$4:$C$106,'Output sheet'!$B155))</f>
        <v>0</v>
      </c>
      <c r="W155" s="113">
        <f>IF($B155=$B$3&amp;" Wide",SUMIFS('Input forecast of cost driver'!AA$4:AA$106,'Input forecast of cost driver'!AA$4:AA$106,"&gt;0",'Input forecast of cost driver'!$B$4:$B$106,'Output sheet'!$B$3,'Input forecast of cost driver'!$D$4:$D$106,'Output sheet'!$B$130),SUMIFS('Input forecast of cost driver'!AA$4:AA$106,'Input forecast of cost driver'!AA$4:AA$106,"&gt;0",'Input forecast of cost driver'!$B$4:$B$106,'Output sheet'!$B$3,'Input forecast of cost driver'!$D$4:$D$106,'Output sheet'!$B$130,'Input forecast of cost driver'!$C$4:$C$106,'Output sheet'!$B155))</f>
        <v>0</v>
      </c>
      <c r="X155" s="113">
        <f>IF($B155=$B$3&amp;" Wide",SUMIFS('Input forecast of cost driver'!AB$4:AB$106,'Input forecast of cost driver'!AB$4:AB$106,"&gt;0",'Input forecast of cost driver'!$B$4:$B$106,'Output sheet'!$B$3,'Input forecast of cost driver'!$D$4:$D$106,'Output sheet'!$B$130),SUMIFS('Input forecast of cost driver'!AB$4:AB$106,'Input forecast of cost driver'!AB$4:AB$106,"&gt;0",'Input forecast of cost driver'!$B$4:$B$106,'Output sheet'!$B$3,'Input forecast of cost driver'!$D$4:$D$106,'Output sheet'!$B$130,'Input forecast of cost driver'!$C$4:$C$106,'Output sheet'!$B155))</f>
        <v>0</v>
      </c>
      <c r="Y155" s="113">
        <f>IF($B155=$B$3&amp;" Wide",SUMIFS('Input forecast of cost driver'!AC$4:AC$106,'Input forecast of cost driver'!AC$4:AC$106,"&gt;0",'Input forecast of cost driver'!$B$4:$B$106,'Output sheet'!$B$3,'Input forecast of cost driver'!$D$4:$D$106,'Output sheet'!$B$130),SUMIFS('Input forecast of cost driver'!AC$4:AC$106,'Input forecast of cost driver'!AC$4:AC$106,"&gt;0",'Input forecast of cost driver'!$B$4:$B$106,'Output sheet'!$B$3,'Input forecast of cost driver'!$D$4:$D$106,'Output sheet'!$B$130,'Input forecast of cost driver'!$C$4:$C$106,'Output sheet'!$B155))</f>
        <v>0</v>
      </c>
      <c r="Z155" s="113">
        <f>IF($B155=$B$3&amp;" Wide",SUMIFS('Input forecast of cost driver'!AD$4:AD$106,'Input forecast of cost driver'!AD$4:AD$106,"&gt;0",'Input forecast of cost driver'!$B$4:$B$106,'Output sheet'!$B$3,'Input forecast of cost driver'!$D$4:$D$106,'Output sheet'!$B$130),SUMIFS('Input forecast of cost driver'!AD$4:AD$106,'Input forecast of cost driver'!AD$4:AD$106,"&gt;0",'Input forecast of cost driver'!$B$4:$B$106,'Output sheet'!$B$3,'Input forecast of cost driver'!$D$4:$D$106,'Output sheet'!$B$130,'Input forecast of cost driver'!$C$4:$C$106,'Output sheet'!$B155))</f>
        <v>0</v>
      </c>
      <c r="AA155" s="113">
        <f>IF($B155=$B$3&amp;" Wide",SUMIFS('Input forecast of cost driver'!AE$4:AE$106,'Input forecast of cost driver'!AE$4:AE$106,"&gt;0",'Input forecast of cost driver'!$B$4:$B$106,'Output sheet'!$B$3,'Input forecast of cost driver'!$D$4:$D$106,'Output sheet'!$B$130),SUMIFS('Input forecast of cost driver'!AE$4:AE$106,'Input forecast of cost driver'!AE$4:AE$106,"&gt;0",'Input forecast of cost driver'!$B$4:$B$106,'Output sheet'!$B$3,'Input forecast of cost driver'!$D$4:$D$106,'Output sheet'!$B$130,'Input forecast of cost driver'!$C$4:$C$106,'Output sheet'!$B155))</f>
        <v>0</v>
      </c>
    </row>
    <row r="156" spans="2:27">
      <c r="B156" s="78" t="s">
        <v>62</v>
      </c>
      <c r="C156" s="106">
        <f>SUM(C146:C155)</f>
        <v>2.6661600000000001</v>
      </c>
      <c r="D156" s="106">
        <f t="shared" ref="D156:AA156" si="44">SUM(D146:D155)</f>
        <v>5.3323200000000002</v>
      </c>
      <c r="E156" s="106">
        <f t="shared" si="44"/>
        <v>7.9984800000000007</v>
      </c>
      <c r="F156" s="106">
        <f t="shared" si="44"/>
        <v>10.66464</v>
      </c>
      <c r="G156" s="106">
        <f t="shared" si="44"/>
        <v>33.330799999999996</v>
      </c>
      <c r="H156" s="106">
        <f t="shared" si="44"/>
        <v>65.996960000000001</v>
      </c>
      <c r="I156" s="106">
        <f t="shared" si="44"/>
        <v>95.996960000000001</v>
      </c>
      <c r="J156" s="106">
        <f t="shared" si="44"/>
        <v>125.99696</v>
      </c>
      <c r="K156" s="106">
        <f t="shared" si="44"/>
        <v>155.99696</v>
      </c>
      <c r="L156" s="106">
        <f t="shared" si="44"/>
        <v>185.99696</v>
      </c>
      <c r="M156" s="106">
        <f t="shared" si="44"/>
        <v>0</v>
      </c>
      <c r="N156" s="106">
        <f t="shared" si="44"/>
        <v>0</v>
      </c>
      <c r="O156" s="106">
        <f t="shared" si="44"/>
        <v>0</v>
      </c>
      <c r="P156" s="106">
        <f t="shared" si="44"/>
        <v>0</v>
      </c>
      <c r="Q156" s="106">
        <f t="shared" si="44"/>
        <v>0</v>
      </c>
      <c r="R156" s="106">
        <f t="shared" si="44"/>
        <v>0</v>
      </c>
      <c r="S156" s="106">
        <f t="shared" si="44"/>
        <v>0</v>
      </c>
      <c r="T156" s="106">
        <f t="shared" si="44"/>
        <v>0</v>
      </c>
      <c r="U156" s="106">
        <f t="shared" si="44"/>
        <v>0</v>
      </c>
      <c r="V156" s="106">
        <f t="shared" si="44"/>
        <v>0</v>
      </c>
      <c r="W156" s="106">
        <f t="shared" si="44"/>
        <v>0</v>
      </c>
      <c r="X156" s="106">
        <f t="shared" si="44"/>
        <v>0</v>
      </c>
      <c r="Y156" s="106">
        <f t="shared" si="44"/>
        <v>0</v>
      </c>
      <c r="Z156" s="106">
        <f t="shared" si="44"/>
        <v>0</v>
      </c>
      <c r="AA156" s="106">
        <f t="shared" si="44"/>
        <v>0</v>
      </c>
    </row>
    <row r="158" spans="2:27" ht="26.25">
      <c r="B158" s="114" t="str">
        <f>B117</f>
        <v>Incremental Operating Expenditure ($2020 TOTAL driven by MVA)</v>
      </c>
      <c r="C158" s="237">
        <f>C145</f>
        <v>2026</v>
      </c>
      <c r="D158" s="80">
        <f>C158+1</f>
        <v>2027</v>
      </c>
      <c r="E158" s="80">
        <f>D158+1</f>
        <v>2028</v>
      </c>
      <c r="F158" s="80">
        <f t="shared" ref="F158:AA158" si="45">E158+1</f>
        <v>2029</v>
      </c>
      <c r="G158" s="80">
        <f t="shared" si="45"/>
        <v>2030</v>
      </c>
      <c r="H158" s="80">
        <f t="shared" si="45"/>
        <v>2031</v>
      </c>
      <c r="I158" s="80">
        <f t="shared" si="45"/>
        <v>2032</v>
      </c>
      <c r="J158" s="80">
        <f t="shared" si="45"/>
        <v>2033</v>
      </c>
      <c r="K158" s="80">
        <f t="shared" si="45"/>
        <v>2034</v>
      </c>
      <c r="L158" s="80">
        <f t="shared" si="45"/>
        <v>2035</v>
      </c>
      <c r="M158" s="80">
        <f t="shared" si="45"/>
        <v>2036</v>
      </c>
      <c r="N158" s="80">
        <f t="shared" si="45"/>
        <v>2037</v>
      </c>
      <c r="O158" s="80">
        <f t="shared" si="45"/>
        <v>2038</v>
      </c>
      <c r="P158" s="80">
        <f t="shared" si="45"/>
        <v>2039</v>
      </c>
      <c r="Q158" s="80">
        <f t="shared" si="45"/>
        <v>2040</v>
      </c>
      <c r="R158" s="80">
        <f t="shared" si="45"/>
        <v>2041</v>
      </c>
      <c r="S158" s="80">
        <f t="shared" si="45"/>
        <v>2042</v>
      </c>
      <c r="T158" s="80">
        <f t="shared" si="45"/>
        <v>2043</v>
      </c>
      <c r="U158" s="80">
        <f t="shared" si="45"/>
        <v>2044</v>
      </c>
      <c r="V158" s="80">
        <f t="shared" si="45"/>
        <v>2045</v>
      </c>
      <c r="W158" s="80">
        <f t="shared" si="45"/>
        <v>2046</v>
      </c>
      <c r="X158" s="80">
        <f t="shared" si="45"/>
        <v>2047</v>
      </c>
      <c r="Y158" s="80">
        <f t="shared" si="45"/>
        <v>2048</v>
      </c>
      <c r="Z158" s="80">
        <f t="shared" si="45"/>
        <v>2049</v>
      </c>
      <c r="AA158" s="80">
        <f t="shared" si="45"/>
        <v>2050</v>
      </c>
    </row>
    <row r="159" spans="2:27">
      <c r="B159" s="32" t="str">
        <f>B146</f>
        <v>Jemena Wide</v>
      </c>
      <c r="C159" s="115"/>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7"/>
    </row>
    <row r="160" spans="2:27">
      <c r="B160" s="32" t="str">
        <f t="shared" ref="B160:B169" si="46">B147</f>
        <v>Jemena Electricity Network</v>
      </c>
      <c r="C160" s="118">
        <f>C134*$C$4</f>
        <v>1.2862369019253142E-3</v>
      </c>
      <c r="D160" s="119">
        <f>D134*$C$4+C160</f>
        <v>1.3774565419679568E-2</v>
      </c>
      <c r="E160" s="119">
        <f t="shared" ref="E160:AA160" si="47">E134*$C$4+D160</f>
        <v>2.6676545338625984E-2</v>
      </c>
      <c r="F160" s="119">
        <f t="shared" si="47"/>
        <v>4.0123107133687712E-2</v>
      </c>
      <c r="G160" s="119">
        <f t="shared" si="47"/>
        <v>5.4099787560513979E-2</v>
      </c>
      <c r="H160" s="119">
        <f t="shared" si="47"/>
        <v>6.8505102435054102E-2</v>
      </c>
      <c r="I160" s="119">
        <f t="shared" si="47"/>
        <v>6.8505102435054102E-2</v>
      </c>
      <c r="J160" s="119">
        <f t="shared" si="47"/>
        <v>6.8505102435054102E-2</v>
      </c>
      <c r="K160" s="119">
        <f t="shared" si="47"/>
        <v>6.8505102435054102E-2</v>
      </c>
      <c r="L160" s="119">
        <f t="shared" si="47"/>
        <v>6.8505102435054102E-2</v>
      </c>
      <c r="M160" s="119">
        <f t="shared" si="47"/>
        <v>6.8505102435054102E-2</v>
      </c>
      <c r="N160" s="119">
        <f t="shared" si="47"/>
        <v>6.8505102435054102E-2</v>
      </c>
      <c r="O160" s="119">
        <f t="shared" si="47"/>
        <v>6.8505102435054102E-2</v>
      </c>
      <c r="P160" s="119">
        <f t="shared" si="47"/>
        <v>6.8505102435054102E-2</v>
      </c>
      <c r="Q160" s="119">
        <f t="shared" si="47"/>
        <v>6.8505102435054102E-2</v>
      </c>
      <c r="R160" s="119">
        <f t="shared" si="47"/>
        <v>6.8505102435054102E-2</v>
      </c>
      <c r="S160" s="119">
        <f t="shared" si="47"/>
        <v>6.8505102435054102E-2</v>
      </c>
      <c r="T160" s="119">
        <f t="shared" si="47"/>
        <v>6.8505102435054102E-2</v>
      </c>
      <c r="U160" s="119">
        <f t="shared" si="47"/>
        <v>6.8505102435054102E-2</v>
      </c>
      <c r="V160" s="119">
        <f t="shared" si="47"/>
        <v>6.8505102435054102E-2</v>
      </c>
      <c r="W160" s="119">
        <f t="shared" si="47"/>
        <v>6.8505102435054102E-2</v>
      </c>
      <c r="X160" s="119">
        <f t="shared" si="47"/>
        <v>6.8505102435054102E-2</v>
      </c>
      <c r="Y160" s="119">
        <f t="shared" si="47"/>
        <v>6.8505102435054102E-2</v>
      </c>
      <c r="Z160" s="119">
        <f t="shared" si="47"/>
        <v>6.8505102435054102E-2</v>
      </c>
      <c r="AA160" s="120">
        <f t="shared" si="47"/>
        <v>6.8505102435054102E-2</v>
      </c>
    </row>
    <row r="161" spans="2:27">
      <c r="B161" s="32" t="str">
        <f t="shared" si="46"/>
        <v/>
      </c>
      <c r="C161" s="118">
        <f t="shared" ref="C161:C168" si="48">C135*$C$4</f>
        <v>0</v>
      </c>
      <c r="D161" s="119">
        <f t="shared" ref="D161:AA168" si="49">D135*$C$4+C161</f>
        <v>0</v>
      </c>
      <c r="E161" s="119">
        <f t="shared" si="49"/>
        <v>0</v>
      </c>
      <c r="F161" s="119">
        <f t="shared" si="49"/>
        <v>0</v>
      </c>
      <c r="G161" s="119">
        <f t="shared" si="49"/>
        <v>0</v>
      </c>
      <c r="H161" s="119">
        <f t="shared" si="49"/>
        <v>0</v>
      </c>
      <c r="I161" s="119">
        <f t="shared" si="49"/>
        <v>0</v>
      </c>
      <c r="J161" s="119">
        <f t="shared" si="49"/>
        <v>0</v>
      </c>
      <c r="K161" s="119">
        <f t="shared" si="49"/>
        <v>0</v>
      </c>
      <c r="L161" s="119">
        <f t="shared" si="49"/>
        <v>0</v>
      </c>
      <c r="M161" s="119">
        <f t="shared" si="49"/>
        <v>0</v>
      </c>
      <c r="N161" s="119">
        <f t="shared" si="49"/>
        <v>0</v>
      </c>
      <c r="O161" s="119">
        <f t="shared" si="49"/>
        <v>0</v>
      </c>
      <c r="P161" s="119">
        <f t="shared" si="49"/>
        <v>0</v>
      </c>
      <c r="Q161" s="119">
        <f t="shared" si="49"/>
        <v>0</v>
      </c>
      <c r="R161" s="119">
        <f t="shared" si="49"/>
        <v>0</v>
      </c>
      <c r="S161" s="119">
        <f t="shared" si="49"/>
        <v>0</v>
      </c>
      <c r="T161" s="119">
        <f t="shared" si="49"/>
        <v>0</v>
      </c>
      <c r="U161" s="119">
        <f t="shared" si="49"/>
        <v>0</v>
      </c>
      <c r="V161" s="119">
        <f t="shared" si="49"/>
        <v>0</v>
      </c>
      <c r="W161" s="119">
        <f t="shared" si="49"/>
        <v>0</v>
      </c>
      <c r="X161" s="119">
        <f t="shared" si="49"/>
        <v>0</v>
      </c>
      <c r="Y161" s="119">
        <f t="shared" si="49"/>
        <v>0</v>
      </c>
      <c r="Z161" s="119">
        <f t="shared" si="49"/>
        <v>0</v>
      </c>
      <c r="AA161" s="120">
        <f t="shared" si="49"/>
        <v>0</v>
      </c>
    </row>
    <row r="162" spans="2:27">
      <c r="B162" s="32" t="str">
        <f t="shared" si="46"/>
        <v/>
      </c>
      <c r="C162" s="118">
        <f t="shared" si="48"/>
        <v>0</v>
      </c>
      <c r="D162" s="119">
        <f t="shared" si="49"/>
        <v>0</v>
      </c>
      <c r="E162" s="119">
        <f t="shared" si="49"/>
        <v>0</v>
      </c>
      <c r="F162" s="119">
        <f t="shared" si="49"/>
        <v>0</v>
      </c>
      <c r="G162" s="119">
        <f t="shared" si="49"/>
        <v>0</v>
      </c>
      <c r="H162" s="119">
        <f t="shared" si="49"/>
        <v>0</v>
      </c>
      <c r="I162" s="119">
        <f t="shared" si="49"/>
        <v>0</v>
      </c>
      <c r="J162" s="119">
        <f t="shared" si="49"/>
        <v>0</v>
      </c>
      <c r="K162" s="119">
        <f t="shared" si="49"/>
        <v>0</v>
      </c>
      <c r="L162" s="119">
        <f t="shared" si="49"/>
        <v>0</v>
      </c>
      <c r="M162" s="119">
        <f t="shared" si="49"/>
        <v>0</v>
      </c>
      <c r="N162" s="119">
        <f t="shared" si="49"/>
        <v>0</v>
      </c>
      <c r="O162" s="119">
        <f t="shared" si="49"/>
        <v>0</v>
      </c>
      <c r="P162" s="119">
        <f t="shared" si="49"/>
        <v>0</v>
      </c>
      <c r="Q162" s="119">
        <f t="shared" si="49"/>
        <v>0</v>
      </c>
      <c r="R162" s="119">
        <f t="shared" si="49"/>
        <v>0</v>
      </c>
      <c r="S162" s="119">
        <f t="shared" si="49"/>
        <v>0</v>
      </c>
      <c r="T162" s="119">
        <f t="shared" si="49"/>
        <v>0</v>
      </c>
      <c r="U162" s="119">
        <f t="shared" si="49"/>
        <v>0</v>
      </c>
      <c r="V162" s="119">
        <f t="shared" si="49"/>
        <v>0</v>
      </c>
      <c r="W162" s="119">
        <f t="shared" si="49"/>
        <v>0</v>
      </c>
      <c r="X162" s="119">
        <f t="shared" si="49"/>
        <v>0</v>
      </c>
      <c r="Y162" s="119">
        <f t="shared" si="49"/>
        <v>0</v>
      </c>
      <c r="Z162" s="119">
        <f t="shared" si="49"/>
        <v>0</v>
      </c>
      <c r="AA162" s="120">
        <f t="shared" si="49"/>
        <v>0</v>
      </c>
    </row>
    <row r="163" spans="2:27">
      <c r="B163" s="32" t="str">
        <f t="shared" si="46"/>
        <v/>
      </c>
      <c r="C163" s="118">
        <f t="shared" si="48"/>
        <v>0</v>
      </c>
      <c r="D163" s="119">
        <f t="shared" si="49"/>
        <v>0</v>
      </c>
      <c r="E163" s="119">
        <f t="shared" si="49"/>
        <v>0</v>
      </c>
      <c r="F163" s="119">
        <f t="shared" si="49"/>
        <v>0</v>
      </c>
      <c r="G163" s="119">
        <f t="shared" si="49"/>
        <v>0</v>
      </c>
      <c r="H163" s="119">
        <f t="shared" si="49"/>
        <v>0</v>
      </c>
      <c r="I163" s="119">
        <f t="shared" si="49"/>
        <v>0</v>
      </c>
      <c r="J163" s="119">
        <f t="shared" si="49"/>
        <v>0</v>
      </c>
      <c r="K163" s="119">
        <f t="shared" si="49"/>
        <v>0</v>
      </c>
      <c r="L163" s="119">
        <f t="shared" si="49"/>
        <v>0</v>
      </c>
      <c r="M163" s="119">
        <f t="shared" si="49"/>
        <v>0</v>
      </c>
      <c r="N163" s="119">
        <f t="shared" si="49"/>
        <v>0</v>
      </c>
      <c r="O163" s="119">
        <f t="shared" si="49"/>
        <v>0</v>
      </c>
      <c r="P163" s="119">
        <f t="shared" si="49"/>
        <v>0</v>
      </c>
      <c r="Q163" s="119">
        <f t="shared" si="49"/>
        <v>0</v>
      </c>
      <c r="R163" s="119">
        <f t="shared" si="49"/>
        <v>0</v>
      </c>
      <c r="S163" s="119">
        <f t="shared" si="49"/>
        <v>0</v>
      </c>
      <c r="T163" s="119">
        <f t="shared" si="49"/>
        <v>0</v>
      </c>
      <c r="U163" s="119">
        <f t="shared" si="49"/>
        <v>0</v>
      </c>
      <c r="V163" s="119">
        <f t="shared" si="49"/>
        <v>0</v>
      </c>
      <c r="W163" s="119">
        <f t="shared" si="49"/>
        <v>0</v>
      </c>
      <c r="X163" s="119">
        <f t="shared" si="49"/>
        <v>0</v>
      </c>
      <c r="Y163" s="119">
        <f t="shared" si="49"/>
        <v>0</v>
      </c>
      <c r="Z163" s="119">
        <f t="shared" si="49"/>
        <v>0</v>
      </c>
      <c r="AA163" s="120">
        <f t="shared" si="49"/>
        <v>0</v>
      </c>
    </row>
    <row r="164" spans="2:27">
      <c r="B164" s="32" t="str">
        <f t="shared" si="46"/>
        <v/>
      </c>
      <c r="C164" s="118">
        <f t="shared" si="48"/>
        <v>0</v>
      </c>
      <c r="D164" s="119">
        <f t="shared" si="49"/>
        <v>0</v>
      </c>
      <c r="E164" s="119">
        <f t="shared" si="49"/>
        <v>0</v>
      </c>
      <c r="F164" s="119">
        <f t="shared" si="49"/>
        <v>0</v>
      </c>
      <c r="G164" s="119">
        <f t="shared" si="49"/>
        <v>0</v>
      </c>
      <c r="H164" s="119">
        <f t="shared" si="49"/>
        <v>0</v>
      </c>
      <c r="I164" s="119">
        <f t="shared" si="49"/>
        <v>0</v>
      </c>
      <c r="J164" s="119">
        <f t="shared" si="49"/>
        <v>0</v>
      </c>
      <c r="K164" s="119">
        <f t="shared" si="49"/>
        <v>0</v>
      </c>
      <c r="L164" s="119">
        <f t="shared" si="49"/>
        <v>0</v>
      </c>
      <c r="M164" s="119">
        <f t="shared" si="49"/>
        <v>0</v>
      </c>
      <c r="N164" s="119">
        <f t="shared" si="49"/>
        <v>0</v>
      </c>
      <c r="O164" s="119">
        <f t="shared" si="49"/>
        <v>0</v>
      </c>
      <c r="P164" s="119">
        <f t="shared" si="49"/>
        <v>0</v>
      </c>
      <c r="Q164" s="119">
        <f t="shared" si="49"/>
        <v>0</v>
      </c>
      <c r="R164" s="119">
        <f t="shared" si="49"/>
        <v>0</v>
      </c>
      <c r="S164" s="119">
        <f t="shared" si="49"/>
        <v>0</v>
      </c>
      <c r="T164" s="119">
        <f t="shared" si="49"/>
        <v>0</v>
      </c>
      <c r="U164" s="119">
        <f t="shared" si="49"/>
        <v>0</v>
      </c>
      <c r="V164" s="119">
        <f t="shared" si="49"/>
        <v>0</v>
      </c>
      <c r="W164" s="119">
        <f t="shared" si="49"/>
        <v>0</v>
      </c>
      <c r="X164" s="119">
        <f t="shared" si="49"/>
        <v>0</v>
      </c>
      <c r="Y164" s="119">
        <f t="shared" si="49"/>
        <v>0</v>
      </c>
      <c r="Z164" s="119">
        <f t="shared" si="49"/>
        <v>0</v>
      </c>
      <c r="AA164" s="120">
        <f t="shared" si="49"/>
        <v>0</v>
      </c>
    </row>
    <row r="165" spans="2:27">
      <c r="B165" s="32" t="str">
        <f t="shared" si="46"/>
        <v/>
      </c>
      <c r="C165" s="118">
        <f t="shared" si="48"/>
        <v>0</v>
      </c>
      <c r="D165" s="119">
        <f t="shared" si="49"/>
        <v>0</v>
      </c>
      <c r="E165" s="119">
        <f t="shared" si="49"/>
        <v>0</v>
      </c>
      <c r="F165" s="119">
        <f t="shared" si="49"/>
        <v>0</v>
      </c>
      <c r="G165" s="119">
        <f t="shared" si="49"/>
        <v>0</v>
      </c>
      <c r="H165" s="119">
        <f t="shared" si="49"/>
        <v>0</v>
      </c>
      <c r="I165" s="119">
        <f t="shared" si="49"/>
        <v>0</v>
      </c>
      <c r="J165" s="119">
        <f t="shared" si="49"/>
        <v>0</v>
      </c>
      <c r="K165" s="119">
        <f t="shared" si="49"/>
        <v>0</v>
      </c>
      <c r="L165" s="119">
        <f t="shared" si="49"/>
        <v>0</v>
      </c>
      <c r="M165" s="119">
        <f t="shared" si="49"/>
        <v>0</v>
      </c>
      <c r="N165" s="119">
        <f t="shared" si="49"/>
        <v>0</v>
      </c>
      <c r="O165" s="119">
        <f t="shared" si="49"/>
        <v>0</v>
      </c>
      <c r="P165" s="119">
        <f t="shared" si="49"/>
        <v>0</v>
      </c>
      <c r="Q165" s="119">
        <f t="shared" si="49"/>
        <v>0</v>
      </c>
      <c r="R165" s="119">
        <f t="shared" si="49"/>
        <v>0</v>
      </c>
      <c r="S165" s="119">
        <f t="shared" si="49"/>
        <v>0</v>
      </c>
      <c r="T165" s="119">
        <f t="shared" si="49"/>
        <v>0</v>
      </c>
      <c r="U165" s="119">
        <f t="shared" si="49"/>
        <v>0</v>
      </c>
      <c r="V165" s="119">
        <f t="shared" si="49"/>
        <v>0</v>
      </c>
      <c r="W165" s="119">
        <f t="shared" si="49"/>
        <v>0</v>
      </c>
      <c r="X165" s="119">
        <f t="shared" si="49"/>
        <v>0</v>
      </c>
      <c r="Y165" s="119">
        <f t="shared" si="49"/>
        <v>0</v>
      </c>
      <c r="Z165" s="119">
        <f t="shared" si="49"/>
        <v>0</v>
      </c>
      <c r="AA165" s="120">
        <f t="shared" si="49"/>
        <v>0</v>
      </c>
    </row>
    <row r="166" spans="2:27">
      <c r="B166" s="32" t="str">
        <f t="shared" si="46"/>
        <v/>
      </c>
      <c r="C166" s="118">
        <f t="shared" si="48"/>
        <v>0</v>
      </c>
      <c r="D166" s="119">
        <f t="shared" si="49"/>
        <v>0</v>
      </c>
      <c r="E166" s="119">
        <f t="shared" si="49"/>
        <v>0</v>
      </c>
      <c r="F166" s="119">
        <f t="shared" si="49"/>
        <v>0</v>
      </c>
      <c r="G166" s="119">
        <f t="shared" si="49"/>
        <v>0</v>
      </c>
      <c r="H166" s="119">
        <f t="shared" si="49"/>
        <v>0</v>
      </c>
      <c r="I166" s="119">
        <f t="shared" si="49"/>
        <v>0</v>
      </c>
      <c r="J166" s="119">
        <f t="shared" si="49"/>
        <v>0</v>
      </c>
      <c r="K166" s="119">
        <f t="shared" si="49"/>
        <v>0</v>
      </c>
      <c r="L166" s="119">
        <f t="shared" si="49"/>
        <v>0</v>
      </c>
      <c r="M166" s="119">
        <f t="shared" si="49"/>
        <v>0</v>
      </c>
      <c r="N166" s="119">
        <f t="shared" si="49"/>
        <v>0</v>
      </c>
      <c r="O166" s="119">
        <f t="shared" si="49"/>
        <v>0</v>
      </c>
      <c r="P166" s="119">
        <f t="shared" si="49"/>
        <v>0</v>
      </c>
      <c r="Q166" s="119">
        <f t="shared" si="49"/>
        <v>0</v>
      </c>
      <c r="R166" s="119">
        <f t="shared" si="49"/>
        <v>0</v>
      </c>
      <c r="S166" s="119">
        <f t="shared" si="49"/>
        <v>0</v>
      </c>
      <c r="T166" s="119">
        <f t="shared" si="49"/>
        <v>0</v>
      </c>
      <c r="U166" s="119">
        <f t="shared" si="49"/>
        <v>0</v>
      </c>
      <c r="V166" s="119">
        <f t="shared" si="49"/>
        <v>0</v>
      </c>
      <c r="W166" s="119">
        <f t="shared" si="49"/>
        <v>0</v>
      </c>
      <c r="X166" s="119">
        <f t="shared" si="49"/>
        <v>0</v>
      </c>
      <c r="Y166" s="119">
        <f t="shared" si="49"/>
        <v>0</v>
      </c>
      <c r="Z166" s="119">
        <f t="shared" si="49"/>
        <v>0</v>
      </c>
      <c r="AA166" s="120">
        <f t="shared" si="49"/>
        <v>0</v>
      </c>
    </row>
    <row r="167" spans="2:27">
      <c r="B167" s="32" t="str">
        <f t="shared" si="46"/>
        <v/>
      </c>
      <c r="C167" s="118">
        <f t="shared" si="48"/>
        <v>0</v>
      </c>
      <c r="D167" s="119">
        <f t="shared" si="49"/>
        <v>0</v>
      </c>
      <c r="E167" s="119">
        <f t="shared" si="49"/>
        <v>0</v>
      </c>
      <c r="F167" s="119">
        <f t="shared" si="49"/>
        <v>0</v>
      </c>
      <c r="G167" s="119">
        <f t="shared" si="49"/>
        <v>0</v>
      </c>
      <c r="H167" s="119">
        <f t="shared" si="49"/>
        <v>0</v>
      </c>
      <c r="I167" s="119">
        <f t="shared" si="49"/>
        <v>0</v>
      </c>
      <c r="J167" s="119">
        <f t="shared" si="49"/>
        <v>0</v>
      </c>
      <c r="K167" s="119">
        <f t="shared" si="49"/>
        <v>0</v>
      </c>
      <c r="L167" s="119">
        <f t="shared" si="49"/>
        <v>0</v>
      </c>
      <c r="M167" s="119">
        <f t="shared" si="49"/>
        <v>0</v>
      </c>
      <c r="N167" s="119">
        <f t="shared" si="49"/>
        <v>0</v>
      </c>
      <c r="O167" s="119">
        <f t="shared" si="49"/>
        <v>0</v>
      </c>
      <c r="P167" s="119">
        <f t="shared" si="49"/>
        <v>0</v>
      </c>
      <c r="Q167" s="119">
        <f t="shared" si="49"/>
        <v>0</v>
      </c>
      <c r="R167" s="119">
        <f t="shared" si="49"/>
        <v>0</v>
      </c>
      <c r="S167" s="119">
        <f t="shared" si="49"/>
        <v>0</v>
      </c>
      <c r="T167" s="119">
        <f t="shared" si="49"/>
        <v>0</v>
      </c>
      <c r="U167" s="119">
        <f t="shared" si="49"/>
        <v>0</v>
      </c>
      <c r="V167" s="119">
        <f t="shared" si="49"/>
        <v>0</v>
      </c>
      <c r="W167" s="119">
        <f t="shared" si="49"/>
        <v>0</v>
      </c>
      <c r="X167" s="119">
        <f t="shared" si="49"/>
        <v>0</v>
      </c>
      <c r="Y167" s="119">
        <f t="shared" si="49"/>
        <v>0</v>
      </c>
      <c r="Z167" s="119">
        <f t="shared" si="49"/>
        <v>0</v>
      </c>
      <c r="AA167" s="120">
        <f t="shared" si="49"/>
        <v>0</v>
      </c>
    </row>
    <row r="168" spans="2:27">
      <c r="B168" s="121" t="str">
        <f t="shared" si="46"/>
        <v/>
      </c>
      <c r="C168" s="122">
        <f t="shared" si="48"/>
        <v>0</v>
      </c>
      <c r="D168" s="123">
        <f t="shared" si="49"/>
        <v>0</v>
      </c>
      <c r="E168" s="123">
        <f t="shared" si="49"/>
        <v>0</v>
      </c>
      <c r="F168" s="123">
        <f t="shared" si="49"/>
        <v>0</v>
      </c>
      <c r="G168" s="123">
        <f t="shared" si="49"/>
        <v>0</v>
      </c>
      <c r="H168" s="123">
        <f t="shared" si="49"/>
        <v>0</v>
      </c>
      <c r="I168" s="123">
        <f t="shared" si="49"/>
        <v>0</v>
      </c>
      <c r="J168" s="123">
        <f t="shared" si="49"/>
        <v>0</v>
      </c>
      <c r="K168" s="123">
        <f t="shared" si="49"/>
        <v>0</v>
      </c>
      <c r="L168" s="123">
        <f t="shared" si="49"/>
        <v>0</v>
      </c>
      <c r="M168" s="123">
        <f t="shared" si="49"/>
        <v>0</v>
      </c>
      <c r="N168" s="123">
        <f t="shared" si="49"/>
        <v>0</v>
      </c>
      <c r="O168" s="123">
        <f t="shared" si="49"/>
        <v>0</v>
      </c>
      <c r="P168" s="123">
        <f t="shared" si="49"/>
        <v>0</v>
      </c>
      <c r="Q168" s="123">
        <f t="shared" si="49"/>
        <v>0</v>
      </c>
      <c r="R168" s="123">
        <f t="shared" si="49"/>
        <v>0</v>
      </c>
      <c r="S168" s="123">
        <f t="shared" si="49"/>
        <v>0</v>
      </c>
      <c r="T168" s="123">
        <f t="shared" si="49"/>
        <v>0</v>
      </c>
      <c r="U168" s="123">
        <f t="shared" si="49"/>
        <v>0</v>
      </c>
      <c r="V168" s="123">
        <f t="shared" si="49"/>
        <v>0</v>
      </c>
      <c r="W168" s="123">
        <f t="shared" si="49"/>
        <v>0</v>
      </c>
      <c r="X168" s="123">
        <f t="shared" si="49"/>
        <v>0</v>
      </c>
      <c r="Y168" s="123">
        <f t="shared" si="49"/>
        <v>0</v>
      </c>
      <c r="Z168" s="123">
        <f t="shared" si="49"/>
        <v>0</v>
      </c>
      <c r="AA168" s="124">
        <f t="shared" si="49"/>
        <v>0</v>
      </c>
    </row>
    <row r="169" spans="2:27">
      <c r="B169" s="78" t="str">
        <f t="shared" si="46"/>
        <v>TOTAL</v>
      </c>
      <c r="C169" s="125">
        <f>SUM(C159:C168)</f>
        <v>1.2862369019253142E-3</v>
      </c>
      <c r="D169" s="125">
        <f t="shared" ref="D169:AA169" si="50">SUM(D159:D168)</f>
        <v>1.3774565419679568E-2</v>
      </c>
      <c r="E169" s="125">
        <f t="shared" si="50"/>
        <v>2.6676545338625984E-2</v>
      </c>
      <c r="F169" s="125">
        <f t="shared" si="50"/>
        <v>4.0123107133687712E-2</v>
      </c>
      <c r="G169" s="125">
        <f t="shared" si="50"/>
        <v>5.4099787560513979E-2</v>
      </c>
      <c r="H169" s="125">
        <f t="shared" si="50"/>
        <v>6.8505102435054102E-2</v>
      </c>
      <c r="I169" s="125">
        <f t="shared" si="50"/>
        <v>6.8505102435054102E-2</v>
      </c>
      <c r="J169" s="125">
        <f t="shared" si="50"/>
        <v>6.8505102435054102E-2</v>
      </c>
      <c r="K169" s="125">
        <f t="shared" si="50"/>
        <v>6.8505102435054102E-2</v>
      </c>
      <c r="L169" s="125">
        <f t="shared" si="50"/>
        <v>6.8505102435054102E-2</v>
      </c>
      <c r="M169" s="125">
        <f t="shared" si="50"/>
        <v>6.8505102435054102E-2</v>
      </c>
      <c r="N169" s="125">
        <f t="shared" si="50"/>
        <v>6.8505102435054102E-2</v>
      </c>
      <c r="O169" s="125">
        <f t="shared" si="50"/>
        <v>6.8505102435054102E-2</v>
      </c>
      <c r="P169" s="125">
        <f t="shared" si="50"/>
        <v>6.8505102435054102E-2</v>
      </c>
      <c r="Q169" s="125">
        <f t="shared" si="50"/>
        <v>6.8505102435054102E-2</v>
      </c>
      <c r="R169" s="125">
        <f t="shared" si="50"/>
        <v>6.8505102435054102E-2</v>
      </c>
      <c r="S169" s="125">
        <f t="shared" si="50"/>
        <v>6.8505102435054102E-2</v>
      </c>
      <c r="T169" s="125">
        <f t="shared" si="50"/>
        <v>6.8505102435054102E-2</v>
      </c>
      <c r="U169" s="125">
        <f t="shared" si="50"/>
        <v>6.8505102435054102E-2</v>
      </c>
      <c r="V169" s="125">
        <f t="shared" si="50"/>
        <v>6.8505102435054102E-2</v>
      </c>
      <c r="W169" s="125">
        <f t="shared" si="50"/>
        <v>6.8505102435054102E-2</v>
      </c>
      <c r="X169" s="125">
        <f t="shared" si="50"/>
        <v>6.8505102435054102E-2</v>
      </c>
      <c r="Y169" s="125">
        <f t="shared" si="50"/>
        <v>6.8505102435054102E-2</v>
      </c>
      <c r="Z169" s="125">
        <f t="shared" si="50"/>
        <v>6.8505102435054102E-2</v>
      </c>
      <c r="AA169" s="125">
        <f t="shared" si="50"/>
        <v>6.8505102435054102E-2</v>
      </c>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G8"/>
  <sheetViews>
    <sheetView workbookViewId="0">
      <selection activeCell="C8" sqref="C8"/>
    </sheetView>
  </sheetViews>
  <sheetFormatPr defaultColWidth="8.85546875" defaultRowHeight="13.5"/>
  <cols>
    <col min="1" max="1" width="8.85546875" style="15"/>
    <col min="2" max="2" width="13.42578125" style="15" bestFit="1" customWidth="1"/>
    <col min="3" max="3" width="16.85546875" style="15" bestFit="1" customWidth="1"/>
    <col min="4" max="4" width="19.85546875" style="15" bestFit="1" customWidth="1"/>
    <col min="5" max="5" width="17" style="15" bestFit="1" customWidth="1"/>
    <col min="6" max="6" width="11.140625" style="15" customWidth="1"/>
    <col min="7" max="7" width="18.85546875" style="15" customWidth="1"/>
    <col min="8" max="16384" width="8.85546875" style="15"/>
  </cols>
  <sheetData>
    <row r="2" spans="2:7">
      <c r="B2" s="80" t="s">
        <v>175</v>
      </c>
      <c r="C2" s="80" t="s">
        <v>176</v>
      </c>
      <c r="D2" s="80" t="s">
        <v>177</v>
      </c>
      <c r="E2" s="80" t="s">
        <v>88</v>
      </c>
      <c r="F2" s="80" t="s">
        <v>178</v>
      </c>
      <c r="G2" s="80" t="s">
        <v>179</v>
      </c>
    </row>
    <row r="3" spans="2:7">
      <c r="B3" s="250" t="s">
        <v>180</v>
      </c>
      <c r="C3" s="251" t="s">
        <v>94</v>
      </c>
      <c r="D3" s="251" t="s">
        <v>93</v>
      </c>
      <c r="E3" s="251" t="s">
        <v>92</v>
      </c>
      <c r="F3" s="250" t="s">
        <v>181</v>
      </c>
      <c r="G3" s="252" t="s">
        <v>182</v>
      </c>
    </row>
    <row r="4" spans="2:7">
      <c r="B4" s="38" t="s">
        <v>48</v>
      </c>
      <c r="C4" s="15" t="s">
        <v>119</v>
      </c>
      <c r="F4" s="38" t="s">
        <v>183</v>
      </c>
      <c r="G4" s="39" t="s">
        <v>184</v>
      </c>
    </row>
    <row r="5" spans="2:7">
      <c r="B5" s="38"/>
      <c r="C5" s="15" t="s">
        <v>147</v>
      </c>
      <c r="F5" s="38"/>
      <c r="G5" s="39" t="s">
        <v>119</v>
      </c>
    </row>
    <row r="6" spans="2:7">
      <c r="B6" s="38"/>
      <c r="C6" s="15" t="s">
        <v>150</v>
      </c>
      <c r="F6" s="38"/>
      <c r="G6" s="39" t="s">
        <v>185</v>
      </c>
    </row>
    <row r="7" spans="2:7">
      <c r="B7" s="38"/>
      <c r="C7" s="15" t="s">
        <v>186</v>
      </c>
      <c r="F7" s="38"/>
      <c r="G7" s="39" t="s">
        <v>185</v>
      </c>
    </row>
    <row r="8" spans="2:7">
      <c r="B8" s="16"/>
      <c r="C8" s="37"/>
      <c r="D8" s="48"/>
      <c r="E8" s="40"/>
      <c r="F8" s="16"/>
      <c r="G8" s="40" t="s">
        <v>185</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4F411-2864-4A80-834C-FA643A005ACF}">
  <sheetPr>
    <tabColor theme="7" tint="0.59999389629810485"/>
    <pageSetUpPr fitToPage="1"/>
  </sheetPr>
  <dimension ref="A1:X159"/>
  <sheetViews>
    <sheetView showGridLines="0" tabSelected="1" zoomScaleNormal="100" workbookViewId="0"/>
  </sheetViews>
  <sheetFormatPr defaultColWidth="0" defaultRowHeight="15" customHeight="1" zeroHeight="1" outlineLevelRow="2"/>
  <cols>
    <col min="1" max="1" width="20.7109375" style="173" customWidth="1"/>
    <col min="2" max="2" width="45.140625" customWidth="1"/>
    <col min="3" max="22" width="20.7109375" customWidth="1"/>
    <col min="23" max="24" width="10.5703125" customWidth="1"/>
    <col min="25" max="16384" width="10.5703125" hidden="1"/>
  </cols>
  <sheetData>
    <row r="1" spans="1:22" ht="30" customHeight="1">
      <c r="A1" s="127"/>
      <c r="B1" s="127" t="s">
        <v>187</v>
      </c>
      <c r="C1" s="128"/>
      <c r="D1" s="128"/>
      <c r="E1" s="128"/>
      <c r="F1" s="128"/>
      <c r="G1" s="128"/>
      <c r="H1" s="128"/>
      <c r="I1" s="128"/>
      <c r="J1" s="128"/>
      <c r="K1" s="128"/>
      <c r="L1" s="128"/>
      <c r="M1" s="128"/>
      <c r="N1" s="128"/>
      <c r="O1" s="128"/>
      <c r="P1" s="128"/>
      <c r="Q1" s="128"/>
      <c r="R1" s="128"/>
      <c r="S1" s="128"/>
      <c r="T1" s="128"/>
      <c r="U1" s="128"/>
      <c r="V1" s="128"/>
    </row>
    <row r="2" spans="1:22" ht="30" customHeight="1">
      <c r="A2" s="129"/>
      <c r="B2" s="129" t="s">
        <v>188</v>
      </c>
      <c r="C2" s="128"/>
      <c r="D2" s="128"/>
      <c r="E2" s="128"/>
      <c r="F2" s="128"/>
      <c r="G2" s="128"/>
      <c r="H2" s="128"/>
      <c r="I2" s="128"/>
      <c r="J2" s="128"/>
      <c r="K2" s="128"/>
      <c r="L2" s="128"/>
      <c r="M2" s="128"/>
      <c r="N2" s="128"/>
      <c r="O2" s="128"/>
      <c r="P2" s="128"/>
      <c r="Q2" s="128"/>
      <c r="R2" s="128"/>
      <c r="S2" s="128"/>
      <c r="T2" s="128"/>
      <c r="U2" s="128"/>
      <c r="V2" s="128"/>
    </row>
    <row r="3" spans="1:22" ht="30" customHeight="1">
      <c r="A3" s="130"/>
      <c r="B3" s="130" t="s">
        <v>189</v>
      </c>
      <c r="C3" s="131"/>
      <c r="D3" s="131"/>
      <c r="E3" s="131"/>
      <c r="F3" s="131"/>
      <c r="G3" s="131"/>
      <c r="H3" s="131"/>
      <c r="I3" s="131"/>
      <c r="J3" s="131"/>
      <c r="K3" s="131"/>
      <c r="L3" s="131"/>
      <c r="M3" s="131"/>
      <c r="N3" s="131"/>
      <c r="O3" s="131"/>
      <c r="P3" s="131"/>
      <c r="Q3" s="131"/>
      <c r="R3" s="131"/>
      <c r="S3" s="131"/>
      <c r="T3" s="131"/>
      <c r="U3" s="131"/>
      <c r="V3" s="131"/>
    </row>
    <row r="4" spans="1:22" ht="30" customHeight="1">
      <c r="A4" s="132"/>
      <c r="B4" s="132" t="s">
        <v>190</v>
      </c>
      <c r="C4" s="132"/>
      <c r="D4" s="132"/>
      <c r="E4" s="132"/>
      <c r="F4" s="132"/>
      <c r="G4" s="132"/>
      <c r="H4" s="132"/>
      <c r="I4" s="132"/>
      <c r="J4" s="132"/>
      <c r="K4" s="132"/>
      <c r="L4" s="132"/>
      <c r="M4" s="132"/>
      <c r="N4" s="132"/>
      <c r="O4" s="132"/>
      <c r="P4" s="132"/>
      <c r="Q4" s="132"/>
      <c r="R4" s="132"/>
      <c r="S4" s="132"/>
      <c r="T4" s="132"/>
      <c r="U4" s="132"/>
      <c r="V4" s="132"/>
    </row>
    <row r="5" spans="1:22" ht="21" customHeight="1">
      <c r="A5"/>
      <c r="B5" s="133" t="s">
        <v>191</v>
      </c>
      <c r="C5" s="133"/>
      <c r="D5" s="133"/>
      <c r="E5" s="133"/>
      <c r="F5" s="133"/>
      <c r="G5" s="133"/>
      <c r="H5" s="133"/>
      <c r="I5" s="133"/>
    </row>
    <row r="6" spans="1:22" ht="21.75" customHeight="1" thickBot="1">
      <c r="A6"/>
    </row>
    <row r="7" spans="1:22" ht="42.75" customHeight="1" thickBot="1">
      <c r="A7"/>
      <c r="D7" s="211" t="s">
        <v>192</v>
      </c>
      <c r="E7" s="212"/>
    </row>
    <row r="8" spans="1:22" ht="42.75" customHeight="1" thickBot="1">
      <c r="A8"/>
      <c r="D8" s="213"/>
      <c r="E8" s="214"/>
      <c r="F8" s="134" t="s">
        <v>193</v>
      </c>
    </row>
    <row r="9" spans="1:22" ht="21.75" customHeight="1" thickBot="1">
      <c r="A9"/>
    </row>
    <row r="10" spans="1:22" ht="30.75" customHeight="1" thickBot="1">
      <c r="A10" s="135"/>
      <c r="B10" s="136" t="s">
        <v>194</v>
      </c>
      <c r="C10" s="136"/>
      <c r="D10" s="136"/>
      <c r="E10" s="136"/>
      <c r="F10" s="136"/>
      <c r="G10" s="136"/>
      <c r="H10" s="136"/>
      <c r="I10" s="136"/>
      <c r="J10" s="136"/>
      <c r="K10" s="136"/>
      <c r="L10" s="136"/>
      <c r="M10" s="136"/>
      <c r="N10" s="136"/>
      <c r="O10" s="136"/>
      <c r="P10" s="136"/>
      <c r="Q10" s="136"/>
      <c r="R10" s="136"/>
      <c r="S10" s="136"/>
      <c r="T10" s="136"/>
      <c r="U10" s="136"/>
      <c r="V10" s="136"/>
    </row>
    <row r="11" spans="1:22" ht="21" customHeight="1" outlineLevel="1" thickBot="1">
      <c r="A11"/>
      <c r="B11" s="137" t="s">
        <v>195</v>
      </c>
      <c r="C11" s="138"/>
      <c r="D11" s="138"/>
      <c r="E11" s="138"/>
      <c r="F11" s="138"/>
      <c r="G11" s="138"/>
      <c r="H11" s="138"/>
      <c r="I11" s="138"/>
      <c r="J11" s="138"/>
      <c r="K11" s="138"/>
      <c r="L11" s="138"/>
      <c r="M11" s="138"/>
      <c r="N11" s="138"/>
      <c r="O11" s="138"/>
      <c r="P11" s="138"/>
      <c r="Q11" s="138"/>
      <c r="R11" s="138"/>
      <c r="S11" s="138"/>
      <c r="T11" s="138"/>
      <c r="U11" s="138"/>
      <c r="V11" s="138"/>
    </row>
    <row r="12" spans="1:22" ht="30" customHeight="1" outlineLevel="2">
      <c r="A12" s="139"/>
      <c r="B12" s="209"/>
      <c r="C12" s="140" t="str">
        <f>CONCATENATE("FORECAST 
($, real ", dms_DollarReal)</f>
        <v>FORECAST 
($, real June 2026</v>
      </c>
      <c r="D12" s="140"/>
      <c r="E12" s="140"/>
      <c r="F12" s="140"/>
      <c r="G12" s="140"/>
      <c r="H12" s="140"/>
      <c r="I12" s="140"/>
      <c r="J12" s="140"/>
      <c r="K12" s="140"/>
      <c r="L12" s="140"/>
      <c r="M12" s="140"/>
      <c r="N12" s="140"/>
      <c r="O12" s="140"/>
      <c r="P12" s="140"/>
      <c r="Q12" s="140"/>
      <c r="R12" s="140"/>
      <c r="S12" s="140"/>
      <c r="T12" s="140"/>
      <c r="U12" s="140"/>
      <c r="V12" s="140"/>
    </row>
    <row r="13" spans="1:22" ht="15" customHeight="1" outlineLevel="2" thickBot="1">
      <c r="A13" s="139"/>
      <c r="B13" s="210"/>
      <c r="C13" s="141" t="s">
        <v>196</v>
      </c>
      <c r="D13" s="141" t="s">
        <v>197</v>
      </c>
      <c r="E13" s="142" t="s">
        <v>198</v>
      </c>
      <c r="F13" s="142" t="s">
        <v>199</v>
      </c>
      <c r="G13" s="142" t="s">
        <v>200</v>
      </c>
      <c r="H13" s="142" t="s">
        <v>201</v>
      </c>
      <c r="I13" s="142" t="s">
        <v>202</v>
      </c>
      <c r="J13" s="141" t="s">
        <v>203</v>
      </c>
      <c r="K13" s="141" t="s">
        <v>204</v>
      </c>
      <c r="L13" s="141" t="s">
        <v>205</v>
      </c>
      <c r="M13" s="141" t="s">
        <v>206</v>
      </c>
      <c r="N13" s="141" t="s">
        <v>207</v>
      </c>
      <c r="O13" s="142" t="s">
        <v>208</v>
      </c>
      <c r="P13" s="142" t="s">
        <v>209</v>
      </c>
      <c r="Q13" s="142" t="s">
        <v>210</v>
      </c>
      <c r="R13" s="142" t="s">
        <v>211</v>
      </c>
      <c r="S13" s="142" t="s">
        <v>212</v>
      </c>
      <c r="T13" s="141" t="s">
        <v>213</v>
      </c>
      <c r="U13" s="141" t="s">
        <v>214</v>
      </c>
      <c r="V13" s="141" t="s">
        <v>215</v>
      </c>
    </row>
    <row r="14" spans="1:22" outlineLevel="2">
      <c r="A14" s="139"/>
      <c r="B14" s="143" t="s">
        <v>216</v>
      </c>
      <c r="C14" s="144"/>
      <c r="D14" s="145"/>
      <c r="E14" s="146"/>
      <c r="F14" s="147"/>
      <c r="G14" s="147"/>
      <c r="H14" s="147"/>
      <c r="I14" s="145"/>
      <c r="J14" s="146"/>
      <c r="K14" s="148"/>
      <c r="L14" s="148"/>
      <c r="M14" s="148"/>
      <c r="N14" s="145"/>
      <c r="O14" s="146"/>
      <c r="P14" s="148"/>
      <c r="Q14" s="148"/>
      <c r="R14" s="148"/>
      <c r="S14" s="145"/>
      <c r="T14" s="146"/>
      <c r="U14" s="148"/>
      <c r="V14" s="145"/>
    </row>
    <row r="15" spans="1:22" outlineLevel="2">
      <c r="A15" s="139"/>
      <c r="B15" s="149" t="s">
        <v>217</v>
      </c>
      <c r="C15" s="150"/>
      <c r="D15" s="151"/>
      <c r="E15" s="152"/>
      <c r="F15" s="153"/>
      <c r="G15" s="153"/>
      <c r="H15" s="153"/>
      <c r="I15" s="151"/>
      <c r="J15" s="152"/>
      <c r="K15" s="153"/>
      <c r="L15" s="153"/>
      <c r="M15" s="153"/>
      <c r="N15" s="151"/>
      <c r="O15" s="152"/>
      <c r="P15" s="153"/>
      <c r="Q15" s="153"/>
      <c r="R15" s="153"/>
      <c r="S15" s="151"/>
      <c r="T15" s="152"/>
      <c r="U15" s="153"/>
      <c r="V15" s="151"/>
    </row>
    <row r="16" spans="1:22" outlineLevel="2">
      <c r="A16" s="139"/>
      <c r="B16" s="149" t="s">
        <v>218</v>
      </c>
      <c r="C16" s="150"/>
      <c r="D16" s="151">
        <f>'Input Sheet - LRMC'!C35</f>
        <v>42098155.75117033</v>
      </c>
      <c r="E16" s="152">
        <f>'Input Sheet - LRMC'!D35</f>
        <v>106389551.37391305</v>
      </c>
      <c r="F16" s="153">
        <f>'Input Sheet - LRMC'!E35</f>
        <v>49799002.810709611</v>
      </c>
      <c r="G16" s="153">
        <f>'Input Sheet - LRMC'!F35</f>
        <v>38470236.784883715</v>
      </c>
      <c r="H16" s="153">
        <f>'Input Sheet - LRMC'!G35</f>
        <v>36335103.006946124</v>
      </c>
      <c r="I16" s="151">
        <f>'Input Sheet - LRMC'!H35</f>
        <v>12420259.360534679</v>
      </c>
      <c r="J16" s="152">
        <f>'Input Sheet - LRMC'!I35</f>
        <v>0</v>
      </c>
      <c r="K16" s="153">
        <f>'Input Sheet - LRMC'!J35</f>
        <v>0</v>
      </c>
      <c r="L16" s="153">
        <f>'Input Sheet - LRMC'!K35</f>
        <v>0</v>
      </c>
      <c r="M16" s="153">
        <f>'Input Sheet - LRMC'!L35</f>
        <v>0</v>
      </c>
      <c r="N16" s="151">
        <f>'Input Sheet - LRMC'!M35</f>
        <v>0</v>
      </c>
      <c r="O16" s="152">
        <f>'Input Sheet - LRMC'!N35</f>
        <v>0</v>
      </c>
      <c r="P16" s="153">
        <f>'Input Sheet - LRMC'!O35</f>
        <v>0</v>
      </c>
      <c r="Q16" s="153">
        <f>'Input Sheet - LRMC'!P35</f>
        <v>0</v>
      </c>
      <c r="R16" s="153">
        <f>'Input Sheet - LRMC'!Q35</f>
        <v>0</v>
      </c>
      <c r="S16" s="151">
        <f>'Input Sheet - LRMC'!R35</f>
        <v>0</v>
      </c>
      <c r="T16" s="152">
        <f>'Input Sheet - LRMC'!S35</f>
        <v>0</v>
      </c>
      <c r="U16" s="153">
        <f>'Input Sheet - LRMC'!T35</f>
        <v>0</v>
      </c>
      <c r="V16" s="151">
        <f>'Input Sheet - LRMC'!U35</f>
        <v>0</v>
      </c>
    </row>
    <row r="17" spans="1:22" outlineLevel="2">
      <c r="A17" s="139"/>
      <c r="B17" s="149" t="s">
        <v>219</v>
      </c>
      <c r="C17" s="150"/>
      <c r="D17" s="151"/>
      <c r="E17" s="152"/>
      <c r="F17" s="153"/>
      <c r="G17" s="153"/>
      <c r="H17" s="153"/>
      <c r="I17" s="151"/>
      <c r="J17" s="152"/>
      <c r="K17" s="153"/>
      <c r="L17" s="153"/>
      <c r="M17" s="153"/>
      <c r="N17" s="151"/>
      <c r="O17" s="152"/>
      <c r="P17" s="153"/>
      <c r="Q17" s="153"/>
      <c r="R17" s="153"/>
      <c r="S17" s="151"/>
      <c r="T17" s="152"/>
      <c r="U17" s="153"/>
      <c r="V17" s="151"/>
    </row>
    <row r="18" spans="1:22" outlineLevel="2">
      <c r="A18" s="139"/>
      <c r="B18" s="149" t="s">
        <v>220</v>
      </c>
      <c r="C18" s="150"/>
      <c r="D18" s="151"/>
      <c r="E18" s="152"/>
      <c r="F18" s="153"/>
      <c r="G18" s="153"/>
      <c r="H18" s="153"/>
      <c r="I18" s="151"/>
      <c r="J18" s="152"/>
      <c r="K18" s="153"/>
      <c r="L18" s="153"/>
      <c r="M18" s="153"/>
      <c r="N18" s="151"/>
      <c r="O18" s="152"/>
      <c r="P18" s="153"/>
      <c r="Q18" s="153"/>
      <c r="R18" s="153"/>
      <c r="S18" s="151"/>
      <c r="T18" s="152"/>
      <c r="U18" s="153"/>
      <c r="V18" s="151"/>
    </row>
    <row r="19" spans="1:22" outlineLevel="2">
      <c r="A19" s="139"/>
      <c r="B19" s="149" t="s">
        <v>221</v>
      </c>
      <c r="C19" s="150"/>
      <c r="D19" s="151"/>
      <c r="E19" s="152"/>
      <c r="F19" s="153"/>
      <c r="G19" s="153"/>
      <c r="H19" s="153"/>
      <c r="I19" s="151"/>
      <c r="J19" s="152"/>
      <c r="K19" s="153"/>
      <c r="L19" s="153"/>
      <c r="M19" s="153"/>
      <c r="N19" s="151"/>
      <c r="O19" s="152"/>
      <c r="P19" s="153"/>
      <c r="Q19" s="153"/>
      <c r="R19" s="153"/>
      <c r="S19" s="151"/>
      <c r="T19" s="152"/>
      <c r="U19" s="153"/>
      <c r="V19" s="151"/>
    </row>
    <row r="20" spans="1:22" ht="15.75" outlineLevel="2" thickBot="1">
      <c r="A20" s="139"/>
      <c r="B20" s="154" t="s">
        <v>222</v>
      </c>
      <c r="C20" s="155"/>
      <c r="D20" s="156"/>
      <c r="E20" s="157"/>
      <c r="F20" s="158"/>
      <c r="G20" s="158"/>
      <c r="H20" s="158"/>
      <c r="I20" s="156"/>
      <c r="J20" s="157"/>
      <c r="K20" s="158"/>
      <c r="L20" s="158"/>
      <c r="M20" s="158"/>
      <c r="N20" s="156"/>
      <c r="O20" s="157"/>
      <c r="P20" s="158"/>
      <c r="Q20" s="158"/>
      <c r="R20" s="158"/>
      <c r="S20" s="156"/>
      <c r="T20" s="157"/>
      <c r="U20" s="158"/>
      <c r="V20" s="156"/>
    </row>
    <row r="21" spans="1:22" ht="15.75" outlineLevel="2" thickBot="1">
      <c r="A21" s="139"/>
      <c r="B21" s="159" t="s">
        <v>223</v>
      </c>
      <c r="C21" s="160">
        <f>SUM(C14:C20)</f>
        <v>0</v>
      </c>
      <c r="D21" s="160">
        <f t="shared" ref="D21:V21" si="0">SUM(D14:D20)</f>
        <v>42098155.75117033</v>
      </c>
      <c r="E21" s="160">
        <f t="shared" si="0"/>
        <v>106389551.37391305</v>
      </c>
      <c r="F21" s="160">
        <f t="shared" si="0"/>
        <v>49799002.810709611</v>
      </c>
      <c r="G21" s="160">
        <f t="shared" si="0"/>
        <v>38470236.784883715</v>
      </c>
      <c r="H21" s="160">
        <f t="shared" si="0"/>
        <v>36335103.006946124</v>
      </c>
      <c r="I21" s="160">
        <f t="shared" si="0"/>
        <v>12420259.360534679</v>
      </c>
      <c r="J21" s="160">
        <f t="shared" si="0"/>
        <v>0</v>
      </c>
      <c r="K21" s="160">
        <f t="shared" si="0"/>
        <v>0</v>
      </c>
      <c r="L21" s="160">
        <f t="shared" si="0"/>
        <v>0</v>
      </c>
      <c r="M21" s="160">
        <f t="shared" si="0"/>
        <v>0</v>
      </c>
      <c r="N21" s="160">
        <f t="shared" si="0"/>
        <v>0</v>
      </c>
      <c r="O21" s="160">
        <f t="shared" si="0"/>
        <v>0</v>
      </c>
      <c r="P21" s="160">
        <f t="shared" si="0"/>
        <v>0</v>
      </c>
      <c r="Q21" s="160">
        <f t="shared" si="0"/>
        <v>0</v>
      </c>
      <c r="R21" s="160">
        <f t="shared" si="0"/>
        <v>0</v>
      </c>
      <c r="S21" s="160">
        <f t="shared" si="0"/>
        <v>0</v>
      </c>
      <c r="T21" s="160">
        <f t="shared" si="0"/>
        <v>0</v>
      </c>
      <c r="U21" s="160">
        <f t="shared" si="0"/>
        <v>0</v>
      </c>
      <c r="V21" s="160">
        <f t="shared" si="0"/>
        <v>0</v>
      </c>
    </row>
    <row r="22" spans="1:22" ht="15.75" outlineLevel="1" thickBot="1">
      <c r="A22"/>
    </row>
    <row r="23" spans="1:22" ht="21" customHeight="1" outlineLevel="1" thickBot="1">
      <c r="A23"/>
      <c r="B23" s="137" t="s">
        <v>224</v>
      </c>
      <c r="C23" s="138"/>
      <c r="D23" s="138"/>
      <c r="E23" s="138"/>
      <c r="F23" s="138"/>
      <c r="G23" s="138"/>
      <c r="H23" s="138"/>
      <c r="I23" s="138"/>
      <c r="J23" s="138"/>
      <c r="K23" s="138"/>
      <c r="L23" s="138"/>
      <c r="M23" s="138"/>
      <c r="N23" s="138"/>
      <c r="O23" s="138"/>
      <c r="P23" s="138"/>
      <c r="Q23" s="138"/>
      <c r="R23" s="138"/>
      <c r="S23" s="138"/>
      <c r="T23" s="138"/>
      <c r="U23" s="138"/>
      <c r="V23" s="138"/>
    </row>
    <row r="24" spans="1:22" ht="30" customHeight="1" outlineLevel="2">
      <c r="A24" s="139"/>
      <c r="B24" s="209"/>
      <c r="C24" s="140" t="str">
        <f>CONCATENATE("FORECAST 
($, real ", dms_DollarReal)</f>
        <v>FORECAST 
($, real June 2026</v>
      </c>
      <c r="D24" s="140"/>
      <c r="E24" s="140"/>
      <c r="F24" s="140"/>
      <c r="G24" s="140"/>
      <c r="H24" s="140"/>
      <c r="I24" s="140"/>
      <c r="J24" s="140"/>
      <c r="K24" s="140"/>
      <c r="L24" s="140"/>
      <c r="M24" s="140"/>
      <c r="N24" s="140"/>
      <c r="O24" s="140"/>
      <c r="P24" s="140"/>
      <c r="Q24" s="140"/>
      <c r="R24" s="140"/>
      <c r="S24" s="140"/>
      <c r="T24" s="140"/>
      <c r="U24" s="140"/>
      <c r="V24" s="140"/>
    </row>
    <row r="25" spans="1:22" ht="15" customHeight="1" outlineLevel="2" thickBot="1">
      <c r="A25" s="139"/>
      <c r="B25" s="210"/>
      <c r="C25" s="141" t="s">
        <v>196</v>
      </c>
      <c r="D25" s="141" t="s">
        <v>197</v>
      </c>
      <c r="E25" s="142" t="s">
        <v>198</v>
      </c>
      <c r="F25" s="142" t="s">
        <v>199</v>
      </c>
      <c r="G25" s="142" t="s">
        <v>200</v>
      </c>
      <c r="H25" s="142" t="s">
        <v>201</v>
      </c>
      <c r="I25" s="142" t="s">
        <v>202</v>
      </c>
      <c r="J25" s="141" t="s">
        <v>203</v>
      </c>
      <c r="K25" s="141" t="s">
        <v>204</v>
      </c>
      <c r="L25" s="141" t="s">
        <v>205</v>
      </c>
      <c r="M25" s="141" t="s">
        <v>206</v>
      </c>
      <c r="N25" s="141" t="s">
        <v>207</v>
      </c>
      <c r="O25" s="142" t="s">
        <v>208</v>
      </c>
      <c r="P25" s="142" t="s">
        <v>209</v>
      </c>
      <c r="Q25" s="142" t="s">
        <v>210</v>
      </c>
      <c r="R25" s="142" t="s">
        <v>211</v>
      </c>
      <c r="S25" s="142" t="s">
        <v>212</v>
      </c>
      <c r="T25" s="141" t="s">
        <v>213</v>
      </c>
      <c r="U25" s="141" t="s">
        <v>214</v>
      </c>
      <c r="V25" s="141" t="s">
        <v>215</v>
      </c>
    </row>
    <row r="26" spans="1:22" outlineLevel="2">
      <c r="A26" s="139"/>
      <c r="B26" s="143" t="s">
        <v>216</v>
      </c>
      <c r="C26" s="144"/>
      <c r="D26" s="145"/>
      <c r="E26" s="146"/>
      <c r="F26" s="147"/>
      <c r="G26" s="147"/>
      <c r="H26" s="147"/>
      <c r="I26" s="145"/>
      <c r="J26" s="146"/>
      <c r="K26" s="148"/>
      <c r="L26" s="148"/>
      <c r="M26" s="148"/>
      <c r="N26" s="145"/>
      <c r="O26" s="146"/>
      <c r="P26" s="148"/>
      <c r="Q26" s="148"/>
      <c r="R26" s="148"/>
      <c r="S26" s="145"/>
      <c r="T26" s="146"/>
      <c r="U26" s="148"/>
      <c r="V26" s="145"/>
    </row>
    <row r="27" spans="1:22" outlineLevel="2">
      <c r="A27" s="139"/>
      <c r="B27" s="149" t="s">
        <v>217</v>
      </c>
      <c r="C27" s="150"/>
      <c r="D27" s="151"/>
      <c r="E27" s="152"/>
      <c r="F27" s="153"/>
      <c r="G27" s="153"/>
      <c r="H27" s="153"/>
      <c r="I27" s="151"/>
      <c r="J27" s="152"/>
      <c r="K27" s="153"/>
      <c r="L27" s="153"/>
      <c r="M27" s="153"/>
      <c r="N27" s="151"/>
      <c r="O27" s="152"/>
      <c r="P27" s="153"/>
      <c r="Q27" s="153"/>
      <c r="R27" s="153"/>
      <c r="S27" s="151"/>
      <c r="T27" s="152"/>
      <c r="U27" s="153"/>
      <c r="V27" s="151"/>
    </row>
    <row r="28" spans="1:22" outlineLevel="2">
      <c r="A28" s="139"/>
      <c r="B28" s="149" t="s">
        <v>218</v>
      </c>
      <c r="C28" s="150"/>
      <c r="D28" s="151"/>
      <c r="E28" s="152"/>
      <c r="F28" s="153"/>
      <c r="G28" s="153"/>
      <c r="H28" s="153"/>
      <c r="I28" s="151"/>
      <c r="J28" s="152"/>
      <c r="K28" s="153"/>
      <c r="L28" s="153"/>
      <c r="M28" s="153"/>
      <c r="N28" s="151"/>
      <c r="O28" s="152"/>
      <c r="P28" s="153"/>
      <c r="Q28" s="153"/>
      <c r="R28" s="153"/>
      <c r="S28" s="151"/>
      <c r="T28" s="152"/>
      <c r="U28" s="153"/>
      <c r="V28" s="151"/>
    </row>
    <row r="29" spans="1:22" outlineLevel="2">
      <c r="A29" s="139"/>
      <c r="B29" s="149" t="s">
        <v>219</v>
      </c>
      <c r="C29" s="150"/>
      <c r="D29" s="151"/>
      <c r="E29" s="152"/>
      <c r="F29" s="153"/>
      <c r="G29" s="153"/>
      <c r="H29" s="153"/>
      <c r="I29" s="151"/>
      <c r="J29" s="152"/>
      <c r="K29" s="153"/>
      <c r="L29" s="153"/>
      <c r="M29" s="153"/>
      <c r="N29" s="151"/>
      <c r="O29" s="152"/>
      <c r="P29" s="153"/>
      <c r="Q29" s="153"/>
      <c r="R29" s="153"/>
      <c r="S29" s="151"/>
      <c r="T29" s="152"/>
      <c r="U29" s="153"/>
      <c r="V29" s="151"/>
    </row>
    <row r="30" spans="1:22" outlineLevel="2">
      <c r="A30" s="139"/>
      <c r="B30" s="149" t="s">
        <v>220</v>
      </c>
      <c r="C30" s="150"/>
      <c r="D30" s="151">
        <f>'Input Sheet - LRMC'!C255</f>
        <v>7854976.6818404105</v>
      </c>
      <c r="E30" s="152">
        <f>'Input Sheet - LRMC'!D255</f>
        <v>5175619.3828042885</v>
      </c>
      <c r="F30" s="153">
        <f>'Input Sheet - LRMC'!E255</f>
        <v>5761507.9458954111</v>
      </c>
      <c r="G30" s="153">
        <f>'Input Sheet - LRMC'!F255</f>
        <v>3461172.2988886135</v>
      </c>
      <c r="H30" s="153">
        <f>'Input Sheet - LRMC'!G255</f>
        <v>4005390.9446455506</v>
      </c>
      <c r="I30" s="151">
        <f>'Input Sheet - LRMC'!H255</f>
        <v>8028732.7149644308</v>
      </c>
      <c r="J30" s="152">
        <f>'Input Sheet - LRMC'!I255</f>
        <v>0</v>
      </c>
      <c r="K30" s="153">
        <f>'Input Sheet - LRMC'!J255</f>
        <v>0</v>
      </c>
      <c r="L30" s="153">
        <f>'Input Sheet - LRMC'!K255</f>
        <v>0</v>
      </c>
      <c r="M30" s="153">
        <f>'Input Sheet - LRMC'!L255</f>
        <v>0</v>
      </c>
      <c r="N30" s="151">
        <f>'Input Sheet - LRMC'!M255</f>
        <v>0</v>
      </c>
      <c r="O30" s="152">
        <f>'Input Sheet - LRMC'!N255</f>
        <v>0</v>
      </c>
      <c r="P30" s="153">
        <f>'Input Sheet - LRMC'!O255</f>
        <v>0</v>
      </c>
      <c r="Q30" s="153">
        <f>'Input Sheet - LRMC'!P255</f>
        <v>0</v>
      </c>
      <c r="R30" s="153">
        <f>'Input Sheet - LRMC'!Q255</f>
        <v>0</v>
      </c>
      <c r="S30" s="151">
        <f>'Input Sheet - LRMC'!R255</f>
        <v>0</v>
      </c>
      <c r="T30" s="152">
        <f>'Input Sheet - LRMC'!S255</f>
        <v>0</v>
      </c>
      <c r="U30" s="153">
        <f>'Input Sheet - LRMC'!T255</f>
        <v>0</v>
      </c>
      <c r="V30" s="151">
        <f>'Input Sheet - LRMC'!U255</f>
        <v>0</v>
      </c>
    </row>
    <row r="31" spans="1:22" outlineLevel="2">
      <c r="A31" s="139"/>
      <c r="B31" s="149" t="s">
        <v>221</v>
      </c>
      <c r="C31" s="150"/>
      <c r="D31" s="151"/>
      <c r="E31" s="152"/>
      <c r="F31" s="153"/>
      <c r="G31" s="153"/>
      <c r="H31" s="153"/>
      <c r="I31" s="151"/>
      <c r="J31" s="152"/>
      <c r="K31" s="153"/>
      <c r="L31" s="153"/>
      <c r="M31" s="153"/>
      <c r="N31" s="151"/>
      <c r="O31" s="152"/>
      <c r="P31" s="153"/>
      <c r="Q31" s="153"/>
      <c r="R31" s="153"/>
      <c r="S31" s="151"/>
      <c r="T31" s="152"/>
      <c r="U31" s="153"/>
      <c r="V31" s="151"/>
    </row>
    <row r="32" spans="1:22" ht="15.75" outlineLevel="2" thickBot="1">
      <c r="A32" s="139"/>
      <c r="B32" s="161" t="s">
        <v>222</v>
      </c>
      <c r="C32" s="162"/>
      <c r="D32" s="163"/>
      <c r="E32" s="164"/>
      <c r="F32" s="165"/>
      <c r="G32" s="165"/>
      <c r="H32" s="165"/>
      <c r="I32" s="163"/>
      <c r="J32" s="164"/>
      <c r="K32" s="165"/>
      <c r="L32" s="165"/>
      <c r="M32" s="165"/>
      <c r="N32" s="163"/>
      <c r="O32" s="164"/>
      <c r="P32" s="165"/>
      <c r="Q32" s="165"/>
      <c r="R32" s="165"/>
      <c r="S32" s="163"/>
      <c r="T32" s="164"/>
      <c r="U32" s="165"/>
      <c r="V32" s="163"/>
    </row>
    <row r="33" spans="1:22" ht="15.75" outlineLevel="2" thickBot="1">
      <c r="A33" s="139"/>
      <c r="B33" s="159" t="s">
        <v>223</v>
      </c>
      <c r="C33" s="160">
        <f>SUM(C26:C32)</f>
        <v>0</v>
      </c>
      <c r="D33" s="160">
        <f t="shared" ref="D33:V33" si="1">SUM(D26:D32)</f>
        <v>7854976.6818404105</v>
      </c>
      <c r="E33" s="160">
        <f t="shared" si="1"/>
        <v>5175619.3828042885</v>
      </c>
      <c r="F33" s="160">
        <f t="shared" si="1"/>
        <v>5761507.9458954111</v>
      </c>
      <c r="G33" s="160">
        <f t="shared" si="1"/>
        <v>3461172.2988886135</v>
      </c>
      <c r="H33" s="160">
        <f t="shared" si="1"/>
        <v>4005390.9446455506</v>
      </c>
      <c r="I33" s="160">
        <f t="shared" si="1"/>
        <v>8028732.7149644308</v>
      </c>
      <c r="J33" s="160">
        <f t="shared" si="1"/>
        <v>0</v>
      </c>
      <c r="K33" s="160">
        <f t="shared" si="1"/>
        <v>0</v>
      </c>
      <c r="L33" s="160">
        <f t="shared" si="1"/>
        <v>0</v>
      </c>
      <c r="M33" s="160">
        <f t="shared" si="1"/>
        <v>0</v>
      </c>
      <c r="N33" s="160">
        <f t="shared" si="1"/>
        <v>0</v>
      </c>
      <c r="O33" s="160">
        <f t="shared" si="1"/>
        <v>0</v>
      </c>
      <c r="P33" s="160">
        <f t="shared" si="1"/>
        <v>0</v>
      </c>
      <c r="Q33" s="160">
        <f t="shared" si="1"/>
        <v>0</v>
      </c>
      <c r="R33" s="160">
        <f t="shared" si="1"/>
        <v>0</v>
      </c>
      <c r="S33" s="160">
        <f t="shared" si="1"/>
        <v>0</v>
      </c>
      <c r="T33" s="160">
        <f t="shared" si="1"/>
        <v>0</v>
      </c>
      <c r="U33" s="160">
        <f t="shared" si="1"/>
        <v>0</v>
      </c>
      <c r="V33" s="160">
        <f t="shared" si="1"/>
        <v>0</v>
      </c>
    </row>
    <row r="34" spans="1:22" ht="15.75" outlineLevel="1" thickBot="1">
      <c r="A34"/>
    </row>
    <row r="35" spans="1:22" ht="21" customHeight="1" outlineLevel="1" thickBot="1">
      <c r="A35"/>
      <c r="B35" s="137" t="s">
        <v>225</v>
      </c>
      <c r="C35" s="138"/>
      <c r="D35" s="138"/>
      <c r="E35" s="138"/>
      <c r="F35" s="138"/>
      <c r="G35" s="138"/>
      <c r="H35" s="138"/>
      <c r="I35" s="138"/>
      <c r="J35" s="138"/>
      <c r="K35" s="138"/>
      <c r="L35" s="138"/>
      <c r="M35" s="138"/>
      <c r="N35" s="138"/>
      <c r="O35" s="138"/>
      <c r="P35" s="138"/>
      <c r="Q35" s="138"/>
      <c r="R35" s="138"/>
      <c r="S35" s="138"/>
      <c r="T35" s="138"/>
      <c r="U35" s="138"/>
      <c r="V35" s="138"/>
    </row>
    <row r="36" spans="1:22" ht="30" customHeight="1" outlineLevel="2">
      <c r="A36" s="139"/>
      <c r="B36" s="209"/>
      <c r="C36" s="140" t="str">
        <f>CONCATENATE("FORECAST 
($, real ", dms_DollarReal)</f>
        <v>FORECAST 
($, real June 2026</v>
      </c>
      <c r="D36" s="140"/>
      <c r="E36" s="140"/>
      <c r="F36" s="140"/>
      <c r="G36" s="140"/>
      <c r="H36" s="140"/>
      <c r="I36" s="140"/>
      <c r="J36" s="140"/>
      <c r="K36" s="140"/>
      <c r="L36" s="140"/>
      <c r="M36" s="140"/>
      <c r="N36" s="140"/>
      <c r="O36" s="140"/>
      <c r="P36" s="140"/>
      <c r="Q36" s="140"/>
      <c r="R36" s="140"/>
      <c r="S36" s="140"/>
      <c r="T36" s="140"/>
      <c r="U36" s="140"/>
      <c r="V36" s="140"/>
    </row>
    <row r="37" spans="1:22" ht="15" customHeight="1" outlineLevel="2" thickBot="1">
      <c r="A37" s="139"/>
      <c r="B37" s="210"/>
      <c r="C37" s="141" t="s">
        <v>196</v>
      </c>
      <c r="D37" s="141" t="s">
        <v>197</v>
      </c>
      <c r="E37" s="142" t="s">
        <v>198</v>
      </c>
      <c r="F37" s="142" t="s">
        <v>199</v>
      </c>
      <c r="G37" s="142" t="s">
        <v>200</v>
      </c>
      <c r="H37" s="142" t="s">
        <v>201</v>
      </c>
      <c r="I37" s="142" t="s">
        <v>202</v>
      </c>
      <c r="J37" s="141" t="s">
        <v>203</v>
      </c>
      <c r="K37" s="141" t="s">
        <v>204</v>
      </c>
      <c r="L37" s="141" t="s">
        <v>205</v>
      </c>
      <c r="M37" s="141" t="s">
        <v>206</v>
      </c>
      <c r="N37" s="141" t="s">
        <v>207</v>
      </c>
      <c r="O37" s="142" t="s">
        <v>208</v>
      </c>
      <c r="P37" s="142" t="s">
        <v>209</v>
      </c>
      <c r="Q37" s="142" t="s">
        <v>210</v>
      </c>
      <c r="R37" s="142" t="s">
        <v>211</v>
      </c>
      <c r="S37" s="142" t="s">
        <v>212</v>
      </c>
      <c r="T37" s="141" t="s">
        <v>213</v>
      </c>
      <c r="U37" s="141" t="s">
        <v>214</v>
      </c>
      <c r="V37" s="141" t="s">
        <v>215</v>
      </c>
    </row>
    <row r="38" spans="1:22" outlineLevel="2">
      <c r="A38" s="139"/>
      <c r="B38" s="143" t="s">
        <v>216</v>
      </c>
      <c r="C38" s="144"/>
      <c r="D38" s="145"/>
      <c r="E38" s="146"/>
      <c r="F38" s="147"/>
      <c r="G38" s="147"/>
      <c r="H38" s="147"/>
      <c r="I38" s="145"/>
      <c r="J38" s="146"/>
      <c r="K38" s="148"/>
      <c r="L38" s="148"/>
      <c r="M38" s="148"/>
      <c r="N38" s="145"/>
      <c r="O38" s="146"/>
      <c r="P38" s="148"/>
      <c r="Q38" s="148"/>
      <c r="R38" s="148"/>
      <c r="S38" s="145"/>
      <c r="T38" s="146"/>
      <c r="U38" s="148"/>
      <c r="V38" s="145"/>
    </row>
    <row r="39" spans="1:22" outlineLevel="2">
      <c r="A39" s="139"/>
      <c r="B39" s="149" t="s">
        <v>217</v>
      </c>
      <c r="C39" s="150"/>
      <c r="D39" s="151"/>
      <c r="E39" s="152"/>
      <c r="F39" s="153"/>
      <c r="G39" s="153"/>
      <c r="H39" s="153"/>
      <c r="I39" s="151"/>
      <c r="J39" s="152"/>
      <c r="K39" s="153"/>
      <c r="L39" s="153"/>
      <c r="M39" s="153"/>
      <c r="N39" s="151"/>
      <c r="O39" s="152"/>
      <c r="P39" s="153"/>
      <c r="Q39" s="153"/>
      <c r="R39" s="153"/>
      <c r="S39" s="151"/>
      <c r="T39" s="152"/>
      <c r="U39" s="153"/>
      <c r="V39" s="151"/>
    </row>
    <row r="40" spans="1:22" outlineLevel="2">
      <c r="A40" s="139"/>
      <c r="B40" s="149" t="s">
        <v>218</v>
      </c>
      <c r="C40" s="150"/>
      <c r="D40" s="151"/>
      <c r="E40" s="152"/>
      <c r="F40" s="153"/>
      <c r="G40" s="153"/>
      <c r="H40" s="153"/>
      <c r="I40" s="151"/>
      <c r="J40" s="152"/>
      <c r="K40" s="153"/>
      <c r="L40" s="153"/>
      <c r="M40" s="153"/>
      <c r="N40" s="151"/>
      <c r="O40" s="152"/>
      <c r="P40" s="153"/>
      <c r="Q40" s="153"/>
      <c r="R40" s="153"/>
      <c r="S40" s="151"/>
      <c r="T40" s="152"/>
      <c r="U40" s="153"/>
      <c r="V40" s="151"/>
    </row>
    <row r="41" spans="1:22" outlineLevel="2">
      <c r="A41" s="139"/>
      <c r="B41" s="149" t="s">
        <v>219</v>
      </c>
      <c r="C41" s="150"/>
      <c r="D41" s="151"/>
      <c r="E41" s="152"/>
      <c r="F41" s="153"/>
      <c r="G41" s="153"/>
      <c r="H41" s="153"/>
      <c r="I41" s="151"/>
      <c r="J41" s="152"/>
      <c r="K41" s="153"/>
      <c r="L41" s="153"/>
      <c r="M41" s="153"/>
      <c r="N41" s="151"/>
      <c r="O41" s="152"/>
      <c r="P41" s="153"/>
      <c r="Q41" s="153"/>
      <c r="R41" s="153"/>
      <c r="S41" s="151"/>
      <c r="T41" s="152"/>
      <c r="U41" s="153"/>
      <c r="V41" s="151"/>
    </row>
    <row r="42" spans="1:22" outlineLevel="2">
      <c r="A42" s="139"/>
      <c r="B42" s="149" t="s">
        <v>221</v>
      </c>
      <c r="C42" s="150"/>
      <c r="D42" s="151"/>
      <c r="E42" s="152"/>
      <c r="F42" s="153"/>
      <c r="G42" s="153"/>
      <c r="H42" s="153"/>
      <c r="I42" s="151"/>
      <c r="J42" s="152"/>
      <c r="K42" s="153"/>
      <c r="L42" s="153"/>
      <c r="M42" s="153"/>
      <c r="N42" s="151"/>
      <c r="O42" s="152"/>
      <c r="P42" s="153"/>
      <c r="Q42" s="153"/>
      <c r="R42" s="153"/>
      <c r="S42" s="151"/>
      <c r="T42" s="152"/>
      <c r="U42" s="153"/>
      <c r="V42" s="151"/>
    </row>
    <row r="43" spans="1:22" ht="15.75" outlineLevel="2" thickBot="1">
      <c r="A43" s="139"/>
      <c r="B43" s="161" t="s">
        <v>222</v>
      </c>
      <c r="C43" s="162"/>
      <c r="D43" s="163"/>
      <c r="E43" s="164"/>
      <c r="F43" s="165"/>
      <c r="G43" s="165"/>
      <c r="H43" s="165"/>
      <c r="I43" s="163"/>
      <c r="J43" s="164"/>
      <c r="K43" s="165"/>
      <c r="L43" s="165"/>
      <c r="M43" s="165"/>
      <c r="N43" s="163"/>
      <c r="O43" s="164"/>
      <c r="P43" s="165"/>
      <c r="Q43" s="165"/>
      <c r="R43" s="165"/>
      <c r="S43" s="163"/>
      <c r="T43" s="164"/>
      <c r="U43" s="165"/>
      <c r="V43" s="163"/>
    </row>
    <row r="44" spans="1:22" ht="15.75" outlineLevel="2" thickBot="1">
      <c r="A44" s="139"/>
      <c r="B44" s="159" t="s">
        <v>223</v>
      </c>
      <c r="C44" s="160">
        <f t="shared" ref="C44:V44" si="2">SUM(C37:C43)</f>
        <v>0</v>
      </c>
      <c r="D44" s="160">
        <f t="shared" si="2"/>
        <v>0</v>
      </c>
      <c r="E44" s="160">
        <f t="shared" si="2"/>
        <v>0</v>
      </c>
      <c r="F44" s="160">
        <f t="shared" si="2"/>
        <v>0</v>
      </c>
      <c r="G44" s="160">
        <f t="shared" si="2"/>
        <v>0</v>
      </c>
      <c r="H44" s="160">
        <f t="shared" si="2"/>
        <v>0</v>
      </c>
      <c r="I44" s="160">
        <f t="shared" si="2"/>
        <v>0</v>
      </c>
      <c r="J44" s="160">
        <f t="shared" si="2"/>
        <v>0</v>
      </c>
      <c r="K44" s="160">
        <f t="shared" si="2"/>
        <v>0</v>
      </c>
      <c r="L44" s="160">
        <f t="shared" si="2"/>
        <v>0</v>
      </c>
      <c r="M44" s="160">
        <f t="shared" si="2"/>
        <v>0</v>
      </c>
      <c r="N44" s="160">
        <f t="shared" si="2"/>
        <v>0</v>
      </c>
      <c r="O44" s="160">
        <f t="shared" si="2"/>
        <v>0</v>
      </c>
      <c r="P44" s="160">
        <f t="shared" si="2"/>
        <v>0</v>
      </c>
      <c r="Q44" s="160">
        <f t="shared" si="2"/>
        <v>0</v>
      </c>
      <c r="R44" s="160">
        <f t="shared" si="2"/>
        <v>0</v>
      </c>
      <c r="S44" s="160">
        <f t="shared" si="2"/>
        <v>0</v>
      </c>
      <c r="T44" s="160">
        <f t="shared" si="2"/>
        <v>0</v>
      </c>
      <c r="U44" s="160">
        <f t="shared" si="2"/>
        <v>0</v>
      </c>
      <c r="V44" s="160">
        <f t="shared" si="2"/>
        <v>0</v>
      </c>
    </row>
    <row r="45" spans="1:22" ht="15.75" outlineLevel="1">
      <c r="A45" s="139"/>
      <c r="B45" s="1"/>
      <c r="C45" s="166"/>
      <c r="D45" s="166"/>
      <c r="E45" s="166"/>
      <c r="F45" s="166"/>
      <c r="G45" s="166"/>
    </row>
    <row r="46" spans="1:22" ht="15.75">
      <c r="A46" s="139"/>
      <c r="B46" s="1"/>
      <c r="C46" s="166"/>
      <c r="D46" s="166"/>
      <c r="E46" s="166"/>
      <c r="F46" s="166"/>
      <c r="G46" s="166"/>
    </row>
    <row r="47" spans="1:22" ht="16.5" thickBot="1">
      <c r="A47" s="139"/>
      <c r="B47" s="1"/>
      <c r="C47" s="166"/>
      <c r="D47" s="166"/>
      <c r="E47" s="166"/>
      <c r="F47" s="166"/>
      <c r="G47" s="166"/>
    </row>
    <row r="48" spans="1:22" ht="24.75" customHeight="1" thickBot="1">
      <c r="A48" s="139"/>
      <c r="B48" s="136" t="s">
        <v>226</v>
      </c>
      <c r="C48" s="136"/>
      <c r="D48" s="136"/>
      <c r="E48" s="136"/>
      <c r="F48" s="136"/>
      <c r="G48" s="136"/>
      <c r="H48" s="136"/>
      <c r="I48" s="136"/>
      <c r="J48" s="136"/>
      <c r="K48" s="136"/>
      <c r="L48" s="136"/>
      <c r="M48" s="136"/>
      <c r="N48" s="136"/>
      <c r="O48" s="136"/>
      <c r="P48" s="136"/>
      <c r="Q48" s="136"/>
      <c r="R48" s="136"/>
      <c r="S48" s="136"/>
      <c r="T48" s="136"/>
      <c r="U48" s="136"/>
      <c r="V48" s="136"/>
    </row>
    <row r="49" spans="1:22" ht="21" customHeight="1" outlineLevel="1" thickBot="1">
      <c r="A49"/>
      <c r="B49" s="137" t="s">
        <v>227</v>
      </c>
      <c r="C49" s="138"/>
      <c r="D49" s="138"/>
      <c r="E49" s="138"/>
      <c r="F49" s="138"/>
      <c r="G49" s="138"/>
      <c r="H49" s="138"/>
      <c r="I49" s="138"/>
      <c r="J49" s="138"/>
      <c r="K49" s="138"/>
      <c r="L49" s="138"/>
      <c r="M49" s="138"/>
      <c r="N49" s="138"/>
      <c r="O49" s="138"/>
      <c r="P49" s="138"/>
      <c r="Q49" s="138"/>
      <c r="R49" s="138"/>
      <c r="S49" s="138"/>
      <c r="T49" s="138"/>
      <c r="U49" s="138"/>
      <c r="V49" s="138"/>
    </row>
    <row r="50" spans="1:22" ht="30" customHeight="1" outlineLevel="2">
      <c r="A50" s="139"/>
      <c r="B50" s="209"/>
      <c r="C50" s="140" t="str">
        <f>CONCATENATE("FORECAST 
($, real ", dms_DollarReal)</f>
        <v>FORECAST 
($, real June 2026</v>
      </c>
      <c r="D50" s="140"/>
      <c r="E50" s="140"/>
      <c r="F50" s="140"/>
      <c r="G50" s="140"/>
      <c r="H50" s="140"/>
      <c r="I50" s="140"/>
      <c r="J50" s="140"/>
      <c r="K50" s="140"/>
      <c r="L50" s="140"/>
      <c r="M50" s="140"/>
      <c r="N50" s="140"/>
      <c r="O50" s="140"/>
      <c r="P50" s="140"/>
      <c r="Q50" s="140"/>
      <c r="R50" s="140"/>
      <c r="S50" s="140"/>
      <c r="T50" s="140"/>
      <c r="U50" s="140"/>
      <c r="V50" s="140"/>
    </row>
    <row r="51" spans="1:22" ht="15" customHeight="1" outlineLevel="2" thickBot="1">
      <c r="A51" s="139"/>
      <c r="B51" s="210"/>
      <c r="C51" s="141" t="s">
        <v>196</v>
      </c>
      <c r="D51" s="141" t="s">
        <v>197</v>
      </c>
      <c r="E51" s="142" t="s">
        <v>198</v>
      </c>
      <c r="F51" s="142" t="s">
        <v>199</v>
      </c>
      <c r="G51" s="142" t="s">
        <v>200</v>
      </c>
      <c r="H51" s="142" t="s">
        <v>201</v>
      </c>
      <c r="I51" s="142" t="s">
        <v>202</v>
      </c>
      <c r="J51" s="141" t="s">
        <v>203</v>
      </c>
      <c r="K51" s="141" t="s">
        <v>204</v>
      </c>
      <c r="L51" s="141" t="s">
        <v>205</v>
      </c>
      <c r="M51" s="141" t="s">
        <v>206</v>
      </c>
      <c r="N51" s="141" t="s">
        <v>207</v>
      </c>
      <c r="O51" s="142" t="s">
        <v>208</v>
      </c>
      <c r="P51" s="142" t="s">
        <v>209</v>
      </c>
      <c r="Q51" s="142" t="s">
        <v>210</v>
      </c>
      <c r="R51" s="142" t="s">
        <v>211</v>
      </c>
      <c r="S51" s="142" t="s">
        <v>212</v>
      </c>
      <c r="T51" s="141" t="s">
        <v>213</v>
      </c>
      <c r="U51" s="141" t="s">
        <v>214</v>
      </c>
      <c r="V51" s="141" t="s">
        <v>215</v>
      </c>
    </row>
    <row r="52" spans="1:22" outlineLevel="2">
      <c r="A52" s="139"/>
      <c r="B52" s="167" t="s">
        <v>228</v>
      </c>
      <c r="C52" s="144"/>
      <c r="D52" s="145">
        <f>SUM($D16:D16)*0.005</f>
        <v>210490.77875585164</v>
      </c>
      <c r="E52" s="144">
        <f>SUM($D16:E16)*0.005</f>
        <v>742438.5356254169</v>
      </c>
      <c r="F52" s="148">
        <f>SUM($D16:F16)*0.005</f>
        <v>991433.54967896489</v>
      </c>
      <c r="G52" s="148">
        <f>SUM($D16:G16)*0.005</f>
        <v>1183784.7336033834</v>
      </c>
      <c r="H52" s="148">
        <f>SUM($D16:H16)*0.005</f>
        <v>1365460.248638114</v>
      </c>
      <c r="I52" s="145">
        <f>SUM($D16:I16)*0.005</f>
        <v>1427561.5454407874</v>
      </c>
      <c r="J52" s="144">
        <f>SUM($D16:J16)*0.005</f>
        <v>1427561.5454407874</v>
      </c>
      <c r="K52" s="148">
        <f>SUM($D16:K16)*0.005</f>
        <v>1427561.5454407874</v>
      </c>
      <c r="L52" s="148">
        <f>SUM($D16:L16)*0.005</f>
        <v>1427561.5454407874</v>
      </c>
      <c r="M52" s="148">
        <f>SUM($D16:M16)*0.005</f>
        <v>1427561.5454407874</v>
      </c>
      <c r="N52" s="145">
        <f>SUM($D16:N16)*0.005</f>
        <v>1427561.5454407874</v>
      </c>
      <c r="O52" s="144">
        <f>SUM($D16:O16)*0.005</f>
        <v>1427561.5454407874</v>
      </c>
      <c r="P52" s="148">
        <f>SUM($D16:P16)*0.005</f>
        <v>1427561.5454407874</v>
      </c>
      <c r="Q52" s="148">
        <f>SUM($D16:Q16)*0.005</f>
        <v>1427561.5454407874</v>
      </c>
      <c r="R52" s="148">
        <f>SUM($D16:R16)*0.005</f>
        <v>1427561.5454407874</v>
      </c>
      <c r="S52" s="145">
        <f>SUM($D16:S16)*0.005</f>
        <v>1427561.5454407874</v>
      </c>
      <c r="T52" s="144">
        <f>SUM($D16:T16)*0.005</f>
        <v>1427561.5454407874</v>
      </c>
      <c r="U52" s="148">
        <f>SUM($D16:U16)*0.005</f>
        <v>1427561.5454407874</v>
      </c>
      <c r="V52" s="148">
        <f>SUM($D16:V16)*0.005</f>
        <v>1427561.5454407874</v>
      </c>
    </row>
    <row r="53" spans="1:22" outlineLevel="2">
      <c r="A53" s="139"/>
      <c r="B53" s="168"/>
      <c r="C53" s="144"/>
      <c r="D53" s="145"/>
      <c r="E53" s="144"/>
      <c r="F53" s="148"/>
      <c r="G53" s="148"/>
      <c r="H53" s="148"/>
      <c r="I53" s="145"/>
      <c r="J53" s="144"/>
      <c r="K53" s="148"/>
      <c r="L53" s="148"/>
      <c r="M53" s="148"/>
      <c r="N53" s="145"/>
      <c r="O53" s="144"/>
      <c r="P53" s="148"/>
      <c r="Q53" s="148"/>
      <c r="R53" s="148"/>
      <c r="S53" s="145"/>
      <c r="T53" s="144"/>
      <c r="U53" s="148"/>
      <c r="V53" s="148"/>
    </row>
    <row r="54" spans="1:22" outlineLevel="2">
      <c r="A54" s="139"/>
      <c r="B54" s="168"/>
      <c r="C54" s="144"/>
      <c r="D54" s="145"/>
      <c r="E54" s="144"/>
      <c r="F54" s="148"/>
      <c r="G54" s="148"/>
      <c r="H54" s="148"/>
      <c r="I54" s="145"/>
      <c r="J54" s="144"/>
      <c r="K54" s="148"/>
      <c r="L54" s="148"/>
      <c r="M54" s="148"/>
      <c r="N54" s="145"/>
      <c r="O54" s="144"/>
      <c r="P54" s="148"/>
      <c r="Q54" s="148"/>
      <c r="R54" s="148"/>
      <c r="S54" s="145"/>
      <c r="T54" s="144"/>
      <c r="U54" s="148"/>
      <c r="V54" s="148"/>
    </row>
    <row r="55" spans="1:22" outlineLevel="2">
      <c r="A55" s="139"/>
      <c r="B55" s="168"/>
      <c r="C55" s="144"/>
      <c r="D55" s="145"/>
      <c r="E55" s="144"/>
      <c r="F55" s="148"/>
      <c r="G55" s="148"/>
      <c r="H55" s="148"/>
      <c r="I55" s="145"/>
      <c r="J55" s="144"/>
      <c r="K55" s="148"/>
      <c r="L55" s="148"/>
      <c r="M55" s="148"/>
      <c r="N55" s="145"/>
      <c r="O55" s="144"/>
      <c r="P55" s="148"/>
      <c r="Q55" s="148"/>
      <c r="R55" s="148"/>
      <c r="S55" s="145"/>
      <c r="T55" s="144"/>
      <c r="U55" s="148"/>
      <c r="V55" s="148"/>
    </row>
    <row r="56" spans="1:22" outlineLevel="2">
      <c r="A56" s="139"/>
      <c r="B56" s="168"/>
      <c r="C56" s="144"/>
      <c r="D56" s="145"/>
      <c r="E56" s="144"/>
      <c r="F56" s="148"/>
      <c r="G56" s="148"/>
      <c r="H56" s="148"/>
      <c r="I56" s="145"/>
      <c r="J56" s="144"/>
      <c r="K56" s="148"/>
      <c r="L56" s="148"/>
      <c r="M56" s="148"/>
      <c r="N56" s="145"/>
      <c r="O56" s="144"/>
      <c r="P56" s="148"/>
      <c r="Q56" s="148"/>
      <c r="R56" s="148"/>
      <c r="S56" s="145"/>
      <c r="T56" s="144"/>
      <c r="U56" s="148"/>
      <c r="V56" s="148"/>
    </row>
    <row r="57" spans="1:22" outlineLevel="2">
      <c r="A57" s="139"/>
      <c r="B57" s="168"/>
      <c r="C57" s="144"/>
      <c r="D57" s="145"/>
      <c r="E57" s="144"/>
      <c r="F57" s="148"/>
      <c r="G57" s="148"/>
      <c r="H57" s="148"/>
      <c r="I57" s="145"/>
      <c r="J57" s="144"/>
      <c r="K57" s="148"/>
      <c r="L57" s="148"/>
      <c r="M57" s="148"/>
      <c r="N57" s="145"/>
      <c r="O57" s="144"/>
      <c r="P57" s="148"/>
      <c r="Q57" s="148"/>
      <c r="R57" s="148"/>
      <c r="S57" s="145"/>
      <c r="T57" s="144"/>
      <c r="U57" s="148"/>
      <c r="V57" s="148"/>
    </row>
    <row r="58" spans="1:22" outlineLevel="2">
      <c r="A58" s="139"/>
      <c r="B58" s="168"/>
      <c r="C58" s="144"/>
      <c r="D58" s="145"/>
      <c r="E58" s="144"/>
      <c r="F58" s="148"/>
      <c r="G58" s="148"/>
      <c r="H58" s="148"/>
      <c r="I58" s="145"/>
      <c r="J58" s="144"/>
      <c r="K58" s="148"/>
      <c r="L58" s="148"/>
      <c r="M58" s="148"/>
      <c r="N58" s="145"/>
      <c r="O58" s="144"/>
      <c r="P58" s="148"/>
      <c r="Q58" s="148"/>
      <c r="R58" s="148"/>
      <c r="S58" s="145"/>
      <c r="T58" s="144"/>
      <c r="U58" s="148"/>
      <c r="V58" s="148"/>
    </row>
    <row r="59" spans="1:22" outlineLevel="2">
      <c r="A59" s="139"/>
      <c r="B59" s="168"/>
      <c r="C59" s="144"/>
      <c r="D59" s="145"/>
      <c r="E59" s="144"/>
      <c r="F59" s="148"/>
      <c r="G59" s="148"/>
      <c r="H59" s="148"/>
      <c r="I59" s="145"/>
      <c r="J59" s="144"/>
      <c r="K59" s="148"/>
      <c r="L59" s="148"/>
      <c r="M59" s="148"/>
      <c r="N59" s="145"/>
      <c r="O59" s="144"/>
      <c r="P59" s="148"/>
      <c r="Q59" s="148"/>
      <c r="R59" s="148"/>
      <c r="S59" s="145"/>
      <c r="T59" s="144"/>
      <c r="U59" s="148"/>
      <c r="V59" s="148"/>
    </row>
    <row r="60" spans="1:22" outlineLevel="2">
      <c r="A60" s="139"/>
      <c r="B60" s="168"/>
      <c r="C60" s="144"/>
      <c r="D60" s="145"/>
      <c r="E60" s="144"/>
      <c r="F60" s="148"/>
      <c r="G60" s="148"/>
      <c r="H60" s="148"/>
      <c r="I60" s="145"/>
      <c r="J60" s="144"/>
      <c r="K60" s="148"/>
      <c r="L60" s="148"/>
      <c r="M60" s="148"/>
      <c r="N60" s="145"/>
      <c r="O60" s="144"/>
      <c r="P60" s="148"/>
      <c r="Q60" s="148"/>
      <c r="R60" s="148"/>
      <c r="S60" s="145"/>
      <c r="T60" s="144"/>
      <c r="U60" s="148"/>
      <c r="V60" s="148"/>
    </row>
    <row r="61" spans="1:22" outlineLevel="2">
      <c r="A61" s="139"/>
      <c r="B61" s="168"/>
      <c r="C61" s="150"/>
      <c r="D61" s="151"/>
      <c r="E61" s="150"/>
      <c r="F61" s="153"/>
      <c r="G61" s="153"/>
      <c r="H61" s="153"/>
      <c r="I61" s="151"/>
      <c r="J61" s="150"/>
      <c r="K61" s="153"/>
      <c r="L61" s="153"/>
      <c r="M61" s="153"/>
      <c r="N61" s="151"/>
      <c r="O61" s="150"/>
      <c r="P61" s="153"/>
      <c r="Q61" s="153"/>
      <c r="R61" s="153"/>
      <c r="S61" s="151"/>
      <c r="T61" s="150"/>
      <c r="U61" s="153"/>
      <c r="V61" s="153"/>
    </row>
    <row r="62" spans="1:22" outlineLevel="2">
      <c r="A62" s="139"/>
      <c r="B62" s="168"/>
      <c r="C62" s="150"/>
      <c r="D62" s="151"/>
      <c r="E62" s="150"/>
      <c r="F62" s="153"/>
      <c r="G62" s="153"/>
      <c r="H62" s="153"/>
      <c r="I62" s="151"/>
      <c r="J62" s="150"/>
      <c r="K62" s="153"/>
      <c r="L62" s="153"/>
      <c r="M62" s="153"/>
      <c r="N62" s="151"/>
      <c r="O62" s="150"/>
      <c r="P62" s="153"/>
      <c r="Q62" s="153"/>
      <c r="R62" s="153"/>
      <c r="S62" s="151"/>
      <c r="T62" s="150"/>
      <c r="U62" s="153"/>
      <c r="V62" s="153"/>
    </row>
    <row r="63" spans="1:22" outlineLevel="2">
      <c r="A63" s="139"/>
      <c r="B63" s="168"/>
      <c r="C63" s="150"/>
      <c r="D63" s="151"/>
      <c r="E63" s="150"/>
      <c r="F63" s="153"/>
      <c r="G63" s="153"/>
      <c r="H63" s="153"/>
      <c r="I63" s="151"/>
      <c r="J63" s="150"/>
      <c r="K63" s="153"/>
      <c r="L63" s="153"/>
      <c r="M63" s="153"/>
      <c r="N63" s="151"/>
      <c r="O63" s="150"/>
      <c r="P63" s="153"/>
      <c r="Q63" s="153"/>
      <c r="R63" s="153"/>
      <c r="S63" s="151"/>
      <c r="T63" s="150"/>
      <c r="U63" s="153"/>
      <c r="V63" s="153"/>
    </row>
    <row r="64" spans="1:22" outlineLevel="2">
      <c r="A64" s="139"/>
      <c r="B64" s="168"/>
      <c r="C64" s="150"/>
      <c r="D64" s="151"/>
      <c r="E64" s="150"/>
      <c r="F64" s="153"/>
      <c r="G64" s="153"/>
      <c r="H64" s="153"/>
      <c r="I64" s="151"/>
      <c r="J64" s="150"/>
      <c r="K64" s="153"/>
      <c r="L64" s="153"/>
      <c r="M64" s="153"/>
      <c r="N64" s="151"/>
      <c r="O64" s="150"/>
      <c r="P64" s="153"/>
      <c r="Q64" s="153"/>
      <c r="R64" s="153"/>
      <c r="S64" s="151"/>
      <c r="T64" s="150"/>
      <c r="U64" s="153"/>
      <c r="V64" s="153"/>
    </row>
    <row r="65" spans="1:22" outlineLevel="2">
      <c r="A65" s="139"/>
      <c r="B65" s="168"/>
      <c r="C65" s="150"/>
      <c r="D65" s="151"/>
      <c r="E65" s="150"/>
      <c r="F65" s="153"/>
      <c r="G65" s="153"/>
      <c r="H65" s="153"/>
      <c r="I65" s="151"/>
      <c r="J65" s="150"/>
      <c r="K65" s="153"/>
      <c r="L65" s="153"/>
      <c r="M65" s="153"/>
      <c r="N65" s="151"/>
      <c r="O65" s="150"/>
      <c r="P65" s="153"/>
      <c r="Q65" s="153"/>
      <c r="R65" s="153"/>
      <c r="S65" s="151"/>
      <c r="T65" s="150"/>
      <c r="U65" s="153"/>
      <c r="V65" s="153"/>
    </row>
    <row r="66" spans="1:22" ht="15.75" outlineLevel="2" thickBot="1">
      <c r="A66" s="139"/>
      <c r="B66" s="169"/>
      <c r="C66" s="162"/>
      <c r="D66" s="163"/>
      <c r="E66" s="162"/>
      <c r="F66" s="165"/>
      <c r="G66" s="165"/>
      <c r="H66" s="165"/>
      <c r="I66" s="163"/>
      <c r="J66" s="162"/>
      <c r="K66" s="165"/>
      <c r="L66" s="165"/>
      <c r="M66" s="165"/>
      <c r="N66" s="163"/>
      <c r="O66" s="162"/>
      <c r="P66" s="165"/>
      <c r="Q66" s="165"/>
      <c r="R66" s="165"/>
      <c r="S66" s="163"/>
      <c r="T66" s="162"/>
      <c r="U66" s="165"/>
      <c r="V66" s="165"/>
    </row>
    <row r="67" spans="1:22" ht="15.75" outlineLevel="2" thickBot="1">
      <c r="A67" s="139"/>
      <c r="B67" s="159" t="s">
        <v>229</v>
      </c>
      <c r="C67" s="160">
        <f>SUM(C52:C66)</f>
        <v>0</v>
      </c>
      <c r="D67" s="160">
        <f t="shared" ref="D67:V67" si="3">SUM(D52:D66)</f>
        <v>210490.77875585164</v>
      </c>
      <c r="E67" s="160">
        <f t="shared" si="3"/>
        <v>742438.5356254169</v>
      </c>
      <c r="F67" s="160">
        <f t="shared" si="3"/>
        <v>991433.54967896489</v>
      </c>
      <c r="G67" s="160">
        <f t="shared" si="3"/>
        <v>1183784.7336033834</v>
      </c>
      <c r="H67" s="160">
        <f t="shared" si="3"/>
        <v>1365460.248638114</v>
      </c>
      <c r="I67" s="160">
        <f t="shared" si="3"/>
        <v>1427561.5454407874</v>
      </c>
      <c r="J67" s="160">
        <f t="shared" si="3"/>
        <v>1427561.5454407874</v>
      </c>
      <c r="K67" s="160">
        <f t="shared" si="3"/>
        <v>1427561.5454407874</v>
      </c>
      <c r="L67" s="160">
        <f t="shared" si="3"/>
        <v>1427561.5454407874</v>
      </c>
      <c r="M67" s="160">
        <f t="shared" si="3"/>
        <v>1427561.5454407874</v>
      </c>
      <c r="N67" s="160">
        <f t="shared" si="3"/>
        <v>1427561.5454407874</v>
      </c>
      <c r="O67" s="160">
        <f t="shared" si="3"/>
        <v>1427561.5454407874</v>
      </c>
      <c r="P67" s="160">
        <f t="shared" si="3"/>
        <v>1427561.5454407874</v>
      </c>
      <c r="Q67" s="160">
        <f t="shared" si="3"/>
        <v>1427561.5454407874</v>
      </c>
      <c r="R67" s="160">
        <f t="shared" si="3"/>
        <v>1427561.5454407874</v>
      </c>
      <c r="S67" s="160">
        <f t="shared" si="3"/>
        <v>1427561.5454407874</v>
      </c>
      <c r="T67" s="160">
        <f t="shared" si="3"/>
        <v>1427561.5454407874</v>
      </c>
      <c r="U67" s="160">
        <f t="shared" si="3"/>
        <v>1427561.5454407874</v>
      </c>
      <c r="V67" s="160">
        <f t="shared" si="3"/>
        <v>1427561.5454407874</v>
      </c>
    </row>
    <row r="68" spans="1:22" ht="16.5" outlineLevel="1" thickBot="1">
      <c r="A68" s="139"/>
      <c r="B68" s="1"/>
      <c r="C68" s="166"/>
      <c r="D68" s="166"/>
      <c r="E68" s="166"/>
      <c r="F68" s="166"/>
      <c r="G68" s="166"/>
    </row>
    <row r="69" spans="1:22" ht="21" customHeight="1" outlineLevel="1" thickBot="1">
      <c r="A69"/>
      <c r="B69" s="137" t="s">
        <v>230</v>
      </c>
      <c r="C69" s="138"/>
      <c r="D69" s="138"/>
      <c r="E69" s="138"/>
      <c r="F69" s="138"/>
      <c r="G69" s="138"/>
      <c r="H69" s="138"/>
      <c r="I69" s="138"/>
      <c r="J69" s="138"/>
      <c r="K69" s="138"/>
      <c r="L69" s="138"/>
      <c r="M69" s="138"/>
      <c r="N69" s="138"/>
      <c r="O69" s="138"/>
      <c r="P69" s="138"/>
      <c r="Q69" s="138"/>
      <c r="R69" s="138"/>
      <c r="S69" s="138"/>
      <c r="T69" s="138"/>
      <c r="U69" s="138"/>
      <c r="V69" s="138"/>
    </row>
    <row r="70" spans="1:22" ht="30" customHeight="1" outlineLevel="2">
      <c r="A70" s="139"/>
      <c r="B70" s="209"/>
      <c r="C70" s="140" t="str">
        <f>CONCATENATE("FORECAST 
($, real ", dms_DollarReal)</f>
        <v>FORECAST 
($, real June 2026</v>
      </c>
      <c r="D70" s="140"/>
      <c r="E70" s="140"/>
      <c r="F70" s="140"/>
      <c r="G70" s="140"/>
      <c r="H70" s="140"/>
      <c r="I70" s="140"/>
      <c r="J70" s="140"/>
      <c r="K70" s="140"/>
      <c r="L70" s="140"/>
      <c r="M70" s="140"/>
      <c r="N70" s="140"/>
      <c r="O70" s="140"/>
      <c r="P70" s="140"/>
      <c r="Q70" s="140"/>
      <c r="R70" s="140"/>
      <c r="S70" s="140"/>
      <c r="T70" s="140"/>
      <c r="U70" s="140"/>
      <c r="V70" s="140"/>
    </row>
    <row r="71" spans="1:22" ht="15" customHeight="1" outlineLevel="2" thickBot="1">
      <c r="A71" s="139"/>
      <c r="B71" s="210"/>
      <c r="C71" s="141" t="s">
        <v>196</v>
      </c>
      <c r="D71" s="141" t="s">
        <v>197</v>
      </c>
      <c r="E71" s="142" t="s">
        <v>198</v>
      </c>
      <c r="F71" s="142" t="s">
        <v>199</v>
      </c>
      <c r="G71" s="142" t="s">
        <v>200</v>
      </c>
      <c r="H71" s="142" t="s">
        <v>201</v>
      </c>
      <c r="I71" s="142" t="s">
        <v>202</v>
      </c>
      <c r="J71" s="141" t="s">
        <v>203</v>
      </c>
      <c r="K71" s="141" t="s">
        <v>204</v>
      </c>
      <c r="L71" s="141" t="s">
        <v>205</v>
      </c>
      <c r="M71" s="141" t="s">
        <v>206</v>
      </c>
      <c r="N71" s="141" t="s">
        <v>207</v>
      </c>
      <c r="O71" s="142" t="s">
        <v>208</v>
      </c>
      <c r="P71" s="142" t="s">
        <v>209</v>
      </c>
      <c r="Q71" s="142" t="s">
        <v>210</v>
      </c>
      <c r="R71" s="142" t="s">
        <v>211</v>
      </c>
      <c r="S71" s="142" t="s">
        <v>212</v>
      </c>
      <c r="T71" s="141" t="s">
        <v>213</v>
      </c>
      <c r="U71" s="141" t="s">
        <v>214</v>
      </c>
      <c r="V71" s="141" t="s">
        <v>215</v>
      </c>
    </row>
    <row r="72" spans="1:22" outlineLevel="2">
      <c r="A72" s="139"/>
      <c r="B72" s="167" t="s">
        <v>228</v>
      </c>
      <c r="C72" s="144"/>
      <c r="D72" s="145">
        <f>SUM($D30:D30)*0.005</f>
        <v>39274.883409202055</v>
      </c>
      <c r="E72" s="144">
        <f>SUM($D30:E30)*0.005</f>
        <v>65152.980323223492</v>
      </c>
      <c r="F72" s="148">
        <f>SUM($D30:F30)*0.005</f>
        <v>93960.520052700551</v>
      </c>
      <c r="G72" s="148">
        <f>SUM($D30:G30)*0.005</f>
        <v>111266.38154714361</v>
      </c>
      <c r="H72" s="148">
        <f>SUM($D30:H30)*0.005</f>
        <v>131293.33627037136</v>
      </c>
      <c r="I72" s="145">
        <f>SUM($D30:I30)*0.005</f>
        <v>171436.99984519352</v>
      </c>
      <c r="J72" s="144">
        <f>SUM($D30:J30)*0.005</f>
        <v>171436.99984519352</v>
      </c>
      <c r="K72" s="148">
        <f>SUM($D30:K30)*0.005</f>
        <v>171436.99984519352</v>
      </c>
      <c r="L72" s="148">
        <f>SUM($D30:L30)*0.005</f>
        <v>171436.99984519352</v>
      </c>
      <c r="M72" s="148">
        <f>SUM($D30:M30)*0.005</f>
        <v>171436.99984519352</v>
      </c>
      <c r="N72" s="145">
        <f>SUM($D30:N30)*0.005</f>
        <v>171436.99984519352</v>
      </c>
      <c r="O72" s="144">
        <f>SUM($D30:O30)*0.005</f>
        <v>171436.99984519352</v>
      </c>
      <c r="P72" s="148">
        <f>SUM($D30:P30)*0.005</f>
        <v>171436.99984519352</v>
      </c>
      <c r="Q72" s="148">
        <f>SUM($D30:Q30)*0.005</f>
        <v>171436.99984519352</v>
      </c>
      <c r="R72" s="148">
        <f>SUM($D30:R30)*0.005</f>
        <v>171436.99984519352</v>
      </c>
      <c r="S72" s="145">
        <f>SUM($D30:S30)*0.005</f>
        <v>171436.99984519352</v>
      </c>
      <c r="T72" s="144">
        <f>SUM($D30:T30)*0.005</f>
        <v>171436.99984519352</v>
      </c>
      <c r="U72" s="148">
        <f>SUM($D30:U30)*0.005</f>
        <v>171436.99984519352</v>
      </c>
      <c r="V72" s="148">
        <f>SUM($D30:V30)*0.005</f>
        <v>171436.99984519352</v>
      </c>
    </row>
    <row r="73" spans="1:22" outlineLevel="2">
      <c r="A73" s="139"/>
      <c r="B73" s="168"/>
      <c r="C73" s="144"/>
      <c r="D73" s="145"/>
      <c r="E73" s="144"/>
      <c r="F73" s="148"/>
      <c r="G73" s="148"/>
      <c r="H73" s="148"/>
      <c r="I73" s="145"/>
      <c r="J73" s="144"/>
      <c r="K73" s="148"/>
      <c r="L73" s="148"/>
      <c r="M73" s="148"/>
      <c r="N73" s="145"/>
      <c r="O73" s="144"/>
      <c r="P73" s="148"/>
      <c r="Q73" s="148"/>
      <c r="R73" s="148"/>
      <c r="S73" s="145"/>
      <c r="T73" s="144"/>
      <c r="U73" s="148"/>
      <c r="V73" s="148"/>
    </row>
    <row r="74" spans="1:22" outlineLevel="2">
      <c r="A74" s="139"/>
      <c r="B74" s="168"/>
      <c r="C74" s="144"/>
      <c r="D74" s="145"/>
      <c r="E74" s="144"/>
      <c r="F74" s="148"/>
      <c r="G74" s="148"/>
      <c r="H74" s="148"/>
      <c r="I74" s="145"/>
      <c r="J74" s="144"/>
      <c r="K74" s="148"/>
      <c r="L74" s="148"/>
      <c r="M74" s="148"/>
      <c r="N74" s="145"/>
      <c r="O74" s="144"/>
      <c r="P74" s="148"/>
      <c r="Q74" s="148"/>
      <c r="R74" s="148"/>
      <c r="S74" s="145"/>
      <c r="T74" s="144"/>
      <c r="U74" s="148"/>
      <c r="V74" s="148"/>
    </row>
    <row r="75" spans="1:22" outlineLevel="2">
      <c r="A75" s="139"/>
      <c r="B75" s="168"/>
      <c r="C75" s="144"/>
      <c r="D75" s="145"/>
      <c r="E75" s="144"/>
      <c r="F75" s="148"/>
      <c r="G75" s="148"/>
      <c r="H75" s="148"/>
      <c r="I75" s="145"/>
      <c r="J75" s="144"/>
      <c r="K75" s="148"/>
      <c r="L75" s="148"/>
      <c r="M75" s="148"/>
      <c r="N75" s="145"/>
      <c r="O75" s="144"/>
      <c r="P75" s="148"/>
      <c r="Q75" s="148"/>
      <c r="R75" s="148"/>
      <c r="S75" s="145"/>
      <c r="T75" s="144"/>
      <c r="U75" s="148"/>
      <c r="V75" s="148"/>
    </row>
    <row r="76" spans="1:22" outlineLevel="2">
      <c r="A76" s="139"/>
      <c r="B76" s="168"/>
      <c r="C76" s="144"/>
      <c r="D76" s="145"/>
      <c r="E76" s="144"/>
      <c r="F76" s="148"/>
      <c r="G76" s="148"/>
      <c r="H76" s="148"/>
      <c r="I76" s="145"/>
      <c r="J76" s="144"/>
      <c r="K76" s="148"/>
      <c r="L76" s="148"/>
      <c r="M76" s="148"/>
      <c r="N76" s="145"/>
      <c r="O76" s="144"/>
      <c r="P76" s="148"/>
      <c r="Q76" s="148"/>
      <c r="R76" s="148"/>
      <c r="S76" s="145"/>
      <c r="T76" s="144"/>
      <c r="U76" s="148"/>
      <c r="V76" s="148"/>
    </row>
    <row r="77" spans="1:22" outlineLevel="2">
      <c r="A77" s="139"/>
      <c r="B77" s="168"/>
      <c r="C77" s="144"/>
      <c r="D77" s="145"/>
      <c r="E77" s="144"/>
      <c r="F77" s="148"/>
      <c r="G77" s="148"/>
      <c r="H77" s="148"/>
      <c r="I77" s="145"/>
      <c r="J77" s="144"/>
      <c r="K77" s="148"/>
      <c r="L77" s="148"/>
      <c r="M77" s="148"/>
      <c r="N77" s="145"/>
      <c r="O77" s="144"/>
      <c r="P77" s="148"/>
      <c r="Q77" s="148"/>
      <c r="R77" s="148"/>
      <c r="S77" s="145"/>
      <c r="T77" s="144"/>
      <c r="U77" s="148"/>
      <c r="V77" s="148"/>
    </row>
    <row r="78" spans="1:22" outlineLevel="2">
      <c r="A78" s="139"/>
      <c r="B78" s="168"/>
      <c r="C78" s="144"/>
      <c r="D78" s="145"/>
      <c r="E78" s="144"/>
      <c r="F78" s="148"/>
      <c r="G78" s="148"/>
      <c r="H78" s="148"/>
      <c r="I78" s="145"/>
      <c r="J78" s="144"/>
      <c r="K78" s="148"/>
      <c r="L78" s="148"/>
      <c r="M78" s="148"/>
      <c r="N78" s="145"/>
      <c r="O78" s="144"/>
      <c r="P78" s="148"/>
      <c r="Q78" s="148"/>
      <c r="R78" s="148"/>
      <c r="S78" s="145"/>
      <c r="T78" s="144"/>
      <c r="U78" s="148"/>
      <c r="V78" s="148"/>
    </row>
    <row r="79" spans="1:22" outlineLevel="2">
      <c r="A79" s="139"/>
      <c r="B79" s="168"/>
      <c r="C79" s="144"/>
      <c r="D79" s="145"/>
      <c r="E79" s="144"/>
      <c r="F79" s="148"/>
      <c r="G79" s="148"/>
      <c r="H79" s="148"/>
      <c r="I79" s="145"/>
      <c r="J79" s="144"/>
      <c r="K79" s="148"/>
      <c r="L79" s="148"/>
      <c r="M79" s="148"/>
      <c r="N79" s="145"/>
      <c r="O79" s="144"/>
      <c r="P79" s="148"/>
      <c r="Q79" s="148"/>
      <c r="R79" s="148"/>
      <c r="S79" s="145"/>
      <c r="T79" s="144"/>
      <c r="U79" s="148"/>
      <c r="V79" s="148"/>
    </row>
    <row r="80" spans="1:22" outlineLevel="2">
      <c r="A80" s="139"/>
      <c r="B80" s="168"/>
      <c r="C80" s="144"/>
      <c r="D80" s="145"/>
      <c r="E80" s="144"/>
      <c r="F80" s="148"/>
      <c r="G80" s="148"/>
      <c r="H80" s="148"/>
      <c r="I80" s="145"/>
      <c r="J80" s="144"/>
      <c r="K80" s="148"/>
      <c r="L80" s="148"/>
      <c r="M80" s="148"/>
      <c r="N80" s="145"/>
      <c r="O80" s="144"/>
      <c r="P80" s="148"/>
      <c r="Q80" s="148"/>
      <c r="R80" s="148"/>
      <c r="S80" s="145"/>
      <c r="T80" s="144"/>
      <c r="U80" s="148"/>
      <c r="V80" s="148"/>
    </row>
    <row r="81" spans="1:22" outlineLevel="2">
      <c r="A81" s="139"/>
      <c r="B81" s="168"/>
      <c r="C81" s="150"/>
      <c r="D81" s="151"/>
      <c r="E81" s="150"/>
      <c r="F81" s="153"/>
      <c r="G81" s="153"/>
      <c r="H81" s="153"/>
      <c r="I81" s="151"/>
      <c r="J81" s="150"/>
      <c r="K81" s="153"/>
      <c r="L81" s="153"/>
      <c r="M81" s="153"/>
      <c r="N81" s="151"/>
      <c r="O81" s="150"/>
      <c r="P81" s="153"/>
      <c r="Q81" s="153"/>
      <c r="R81" s="153"/>
      <c r="S81" s="151"/>
      <c r="T81" s="150"/>
      <c r="U81" s="153"/>
      <c r="V81" s="153"/>
    </row>
    <row r="82" spans="1:22" outlineLevel="2">
      <c r="A82" s="139"/>
      <c r="B82" s="168"/>
      <c r="C82" s="150"/>
      <c r="D82" s="151"/>
      <c r="E82" s="150"/>
      <c r="F82" s="153"/>
      <c r="G82" s="153"/>
      <c r="H82" s="153"/>
      <c r="I82" s="151"/>
      <c r="J82" s="150"/>
      <c r="K82" s="153"/>
      <c r="L82" s="153"/>
      <c r="M82" s="153"/>
      <c r="N82" s="151"/>
      <c r="O82" s="150"/>
      <c r="P82" s="153"/>
      <c r="Q82" s="153"/>
      <c r="R82" s="153"/>
      <c r="S82" s="151"/>
      <c r="T82" s="150"/>
      <c r="U82" s="153"/>
      <c r="V82" s="153"/>
    </row>
    <row r="83" spans="1:22" outlineLevel="2">
      <c r="A83" s="139"/>
      <c r="B83" s="168"/>
      <c r="C83" s="150"/>
      <c r="D83" s="151"/>
      <c r="E83" s="150"/>
      <c r="F83" s="153"/>
      <c r="G83" s="153"/>
      <c r="H83" s="153"/>
      <c r="I83" s="151"/>
      <c r="J83" s="150"/>
      <c r="K83" s="153"/>
      <c r="L83" s="153"/>
      <c r="M83" s="153"/>
      <c r="N83" s="151"/>
      <c r="O83" s="150"/>
      <c r="P83" s="153"/>
      <c r="Q83" s="153"/>
      <c r="R83" s="153"/>
      <c r="S83" s="151"/>
      <c r="T83" s="150"/>
      <c r="U83" s="153"/>
      <c r="V83" s="153"/>
    </row>
    <row r="84" spans="1:22" outlineLevel="2">
      <c r="A84" s="139"/>
      <c r="B84" s="168"/>
      <c r="C84" s="150"/>
      <c r="D84" s="151"/>
      <c r="E84" s="150"/>
      <c r="F84" s="153"/>
      <c r="G84" s="153"/>
      <c r="H84" s="153"/>
      <c r="I84" s="151"/>
      <c r="J84" s="150"/>
      <c r="K84" s="153"/>
      <c r="L84" s="153"/>
      <c r="M84" s="153"/>
      <c r="N84" s="151"/>
      <c r="O84" s="150"/>
      <c r="P84" s="153"/>
      <c r="Q84" s="153"/>
      <c r="R84" s="153"/>
      <c r="S84" s="151"/>
      <c r="T84" s="150"/>
      <c r="U84" s="153"/>
      <c r="V84" s="153"/>
    </row>
    <row r="85" spans="1:22" outlineLevel="2">
      <c r="A85" s="139"/>
      <c r="B85" s="168"/>
      <c r="C85" s="150"/>
      <c r="D85" s="151"/>
      <c r="E85" s="150"/>
      <c r="F85" s="153"/>
      <c r="G85" s="153"/>
      <c r="H85" s="153"/>
      <c r="I85" s="151"/>
      <c r="J85" s="150"/>
      <c r="K85" s="153"/>
      <c r="L85" s="153"/>
      <c r="M85" s="153"/>
      <c r="N85" s="151"/>
      <c r="O85" s="150"/>
      <c r="P85" s="153"/>
      <c r="Q85" s="153"/>
      <c r="R85" s="153"/>
      <c r="S85" s="151"/>
      <c r="T85" s="150"/>
      <c r="U85" s="153"/>
      <c r="V85" s="153"/>
    </row>
    <row r="86" spans="1:22" ht="15.75" outlineLevel="2" thickBot="1">
      <c r="A86" s="139"/>
      <c r="B86" s="169"/>
      <c r="C86" s="162"/>
      <c r="D86" s="163"/>
      <c r="E86" s="162"/>
      <c r="F86" s="165"/>
      <c r="G86" s="165"/>
      <c r="H86" s="165"/>
      <c r="I86" s="163"/>
      <c r="J86" s="162"/>
      <c r="K86" s="165"/>
      <c r="L86" s="165"/>
      <c r="M86" s="165"/>
      <c r="N86" s="163"/>
      <c r="O86" s="162"/>
      <c r="P86" s="165"/>
      <c r="Q86" s="165"/>
      <c r="R86" s="165"/>
      <c r="S86" s="163"/>
      <c r="T86" s="162"/>
      <c r="U86" s="165"/>
      <c r="V86" s="165"/>
    </row>
    <row r="87" spans="1:22" ht="15.75" outlineLevel="2" thickBot="1">
      <c r="A87" s="139"/>
      <c r="B87" s="159" t="s">
        <v>229</v>
      </c>
      <c r="C87" s="160">
        <f>SUM(C72:C86)</f>
        <v>0</v>
      </c>
      <c r="D87" s="160">
        <f t="shared" ref="D87:V87" si="4">SUM(D72:D86)</f>
        <v>39274.883409202055</v>
      </c>
      <c r="E87" s="160">
        <f t="shared" si="4"/>
        <v>65152.980323223492</v>
      </c>
      <c r="F87" s="160">
        <f t="shared" si="4"/>
        <v>93960.520052700551</v>
      </c>
      <c r="G87" s="160">
        <f t="shared" si="4"/>
        <v>111266.38154714361</v>
      </c>
      <c r="H87" s="160">
        <f t="shared" si="4"/>
        <v>131293.33627037136</v>
      </c>
      <c r="I87" s="160">
        <f t="shared" si="4"/>
        <v>171436.99984519352</v>
      </c>
      <c r="J87" s="160">
        <f t="shared" si="4"/>
        <v>171436.99984519352</v>
      </c>
      <c r="K87" s="160">
        <f t="shared" si="4"/>
        <v>171436.99984519352</v>
      </c>
      <c r="L87" s="160">
        <f t="shared" si="4"/>
        <v>171436.99984519352</v>
      </c>
      <c r="M87" s="160">
        <f t="shared" si="4"/>
        <v>171436.99984519352</v>
      </c>
      <c r="N87" s="160">
        <f t="shared" si="4"/>
        <v>171436.99984519352</v>
      </c>
      <c r="O87" s="160">
        <f t="shared" si="4"/>
        <v>171436.99984519352</v>
      </c>
      <c r="P87" s="160">
        <f t="shared" si="4"/>
        <v>171436.99984519352</v>
      </c>
      <c r="Q87" s="160">
        <f t="shared" si="4"/>
        <v>171436.99984519352</v>
      </c>
      <c r="R87" s="160">
        <f t="shared" si="4"/>
        <v>171436.99984519352</v>
      </c>
      <c r="S87" s="160">
        <f t="shared" si="4"/>
        <v>171436.99984519352</v>
      </c>
      <c r="T87" s="160">
        <f t="shared" si="4"/>
        <v>171436.99984519352</v>
      </c>
      <c r="U87" s="160">
        <f t="shared" si="4"/>
        <v>171436.99984519352</v>
      </c>
      <c r="V87" s="160">
        <f t="shared" si="4"/>
        <v>171436.99984519352</v>
      </c>
    </row>
    <row r="88" spans="1:22" ht="16.5" outlineLevel="1" thickBot="1">
      <c r="A88" s="139"/>
      <c r="B88" s="1"/>
      <c r="C88" s="166"/>
      <c r="D88" s="166"/>
      <c r="E88" s="166"/>
      <c r="F88" s="166"/>
      <c r="G88" s="166"/>
    </row>
    <row r="89" spans="1:22" ht="21" customHeight="1" outlineLevel="1" thickBot="1">
      <c r="A89"/>
      <c r="B89" s="137" t="s">
        <v>231</v>
      </c>
      <c r="C89" s="138"/>
      <c r="D89" s="138"/>
      <c r="E89" s="138"/>
      <c r="F89" s="138"/>
      <c r="G89" s="138"/>
      <c r="H89" s="138"/>
      <c r="I89" s="138"/>
      <c r="J89" s="138"/>
      <c r="K89" s="138"/>
      <c r="L89" s="138"/>
      <c r="M89" s="138"/>
      <c r="N89" s="138"/>
      <c r="O89" s="138"/>
      <c r="P89" s="138"/>
      <c r="Q89" s="138"/>
      <c r="R89" s="138"/>
      <c r="S89" s="138"/>
      <c r="T89" s="138"/>
      <c r="U89" s="138"/>
      <c r="V89" s="138"/>
    </row>
    <row r="90" spans="1:22" ht="30" customHeight="1" outlineLevel="2">
      <c r="A90" s="139"/>
      <c r="B90" s="209"/>
      <c r="C90" s="140" t="str">
        <f>CONCATENATE("FORECAST 
($, real ", dms_DollarReal)</f>
        <v>FORECAST 
($, real June 2026</v>
      </c>
      <c r="D90" s="140"/>
      <c r="E90" s="140"/>
      <c r="F90" s="140"/>
      <c r="G90" s="140"/>
      <c r="H90" s="140"/>
      <c r="I90" s="140"/>
      <c r="J90" s="140"/>
      <c r="K90" s="140"/>
      <c r="L90" s="140"/>
      <c r="M90" s="140"/>
      <c r="N90" s="140"/>
      <c r="O90" s="140"/>
      <c r="P90" s="140"/>
      <c r="Q90" s="140"/>
      <c r="R90" s="140"/>
      <c r="S90" s="140"/>
      <c r="T90" s="140"/>
      <c r="U90" s="140"/>
      <c r="V90" s="140"/>
    </row>
    <row r="91" spans="1:22" ht="15" customHeight="1" outlineLevel="2" thickBot="1">
      <c r="A91" s="139"/>
      <c r="B91" s="210"/>
      <c r="C91" s="141" t="s">
        <v>196</v>
      </c>
      <c r="D91" s="141" t="s">
        <v>197</v>
      </c>
      <c r="E91" s="142" t="s">
        <v>198</v>
      </c>
      <c r="F91" s="142" t="s">
        <v>199</v>
      </c>
      <c r="G91" s="142" t="s">
        <v>200</v>
      </c>
      <c r="H91" s="142" t="s">
        <v>201</v>
      </c>
      <c r="I91" s="142" t="s">
        <v>202</v>
      </c>
      <c r="J91" s="141" t="s">
        <v>203</v>
      </c>
      <c r="K91" s="141" t="s">
        <v>204</v>
      </c>
      <c r="L91" s="141" t="s">
        <v>205</v>
      </c>
      <c r="M91" s="141" t="s">
        <v>206</v>
      </c>
      <c r="N91" s="141" t="s">
        <v>207</v>
      </c>
      <c r="O91" s="142" t="s">
        <v>208</v>
      </c>
      <c r="P91" s="142" t="s">
        <v>209</v>
      </c>
      <c r="Q91" s="142" t="s">
        <v>210</v>
      </c>
      <c r="R91" s="142" t="s">
        <v>211</v>
      </c>
      <c r="S91" s="142" t="s">
        <v>212</v>
      </c>
      <c r="T91" s="141" t="s">
        <v>213</v>
      </c>
      <c r="U91" s="141" t="s">
        <v>214</v>
      </c>
      <c r="V91" s="141" t="s">
        <v>215</v>
      </c>
    </row>
    <row r="92" spans="1:22" outlineLevel="2">
      <c r="A92" s="139"/>
      <c r="B92" s="167"/>
      <c r="C92" s="144"/>
      <c r="D92" s="145"/>
      <c r="E92" s="144"/>
      <c r="F92" s="148"/>
      <c r="G92" s="148"/>
      <c r="H92" s="148"/>
      <c r="I92" s="145"/>
      <c r="J92" s="144"/>
      <c r="K92" s="148"/>
      <c r="L92" s="148"/>
      <c r="M92" s="148"/>
      <c r="N92" s="145"/>
      <c r="O92" s="144"/>
      <c r="P92" s="148"/>
      <c r="Q92" s="148"/>
      <c r="R92" s="148"/>
      <c r="S92" s="145"/>
      <c r="T92" s="144"/>
      <c r="U92" s="148"/>
      <c r="V92" s="148"/>
    </row>
    <row r="93" spans="1:22" outlineLevel="2">
      <c r="A93" s="139"/>
      <c r="B93" s="168"/>
      <c r="C93" s="144"/>
      <c r="D93" s="145"/>
      <c r="E93" s="144"/>
      <c r="F93" s="148"/>
      <c r="G93" s="148"/>
      <c r="H93" s="148"/>
      <c r="I93" s="145"/>
      <c r="J93" s="144"/>
      <c r="K93" s="148"/>
      <c r="L93" s="148"/>
      <c r="M93" s="148"/>
      <c r="N93" s="145"/>
      <c r="O93" s="144"/>
      <c r="P93" s="148"/>
      <c r="Q93" s="148"/>
      <c r="R93" s="148"/>
      <c r="S93" s="145"/>
      <c r="T93" s="144"/>
      <c r="U93" s="148"/>
      <c r="V93" s="148"/>
    </row>
    <row r="94" spans="1:22" outlineLevel="2">
      <c r="A94" s="139"/>
      <c r="B94" s="168"/>
      <c r="C94" s="144"/>
      <c r="D94" s="145"/>
      <c r="E94" s="144"/>
      <c r="F94" s="148"/>
      <c r="G94" s="148"/>
      <c r="H94" s="148"/>
      <c r="I94" s="145"/>
      <c r="J94" s="144"/>
      <c r="K94" s="148"/>
      <c r="L94" s="148"/>
      <c r="M94" s="148"/>
      <c r="N94" s="145"/>
      <c r="O94" s="144"/>
      <c r="P94" s="148"/>
      <c r="Q94" s="148"/>
      <c r="R94" s="148"/>
      <c r="S94" s="145"/>
      <c r="T94" s="144"/>
      <c r="U94" s="148"/>
      <c r="V94" s="148"/>
    </row>
    <row r="95" spans="1:22" outlineLevel="2">
      <c r="A95" s="139"/>
      <c r="B95" s="168"/>
      <c r="C95" s="144"/>
      <c r="D95" s="145"/>
      <c r="E95" s="144"/>
      <c r="F95" s="148"/>
      <c r="G95" s="148"/>
      <c r="H95" s="148"/>
      <c r="I95" s="145"/>
      <c r="J95" s="144"/>
      <c r="K95" s="148"/>
      <c r="L95" s="148"/>
      <c r="M95" s="148"/>
      <c r="N95" s="145"/>
      <c r="O95" s="144"/>
      <c r="P95" s="148"/>
      <c r="Q95" s="148"/>
      <c r="R95" s="148"/>
      <c r="S95" s="145"/>
      <c r="T95" s="144"/>
      <c r="U95" s="148"/>
      <c r="V95" s="148"/>
    </row>
    <row r="96" spans="1:22" outlineLevel="2">
      <c r="A96" s="139"/>
      <c r="B96" s="168"/>
      <c r="C96" s="144"/>
      <c r="D96" s="145"/>
      <c r="E96" s="144"/>
      <c r="F96" s="148"/>
      <c r="G96" s="148"/>
      <c r="H96" s="148"/>
      <c r="I96" s="145"/>
      <c r="J96" s="144"/>
      <c r="K96" s="148"/>
      <c r="L96" s="148"/>
      <c r="M96" s="148"/>
      <c r="N96" s="145"/>
      <c r="O96" s="144"/>
      <c r="P96" s="148"/>
      <c r="Q96" s="148"/>
      <c r="R96" s="148"/>
      <c r="S96" s="145"/>
      <c r="T96" s="144"/>
      <c r="U96" s="148"/>
      <c r="V96" s="148"/>
    </row>
    <row r="97" spans="1:22" outlineLevel="2">
      <c r="A97" s="139"/>
      <c r="B97" s="168"/>
      <c r="C97" s="144"/>
      <c r="D97" s="145"/>
      <c r="E97" s="144"/>
      <c r="F97" s="148"/>
      <c r="G97" s="148"/>
      <c r="H97" s="148"/>
      <c r="I97" s="145"/>
      <c r="J97" s="144"/>
      <c r="K97" s="148"/>
      <c r="L97" s="148"/>
      <c r="M97" s="148"/>
      <c r="N97" s="145"/>
      <c r="O97" s="144"/>
      <c r="P97" s="148"/>
      <c r="Q97" s="148"/>
      <c r="R97" s="148"/>
      <c r="S97" s="145"/>
      <c r="T97" s="144"/>
      <c r="U97" s="148"/>
      <c r="V97" s="148"/>
    </row>
    <row r="98" spans="1:22" outlineLevel="2">
      <c r="A98" s="139"/>
      <c r="B98" s="168"/>
      <c r="C98" s="144"/>
      <c r="D98" s="145"/>
      <c r="E98" s="144"/>
      <c r="F98" s="148"/>
      <c r="G98" s="148"/>
      <c r="H98" s="148"/>
      <c r="I98" s="145"/>
      <c r="J98" s="144"/>
      <c r="K98" s="148"/>
      <c r="L98" s="148"/>
      <c r="M98" s="148"/>
      <c r="N98" s="145"/>
      <c r="O98" s="144"/>
      <c r="P98" s="148"/>
      <c r="Q98" s="148"/>
      <c r="R98" s="148"/>
      <c r="S98" s="145"/>
      <c r="T98" s="144"/>
      <c r="U98" s="148"/>
      <c r="V98" s="148"/>
    </row>
    <row r="99" spans="1:22" outlineLevel="2">
      <c r="A99" s="139"/>
      <c r="B99" s="168"/>
      <c r="C99" s="144"/>
      <c r="D99" s="145"/>
      <c r="E99" s="144"/>
      <c r="F99" s="148"/>
      <c r="G99" s="148"/>
      <c r="H99" s="148"/>
      <c r="I99" s="145"/>
      <c r="J99" s="144"/>
      <c r="K99" s="148"/>
      <c r="L99" s="148"/>
      <c r="M99" s="148"/>
      <c r="N99" s="145"/>
      <c r="O99" s="144"/>
      <c r="P99" s="148"/>
      <c r="Q99" s="148"/>
      <c r="R99" s="148"/>
      <c r="S99" s="145"/>
      <c r="T99" s="144"/>
      <c r="U99" s="148"/>
      <c r="V99" s="148"/>
    </row>
    <row r="100" spans="1:22" outlineLevel="2">
      <c r="A100" s="139"/>
      <c r="B100" s="168"/>
      <c r="C100" s="144"/>
      <c r="D100" s="145"/>
      <c r="E100" s="144"/>
      <c r="F100" s="148"/>
      <c r="G100" s="148"/>
      <c r="H100" s="148"/>
      <c r="I100" s="145"/>
      <c r="J100" s="144"/>
      <c r="K100" s="148"/>
      <c r="L100" s="148"/>
      <c r="M100" s="148"/>
      <c r="N100" s="145"/>
      <c r="O100" s="144"/>
      <c r="P100" s="148"/>
      <c r="Q100" s="148"/>
      <c r="R100" s="148"/>
      <c r="S100" s="145"/>
      <c r="T100" s="144"/>
      <c r="U100" s="148"/>
      <c r="V100" s="148"/>
    </row>
    <row r="101" spans="1:22" outlineLevel="2">
      <c r="A101" s="139"/>
      <c r="B101" s="168"/>
      <c r="C101" s="150"/>
      <c r="D101" s="151"/>
      <c r="E101" s="150"/>
      <c r="F101" s="153"/>
      <c r="G101" s="153"/>
      <c r="H101" s="153"/>
      <c r="I101" s="151"/>
      <c r="J101" s="150"/>
      <c r="K101" s="153"/>
      <c r="L101" s="153"/>
      <c r="M101" s="153"/>
      <c r="N101" s="151"/>
      <c r="O101" s="150"/>
      <c r="P101" s="153"/>
      <c r="Q101" s="153"/>
      <c r="R101" s="153"/>
      <c r="S101" s="151"/>
      <c r="T101" s="150"/>
      <c r="U101" s="153"/>
      <c r="V101" s="153"/>
    </row>
    <row r="102" spans="1:22" outlineLevel="2">
      <c r="A102" s="139"/>
      <c r="B102" s="168"/>
      <c r="C102" s="150"/>
      <c r="D102" s="151"/>
      <c r="E102" s="150"/>
      <c r="F102" s="153"/>
      <c r="G102" s="153"/>
      <c r="H102" s="153"/>
      <c r="I102" s="151"/>
      <c r="J102" s="150"/>
      <c r="K102" s="153"/>
      <c r="L102" s="153"/>
      <c r="M102" s="153"/>
      <c r="N102" s="151"/>
      <c r="O102" s="150"/>
      <c r="P102" s="153"/>
      <c r="Q102" s="153"/>
      <c r="R102" s="153"/>
      <c r="S102" s="151"/>
      <c r="T102" s="150"/>
      <c r="U102" s="153"/>
      <c r="V102" s="153"/>
    </row>
    <row r="103" spans="1:22" outlineLevel="2">
      <c r="A103" s="139"/>
      <c r="B103" s="168"/>
      <c r="C103" s="150"/>
      <c r="D103" s="151"/>
      <c r="E103" s="150"/>
      <c r="F103" s="153"/>
      <c r="G103" s="153"/>
      <c r="H103" s="153"/>
      <c r="I103" s="151"/>
      <c r="J103" s="150"/>
      <c r="K103" s="153"/>
      <c r="L103" s="153"/>
      <c r="M103" s="153"/>
      <c r="N103" s="151"/>
      <c r="O103" s="150"/>
      <c r="P103" s="153"/>
      <c r="Q103" s="153"/>
      <c r="R103" s="153"/>
      <c r="S103" s="151"/>
      <c r="T103" s="150"/>
      <c r="U103" s="153"/>
      <c r="V103" s="153"/>
    </row>
    <row r="104" spans="1:22" outlineLevel="2">
      <c r="A104" s="139"/>
      <c r="B104" s="168"/>
      <c r="C104" s="150"/>
      <c r="D104" s="151"/>
      <c r="E104" s="150"/>
      <c r="F104" s="153"/>
      <c r="G104" s="153"/>
      <c r="H104" s="153"/>
      <c r="I104" s="151"/>
      <c r="J104" s="150"/>
      <c r="K104" s="153"/>
      <c r="L104" s="153"/>
      <c r="M104" s="153"/>
      <c r="N104" s="151"/>
      <c r="O104" s="150"/>
      <c r="P104" s="153"/>
      <c r="Q104" s="153"/>
      <c r="R104" s="153"/>
      <c r="S104" s="151"/>
      <c r="T104" s="150"/>
      <c r="U104" s="153"/>
      <c r="V104" s="153"/>
    </row>
    <row r="105" spans="1:22" outlineLevel="2">
      <c r="A105" s="139"/>
      <c r="B105" s="168"/>
      <c r="C105" s="150"/>
      <c r="D105" s="151"/>
      <c r="E105" s="150"/>
      <c r="F105" s="153"/>
      <c r="G105" s="153"/>
      <c r="H105" s="153"/>
      <c r="I105" s="151"/>
      <c r="J105" s="150"/>
      <c r="K105" s="153"/>
      <c r="L105" s="153"/>
      <c r="M105" s="153"/>
      <c r="N105" s="151"/>
      <c r="O105" s="150"/>
      <c r="P105" s="153"/>
      <c r="Q105" s="153"/>
      <c r="R105" s="153"/>
      <c r="S105" s="151"/>
      <c r="T105" s="150"/>
      <c r="U105" s="153"/>
      <c r="V105" s="153"/>
    </row>
    <row r="106" spans="1:22" ht="15.75" outlineLevel="2" thickBot="1">
      <c r="A106" s="139"/>
      <c r="B106" s="169"/>
      <c r="C106" s="162"/>
      <c r="D106" s="163"/>
      <c r="E106" s="162"/>
      <c r="F106" s="165"/>
      <c r="G106" s="165"/>
      <c r="H106" s="165"/>
      <c r="I106" s="163"/>
      <c r="J106" s="162"/>
      <c r="K106" s="165"/>
      <c r="L106" s="165"/>
      <c r="M106" s="165"/>
      <c r="N106" s="163"/>
      <c r="O106" s="162"/>
      <c r="P106" s="165"/>
      <c r="Q106" s="165"/>
      <c r="R106" s="165"/>
      <c r="S106" s="163"/>
      <c r="T106" s="162"/>
      <c r="U106" s="165"/>
      <c r="V106" s="165"/>
    </row>
    <row r="107" spans="1:22" ht="15.75" outlineLevel="2" thickBot="1">
      <c r="A107" s="139"/>
      <c r="B107" s="159" t="s">
        <v>229</v>
      </c>
      <c r="C107" s="160">
        <f>SUM(C92:C106)</f>
        <v>0</v>
      </c>
      <c r="D107" s="160">
        <f t="shared" ref="D107:V107" si="5">SUM(D92:D106)</f>
        <v>0</v>
      </c>
      <c r="E107" s="160">
        <f t="shared" si="5"/>
        <v>0</v>
      </c>
      <c r="F107" s="160">
        <f t="shared" si="5"/>
        <v>0</v>
      </c>
      <c r="G107" s="160">
        <f t="shared" si="5"/>
        <v>0</v>
      </c>
      <c r="H107" s="160">
        <f t="shared" si="5"/>
        <v>0</v>
      </c>
      <c r="I107" s="160">
        <f t="shared" si="5"/>
        <v>0</v>
      </c>
      <c r="J107" s="160">
        <f t="shared" si="5"/>
        <v>0</v>
      </c>
      <c r="K107" s="160">
        <f t="shared" si="5"/>
        <v>0</v>
      </c>
      <c r="L107" s="160">
        <f t="shared" si="5"/>
        <v>0</v>
      </c>
      <c r="M107" s="160">
        <f t="shared" si="5"/>
        <v>0</v>
      </c>
      <c r="N107" s="160">
        <f t="shared" si="5"/>
        <v>0</v>
      </c>
      <c r="O107" s="160">
        <f t="shared" si="5"/>
        <v>0</v>
      </c>
      <c r="P107" s="160">
        <f t="shared" si="5"/>
        <v>0</v>
      </c>
      <c r="Q107" s="160">
        <f t="shared" si="5"/>
        <v>0</v>
      </c>
      <c r="R107" s="160">
        <f t="shared" si="5"/>
        <v>0</v>
      </c>
      <c r="S107" s="160">
        <f t="shared" si="5"/>
        <v>0</v>
      </c>
      <c r="T107" s="160">
        <f t="shared" si="5"/>
        <v>0</v>
      </c>
      <c r="U107" s="160">
        <f t="shared" si="5"/>
        <v>0</v>
      </c>
      <c r="V107" s="160">
        <f t="shared" si="5"/>
        <v>0</v>
      </c>
    </row>
    <row r="108" spans="1:22" ht="15.75" outlineLevel="1">
      <c r="A108" s="139"/>
      <c r="B108" s="1"/>
      <c r="C108" s="166"/>
      <c r="D108" s="166"/>
      <c r="E108" s="166"/>
      <c r="F108" s="166"/>
      <c r="G108" s="166"/>
    </row>
    <row r="109" spans="1:22" ht="15.75">
      <c r="A109" s="139"/>
      <c r="B109" s="1"/>
      <c r="C109" s="166"/>
      <c r="D109" s="166"/>
      <c r="E109" s="166"/>
      <c r="F109" s="166"/>
      <c r="G109" s="166"/>
    </row>
    <row r="110" spans="1:22" ht="16.5" thickBot="1">
      <c r="A110" s="139"/>
      <c r="B110" s="1"/>
      <c r="C110" s="166"/>
      <c r="D110" s="166"/>
      <c r="E110" s="166"/>
      <c r="F110" s="166"/>
      <c r="G110" s="166"/>
    </row>
    <row r="111" spans="1:22" ht="26.25" customHeight="1" thickBot="1">
      <c r="A111" s="139"/>
      <c r="B111" s="136" t="s">
        <v>232</v>
      </c>
      <c r="C111" s="136"/>
      <c r="D111" s="136"/>
      <c r="E111" s="136"/>
      <c r="F111" s="136"/>
      <c r="G111" s="136"/>
      <c r="H111" s="136"/>
      <c r="I111" s="136"/>
      <c r="J111" s="136"/>
      <c r="K111" s="136"/>
      <c r="L111" s="136"/>
      <c r="M111" s="136"/>
      <c r="N111" s="136"/>
      <c r="O111" s="136"/>
      <c r="P111" s="136"/>
      <c r="Q111" s="136"/>
      <c r="R111" s="136"/>
      <c r="S111" s="136"/>
      <c r="T111" s="136"/>
      <c r="U111" s="136"/>
      <c r="V111" s="136"/>
    </row>
    <row r="112" spans="1:22" ht="21" customHeight="1" outlineLevel="1" thickBot="1">
      <c r="A112"/>
      <c r="B112" s="137" t="s">
        <v>233</v>
      </c>
      <c r="C112" s="138"/>
      <c r="D112" s="138"/>
      <c r="E112" s="138"/>
      <c r="F112" s="138"/>
      <c r="G112" s="138"/>
      <c r="H112" s="138"/>
      <c r="I112" s="138"/>
      <c r="J112" s="138"/>
      <c r="K112" s="138"/>
      <c r="L112" s="138"/>
      <c r="M112" s="138"/>
      <c r="N112" s="138"/>
      <c r="O112" s="138"/>
      <c r="P112" s="138"/>
      <c r="Q112" s="138"/>
      <c r="R112" s="138"/>
      <c r="S112" s="138"/>
      <c r="T112" s="138"/>
      <c r="U112" s="138"/>
      <c r="V112" s="138"/>
    </row>
    <row r="113" spans="1:22" ht="30" customHeight="1" outlineLevel="2">
      <c r="A113" s="139"/>
      <c r="C113" s="170" t="s">
        <v>234</v>
      </c>
      <c r="D113" s="170"/>
      <c r="E113" s="170"/>
      <c r="F113" s="170"/>
      <c r="G113" s="170"/>
      <c r="H113" s="170"/>
      <c r="I113" s="170"/>
      <c r="J113" s="170"/>
      <c r="K113" s="170"/>
      <c r="L113" s="170"/>
      <c r="M113" s="170"/>
      <c r="N113" s="170"/>
      <c r="O113" s="170"/>
      <c r="P113" s="170"/>
      <c r="Q113" s="170"/>
      <c r="R113" s="170"/>
      <c r="S113" s="170"/>
      <c r="T113" s="170"/>
      <c r="U113" s="170"/>
      <c r="V113" s="170"/>
    </row>
    <row r="114" spans="1:22" ht="15" customHeight="1" outlineLevel="2" thickBot="1">
      <c r="A114" s="139"/>
      <c r="B114" s="174"/>
      <c r="C114" s="171" t="s">
        <v>196</v>
      </c>
      <c r="D114" s="171" t="s">
        <v>197</v>
      </c>
      <c r="E114" s="172" t="s">
        <v>198</v>
      </c>
      <c r="F114" s="172" t="s">
        <v>199</v>
      </c>
      <c r="G114" s="172" t="s">
        <v>200</v>
      </c>
      <c r="H114" s="172" t="s">
        <v>201</v>
      </c>
      <c r="I114" s="172" t="s">
        <v>202</v>
      </c>
      <c r="J114" s="171" t="s">
        <v>203</v>
      </c>
      <c r="K114" s="171" t="s">
        <v>204</v>
      </c>
      <c r="L114" s="171" t="s">
        <v>205</v>
      </c>
      <c r="M114" s="171" t="s">
        <v>206</v>
      </c>
      <c r="N114" s="171" t="s">
        <v>207</v>
      </c>
      <c r="O114" s="172" t="s">
        <v>208</v>
      </c>
      <c r="P114" s="172" t="s">
        <v>209</v>
      </c>
      <c r="Q114" s="172" t="s">
        <v>210</v>
      </c>
      <c r="R114" s="172" t="s">
        <v>211</v>
      </c>
      <c r="S114" s="172" t="s">
        <v>212</v>
      </c>
      <c r="T114" s="171" t="s">
        <v>213</v>
      </c>
      <c r="U114" s="171" t="s">
        <v>214</v>
      </c>
      <c r="V114" s="171" t="s">
        <v>215</v>
      </c>
    </row>
    <row r="115" spans="1:22" outlineLevel="2">
      <c r="A115" s="139"/>
      <c r="B115" s="167" t="s">
        <v>235</v>
      </c>
      <c r="C115" s="144"/>
      <c r="D115" s="145">
        <f>'Input Sheet - LRMC'!C67/1000</f>
        <v>37</v>
      </c>
      <c r="E115" s="144">
        <f>'Input Sheet - LRMC'!D67/1000</f>
        <v>74</v>
      </c>
      <c r="F115" s="148">
        <f>'Input Sheet - LRMC'!E67/1000</f>
        <v>106</v>
      </c>
      <c r="G115" s="148">
        <f>'Input Sheet - LRMC'!F67/1000</f>
        <v>129</v>
      </c>
      <c r="H115" s="148">
        <f>'Input Sheet - LRMC'!G67/1000</f>
        <v>151</v>
      </c>
      <c r="I115" s="145">
        <f>'Input Sheet - LRMC'!H67/1000</f>
        <v>177</v>
      </c>
      <c r="J115" s="144">
        <f>'Input Sheet - LRMC'!I67/1000</f>
        <v>203</v>
      </c>
      <c r="K115" s="148">
        <f>'Input Sheet - LRMC'!J67/1000</f>
        <v>229</v>
      </c>
      <c r="L115" s="148">
        <f>'Input Sheet - LRMC'!K67/1000</f>
        <v>250</v>
      </c>
      <c r="M115" s="148">
        <f>'Input Sheet - LRMC'!L67/1000</f>
        <v>250</v>
      </c>
      <c r="N115" s="145">
        <f>'Input Sheet - LRMC'!M67/1000</f>
        <v>250</v>
      </c>
      <c r="O115" s="144">
        <f>'Input Sheet - LRMC'!N67/1000</f>
        <v>250</v>
      </c>
      <c r="P115" s="148">
        <f>'Input Sheet - LRMC'!O67/1000</f>
        <v>250</v>
      </c>
      <c r="Q115" s="148">
        <f>'Input Sheet - LRMC'!P67/1000</f>
        <v>250</v>
      </c>
      <c r="R115" s="148">
        <f>'Input Sheet - LRMC'!Q67/1000</f>
        <v>250</v>
      </c>
      <c r="S115" s="145">
        <f>'Input Sheet - LRMC'!R67/1000</f>
        <v>250</v>
      </c>
      <c r="T115" s="144">
        <f>'Input Sheet - LRMC'!S67/1000</f>
        <v>250</v>
      </c>
      <c r="U115" s="148">
        <f>'Input Sheet - LRMC'!T67/1000</f>
        <v>250</v>
      </c>
      <c r="V115" s="148">
        <f>'Input Sheet - LRMC'!U67/1000</f>
        <v>250</v>
      </c>
    </row>
    <row r="116" spans="1:22" outlineLevel="2">
      <c r="A116" s="139"/>
      <c r="B116" s="168"/>
      <c r="C116" s="144"/>
      <c r="D116" s="145"/>
      <c r="E116" s="144"/>
      <c r="F116" s="148"/>
      <c r="G116" s="148"/>
      <c r="H116" s="148"/>
      <c r="I116" s="145"/>
      <c r="J116" s="144"/>
      <c r="K116" s="148"/>
      <c r="L116" s="148"/>
      <c r="M116" s="148"/>
      <c r="N116" s="145"/>
      <c r="O116" s="144"/>
      <c r="P116" s="148"/>
      <c r="Q116" s="148"/>
      <c r="R116" s="148"/>
      <c r="S116" s="145"/>
      <c r="T116" s="144"/>
      <c r="U116" s="148"/>
      <c r="V116" s="148"/>
    </row>
    <row r="117" spans="1:22" outlineLevel="2">
      <c r="A117" s="139"/>
      <c r="B117" s="168"/>
      <c r="C117" s="144"/>
      <c r="D117" s="145"/>
      <c r="E117" s="144"/>
      <c r="F117" s="148"/>
      <c r="G117" s="148"/>
      <c r="H117" s="148"/>
      <c r="I117" s="145"/>
      <c r="J117" s="144"/>
      <c r="K117" s="148"/>
      <c r="L117" s="148"/>
      <c r="M117" s="148"/>
      <c r="N117" s="145"/>
      <c r="O117" s="144"/>
      <c r="P117" s="148"/>
      <c r="Q117" s="148"/>
      <c r="R117" s="148"/>
      <c r="S117" s="145"/>
      <c r="T117" s="144"/>
      <c r="U117" s="148"/>
      <c r="V117" s="148"/>
    </row>
    <row r="118" spans="1:22" outlineLevel="2">
      <c r="A118" s="139"/>
      <c r="B118" s="168"/>
      <c r="C118" s="144"/>
      <c r="D118" s="145"/>
      <c r="E118" s="144"/>
      <c r="F118" s="148"/>
      <c r="G118" s="148"/>
      <c r="H118" s="148"/>
      <c r="I118" s="145"/>
      <c r="J118" s="144"/>
      <c r="K118" s="148"/>
      <c r="L118" s="148"/>
      <c r="M118" s="148"/>
      <c r="N118" s="145"/>
      <c r="O118" s="144"/>
      <c r="P118" s="148"/>
      <c r="Q118" s="148"/>
      <c r="R118" s="148"/>
      <c r="S118" s="145"/>
      <c r="T118" s="144"/>
      <c r="U118" s="148"/>
      <c r="V118" s="148"/>
    </row>
    <row r="119" spans="1:22" outlineLevel="2">
      <c r="A119" s="139"/>
      <c r="B119" s="168"/>
      <c r="C119" s="144"/>
      <c r="D119" s="145"/>
      <c r="E119" s="144"/>
      <c r="F119" s="148"/>
      <c r="G119" s="148"/>
      <c r="H119" s="148"/>
      <c r="I119" s="145"/>
      <c r="J119" s="144"/>
      <c r="K119" s="148"/>
      <c r="L119" s="148"/>
      <c r="M119" s="148"/>
      <c r="N119" s="145"/>
      <c r="O119" s="144"/>
      <c r="P119" s="148"/>
      <c r="Q119" s="148"/>
      <c r="R119" s="148"/>
      <c r="S119" s="145"/>
      <c r="T119" s="144"/>
      <c r="U119" s="148"/>
      <c r="V119" s="148"/>
    </row>
    <row r="120" spans="1:22" outlineLevel="2">
      <c r="A120" s="139"/>
      <c r="B120" s="168"/>
      <c r="C120" s="144"/>
      <c r="D120" s="145"/>
      <c r="E120" s="144"/>
      <c r="F120" s="148"/>
      <c r="G120" s="148"/>
      <c r="H120" s="148"/>
      <c r="I120" s="145"/>
      <c r="J120" s="144"/>
      <c r="K120" s="148"/>
      <c r="L120" s="148"/>
      <c r="M120" s="148"/>
      <c r="N120" s="145"/>
      <c r="O120" s="144"/>
      <c r="P120" s="148"/>
      <c r="Q120" s="148"/>
      <c r="R120" s="148"/>
      <c r="S120" s="145"/>
      <c r="T120" s="144"/>
      <c r="U120" s="148"/>
      <c r="V120" s="148"/>
    </row>
    <row r="121" spans="1:22" outlineLevel="2">
      <c r="A121" s="139"/>
      <c r="B121" s="168"/>
      <c r="C121" s="144"/>
      <c r="D121" s="145"/>
      <c r="E121" s="144"/>
      <c r="F121" s="148"/>
      <c r="G121" s="148"/>
      <c r="H121" s="148"/>
      <c r="I121" s="145"/>
      <c r="J121" s="144"/>
      <c r="K121" s="148"/>
      <c r="L121" s="148"/>
      <c r="M121" s="148"/>
      <c r="N121" s="145"/>
      <c r="O121" s="144"/>
      <c r="P121" s="148"/>
      <c r="Q121" s="148"/>
      <c r="R121" s="148"/>
      <c r="S121" s="145"/>
      <c r="T121" s="144"/>
      <c r="U121" s="148"/>
      <c r="V121" s="148"/>
    </row>
    <row r="122" spans="1:22" outlineLevel="2">
      <c r="A122" s="139"/>
      <c r="B122" s="168"/>
      <c r="C122" s="144"/>
      <c r="D122" s="145"/>
      <c r="E122" s="144"/>
      <c r="F122" s="148"/>
      <c r="G122" s="148"/>
      <c r="H122" s="148"/>
      <c r="I122" s="145"/>
      <c r="J122" s="144"/>
      <c r="K122" s="148"/>
      <c r="L122" s="148"/>
      <c r="M122" s="148"/>
      <c r="N122" s="145"/>
      <c r="O122" s="144"/>
      <c r="P122" s="148"/>
      <c r="Q122" s="148"/>
      <c r="R122" s="148"/>
      <c r="S122" s="145"/>
      <c r="T122" s="144"/>
      <c r="U122" s="148"/>
      <c r="V122" s="148"/>
    </row>
    <row r="123" spans="1:22" outlineLevel="2">
      <c r="A123" s="139"/>
      <c r="B123" s="168"/>
      <c r="C123" s="144"/>
      <c r="D123" s="145"/>
      <c r="E123" s="144"/>
      <c r="F123" s="148"/>
      <c r="G123" s="148"/>
      <c r="H123" s="148"/>
      <c r="I123" s="145"/>
      <c r="J123" s="144"/>
      <c r="K123" s="148"/>
      <c r="L123" s="148"/>
      <c r="M123" s="148"/>
      <c r="N123" s="145"/>
      <c r="O123" s="144"/>
      <c r="P123" s="148"/>
      <c r="Q123" s="148"/>
      <c r="R123" s="148"/>
      <c r="S123" s="145"/>
      <c r="T123" s="144"/>
      <c r="U123" s="148"/>
      <c r="V123" s="148"/>
    </row>
    <row r="124" spans="1:22" ht="15.75" outlineLevel="2" thickBot="1">
      <c r="A124" s="139"/>
      <c r="B124" s="168"/>
      <c r="C124" s="144"/>
      <c r="D124" s="145"/>
      <c r="E124" s="144"/>
      <c r="F124" s="148"/>
      <c r="G124" s="148"/>
      <c r="H124" s="148"/>
      <c r="I124" s="145"/>
      <c r="J124" s="144"/>
      <c r="K124" s="148"/>
      <c r="L124" s="148"/>
      <c r="M124" s="148"/>
      <c r="N124" s="145"/>
      <c r="O124" s="144"/>
      <c r="P124" s="148"/>
      <c r="Q124" s="148"/>
      <c r="R124" s="148"/>
      <c r="S124" s="145"/>
      <c r="T124" s="144"/>
      <c r="U124" s="148"/>
      <c r="V124" s="148"/>
    </row>
    <row r="125" spans="1:22" ht="15.75" outlineLevel="2" thickBot="1">
      <c r="A125" s="139"/>
      <c r="B125" s="159" t="s">
        <v>236</v>
      </c>
      <c r="C125" s="160">
        <f>-SUM(C115:C124)</f>
        <v>0</v>
      </c>
      <c r="D125" s="160">
        <f t="shared" ref="D125:V125" si="6">-SUM(D115:D124)</f>
        <v>-37</v>
      </c>
      <c r="E125" s="160">
        <f t="shared" si="6"/>
        <v>-74</v>
      </c>
      <c r="F125" s="160">
        <f t="shared" si="6"/>
        <v>-106</v>
      </c>
      <c r="G125" s="160">
        <f t="shared" si="6"/>
        <v>-129</v>
      </c>
      <c r="H125" s="160">
        <f t="shared" si="6"/>
        <v>-151</v>
      </c>
      <c r="I125" s="160">
        <f t="shared" si="6"/>
        <v>-177</v>
      </c>
      <c r="J125" s="160">
        <f t="shared" si="6"/>
        <v>-203</v>
      </c>
      <c r="K125" s="160">
        <f t="shared" si="6"/>
        <v>-229</v>
      </c>
      <c r="L125" s="160">
        <f t="shared" si="6"/>
        <v>-250</v>
      </c>
      <c r="M125" s="160">
        <f t="shared" si="6"/>
        <v>-250</v>
      </c>
      <c r="N125" s="160">
        <f t="shared" si="6"/>
        <v>-250</v>
      </c>
      <c r="O125" s="160">
        <f t="shared" si="6"/>
        <v>-250</v>
      </c>
      <c r="P125" s="160">
        <f t="shared" si="6"/>
        <v>-250</v>
      </c>
      <c r="Q125" s="160">
        <f t="shared" si="6"/>
        <v>-250</v>
      </c>
      <c r="R125" s="160">
        <f t="shared" si="6"/>
        <v>-250</v>
      </c>
      <c r="S125" s="160">
        <f t="shared" si="6"/>
        <v>-250</v>
      </c>
      <c r="T125" s="160">
        <f t="shared" si="6"/>
        <v>-250</v>
      </c>
      <c r="U125" s="160">
        <f t="shared" si="6"/>
        <v>-250</v>
      </c>
      <c r="V125" s="160">
        <f t="shared" si="6"/>
        <v>-250</v>
      </c>
    </row>
    <row r="126" spans="1:22" ht="15.75" outlineLevel="1" thickBot="1"/>
    <row r="127" spans="1:22" ht="21" customHeight="1" outlineLevel="1" thickBot="1">
      <c r="A127"/>
      <c r="B127" s="137" t="s">
        <v>237</v>
      </c>
      <c r="C127" s="138"/>
      <c r="D127" s="138"/>
      <c r="E127" s="138"/>
      <c r="F127" s="138"/>
      <c r="G127" s="138"/>
      <c r="H127" s="138"/>
      <c r="I127" s="138"/>
      <c r="J127" s="138"/>
      <c r="K127" s="138"/>
      <c r="L127" s="138"/>
      <c r="M127" s="138"/>
      <c r="N127" s="138"/>
      <c r="O127" s="138"/>
      <c r="P127" s="138"/>
      <c r="Q127" s="138"/>
      <c r="R127" s="138"/>
      <c r="S127" s="138"/>
      <c r="T127" s="138"/>
      <c r="U127" s="138"/>
      <c r="V127" s="138"/>
    </row>
    <row r="128" spans="1:22" ht="30" customHeight="1" outlineLevel="2">
      <c r="A128" s="139"/>
      <c r="C128" s="170" t="s">
        <v>234</v>
      </c>
      <c r="D128" s="170"/>
      <c r="E128" s="170"/>
      <c r="F128" s="170"/>
      <c r="G128" s="170"/>
      <c r="H128" s="170"/>
      <c r="I128" s="170"/>
      <c r="J128" s="170"/>
      <c r="K128" s="170"/>
      <c r="L128" s="170"/>
      <c r="M128" s="170"/>
      <c r="N128" s="170"/>
      <c r="O128" s="170"/>
      <c r="P128" s="170"/>
      <c r="Q128" s="170"/>
      <c r="R128" s="170"/>
      <c r="S128" s="170"/>
      <c r="T128" s="170"/>
      <c r="U128" s="170"/>
      <c r="V128" s="170"/>
    </row>
    <row r="129" spans="1:22" ht="15" customHeight="1" outlineLevel="2" thickBot="1">
      <c r="A129" s="139"/>
      <c r="B129" s="174"/>
      <c r="C129" s="171" t="s">
        <v>196</v>
      </c>
      <c r="D129" s="171" t="s">
        <v>197</v>
      </c>
      <c r="E129" s="172" t="s">
        <v>198</v>
      </c>
      <c r="F129" s="172" t="s">
        <v>199</v>
      </c>
      <c r="G129" s="172" t="s">
        <v>200</v>
      </c>
      <c r="H129" s="172" t="s">
        <v>201</v>
      </c>
      <c r="I129" s="172" t="s">
        <v>202</v>
      </c>
      <c r="J129" s="171" t="s">
        <v>203</v>
      </c>
      <c r="K129" s="171" t="s">
        <v>204</v>
      </c>
      <c r="L129" s="171" t="s">
        <v>205</v>
      </c>
      <c r="M129" s="171" t="s">
        <v>206</v>
      </c>
      <c r="N129" s="171" t="s">
        <v>207</v>
      </c>
      <c r="O129" s="172" t="s">
        <v>208</v>
      </c>
      <c r="P129" s="172" t="s">
        <v>209</v>
      </c>
      <c r="Q129" s="172" t="s">
        <v>210</v>
      </c>
      <c r="R129" s="172" t="s">
        <v>211</v>
      </c>
      <c r="S129" s="172" t="s">
        <v>212</v>
      </c>
      <c r="T129" s="171" t="s">
        <v>213</v>
      </c>
      <c r="U129" s="171" t="s">
        <v>214</v>
      </c>
      <c r="V129" s="171" t="s">
        <v>215</v>
      </c>
    </row>
    <row r="130" spans="1:22" outlineLevel="2">
      <c r="A130" s="139"/>
      <c r="B130" s="167" t="s">
        <v>238</v>
      </c>
      <c r="C130" s="144"/>
      <c r="D130" s="145">
        <f>'Input Sheet - LRMC'!C271/1000</f>
        <v>11766.163361505442</v>
      </c>
      <c r="E130" s="144">
        <f>'Input Sheet - LRMC'!D271/1000</f>
        <v>39073.122974456761</v>
      </c>
      <c r="F130" s="148">
        <f>'Input Sheet - LRMC'!E271/1000</f>
        <v>45207.068667968226</v>
      </c>
      <c r="G130" s="148">
        <f>'Input Sheet - LRMC'!F271/1000</f>
        <v>55689.161286321149</v>
      </c>
      <c r="H130" s="148">
        <f>'Input Sheet - LRMC'!G271/1000</f>
        <v>69679.625668122753</v>
      </c>
      <c r="I130" s="145">
        <f>'Input Sheet - LRMC'!H271/1000</f>
        <v>85662.937730101359</v>
      </c>
      <c r="J130" s="144">
        <f>'Input Sheet - LRMC'!I271/1000</f>
        <v>102401.69810155442</v>
      </c>
      <c r="K130" s="148">
        <f>'Input Sheet - LRMC'!J271/1000</f>
        <v>120379.64968835204</v>
      </c>
      <c r="L130" s="148">
        <f>'Input Sheet - LRMC'!K271/1000</f>
        <v>132635.79583843451</v>
      </c>
      <c r="M130" s="148">
        <f>'Input Sheet - LRMC'!L271/1000</f>
        <v>146540.0204196508</v>
      </c>
      <c r="N130" s="145">
        <f>'Input Sheet - LRMC'!M271/1000</f>
        <v>146540.0204196508</v>
      </c>
      <c r="O130" s="144">
        <f>'Input Sheet - LRMC'!N271/1000</f>
        <v>146540.0204196508</v>
      </c>
      <c r="P130" s="148">
        <f>'Input Sheet - LRMC'!O271/1000</f>
        <v>146540.0204196508</v>
      </c>
      <c r="Q130" s="148">
        <f>'Input Sheet - LRMC'!P271/1000</f>
        <v>146540.0204196508</v>
      </c>
      <c r="R130" s="148">
        <f>'Input Sheet - LRMC'!Q271/1000</f>
        <v>146540.0204196508</v>
      </c>
      <c r="S130" s="145">
        <f>'Input Sheet - LRMC'!R271/1000</f>
        <v>146540.0204196508</v>
      </c>
      <c r="T130" s="144">
        <f>'Input Sheet - LRMC'!S271/1000</f>
        <v>146540.0204196508</v>
      </c>
      <c r="U130" s="148">
        <f>'Input Sheet - LRMC'!T271/1000</f>
        <v>0</v>
      </c>
      <c r="V130" s="148">
        <f>'Input Sheet - LRMC'!U271/1000</f>
        <v>0</v>
      </c>
    </row>
    <row r="131" spans="1:22" outlineLevel="2">
      <c r="A131" s="139"/>
      <c r="B131" s="168"/>
      <c r="C131" s="144"/>
      <c r="D131" s="145"/>
      <c r="E131" s="144"/>
      <c r="F131" s="148"/>
      <c r="G131" s="148"/>
      <c r="H131" s="148"/>
      <c r="I131" s="145"/>
      <c r="J131" s="144"/>
      <c r="K131" s="148"/>
      <c r="L131" s="148"/>
      <c r="M131" s="148"/>
      <c r="N131" s="145"/>
      <c r="O131" s="144"/>
      <c r="P131" s="148"/>
      <c r="Q131" s="148"/>
      <c r="R131" s="148"/>
      <c r="S131" s="145"/>
      <c r="T131" s="144"/>
      <c r="U131" s="148"/>
      <c r="V131" s="148"/>
    </row>
    <row r="132" spans="1:22" outlineLevel="2">
      <c r="A132" s="139"/>
      <c r="B132" s="168"/>
      <c r="C132" s="144"/>
      <c r="D132" s="145"/>
      <c r="E132" s="144"/>
      <c r="F132" s="148"/>
      <c r="G132" s="148"/>
      <c r="H132" s="148"/>
      <c r="I132" s="145"/>
      <c r="J132" s="144"/>
      <c r="K132" s="148"/>
      <c r="L132" s="148"/>
      <c r="M132" s="148"/>
      <c r="N132" s="145"/>
      <c r="O132" s="144"/>
      <c r="P132" s="148"/>
      <c r="Q132" s="148"/>
      <c r="R132" s="148"/>
      <c r="S132" s="145"/>
      <c r="T132" s="144"/>
      <c r="U132" s="148"/>
      <c r="V132" s="148"/>
    </row>
    <row r="133" spans="1:22" outlineLevel="2">
      <c r="A133" s="139"/>
      <c r="B133" s="168"/>
      <c r="C133" s="144"/>
      <c r="D133" s="145"/>
      <c r="E133" s="144"/>
      <c r="F133" s="148"/>
      <c r="G133" s="148"/>
      <c r="H133" s="148"/>
      <c r="I133" s="145"/>
      <c r="J133" s="144"/>
      <c r="K133" s="148"/>
      <c r="L133" s="148"/>
      <c r="M133" s="148"/>
      <c r="N133" s="145"/>
      <c r="O133" s="144"/>
      <c r="P133" s="148"/>
      <c r="Q133" s="148"/>
      <c r="R133" s="148"/>
      <c r="S133" s="145"/>
      <c r="T133" s="144"/>
      <c r="U133" s="148"/>
      <c r="V133" s="148"/>
    </row>
    <row r="134" spans="1:22" outlineLevel="2">
      <c r="A134" s="139"/>
      <c r="B134" s="168"/>
      <c r="C134" s="144"/>
      <c r="D134" s="145"/>
      <c r="E134" s="144"/>
      <c r="F134" s="148"/>
      <c r="G134" s="148"/>
      <c r="H134" s="148"/>
      <c r="I134" s="145"/>
      <c r="J134" s="144"/>
      <c r="K134" s="148"/>
      <c r="L134" s="148"/>
      <c r="M134" s="148"/>
      <c r="N134" s="145"/>
      <c r="O134" s="144"/>
      <c r="P134" s="148"/>
      <c r="Q134" s="148"/>
      <c r="R134" s="148"/>
      <c r="S134" s="145"/>
      <c r="T134" s="144"/>
      <c r="U134" s="148"/>
      <c r="V134" s="148"/>
    </row>
    <row r="135" spans="1:22" outlineLevel="2">
      <c r="A135" s="139"/>
      <c r="B135" s="168"/>
      <c r="C135" s="144"/>
      <c r="D135" s="145"/>
      <c r="E135" s="144"/>
      <c r="F135" s="148"/>
      <c r="G135" s="148"/>
      <c r="H135" s="148"/>
      <c r="I135" s="145"/>
      <c r="J135" s="144"/>
      <c r="K135" s="148"/>
      <c r="L135" s="148"/>
      <c r="M135" s="148"/>
      <c r="N135" s="145"/>
      <c r="O135" s="144"/>
      <c r="P135" s="148"/>
      <c r="Q135" s="148"/>
      <c r="R135" s="148"/>
      <c r="S135" s="145"/>
      <c r="T135" s="144"/>
      <c r="U135" s="148"/>
      <c r="V135" s="148"/>
    </row>
    <row r="136" spans="1:22" outlineLevel="2">
      <c r="A136" s="139"/>
      <c r="B136" s="168"/>
      <c r="C136" s="144"/>
      <c r="D136" s="145"/>
      <c r="E136" s="144"/>
      <c r="F136" s="148"/>
      <c r="G136" s="148"/>
      <c r="H136" s="148"/>
      <c r="I136" s="145"/>
      <c r="J136" s="144"/>
      <c r="K136" s="148"/>
      <c r="L136" s="148"/>
      <c r="M136" s="148"/>
      <c r="N136" s="145"/>
      <c r="O136" s="144"/>
      <c r="P136" s="148"/>
      <c r="Q136" s="148"/>
      <c r="R136" s="148"/>
      <c r="S136" s="145"/>
      <c r="T136" s="144"/>
      <c r="U136" s="148"/>
      <c r="V136" s="148"/>
    </row>
    <row r="137" spans="1:22" outlineLevel="2">
      <c r="A137" s="139"/>
      <c r="B137" s="168"/>
      <c r="C137" s="144"/>
      <c r="D137" s="145"/>
      <c r="E137" s="144"/>
      <c r="F137" s="148"/>
      <c r="G137" s="148"/>
      <c r="H137" s="148"/>
      <c r="I137" s="145"/>
      <c r="J137" s="144"/>
      <c r="K137" s="148"/>
      <c r="L137" s="148"/>
      <c r="M137" s="148"/>
      <c r="N137" s="145"/>
      <c r="O137" s="144"/>
      <c r="P137" s="148"/>
      <c r="Q137" s="148"/>
      <c r="R137" s="148"/>
      <c r="S137" s="145"/>
      <c r="T137" s="144"/>
      <c r="U137" s="148"/>
      <c r="V137" s="148"/>
    </row>
    <row r="138" spans="1:22" outlineLevel="2">
      <c r="A138" s="139"/>
      <c r="B138" s="168"/>
      <c r="C138" s="144"/>
      <c r="D138" s="145"/>
      <c r="E138" s="144"/>
      <c r="F138" s="148"/>
      <c r="G138" s="148"/>
      <c r="H138" s="148"/>
      <c r="I138" s="145"/>
      <c r="J138" s="144"/>
      <c r="K138" s="148"/>
      <c r="L138" s="148"/>
      <c r="M138" s="148"/>
      <c r="N138" s="145"/>
      <c r="O138" s="144"/>
      <c r="P138" s="148"/>
      <c r="Q138" s="148"/>
      <c r="R138" s="148"/>
      <c r="S138" s="145"/>
      <c r="T138" s="144"/>
      <c r="U138" s="148"/>
      <c r="V138" s="148"/>
    </row>
    <row r="139" spans="1:22" ht="15.75" outlineLevel="2" thickBot="1">
      <c r="A139" s="139"/>
      <c r="B139" s="168"/>
      <c r="C139" s="144"/>
      <c r="D139" s="145"/>
      <c r="E139" s="144"/>
      <c r="F139" s="148"/>
      <c r="G139" s="148"/>
      <c r="H139" s="148"/>
      <c r="I139" s="145"/>
      <c r="J139" s="144"/>
      <c r="K139" s="148"/>
      <c r="L139" s="148"/>
      <c r="M139" s="148"/>
      <c r="N139" s="145"/>
      <c r="O139" s="144"/>
      <c r="P139" s="148"/>
      <c r="Q139" s="148"/>
      <c r="R139" s="148"/>
      <c r="S139" s="145"/>
      <c r="T139" s="144"/>
      <c r="U139" s="148"/>
      <c r="V139" s="148"/>
    </row>
    <row r="140" spans="1:22" ht="15.75" outlineLevel="2" thickBot="1">
      <c r="A140" s="139"/>
      <c r="B140" s="159" t="s">
        <v>236</v>
      </c>
      <c r="C140" s="160">
        <f>-SUM(C130:C139)</f>
        <v>0</v>
      </c>
      <c r="D140" s="160">
        <f t="shared" ref="D140" si="7">-SUM(D130:D139)</f>
        <v>-11766.163361505442</v>
      </c>
      <c r="E140" s="160">
        <f t="shared" ref="E140:V140" si="8">-SUM(E130:E139)</f>
        <v>-39073.122974456761</v>
      </c>
      <c r="F140" s="160">
        <f t="shared" si="8"/>
        <v>-45207.068667968226</v>
      </c>
      <c r="G140" s="160">
        <f t="shared" si="8"/>
        <v>-55689.161286321149</v>
      </c>
      <c r="H140" s="160">
        <f t="shared" si="8"/>
        <v>-69679.625668122753</v>
      </c>
      <c r="I140" s="160">
        <f t="shared" si="8"/>
        <v>-85662.937730101359</v>
      </c>
      <c r="J140" s="160">
        <f t="shared" si="8"/>
        <v>-102401.69810155442</v>
      </c>
      <c r="K140" s="160">
        <f t="shared" si="8"/>
        <v>-120379.64968835204</v>
      </c>
      <c r="L140" s="160">
        <f t="shared" si="8"/>
        <v>-132635.79583843451</v>
      </c>
      <c r="M140" s="160">
        <f t="shared" si="8"/>
        <v>-146540.0204196508</v>
      </c>
      <c r="N140" s="160">
        <f t="shared" si="8"/>
        <v>-146540.0204196508</v>
      </c>
      <c r="O140" s="160">
        <f t="shared" si="8"/>
        <v>-146540.0204196508</v>
      </c>
      <c r="P140" s="160">
        <f t="shared" si="8"/>
        <v>-146540.0204196508</v>
      </c>
      <c r="Q140" s="160">
        <f t="shared" si="8"/>
        <v>-146540.0204196508</v>
      </c>
      <c r="R140" s="160">
        <f t="shared" si="8"/>
        <v>-146540.0204196508</v>
      </c>
      <c r="S140" s="160">
        <f t="shared" si="8"/>
        <v>-146540.0204196508</v>
      </c>
      <c r="T140" s="160">
        <f t="shared" si="8"/>
        <v>-146540.0204196508</v>
      </c>
      <c r="U140" s="160">
        <f t="shared" si="8"/>
        <v>0</v>
      </c>
      <c r="V140" s="160">
        <f t="shared" si="8"/>
        <v>0</v>
      </c>
    </row>
    <row r="141" spans="1:22" ht="15.75" outlineLevel="1" thickBot="1"/>
    <row r="142" spans="1:22" ht="21" customHeight="1" outlineLevel="1" thickBot="1">
      <c r="A142"/>
      <c r="B142" s="137" t="s">
        <v>239</v>
      </c>
      <c r="C142" s="138"/>
      <c r="D142" s="138"/>
      <c r="E142" s="138"/>
      <c r="F142" s="138"/>
      <c r="G142" s="138"/>
      <c r="H142" s="138"/>
      <c r="I142" s="138"/>
      <c r="J142" s="138"/>
      <c r="K142" s="138"/>
      <c r="L142" s="138"/>
      <c r="M142" s="138"/>
      <c r="N142" s="138"/>
      <c r="O142" s="138"/>
      <c r="P142" s="138"/>
      <c r="Q142" s="138"/>
      <c r="R142" s="138"/>
      <c r="S142" s="138"/>
      <c r="T142" s="138"/>
      <c r="U142" s="138"/>
      <c r="V142" s="138"/>
    </row>
    <row r="143" spans="1:22" ht="30" customHeight="1" outlineLevel="2">
      <c r="A143" s="139"/>
      <c r="C143" s="170" t="s">
        <v>234</v>
      </c>
      <c r="D143" s="170"/>
      <c r="E143" s="170"/>
      <c r="F143" s="170"/>
      <c r="G143" s="170"/>
      <c r="H143" s="170"/>
      <c r="I143" s="170"/>
      <c r="J143" s="170"/>
      <c r="K143" s="170"/>
      <c r="L143" s="170"/>
      <c r="M143" s="170"/>
      <c r="N143" s="170"/>
      <c r="O143" s="170"/>
      <c r="P143" s="170"/>
      <c r="Q143" s="170"/>
      <c r="R143" s="170"/>
      <c r="S143" s="170"/>
      <c r="T143" s="170"/>
      <c r="U143" s="170"/>
      <c r="V143" s="170"/>
    </row>
    <row r="144" spans="1:22" ht="15" customHeight="1" outlineLevel="2" thickBot="1">
      <c r="A144" s="139"/>
      <c r="B144" s="174"/>
      <c r="C144" s="171" t="s">
        <v>196</v>
      </c>
      <c r="D144" s="171" t="s">
        <v>197</v>
      </c>
      <c r="E144" s="172" t="s">
        <v>198</v>
      </c>
      <c r="F144" s="172" t="s">
        <v>199</v>
      </c>
      <c r="G144" s="172" t="s">
        <v>200</v>
      </c>
      <c r="H144" s="172" t="s">
        <v>201</v>
      </c>
      <c r="I144" s="172" t="s">
        <v>202</v>
      </c>
      <c r="J144" s="171" t="s">
        <v>203</v>
      </c>
      <c r="K144" s="171" t="s">
        <v>204</v>
      </c>
      <c r="L144" s="171" t="s">
        <v>205</v>
      </c>
      <c r="M144" s="171" t="s">
        <v>206</v>
      </c>
      <c r="N144" s="171" t="s">
        <v>207</v>
      </c>
      <c r="O144" s="172" t="s">
        <v>208</v>
      </c>
      <c r="P144" s="172" t="s">
        <v>209</v>
      </c>
      <c r="Q144" s="172" t="s">
        <v>210</v>
      </c>
      <c r="R144" s="172" t="s">
        <v>211</v>
      </c>
      <c r="S144" s="172" t="s">
        <v>212</v>
      </c>
      <c r="T144" s="171" t="s">
        <v>213</v>
      </c>
      <c r="U144" s="171" t="s">
        <v>214</v>
      </c>
      <c r="V144" s="171" t="s">
        <v>215</v>
      </c>
    </row>
    <row r="145" spans="1:22" outlineLevel="2">
      <c r="A145" s="139"/>
      <c r="B145" s="167"/>
      <c r="C145" s="144"/>
      <c r="D145" s="145"/>
      <c r="E145" s="144"/>
      <c r="F145" s="148"/>
      <c r="G145" s="148"/>
      <c r="H145" s="148"/>
      <c r="I145" s="145"/>
      <c r="J145" s="144"/>
      <c r="K145" s="148"/>
      <c r="L145" s="148"/>
      <c r="M145" s="148"/>
      <c r="N145" s="145"/>
      <c r="O145" s="144"/>
      <c r="P145" s="148"/>
      <c r="Q145" s="148"/>
      <c r="R145" s="148"/>
      <c r="S145" s="145"/>
      <c r="T145" s="144"/>
      <c r="U145" s="148"/>
      <c r="V145" s="148"/>
    </row>
    <row r="146" spans="1:22" outlineLevel="2">
      <c r="A146" s="139"/>
      <c r="B146" s="168"/>
      <c r="C146" s="144"/>
      <c r="D146" s="145"/>
      <c r="E146" s="144"/>
      <c r="F146" s="148"/>
      <c r="G146" s="148"/>
      <c r="H146" s="148"/>
      <c r="I146" s="145"/>
      <c r="J146" s="144"/>
      <c r="K146" s="148"/>
      <c r="L146" s="148"/>
      <c r="M146" s="148"/>
      <c r="N146" s="145"/>
      <c r="O146" s="144"/>
      <c r="P146" s="148"/>
      <c r="Q146" s="148"/>
      <c r="R146" s="148"/>
      <c r="S146" s="145"/>
      <c r="T146" s="144"/>
      <c r="U146" s="148"/>
      <c r="V146" s="148"/>
    </row>
    <row r="147" spans="1:22" outlineLevel="2">
      <c r="A147" s="139"/>
      <c r="B147" s="168"/>
      <c r="C147" s="144"/>
      <c r="D147" s="145"/>
      <c r="E147" s="144"/>
      <c r="F147" s="148"/>
      <c r="G147" s="148"/>
      <c r="H147" s="148"/>
      <c r="I147" s="145"/>
      <c r="J147" s="144"/>
      <c r="K147" s="148"/>
      <c r="L147" s="148"/>
      <c r="M147" s="148"/>
      <c r="N147" s="145"/>
      <c r="O147" s="144"/>
      <c r="P147" s="148"/>
      <c r="Q147" s="148"/>
      <c r="R147" s="148"/>
      <c r="S147" s="145"/>
      <c r="T147" s="144"/>
      <c r="U147" s="148"/>
      <c r="V147" s="148"/>
    </row>
    <row r="148" spans="1:22" outlineLevel="2">
      <c r="A148" s="139"/>
      <c r="B148" s="168"/>
      <c r="C148" s="144"/>
      <c r="D148" s="145"/>
      <c r="E148" s="144"/>
      <c r="F148" s="148"/>
      <c r="G148" s="148"/>
      <c r="H148" s="148"/>
      <c r="I148" s="145"/>
      <c r="J148" s="144"/>
      <c r="K148" s="148"/>
      <c r="L148" s="148"/>
      <c r="M148" s="148"/>
      <c r="N148" s="145"/>
      <c r="O148" s="144"/>
      <c r="P148" s="148"/>
      <c r="Q148" s="148"/>
      <c r="R148" s="148"/>
      <c r="S148" s="145"/>
      <c r="T148" s="144"/>
      <c r="U148" s="148"/>
      <c r="V148" s="148"/>
    </row>
    <row r="149" spans="1:22" outlineLevel="2">
      <c r="A149" s="139"/>
      <c r="B149" s="168"/>
      <c r="C149" s="144"/>
      <c r="D149" s="145"/>
      <c r="E149" s="144"/>
      <c r="F149" s="148"/>
      <c r="G149" s="148"/>
      <c r="H149" s="148"/>
      <c r="I149" s="145"/>
      <c r="J149" s="144"/>
      <c r="K149" s="148"/>
      <c r="L149" s="148"/>
      <c r="M149" s="148"/>
      <c r="N149" s="145"/>
      <c r="O149" s="144"/>
      <c r="P149" s="148"/>
      <c r="Q149" s="148"/>
      <c r="R149" s="148"/>
      <c r="S149" s="145"/>
      <c r="T149" s="144"/>
      <c r="U149" s="148"/>
      <c r="V149" s="148"/>
    </row>
    <row r="150" spans="1:22" outlineLevel="2">
      <c r="A150" s="139"/>
      <c r="B150" s="168"/>
      <c r="C150" s="144"/>
      <c r="D150" s="145"/>
      <c r="E150" s="144"/>
      <c r="F150" s="148"/>
      <c r="G150" s="148"/>
      <c r="H150" s="148"/>
      <c r="I150" s="145"/>
      <c r="J150" s="144"/>
      <c r="K150" s="148"/>
      <c r="L150" s="148"/>
      <c r="M150" s="148"/>
      <c r="N150" s="145"/>
      <c r="O150" s="144"/>
      <c r="P150" s="148"/>
      <c r="Q150" s="148"/>
      <c r="R150" s="148"/>
      <c r="S150" s="145"/>
      <c r="T150" s="144"/>
      <c r="U150" s="148"/>
      <c r="V150" s="148"/>
    </row>
    <row r="151" spans="1:22" outlineLevel="2">
      <c r="A151" s="139"/>
      <c r="B151" s="168"/>
      <c r="C151" s="144"/>
      <c r="D151" s="145"/>
      <c r="E151" s="144"/>
      <c r="F151" s="148"/>
      <c r="G151" s="148"/>
      <c r="H151" s="148"/>
      <c r="I151" s="145"/>
      <c r="J151" s="144"/>
      <c r="K151" s="148"/>
      <c r="L151" s="148"/>
      <c r="M151" s="148"/>
      <c r="N151" s="145"/>
      <c r="O151" s="144"/>
      <c r="P151" s="148"/>
      <c r="Q151" s="148"/>
      <c r="R151" s="148"/>
      <c r="S151" s="145"/>
      <c r="T151" s="144"/>
      <c r="U151" s="148"/>
      <c r="V151" s="148"/>
    </row>
    <row r="152" spans="1:22" outlineLevel="2">
      <c r="A152" s="139"/>
      <c r="B152" s="168"/>
      <c r="C152" s="144"/>
      <c r="D152" s="145"/>
      <c r="E152" s="144"/>
      <c r="F152" s="148"/>
      <c r="G152" s="148"/>
      <c r="H152" s="148"/>
      <c r="I152" s="145"/>
      <c r="J152" s="144"/>
      <c r="K152" s="148"/>
      <c r="L152" s="148"/>
      <c r="M152" s="148"/>
      <c r="N152" s="145"/>
      <c r="O152" s="144"/>
      <c r="P152" s="148"/>
      <c r="Q152" s="148"/>
      <c r="R152" s="148"/>
      <c r="S152" s="145"/>
      <c r="T152" s="144"/>
      <c r="U152" s="148"/>
      <c r="V152" s="148"/>
    </row>
    <row r="153" spans="1:22" outlineLevel="2">
      <c r="A153" s="139"/>
      <c r="B153" s="168"/>
      <c r="C153" s="144"/>
      <c r="D153" s="145"/>
      <c r="E153" s="144"/>
      <c r="F153" s="148"/>
      <c r="G153" s="148"/>
      <c r="H153" s="148"/>
      <c r="I153" s="145"/>
      <c r="J153" s="144"/>
      <c r="K153" s="148"/>
      <c r="L153" s="148"/>
      <c r="M153" s="148"/>
      <c r="N153" s="145"/>
      <c r="O153" s="144"/>
      <c r="P153" s="148"/>
      <c r="Q153" s="148"/>
      <c r="R153" s="148"/>
      <c r="S153" s="145"/>
      <c r="T153" s="144"/>
      <c r="U153" s="148"/>
      <c r="V153" s="148"/>
    </row>
    <row r="154" spans="1:22" ht="15.75" outlineLevel="2" thickBot="1">
      <c r="A154" s="139"/>
      <c r="B154" s="168"/>
      <c r="C154" s="144"/>
      <c r="D154" s="145"/>
      <c r="E154" s="144"/>
      <c r="F154" s="148"/>
      <c r="G154" s="148"/>
      <c r="H154" s="148"/>
      <c r="I154" s="145"/>
      <c r="J154" s="144"/>
      <c r="K154" s="148"/>
      <c r="L154" s="148"/>
      <c r="M154" s="148"/>
      <c r="N154" s="145"/>
      <c r="O154" s="144"/>
      <c r="P154" s="148"/>
      <c r="Q154" s="148"/>
      <c r="R154" s="148"/>
      <c r="S154" s="145"/>
      <c r="T154" s="144"/>
      <c r="U154" s="148"/>
      <c r="V154" s="148"/>
    </row>
    <row r="155" spans="1:22" ht="15.75" outlineLevel="2" thickBot="1">
      <c r="A155" s="139"/>
      <c r="B155" s="159" t="s">
        <v>236</v>
      </c>
      <c r="C155" s="160">
        <f>-SUM(C145:C154)</f>
        <v>0</v>
      </c>
      <c r="D155" s="160">
        <f t="shared" ref="D155" si="9">-SUM(D145:D154)</f>
        <v>0</v>
      </c>
      <c r="E155" s="160">
        <f t="shared" ref="E155:V155" si="10">-SUM(E145:E154)</f>
        <v>0</v>
      </c>
      <c r="F155" s="160">
        <f t="shared" si="10"/>
        <v>0</v>
      </c>
      <c r="G155" s="160">
        <f t="shared" si="10"/>
        <v>0</v>
      </c>
      <c r="H155" s="160">
        <f t="shared" si="10"/>
        <v>0</v>
      </c>
      <c r="I155" s="160">
        <f t="shared" si="10"/>
        <v>0</v>
      </c>
      <c r="J155" s="160">
        <f t="shared" si="10"/>
        <v>0</v>
      </c>
      <c r="K155" s="160">
        <f t="shared" si="10"/>
        <v>0</v>
      </c>
      <c r="L155" s="160">
        <f t="shared" si="10"/>
        <v>0</v>
      </c>
      <c r="M155" s="160">
        <f t="shared" si="10"/>
        <v>0</v>
      </c>
      <c r="N155" s="160">
        <f t="shared" si="10"/>
        <v>0</v>
      </c>
      <c r="O155" s="160">
        <f t="shared" si="10"/>
        <v>0</v>
      </c>
      <c r="P155" s="160">
        <f t="shared" si="10"/>
        <v>0</v>
      </c>
      <c r="Q155" s="160">
        <f t="shared" si="10"/>
        <v>0</v>
      </c>
      <c r="R155" s="160">
        <f t="shared" si="10"/>
        <v>0</v>
      </c>
      <c r="S155" s="160">
        <f t="shared" si="10"/>
        <v>0</v>
      </c>
      <c r="T155" s="160">
        <f t="shared" si="10"/>
        <v>0</v>
      </c>
      <c r="U155" s="160">
        <f t="shared" si="10"/>
        <v>0</v>
      </c>
      <c r="V155" s="160">
        <f t="shared" si="10"/>
        <v>0</v>
      </c>
    </row>
    <row r="156" spans="1:22" outlineLevel="1"/>
    <row r="157" spans="1:22"/>
    <row r="158" spans="1:22"/>
    <row r="159" spans="1:22"/>
  </sheetData>
  <sheetProtection formatColumns="0"/>
  <mergeCells count="7">
    <mergeCell ref="B90:B91"/>
    <mergeCell ref="D7:E8"/>
    <mergeCell ref="B12:B13"/>
    <mergeCell ref="B24:B25"/>
    <mergeCell ref="B36:B37"/>
    <mergeCell ref="B50:B51"/>
    <mergeCell ref="B70:B71"/>
  </mergeCells>
  <conditionalFormatting sqref="B53:V66 C52:V52">
    <cfRule type="expression" dxfId="131" priority="91" stopIfTrue="1">
      <formula>dms_0707_flag="NO"</formula>
    </cfRule>
  </conditionalFormatting>
  <conditionalFormatting sqref="B73:V86 C72:V72">
    <cfRule type="expression" dxfId="130" priority="59" stopIfTrue="1">
      <formula>dms_0707_flag="NO"</formula>
    </cfRule>
  </conditionalFormatting>
  <conditionalFormatting sqref="B92:V106">
    <cfRule type="expression" dxfId="129" priority="45" stopIfTrue="1">
      <formula>dms_0707_flag="NO"</formula>
    </cfRule>
  </conditionalFormatting>
  <conditionalFormatting sqref="B115:V124">
    <cfRule type="expression" dxfId="128" priority="31" stopIfTrue="1">
      <formula>dms_0707_flag="NO"</formula>
    </cfRule>
  </conditionalFormatting>
  <conditionalFormatting sqref="B130:V139">
    <cfRule type="expression" dxfId="127" priority="17" stopIfTrue="1">
      <formula>dms_0707_flag="NO"</formula>
    </cfRule>
  </conditionalFormatting>
  <conditionalFormatting sqref="B145:V154">
    <cfRule type="expression" dxfId="126" priority="3" stopIfTrue="1">
      <formula>dms_0707_flag="NO"</formula>
    </cfRule>
  </conditionalFormatting>
  <conditionalFormatting sqref="C26:V32 C38:V43 C14:V20">
    <cfRule type="expression" dxfId="125" priority="92" stopIfTrue="1">
      <formula>dms_0707_flag="no"</formula>
    </cfRule>
  </conditionalFormatting>
  <conditionalFormatting sqref="D14:D20">
    <cfRule type="expression" dxfId="124" priority="129">
      <formula>(dms_FRCPlength_Num)&lt;5</formula>
    </cfRule>
  </conditionalFormatting>
  <conditionalFormatting sqref="D26:D32">
    <cfRule type="expression" dxfId="123" priority="87">
      <formula>(dms_FRCPlength_Num)&lt;5</formula>
    </cfRule>
    <cfRule type="expression" dxfId="122" priority="120">
      <formula>(dms_FRCPlength_Num)&lt;5</formula>
    </cfRule>
  </conditionalFormatting>
  <conditionalFormatting sqref="D38:D43">
    <cfRule type="expression" dxfId="121" priority="78">
      <formula>(dms_FRCPlength_Num)&lt;5</formula>
    </cfRule>
    <cfRule type="expression" dxfId="120" priority="111">
      <formula>(dms_FRCPlength_Num)&lt;5</formula>
    </cfRule>
  </conditionalFormatting>
  <conditionalFormatting sqref="D52:D66">
    <cfRule type="expression" dxfId="119" priority="96">
      <formula>(dms_FRCPlength_Num)&lt;5</formula>
    </cfRule>
  </conditionalFormatting>
  <conditionalFormatting sqref="D72:D86">
    <cfRule type="expression" dxfId="118" priority="63">
      <formula>(dms_FRCPlength_Num)&lt;5</formula>
    </cfRule>
  </conditionalFormatting>
  <conditionalFormatting sqref="D92:D106">
    <cfRule type="expression" dxfId="117" priority="49">
      <formula>(dms_FRCPlength_Num)&lt;5</formula>
    </cfRule>
  </conditionalFormatting>
  <conditionalFormatting sqref="D115:D124">
    <cfRule type="expression" dxfId="116" priority="35">
      <formula>(dms_FRCPlength_Num)&lt;5</formula>
    </cfRule>
  </conditionalFormatting>
  <conditionalFormatting sqref="D130:D139">
    <cfRule type="expression" dxfId="115" priority="21">
      <formula>(dms_FRCPlength_Num)&lt;5</formula>
    </cfRule>
  </conditionalFormatting>
  <conditionalFormatting sqref="D145:D154">
    <cfRule type="expression" dxfId="114" priority="7">
      <formula>(dms_FRCPlength_Num)&lt;5</formula>
    </cfRule>
  </conditionalFormatting>
  <conditionalFormatting sqref="F14:F20">
    <cfRule type="expression" dxfId="113" priority="132">
      <formula>(dms_FRCPlength_Num)&lt;4</formula>
    </cfRule>
  </conditionalFormatting>
  <conditionalFormatting sqref="F26:F32">
    <cfRule type="expression" dxfId="112" priority="90">
      <formula>(dms_FRCPlength_Num)&lt;4</formula>
    </cfRule>
    <cfRule type="expression" dxfId="111" priority="123">
      <formula>(dms_FRCPlength_Num)&lt;4</formula>
    </cfRule>
  </conditionalFormatting>
  <conditionalFormatting sqref="F38:F43">
    <cfRule type="expression" dxfId="110" priority="81">
      <formula>(dms_FRCPlength_Num)&lt;4</formula>
    </cfRule>
    <cfRule type="expression" dxfId="109" priority="114">
      <formula>(dms_FRCPlength_Num)&lt;4</formula>
    </cfRule>
  </conditionalFormatting>
  <conditionalFormatting sqref="F52:F66">
    <cfRule type="expression" dxfId="108" priority="105">
      <formula>(dms_FRCPlength_Num)&lt;4</formula>
    </cfRule>
  </conditionalFormatting>
  <conditionalFormatting sqref="F72:F86">
    <cfRule type="expression" dxfId="107" priority="72">
      <formula>(dms_FRCPlength_Num)&lt;4</formula>
    </cfRule>
  </conditionalFormatting>
  <conditionalFormatting sqref="F92:F106">
    <cfRule type="expression" dxfId="106" priority="58">
      <formula>(dms_FRCPlength_Num)&lt;4</formula>
    </cfRule>
  </conditionalFormatting>
  <conditionalFormatting sqref="F115:F124">
    <cfRule type="expression" dxfId="105" priority="44">
      <formula>(dms_FRCPlength_Num)&lt;4</formula>
    </cfRule>
  </conditionalFormatting>
  <conditionalFormatting sqref="F130:F139">
    <cfRule type="expression" dxfId="104" priority="30">
      <formula>(dms_FRCPlength_Num)&lt;4</formula>
    </cfRule>
  </conditionalFormatting>
  <conditionalFormatting sqref="F145:F154">
    <cfRule type="expression" dxfId="103" priority="16">
      <formula>(dms_FRCPlength_Num)&lt;4</formula>
    </cfRule>
  </conditionalFormatting>
  <conditionalFormatting sqref="G52:G66">
    <cfRule type="expression" dxfId="102" priority="104">
      <formula>(dms_FRCPlength_Num)&lt;5</formula>
    </cfRule>
  </conditionalFormatting>
  <conditionalFormatting sqref="G72:G86">
    <cfRule type="expression" dxfId="101" priority="71">
      <formula>(dms_FRCPlength_Num)&lt;5</formula>
    </cfRule>
  </conditionalFormatting>
  <conditionalFormatting sqref="G92:G106">
    <cfRule type="expression" dxfId="100" priority="57">
      <formula>(dms_FRCPlength_Num)&lt;5</formula>
    </cfRule>
  </conditionalFormatting>
  <conditionalFormatting sqref="G115:G124">
    <cfRule type="expression" dxfId="99" priority="43">
      <formula>(dms_FRCPlength_Num)&lt;5</formula>
    </cfRule>
  </conditionalFormatting>
  <conditionalFormatting sqref="G130:G139">
    <cfRule type="expression" dxfId="98" priority="29">
      <formula>(dms_FRCPlength_Num)&lt;5</formula>
    </cfRule>
  </conditionalFormatting>
  <conditionalFormatting sqref="G145:G154">
    <cfRule type="expression" dxfId="97" priority="15">
      <formula>(dms_FRCPlength_Num)&lt;5</formula>
    </cfRule>
  </conditionalFormatting>
  <conditionalFormatting sqref="H14:H20">
    <cfRule type="expression" dxfId="96" priority="128">
      <formula>(dms_FRCPlength_Num)&lt;3</formula>
    </cfRule>
  </conditionalFormatting>
  <conditionalFormatting sqref="H26:H32">
    <cfRule type="expression" dxfId="95" priority="86">
      <formula>(dms_FRCPlength_Num)&lt;3</formula>
    </cfRule>
    <cfRule type="expression" dxfId="94" priority="119">
      <formula>(dms_FRCPlength_Num)&lt;3</formula>
    </cfRule>
  </conditionalFormatting>
  <conditionalFormatting sqref="H38:H43">
    <cfRule type="expression" dxfId="93" priority="77">
      <formula>(dms_FRCPlength_Num)&lt;3</formula>
    </cfRule>
    <cfRule type="expression" dxfId="92" priority="110">
      <formula>(dms_FRCPlength_Num)&lt;3</formula>
    </cfRule>
  </conditionalFormatting>
  <conditionalFormatting sqref="H52:H66 L52:L66 P52:P66 R52:R66 V52:V66">
    <cfRule type="expression" dxfId="91" priority="103">
      <formula>(dms_FRCPlength_Num)&lt;3</formula>
    </cfRule>
  </conditionalFormatting>
  <conditionalFormatting sqref="H72:H86 L72:L86 P72:P86 R72:R86 V72:V86">
    <cfRule type="expression" dxfId="90" priority="70">
      <formula>(dms_FRCPlength_Num)&lt;3</formula>
    </cfRule>
  </conditionalFormatting>
  <conditionalFormatting sqref="H92:H106 L92:L106 P92:P106 R92:R106 V92:V106">
    <cfRule type="expression" dxfId="89" priority="56">
      <formula>(dms_FRCPlength_Num)&lt;3</formula>
    </cfRule>
  </conditionalFormatting>
  <conditionalFormatting sqref="H115:H124 L115:L124 P115:P124 R115:R124 V115:V124">
    <cfRule type="expression" dxfId="88" priority="42">
      <formula>(dms_FRCPlength_Num)&lt;3</formula>
    </cfRule>
  </conditionalFormatting>
  <conditionalFormatting sqref="H130:H139 L130:L139 P130:P139 R130:R139 V130:V139">
    <cfRule type="expression" dxfId="87" priority="28">
      <formula>(dms_FRCPlength_Num)&lt;3</formula>
    </cfRule>
  </conditionalFormatting>
  <conditionalFormatting sqref="H145:H154 L145:L154 P145:P154 R145:R154 V145:V154">
    <cfRule type="expression" dxfId="86" priority="14">
      <formula>(dms_FRCPlength_Num)&lt;3</formula>
    </cfRule>
  </conditionalFormatting>
  <conditionalFormatting sqref="I14:I20">
    <cfRule type="expression" dxfId="85" priority="126">
      <formula>(dms_FRCPlength_Num)&lt;5</formula>
    </cfRule>
  </conditionalFormatting>
  <conditionalFormatting sqref="I26:I32">
    <cfRule type="expression" dxfId="84" priority="84">
      <formula>(dms_FRCPlength_Num)&lt;5</formula>
    </cfRule>
    <cfRule type="expression" dxfId="83" priority="117">
      <formula>(dms_FRCPlength_Num)&lt;5</formula>
    </cfRule>
  </conditionalFormatting>
  <conditionalFormatting sqref="I38:I43">
    <cfRule type="expression" dxfId="82" priority="75">
      <formula>(dms_FRCPlength_Num)&lt;5</formula>
    </cfRule>
    <cfRule type="expression" dxfId="81" priority="108">
      <formula>(dms_FRCPlength_Num)&lt;5</formula>
    </cfRule>
  </conditionalFormatting>
  <conditionalFormatting sqref="I52:I66">
    <cfRule type="expression" dxfId="80" priority="95">
      <formula>(dms_FRCPlength_Num)&lt;5</formula>
    </cfRule>
  </conditionalFormatting>
  <conditionalFormatting sqref="I72:I86">
    <cfRule type="expression" dxfId="79" priority="62">
      <formula>(dms_FRCPlength_Num)&lt;5</formula>
    </cfRule>
  </conditionalFormatting>
  <conditionalFormatting sqref="I92:I106">
    <cfRule type="expression" dxfId="78" priority="48">
      <formula>(dms_FRCPlength_Num)&lt;5</formula>
    </cfRule>
  </conditionalFormatting>
  <conditionalFormatting sqref="I115:I124">
    <cfRule type="expression" dxfId="77" priority="34">
      <formula>(dms_FRCPlength_Num)&lt;5</formula>
    </cfRule>
  </conditionalFormatting>
  <conditionalFormatting sqref="I130:I139">
    <cfRule type="expression" dxfId="76" priority="20">
      <formula>(dms_FRCPlength_Num)&lt;5</formula>
    </cfRule>
  </conditionalFormatting>
  <conditionalFormatting sqref="I145:I154">
    <cfRule type="expression" dxfId="75" priority="6">
      <formula>(dms_FRCPlength_Num)&lt;5</formula>
    </cfRule>
  </conditionalFormatting>
  <conditionalFormatting sqref="K52:K66">
    <cfRule type="expression" dxfId="74" priority="102">
      <formula>(dms_FRCPlength_Num)&lt;4</formula>
    </cfRule>
  </conditionalFormatting>
  <conditionalFormatting sqref="K72:K86">
    <cfRule type="expression" dxfId="73" priority="69">
      <formula>(dms_FRCPlength_Num)&lt;4</formula>
    </cfRule>
  </conditionalFormatting>
  <conditionalFormatting sqref="K92:K106">
    <cfRule type="expression" dxfId="72" priority="55">
      <formula>(dms_FRCPlength_Num)&lt;4</formula>
    </cfRule>
  </conditionalFormatting>
  <conditionalFormatting sqref="K115:K124">
    <cfRule type="expression" dxfId="71" priority="41">
      <formula>(dms_FRCPlength_Num)&lt;4</formula>
    </cfRule>
  </conditionalFormatting>
  <conditionalFormatting sqref="K130:K139">
    <cfRule type="expression" dxfId="70" priority="27">
      <formula>(dms_FRCPlength_Num)&lt;4</formula>
    </cfRule>
  </conditionalFormatting>
  <conditionalFormatting sqref="K145:K154">
    <cfRule type="expression" dxfId="69" priority="13">
      <formula>(dms_FRCPlength_Num)&lt;4</formula>
    </cfRule>
  </conditionalFormatting>
  <conditionalFormatting sqref="K14:M20 P14:R20">
    <cfRule type="expression" dxfId="68" priority="127">
      <formula>(dms_FRCPlength_Num)&lt;4</formula>
    </cfRule>
  </conditionalFormatting>
  <conditionalFormatting sqref="K26:M32 P26:R32">
    <cfRule type="expression" dxfId="67" priority="85">
      <formula>(dms_FRCPlength_Num)&lt;4</formula>
    </cfRule>
    <cfRule type="expression" dxfId="66" priority="118">
      <formula>(dms_FRCPlength_Num)&lt;4</formula>
    </cfRule>
  </conditionalFormatting>
  <conditionalFormatting sqref="K38:M43 P38:R43">
    <cfRule type="expression" dxfId="65" priority="76">
      <formula>(dms_FRCPlength_Num)&lt;4</formula>
    </cfRule>
    <cfRule type="expression" dxfId="64" priority="109">
      <formula>(dms_FRCPlength_Num)&lt;4</formula>
    </cfRule>
  </conditionalFormatting>
  <conditionalFormatting sqref="L52:L66">
    <cfRule type="expression" dxfId="63" priority="101">
      <formula>(dms_FRCPlength_Num)&lt;5</formula>
    </cfRule>
  </conditionalFormatting>
  <conditionalFormatting sqref="L72:L86">
    <cfRule type="expression" dxfId="62" priority="68">
      <formula>(dms_FRCPlength_Num)&lt;5</formula>
    </cfRule>
  </conditionalFormatting>
  <conditionalFormatting sqref="L92:L106">
    <cfRule type="expression" dxfId="61" priority="54">
      <formula>(dms_FRCPlength_Num)&lt;5</formula>
    </cfRule>
  </conditionalFormatting>
  <conditionalFormatting sqref="L115:L124">
    <cfRule type="expression" dxfId="60" priority="40">
      <formula>(dms_FRCPlength_Num)&lt;5</formula>
    </cfRule>
  </conditionalFormatting>
  <conditionalFormatting sqref="L130:L139">
    <cfRule type="expression" dxfId="59" priority="26">
      <formula>(dms_FRCPlength_Num)&lt;5</formula>
    </cfRule>
  </conditionalFormatting>
  <conditionalFormatting sqref="L145:L154">
    <cfRule type="expression" dxfId="58" priority="12">
      <formula>(dms_FRCPlength_Num)&lt;5</formula>
    </cfRule>
  </conditionalFormatting>
  <conditionalFormatting sqref="N14:N20">
    <cfRule type="expression" dxfId="57" priority="125">
      <formula>(dms_FRCPlength_Num)&lt;5</formula>
    </cfRule>
  </conditionalFormatting>
  <conditionalFormatting sqref="N26:N32">
    <cfRule type="expression" dxfId="56" priority="83">
      <formula>(dms_FRCPlength_Num)&lt;5</formula>
    </cfRule>
    <cfRule type="expression" dxfId="55" priority="116">
      <formula>(dms_FRCPlength_Num)&lt;5</formula>
    </cfRule>
  </conditionalFormatting>
  <conditionalFormatting sqref="N38:N43">
    <cfRule type="expression" dxfId="54" priority="74">
      <formula>(dms_FRCPlength_Num)&lt;5</formula>
    </cfRule>
    <cfRule type="expression" dxfId="53" priority="107">
      <formula>(dms_FRCPlength_Num)&lt;5</formula>
    </cfRule>
  </conditionalFormatting>
  <conditionalFormatting sqref="N52:N66">
    <cfRule type="expression" dxfId="52" priority="94">
      <formula>(dms_FRCPlength_Num)&lt;5</formula>
    </cfRule>
  </conditionalFormatting>
  <conditionalFormatting sqref="N72:N86">
    <cfRule type="expression" dxfId="51" priority="61">
      <formula>(dms_FRCPlength_Num)&lt;5</formula>
    </cfRule>
  </conditionalFormatting>
  <conditionalFormatting sqref="N92:N106">
    <cfRule type="expression" dxfId="50" priority="47">
      <formula>(dms_FRCPlength_Num)&lt;5</formula>
    </cfRule>
  </conditionalFormatting>
  <conditionalFormatting sqref="N115:N124">
    <cfRule type="expression" dxfId="49" priority="33">
      <formula>(dms_FRCPlength_Num)&lt;5</formula>
    </cfRule>
  </conditionalFormatting>
  <conditionalFormatting sqref="N130:N139">
    <cfRule type="expression" dxfId="48" priority="19">
      <formula>(dms_FRCPlength_Num)&lt;5</formula>
    </cfRule>
  </conditionalFormatting>
  <conditionalFormatting sqref="N145:N154">
    <cfRule type="expression" dxfId="47" priority="5">
      <formula>(dms_FRCPlength_Num)&lt;5</formula>
    </cfRule>
  </conditionalFormatting>
  <conditionalFormatting sqref="P52:P66">
    <cfRule type="expression" dxfId="46" priority="100">
      <formula>(dms_FRCPlength_Num)&lt;4</formula>
    </cfRule>
  </conditionalFormatting>
  <conditionalFormatting sqref="P72:P86">
    <cfRule type="expression" dxfId="45" priority="67">
      <formula>(dms_FRCPlength_Num)&lt;4</formula>
    </cfRule>
  </conditionalFormatting>
  <conditionalFormatting sqref="P92:P106">
    <cfRule type="expression" dxfId="44" priority="53">
      <formula>(dms_FRCPlength_Num)&lt;4</formula>
    </cfRule>
  </conditionalFormatting>
  <conditionalFormatting sqref="P115:P124">
    <cfRule type="expression" dxfId="43" priority="39">
      <formula>(dms_FRCPlength_Num)&lt;4</formula>
    </cfRule>
  </conditionalFormatting>
  <conditionalFormatting sqref="P130:P139">
    <cfRule type="expression" dxfId="42" priority="25">
      <formula>(dms_FRCPlength_Num)&lt;4</formula>
    </cfRule>
  </conditionalFormatting>
  <conditionalFormatting sqref="P145:P154">
    <cfRule type="expression" dxfId="41" priority="11">
      <formula>(dms_FRCPlength_Num)&lt;4</formula>
    </cfRule>
  </conditionalFormatting>
  <conditionalFormatting sqref="Q52:Q66">
    <cfRule type="expression" dxfId="40" priority="99">
      <formula>(dms_FRCPlength_Num)&lt;5</formula>
    </cfRule>
  </conditionalFormatting>
  <conditionalFormatting sqref="Q72:Q86">
    <cfRule type="expression" dxfId="39" priority="66">
      <formula>(dms_FRCPlength_Num)&lt;5</formula>
    </cfRule>
  </conditionalFormatting>
  <conditionalFormatting sqref="Q92:Q106">
    <cfRule type="expression" dxfId="38" priority="52">
      <formula>(dms_FRCPlength_Num)&lt;5</formula>
    </cfRule>
  </conditionalFormatting>
  <conditionalFormatting sqref="Q115:Q124">
    <cfRule type="expression" dxfId="37" priority="38">
      <formula>(dms_FRCPlength_Num)&lt;5</formula>
    </cfRule>
  </conditionalFormatting>
  <conditionalFormatting sqref="Q130:Q139">
    <cfRule type="expression" dxfId="36" priority="24">
      <formula>(dms_FRCPlength_Num)&lt;5</formula>
    </cfRule>
  </conditionalFormatting>
  <conditionalFormatting sqref="Q145:Q154">
    <cfRule type="expression" dxfId="35" priority="10">
      <formula>(dms_FRCPlength_Num)&lt;5</formula>
    </cfRule>
  </conditionalFormatting>
  <conditionalFormatting sqref="S14:S20">
    <cfRule type="expression" dxfId="34" priority="124">
      <formula>(dms_FRCPlength_Num)&lt;5</formula>
    </cfRule>
  </conditionalFormatting>
  <conditionalFormatting sqref="S26:S32">
    <cfRule type="expression" dxfId="33" priority="82">
      <formula>(dms_FRCPlength_Num)&lt;5</formula>
    </cfRule>
    <cfRule type="expression" dxfId="32" priority="115">
      <formula>(dms_FRCPlength_Num)&lt;5</formula>
    </cfRule>
  </conditionalFormatting>
  <conditionalFormatting sqref="S38:S43">
    <cfRule type="expression" dxfId="31" priority="73">
      <formula>(dms_FRCPlength_Num)&lt;5</formula>
    </cfRule>
    <cfRule type="expression" dxfId="30" priority="106">
      <formula>(dms_FRCPlength_Num)&lt;5</formula>
    </cfRule>
  </conditionalFormatting>
  <conditionalFormatting sqref="S52:S66">
    <cfRule type="expression" dxfId="29" priority="93">
      <formula>(dms_FRCPlength_Num)&lt;5</formula>
    </cfRule>
  </conditionalFormatting>
  <conditionalFormatting sqref="S72:S86">
    <cfRule type="expression" dxfId="28" priority="60">
      <formula>(dms_FRCPlength_Num)&lt;5</formula>
    </cfRule>
  </conditionalFormatting>
  <conditionalFormatting sqref="S92:S106">
    <cfRule type="expression" dxfId="27" priority="46">
      <formula>(dms_FRCPlength_Num)&lt;5</formula>
    </cfRule>
  </conditionalFormatting>
  <conditionalFormatting sqref="S115:S124">
    <cfRule type="expression" dxfId="26" priority="32">
      <formula>(dms_FRCPlength_Num)&lt;5</formula>
    </cfRule>
  </conditionalFormatting>
  <conditionalFormatting sqref="S130:S139">
    <cfRule type="expression" dxfId="25" priority="18">
      <formula>(dms_FRCPlength_Num)&lt;5</formula>
    </cfRule>
  </conditionalFormatting>
  <conditionalFormatting sqref="S145:S154">
    <cfRule type="expression" dxfId="24" priority="4">
      <formula>(dms_FRCPlength_Num)&lt;5</formula>
    </cfRule>
  </conditionalFormatting>
  <conditionalFormatting sqref="U14:U20">
    <cfRule type="expression" dxfId="23" priority="131">
      <formula>(dms_FRCPlength_Num)&lt;4</formula>
    </cfRule>
  </conditionalFormatting>
  <conditionalFormatting sqref="U26:U32">
    <cfRule type="expression" dxfId="22" priority="89">
      <formula>(dms_FRCPlength_Num)&lt;4</formula>
    </cfRule>
    <cfRule type="expression" dxfId="21" priority="122">
      <formula>(dms_FRCPlength_Num)&lt;4</formula>
    </cfRule>
  </conditionalFormatting>
  <conditionalFormatting sqref="U38:U43">
    <cfRule type="expression" dxfId="20" priority="80">
      <formula>(dms_FRCPlength_Num)&lt;4</formula>
    </cfRule>
    <cfRule type="expression" dxfId="19" priority="113">
      <formula>(dms_FRCPlength_Num)&lt;4</formula>
    </cfRule>
  </conditionalFormatting>
  <conditionalFormatting sqref="U52:U66">
    <cfRule type="expression" dxfId="18" priority="98">
      <formula>(dms_FRCPlength_Num)&lt;4</formula>
    </cfRule>
  </conditionalFormatting>
  <conditionalFormatting sqref="U72:U86">
    <cfRule type="expression" dxfId="17" priority="65">
      <formula>(dms_FRCPlength_Num)&lt;4</formula>
    </cfRule>
  </conditionalFormatting>
  <conditionalFormatting sqref="U92:U106">
    <cfRule type="expression" dxfId="16" priority="51">
      <formula>(dms_FRCPlength_Num)&lt;4</formula>
    </cfRule>
  </conditionalFormatting>
  <conditionalFormatting sqref="U115:U124">
    <cfRule type="expression" dxfId="15" priority="37">
      <formula>(dms_FRCPlength_Num)&lt;4</formula>
    </cfRule>
  </conditionalFormatting>
  <conditionalFormatting sqref="U130:U139">
    <cfRule type="expression" dxfId="14" priority="23">
      <formula>(dms_FRCPlength_Num)&lt;4</formula>
    </cfRule>
  </conditionalFormatting>
  <conditionalFormatting sqref="U145:U154">
    <cfRule type="expression" dxfId="13" priority="9">
      <formula>(dms_FRCPlength_Num)&lt;4</formula>
    </cfRule>
  </conditionalFormatting>
  <conditionalFormatting sqref="V14:V20">
    <cfRule type="expression" dxfId="12" priority="130">
      <formula>(dms_FRCPlength_Num)&lt;5</formula>
    </cfRule>
  </conditionalFormatting>
  <conditionalFormatting sqref="V26:V32">
    <cfRule type="expression" dxfId="11" priority="88">
      <formula>(dms_FRCPlength_Num)&lt;5</formula>
    </cfRule>
    <cfRule type="expression" dxfId="10" priority="121">
      <formula>(dms_FRCPlength_Num)&lt;5</formula>
    </cfRule>
  </conditionalFormatting>
  <conditionalFormatting sqref="V38:V43">
    <cfRule type="expression" dxfId="9" priority="79">
      <formula>(dms_FRCPlength_Num)&lt;5</formula>
    </cfRule>
    <cfRule type="expression" dxfId="8" priority="112">
      <formula>(dms_FRCPlength_Num)&lt;5</formula>
    </cfRule>
  </conditionalFormatting>
  <conditionalFormatting sqref="V52:V66">
    <cfRule type="expression" dxfId="7" priority="97">
      <formula>(dms_FRCPlength_Num)&lt;5</formula>
    </cfRule>
  </conditionalFormatting>
  <conditionalFormatting sqref="V72:V86">
    <cfRule type="expression" dxfId="6" priority="64">
      <formula>(dms_FRCPlength_Num)&lt;5</formula>
    </cfRule>
  </conditionalFormatting>
  <conditionalFormatting sqref="V92:V106">
    <cfRule type="expression" dxfId="5" priority="50">
      <formula>(dms_FRCPlength_Num)&lt;5</formula>
    </cfRule>
  </conditionalFormatting>
  <conditionalFormatting sqref="V115:V124">
    <cfRule type="expression" dxfId="4" priority="36">
      <formula>(dms_FRCPlength_Num)&lt;5</formula>
    </cfRule>
  </conditionalFormatting>
  <conditionalFormatting sqref="V130:V139">
    <cfRule type="expression" dxfId="3" priority="22">
      <formula>(dms_FRCPlength_Num)&lt;5</formula>
    </cfRule>
  </conditionalFormatting>
  <conditionalFormatting sqref="V145:V154">
    <cfRule type="expression" dxfId="2" priority="8">
      <formula>(dms_FRCPlength_Num)&lt;5</formula>
    </cfRule>
  </conditionalFormatting>
  <conditionalFormatting sqref="B72">
    <cfRule type="expression" dxfId="1" priority="2" stopIfTrue="1">
      <formula>dms_0707_flag="NO"</formula>
    </cfRule>
  </conditionalFormatting>
  <conditionalFormatting sqref="B52">
    <cfRule type="expression" dxfId="0" priority="1" stopIfTrue="1">
      <formula>dms_0707_flag="NO"</formula>
    </cfRule>
  </conditionalFormatting>
  <dataValidations count="2">
    <dataValidation type="list" allowBlank="1" showInputMessage="1" showErrorMessage="1" sqref="F8" xr:uid="{192CDE94-98D9-4BD9-B110-D84CA42EB511}">
      <formula1>"YES, NO"</formula1>
    </dataValidation>
    <dataValidation allowBlank="1" showInputMessage="1" showErrorMessage="1" sqref="C45:G47 C26:V33 C108:G110 C72:V87 C156:G643 C130:V140 C14:V21 C88:G88 D52:V67 D68:G68 C38:V44 C141:G141 D126:G126 C92:V107 C52:C68 C115:C126 D115:V125 C145:V155" xr:uid="{A5ECE361-5DB3-4FA1-9BE7-829462797D08}"/>
  </dataValidations>
  <pageMargins left="0.7" right="0.7" top="0.75" bottom="0.75" header="0.3" footer="0.3"/>
  <pageSetup paperSize="8" scale="8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463E5E62BF724086D347C959262467" ma:contentTypeVersion="17" ma:contentTypeDescription="Create a new document." ma:contentTypeScope="" ma:versionID="d5fb31da9a69ab909e9c794f9fb151bd">
  <xsd:schema xmlns:xsd="http://www.w3.org/2001/XMLSchema" xmlns:xs="http://www.w3.org/2001/XMLSchema" xmlns:p="http://schemas.microsoft.com/office/2006/metadata/properties" xmlns:ns2="58dd876c-ba06-4341-9d47-b53ee198fe78" xmlns:ns3="cce62ca5-22ea-47d8-bfd0-cf180537c997" targetNamespace="http://schemas.microsoft.com/office/2006/metadata/properties" ma:root="true" ma:fieldsID="89349fb864ef67cc53d88d2da92ebc81" ns2:_="" ns3:_="">
    <xsd:import namespace="58dd876c-ba06-4341-9d47-b53ee198fe78"/>
    <xsd:import namespace="cce62ca5-22ea-47d8-bfd0-cf180537c9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d876c-ba06-4341-9d47-b53ee198fe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6d97f2f-934a-4e13-aef3-d0f00853201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e62ca5-22ea-47d8-bfd0-cf180537c9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87cdf0-0bfe-4b44-926d-f49baf1faca0}" ma:internalName="TaxCatchAll" ma:showField="CatchAllData" ma:web="cce62ca5-22ea-47d8-bfd0-cf180537c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8dd876c-ba06-4341-9d47-b53ee198fe78">
      <Terms xmlns="http://schemas.microsoft.com/office/infopath/2007/PartnerControls"/>
    </lcf76f155ced4ddcb4097134ff3c332f>
    <TaxCatchAll xmlns="cce62ca5-22ea-47d8-bfd0-cf180537c9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055694-2035-4027-A850-B7003D0A4D7A}"/>
</file>

<file path=customXml/itemProps2.xml><?xml version="1.0" encoding="utf-8"?>
<ds:datastoreItem xmlns:ds="http://schemas.openxmlformats.org/officeDocument/2006/customXml" ds:itemID="{12384BFF-F6A9-455A-B113-63E719B30EC2}"/>
</file>

<file path=customXml/itemProps3.xml><?xml version="1.0" encoding="utf-8"?>
<ds:datastoreItem xmlns:ds="http://schemas.openxmlformats.org/officeDocument/2006/customXml" ds:itemID="{64C1AE73-218E-41DA-B14C-E6EA15578541}"/>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Rohan</dc:creator>
  <cp:keywords/>
  <dc:description/>
  <cp:lastModifiedBy>Chloe Finn</cp:lastModifiedBy>
  <cp:revision/>
  <dcterms:created xsi:type="dcterms:W3CDTF">2013-11-23T03:22:35Z</dcterms:created>
  <dcterms:modified xsi:type="dcterms:W3CDTF">2025-01-29T06:00:03Z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0x010100BE463E5E62BF724086D347C959262467</vt:lpwstr>
  </property>
  <property fmtid="{D5CDD505-2E9C-101B-9397-08002B2CF9AE}" pid="3" name="MediaServiceImageTags">
    <vt:lpwstr/>
  </property>
</Properties>
</file>