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erpell\Downloads\"/>
    </mc:Choice>
  </mc:AlternateContent>
  <xr:revisionPtr revIDLastSave="0" documentId="13_ncr:1_{D56C893A-2374-4F62-9686-83B35D9EA704}" xr6:coauthVersionLast="47" xr6:coauthVersionMax="47" xr10:uidLastSave="{00000000-0000-0000-0000-000000000000}"/>
  <bookViews>
    <workbookView xWindow="28680" yWindow="-120" windowWidth="29040" windowHeight="15840" tabRatio="884" xr2:uid="{4986B188-CA73-411A-9587-FBA06F57BCCF}"/>
  </bookViews>
  <sheets>
    <sheet name="Proactive Lifecycle Replacement" sheetId="13" r:id="rId1"/>
    <sheet name="Faults and Failures" sheetId="14" r:id="rId2"/>
    <sheet name="Abolishments_Service Removed" sheetId="16" r:id="rId3"/>
    <sheet name="Metering Inspections" sheetId="17" r:id="rId4"/>
    <sheet name="NH-Abolishment_Service Removed" sheetId="4" state="hidden" r:id="rId5"/>
    <sheet name="A20-MetersExchanged Non AMI-AMI" sheetId="3" state="hidden" r:id="rId6"/>
    <sheet name="Failures_Faults" sheetId="2" state="hidden" r:id="rId7"/>
    <sheet name="A10- AMI Meter Replacement" sheetId="1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123Graph_A" hidden="1">#REF!</definedName>
    <definedName name="__123Graph_CWH2" hidden="1">#REF!</definedName>
    <definedName name="__123Graph_CWH3" hidden="1">#REF!</definedName>
    <definedName name="__123Graph_X" hidden="1">#REF!</definedName>
    <definedName name="_101__123Graph_ACHART_2" hidden="1">#REF!</definedName>
    <definedName name="_109__123Graph_ACHART_3" hidden="1">#REF!</definedName>
    <definedName name="_110__123Graph_ACHART_30" hidden="1">#REF!</definedName>
    <definedName name="_111__123Graph_ACHART_31" hidden="1">#REF!</definedName>
    <definedName name="_112__123Graph_ACHART_35" hidden="1">#REF!</definedName>
    <definedName name="_116__123Graph_ACHART_3" hidden="1">#REF!</definedName>
    <definedName name="_117__123Graph_ACHART_30" hidden="1">#REF!</definedName>
    <definedName name="_118__123Graph_ACHART_31" hidden="1">#REF!</definedName>
    <definedName name="_119__123Graph_ACHART_35" hidden="1">#REF!</definedName>
    <definedName name="_126__123Graph_ACHART_4" hidden="1">#REF!</definedName>
    <definedName name="_134__123Graph_ACHART_4" hidden="1">#REF!</definedName>
    <definedName name="_14__123Graph_ACHART_1" hidden="1">#REF!</definedName>
    <definedName name="_140__123Graph_ACHART_5" hidden="1">#REF!</definedName>
    <definedName name="_149__123Graph_ACHART_5" hidden="1">#REF!</definedName>
    <definedName name="_15__123Graph_ACHART_1" hidden="1">#REF!</definedName>
    <definedName name="_154__123Graph_ACHART_6" hidden="1">#REF!</definedName>
    <definedName name="_155__123Graph_ACHART_62" hidden="1">#REF!</definedName>
    <definedName name="_156__123Graph_ACHART_66" hidden="1">#REF!</definedName>
    <definedName name="_157__123Graph_ACHART_68" hidden="1">#REF!</definedName>
    <definedName name="_158__123Graph_ACHART_69" hidden="1">#REF!</definedName>
    <definedName name="_164__123Graph_ACHART_6" hidden="1">#REF!</definedName>
    <definedName name="_165__123Graph_ACHART_62" hidden="1">#REF!</definedName>
    <definedName name="_166__123Graph_ACHART_66" hidden="1">#REF!</definedName>
    <definedName name="_167__123Graph_ACHART_68" hidden="1">#REF!</definedName>
    <definedName name="_168__123Graph_ACHART_69" hidden="1">#REF!</definedName>
    <definedName name="_172__123Graph_ACHART_7" hidden="1">#REF!</definedName>
    <definedName name="_173__123Graph_ACHART_70" hidden="1">#REF!</definedName>
    <definedName name="_174__123Graph_ACHART_71" hidden="1">#REF!</definedName>
    <definedName name="_183__123Graph_ACHART_7" hidden="1">#REF!</definedName>
    <definedName name="_184__123Graph_ACHART_70" hidden="1">#REF!</definedName>
    <definedName name="_185__123Graph_ACHART_71" hidden="1">#REF!</definedName>
    <definedName name="_188__123Graph_ACHART_8" hidden="1">#REF!</definedName>
    <definedName name="_200__123Graph_ACHART_8" hidden="1">#REF!</definedName>
    <definedName name="_202__123Graph_ACHART_9" hidden="1">#REF!</definedName>
    <definedName name="_210__123Graph_BCHART_1" hidden="1">#REF!</definedName>
    <definedName name="_215__123Graph_ACHART_9" hidden="1">#REF!</definedName>
    <definedName name="_223__123Graph_BCHART_1" hidden="1">#REF!</definedName>
    <definedName name="_224__123Graph_BCHART_10" hidden="1">#REF!</definedName>
    <definedName name="_238__123Graph_BCHART_10" hidden="1">#REF!</definedName>
    <definedName name="_238__123Graph_BCHART_11" hidden="1">#REF!</definedName>
    <definedName name="_239__123Graph_BCHART_12" hidden="1">#REF!</definedName>
    <definedName name="_253__123Graph_BCHART_11" hidden="1">#REF!</definedName>
    <definedName name="_254__123Graph_BCHART_12" hidden="1">#REF!</definedName>
    <definedName name="_257__123Graph_BCHART_13" hidden="1">#REF!</definedName>
    <definedName name="_258__123Graph_BCHART_15" hidden="1">#REF!</definedName>
    <definedName name="_259__123Graph_BCHART_16" hidden="1">#REF!</definedName>
    <definedName name="_273__123Graph_BCHART_13" hidden="1">#REF!</definedName>
    <definedName name="_273__123Graph_BCHART_2" hidden="1">#REF!</definedName>
    <definedName name="_274__123Graph_BCHART_15" hidden="1">#REF!</definedName>
    <definedName name="_275__123Graph_BCHART_16" hidden="1">#REF!</definedName>
    <definedName name="_28__123Graph_ACHART_10" hidden="1">#REF!</definedName>
    <definedName name="_287__123Graph_BCHART_3" hidden="1">#REF!</definedName>
    <definedName name="_288__123Graph_BCHART_30" hidden="1">#REF!</definedName>
    <definedName name="_289__123Graph_BCHART_31" hidden="1">#REF!</definedName>
    <definedName name="_290__123Graph_BCHART_2" hidden="1">#REF!</definedName>
    <definedName name="_290__123Graph_BCHART_35" hidden="1">#REF!</definedName>
    <definedName name="_30__123Graph_ACHART_10" hidden="1">#REF!</definedName>
    <definedName name="_304__123Graph_BCHART_4" hidden="1">#REF!</definedName>
    <definedName name="_305__123Graph_BCHART_3" hidden="1">#REF!</definedName>
    <definedName name="_306__123Graph_BCHART_30" hidden="1">#REF!</definedName>
    <definedName name="_307__123Graph_BCHART_31" hidden="1">#REF!</definedName>
    <definedName name="_308__123Graph_BCHART_35" hidden="1">#REF!</definedName>
    <definedName name="_318__123Graph_BCHART_5" hidden="1">#REF!</definedName>
    <definedName name="_323__123Graph_BCHART_4" hidden="1">#REF!</definedName>
    <definedName name="_332__123Graph_BCHART_6" hidden="1">#REF!</definedName>
    <definedName name="_333__123Graph_BCHART_62" hidden="1">#REF!</definedName>
    <definedName name="_334__123Graph_BCHART_66" hidden="1">#REF!</definedName>
    <definedName name="_335__123Graph_BCHART_68" hidden="1">#REF!</definedName>
    <definedName name="_336__123Graph_BCHART_69" hidden="1">#REF!</definedName>
    <definedName name="_338__123Graph_BCHART_5" hidden="1">#REF!</definedName>
    <definedName name="_353__123Graph_BCHART_6" hidden="1">#REF!</definedName>
    <definedName name="_354__123Graph_BCHART_62" hidden="1">#REF!</definedName>
    <definedName name="_354__123Graph_BCHART_7" hidden="1">#REF!</definedName>
    <definedName name="_355__123Graph_BCHART_66" hidden="1">#REF!</definedName>
    <definedName name="_355__123Graph_BCHART_70" hidden="1">#REF!</definedName>
    <definedName name="_356__123Graph_BCHART_68" hidden="1">#REF!</definedName>
    <definedName name="_356__123Graph_BCHART_71" hidden="1">#REF!</definedName>
    <definedName name="_357__123Graph_BCHART_69" hidden="1">#REF!</definedName>
    <definedName name="_374__123Graph_BCHART_8" hidden="1">#REF!</definedName>
    <definedName name="_376__123Graph_BCHART_7" hidden="1">#REF!</definedName>
    <definedName name="_377__123Graph_BCHART_70" hidden="1">#REF!</definedName>
    <definedName name="_378__123Graph_BCHART_71" hidden="1">#REF!</definedName>
    <definedName name="_388__123Graph_BCHART_9" hidden="1">#REF!</definedName>
    <definedName name="_396__123Graph_CCHART_1" hidden="1">#REF!</definedName>
    <definedName name="_397__123Graph_BCHART_8" hidden="1">#REF!</definedName>
    <definedName name="_404__123Graph_CCHART_10" hidden="1">#REF!</definedName>
    <definedName name="_412__123Graph_BCHART_9" hidden="1">#REF!</definedName>
    <definedName name="_418__123Graph_CCHART_11" hidden="1">#REF!</definedName>
    <definedName name="_419__123Graph_CCHART_12" hidden="1">#REF!</definedName>
    <definedName name="_42__123Graph_ACHART_11" hidden="1">#REF!</definedName>
    <definedName name="_420__123Graph_CCHART_1" hidden="1">#REF!</definedName>
    <definedName name="_420__123Graph_CCHART_13" hidden="1">#REF!</definedName>
    <definedName name="_421__123Graph_CCHART_14" hidden="1">#REF!</definedName>
    <definedName name="_422__123Graph_CCHART_15" hidden="1">#REF!</definedName>
    <definedName name="_423__123Graph_CCHART_16" hidden="1">#REF!</definedName>
    <definedName name="_428__123Graph_CCHART_10" hidden="1">#REF!</definedName>
    <definedName name="_437__123Graph_CCHART_2" hidden="1">#REF!</definedName>
    <definedName name="_443__123Graph_CCHART_11" hidden="1">#REF!</definedName>
    <definedName name="_444__123Graph_CCHART_12" hidden="1">#REF!</definedName>
    <definedName name="_445__123Graph_CCHART_13" hidden="1">#REF!</definedName>
    <definedName name="_445__123Graph_CCHART_3" hidden="1">#REF!</definedName>
    <definedName name="_446__123Graph_CCHART_14" hidden="1">#REF!</definedName>
    <definedName name="_447__123Graph_CCHART_15" hidden="1">#REF!</definedName>
    <definedName name="_448__123Graph_CCHART_16" hidden="1">#REF!</definedName>
    <definedName name="_45__123Graph_ACHART_11" hidden="1">#REF!</definedName>
    <definedName name="_453__123Graph_CCHART_4" hidden="1">#REF!</definedName>
    <definedName name="_461__123Graph_CCHART_5" hidden="1">#REF!</definedName>
    <definedName name="_463__123Graph_CCHART_2" hidden="1">#REF!</definedName>
    <definedName name="_469__123Graph_CCHART_6" hidden="1">#REF!</definedName>
    <definedName name="_470__123Graph_CCHART_62" hidden="1">#REF!</definedName>
    <definedName name="_471__123Graph_CCHART_3" hidden="1">#REF!</definedName>
    <definedName name="_471__123Graph_CCHART_66" hidden="1">#REF!</definedName>
    <definedName name="_472__123Graph_CCHART_68" hidden="1">#REF!</definedName>
    <definedName name="_473__123Graph_CCHART_69" hidden="1">#REF!</definedName>
    <definedName name="_479__123Graph_CCHART_4" hidden="1">#REF!</definedName>
    <definedName name="_481__123Graph_CCHART_7" hidden="1">#REF!</definedName>
    <definedName name="_482__123Graph_CCHART_70" hidden="1">#REF!</definedName>
    <definedName name="_487__123Graph_CCHART_5" hidden="1">#REF!</definedName>
    <definedName name="_490__123Graph_CCHART_8" hidden="1">#REF!</definedName>
    <definedName name="_495__123Graph_CCHART_6" hidden="1">#REF!</definedName>
    <definedName name="_496__123Graph_CCHART_62" hidden="1">#REF!</definedName>
    <definedName name="_497__123Graph_CCHART_66" hidden="1">#REF!</definedName>
    <definedName name="_498__123Graph_CCHART_68" hidden="1">#REF!</definedName>
    <definedName name="_498__123Graph_CCHART_9" hidden="1">#REF!</definedName>
    <definedName name="_499__123Graph_CCHART_69" hidden="1">#REF!</definedName>
    <definedName name="_499__123Graph_DCHART_1" hidden="1">#REF!</definedName>
    <definedName name="_507__123Graph_CCHART_7" hidden="1">#REF!</definedName>
    <definedName name="_507__123Graph_DCHART_10" hidden="1">#REF!</definedName>
    <definedName name="_508__123Graph_CCHART_70" hidden="1">#REF!</definedName>
    <definedName name="_508__123Graph_DCHART_11" hidden="1">#REF!</definedName>
    <definedName name="_509__123Graph_DCHART_13" hidden="1">#REF!</definedName>
    <definedName name="_510__123Graph_DCHART_16" hidden="1">#REF!</definedName>
    <definedName name="_511__123Graph_DCHART_2" hidden="1">#REF!</definedName>
    <definedName name="_512__123Graph_DCHART_66" hidden="1">#REF!</definedName>
    <definedName name="_513__123Graph_DCHART_68" hidden="1">#REF!</definedName>
    <definedName name="_514__123Graph_DCHART_70" hidden="1">#REF!</definedName>
    <definedName name="_516__123Graph_CCHART_8" hidden="1">#REF!</definedName>
    <definedName name="_522__123Graph_ECHART_10" hidden="1">#REF!</definedName>
    <definedName name="_523__123Graph_ECHART_11" hidden="1">#REF!</definedName>
    <definedName name="_524__123Graph_CCHART_9" hidden="1">#REF!</definedName>
    <definedName name="_524__123Graph_ECHART_2" hidden="1">#REF!</definedName>
    <definedName name="_525__123Graph_DCHART_1" hidden="1">#REF!</definedName>
    <definedName name="_525__123Graph_ECHART_66" hidden="1">#REF!</definedName>
    <definedName name="_526__123Graph_ECHART_68" hidden="1">#REF!</definedName>
    <definedName name="_533__123Graph_DCHART_10" hidden="1">#REF!</definedName>
    <definedName name="_534__123Graph_DCHART_11" hidden="1">#REF!</definedName>
    <definedName name="_534__123Graph_FCHART_10" hidden="1">#REF!</definedName>
    <definedName name="_535__123Graph_DCHART_13" hidden="1">#REF!</definedName>
    <definedName name="_536__123Graph_DCHART_16" hidden="1">#REF!</definedName>
    <definedName name="_537__123Graph_DCHART_2" hidden="1">#REF!</definedName>
    <definedName name="_538__123Graph_DCHART_66" hidden="1">#REF!</definedName>
    <definedName name="_539__123Graph_DCHART_68" hidden="1">#REF!</definedName>
    <definedName name="_540__123Graph_DCHART_70" hidden="1">#REF!</definedName>
    <definedName name="_548__123Graph_ECHART_10" hidden="1">#REF!</definedName>
    <definedName name="_548__123Graph_XCHART_10" hidden="1">#REF!</definedName>
    <definedName name="_549__123Graph_ECHART_11" hidden="1">#REF!</definedName>
    <definedName name="_550__123Graph_ECHART_2" hidden="1">#REF!</definedName>
    <definedName name="_551__123Graph_ECHART_66" hidden="1">#REF!</definedName>
    <definedName name="_552__123Graph_ECHART_68" hidden="1">#REF!</definedName>
    <definedName name="_560__123Graph_FCHART_10" hidden="1">#REF!</definedName>
    <definedName name="_562__123Graph_XCHART_11" hidden="1">#REF!</definedName>
    <definedName name="_563__123Graph_XCHART_12" hidden="1">#REF!</definedName>
    <definedName name="_564__123Graph_XCHART_13" hidden="1">#REF!</definedName>
    <definedName name="_565__123Graph_XCHART_14" hidden="1">#REF!</definedName>
    <definedName name="_566__123Graph_XCHART_15" hidden="1">#REF!</definedName>
    <definedName name="_567__123Graph_XCHART_16" hidden="1">#REF!</definedName>
    <definedName name="_575__123Graph_XCHART_10" hidden="1">#REF!</definedName>
    <definedName name="_581__123Graph_XCHART_2" hidden="1">#REF!</definedName>
    <definedName name="_590__123Graph_XCHART_11" hidden="1">#REF!</definedName>
    <definedName name="_591__123Graph_XCHART_12" hidden="1">#REF!</definedName>
    <definedName name="_592__123Graph_XCHART_13" hidden="1">#REF!</definedName>
    <definedName name="_593__123Graph_XCHART_14" hidden="1">#REF!</definedName>
    <definedName name="_594__123Graph_XCHART_15" hidden="1">#REF!</definedName>
    <definedName name="_595__123Graph_XCHART_16" hidden="1">#REF!</definedName>
    <definedName name="_595__123Graph_XCHART_3" hidden="1">#REF!</definedName>
    <definedName name="_596__123Graph_XCHART_35" hidden="1">#REF!</definedName>
    <definedName name="_60__123Graph_ACHART_12" hidden="1">#REF!</definedName>
    <definedName name="_610__123Graph_XCHART_2" hidden="1">#REF!</definedName>
    <definedName name="_610__123Graph_XCHART_4" hidden="1">#REF!</definedName>
    <definedName name="_624__123Graph_XCHART_5" hidden="1">#REF!</definedName>
    <definedName name="_625__123Graph_XCHART_3" hidden="1">#REF!</definedName>
    <definedName name="_626__123Graph_XCHART_35" hidden="1">#REF!</definedName>
    <definedName name="_638__123Graph_XCHART_6" hidden="1">#REF!</definedName>
    <definedName name="_64__123Graph_ACHART_12" hidden="1">#REF!</definedName>
    <definedName name="_641__123Graph_XCHART_4" hidden="1">#REF!</definedName>
    <definedName name="_652__123Graph_XCHART_7" hidden="1">#REF!</definedName>
    <definedName name="_653__123Graph_XCHART_71" hidden="1">#REF!</definedName>
    <definedName name="_656__123Graph_XCHART_5" hidden="1">#REF!</definedName>
    <definedName name="_667__123Graph_XCHART_8" hidden="1">#REF!</definedName>
    <definedName name="_671__123Graph_XCHART_6" hidden="1">#REF!</definedName>
    <definedName name="_681__123Graph_XCHART_9" hidden="1">#REF!</definedName>
    <definedName name="_686__123Graph_XCHART_7" hidden="1">#REF!</definedName>
    <definedName name="_687__123Graph_XCHART_71" hidden="1">#REF!</definedName>
    <definedName name="_702__123Graph_XCHART_8" hidden="1">#REF!</definedName>
    <definedName name="_717__123Graph_XCHART_9" hidden="1">#REF!</definedName>
    <definedName name="_78__123Graph_ACHART_13" hidden="1">#REF!</definedName>
    <definedName name="_79__123Graph_ACHART_14" hidden="1">#REF!</definedName>
    <definedName name="_80__123Graph_ACHART_15" hidden="1">#REF!</definedName>
    <definedName name="_81__123Graph_ACHART_16" hidden="1">#REF!</definedName>
    <definedName name="_83__123Graph_ACHART_13" hidden="1">#REF!</definedName>
    <definedName name="_84__123Graph_ACHART_14" hidden="1">#REF!</definedName>
    <definedName name="_85__123Graph_ACHART_15" hidden="1">#REF!</definedName>
    <definedName name="_86__123Graph_ACHART_16" hidden="1">#REF!</definedName>
    <definedName name="_95__123Graph_ACHART_2" hidden="1">#REF!</definedName>
    <definedName name="_Fill" hidden="1">#REF!</definedName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hidden="1">#REF!</definedName>
    <definedName name="AAA" localSheetId="3" hidden="1">'[1]FNC Department'!#REF!</definedName>
    <definedName name="AAA" hidden="1">'[1]FNC Department'!#REF!</definedName>
    <definedName name="AER_capex_category" localSheetId="3">OFFSET(#REF!,1,0,COUNTA(#REF!),1)</definedName>
    <definedName name="AER_capex_category">OFFSET(#REF!,1,0,COUNTA(#REF!),1)</definedName>
    <definedName name="AERinflation">[2]CPI!$J$21</definedName>
    <definedName name="Annually">[3]Lookup!$G$122</definedName>
    <definedName name="Base_Year">'[4]Lookup|Tables'!$E$43</definedName>
    <definedName name="BaseYear">'[5]Input|General'!$G$12</definedName>
    <definedName name="Basis_Capex" localSheetId="3">#REF!</definedName>
    <definedName name="Basis_Capex">#REF!</definedName>
    <definedName name="Basis_CapexEY" localSheetId="3">#REF!</definedName>
    <definedName name="Basis_CapexEY">#REF!</definedName>
    <definedName name="Basis_OpexForecast" localSheetId="3">#REF!</definedName>
    <definedName name="Basis_OpexForecast">#REF!</definedName>
    <definedName name="Basis_OpexForecastEY" localSheetId="3">#REF!</definedName>
    <definedName name="Basis_OpexForecastEY">#REF!</definedName>
    <definedName name="Basis_OpexHist" localSheetId="3">#REF!</definedName>
    <definedName name="Basis_OpexHist">#REF!</definedName>
    <definedName name="Basis_OpexHistEY" localSheetId="3">#REF!</definedName>
    <definedName name="Basis_OpexHistEY">#REF!</definedName>
    <definedName name="Basis_Ptrm" localSheetId="3">#REF!</definedName>
    <definedName name="Basis_Ptrm">#REF!</definedName>
    <definedName name="Basis_PTRM_Capex" localSheetId="3">#REF!</definedName>
    <definedName name="Basis_PTRM_Capex">#REF!</definedName>
    <definedName name="Basis_PtrmEY" localSheetId="3">#REF!</definedName>
    <definedName name="Basis_PtrmEY">#REF!</definedName>
    <definedName name="Basis_Rfm" localSheetId="3">#REF!</definedName>
    <definedName name="Basis_Rfm">#REF!</definedName>
    <definedName name="Basis_RfmEY" localSheetId="3">#REF!</definedName>
    <definedName name="Basis_RfmEY">#REF!</definedName>
    <definedName name="C_P_0_WAPC">#REF!</definedName>
    <definedName name="C_X_02_WAPC">#REF!</definedName>
    <definedName name="C_X_03_WAPC">#REF!</definedName>
    <definedName name="C_X_04_WAPC">#REF!</definedName>
    <definedName name="C_X_05_WAPC">#REF!</definedName>
    <definedName name="CA_Activity_Classification">'[6]Lookup|Tables'!$F$110:$F$149</definedName>
    <definedName name="CA_Activity_Group">'[6]Lookup|Tables'!$D$110:$D$149</definedName>
    <definedName name="CA_Activity_Name">'[6]Lookup|Tables'!$C$110:$C$149</definedName>
    <definedName name="CA_Labour_Cat_Name">'[6]Input|Assumptions'!$F$11:$F$22</definedName>
    <definedName name="CA_Labour_Rate">'[6]Input|Assumptions'!$E$11:$E$22</definedName>
    <definedName name="Capex_BaseYear">'[7]Input|General'!$L$19</definedName>
    <definedName name="Cash_Timing">'[6]Lookup|Tables'!$C$85:$C$86</definedName>
    <definedName name="CBWorkbookPriority" hidden="1">-113365687</definedName>
    <definedName name="CF_End_Yr">[3]Lookup!$G$62</definedName>
    <definedName name="CF_Type">[3]Home!$E$20</definedName>
    <definedName name="Check_Status_List">[3]Home!$F$32:$F$45</definedName>
    <definedName name="COMP">#REF!</definedName>
    <definedName name="Control_Mechanism">'[6]Lookup|Tables'!$C$63:$C$65</definedName>
    <definedName name="CPI_Escalator_to_Y1" localSheetId="3">#REF!</definedName>
    <definedName name="CPI_Escalator_to_Y1">#REF!</definedName>
    <definedName name="Cust_Ben_over">'[3]Input|Costs&amp;Benefits'!$I$444</definedName>
    <definedName name="Dec19Jun21CPI">[2]CPI!$F$21</definedName>
    <definedName name="dollar_unit">[3]Lookup!$G$22</definedName>
    <definedName name="End_of_year">[3]Lookup!$C$62</definedName>
    <definedName name="Expense_Type">'[6]Lookup|Tables'!$C$58:$C$60</definedName>
    <definedName name="factor">[3]Lookup!$G$28</definedName>
    <definedName name="FPFirstYear">'[5]Input|General'!$G$15</definedName>
    <definedName name="FPLastYear">'[5]Input|General'!$G$16</definedName>
    <definedName name="Full_OptionList" localSheetId="2">OFFSET([3]Lookup!$I$112,0,0,COUNTIF([3]Lookup!$I$112:$I$119,"&lt;&gt;"&amp;[0]!NA),1)</definedName>
    <definedName name="Full_OptionList" localSheetId="1">OFFSET([3]Lookup!$I$112,0,0,COUNTIF([3]Lookup!$I$112:$I$119,"&lt;&gt;"&amp;[0]!NA),1)</definedName>
    <definedName name="Full_OptionList" localSheetId="3">OFFSET([3]Lookup!$I$112,0,0,COUNTIF([3]Lookup!$I$112:$I$119,"&lt;&gt;"&amp;NA),1)</definedName>
    <definedName name="Full_OptionList" localSheetId="0">OFFSET([3]Lookup!$I$112,0,0,COUNTIF([3]Lookup!$I$112:$I$119,"&lt;&gt;"&amp;NA),1)</definedName>
    <definedName name="Full_OptionList">OFFSET([3]Lookup!$I$112,0,0,COUNTIF([3]Lookup!$I$112:$I$119,"&lt;&gt;"&amp;NA),1)</definedName>
    <definedName name="GJ">[3]Lookup!$G$38</definedName>
    <definedName name="ICC_Action" localSheetId="3">#REF!</definedName>
    <definedName name="ICC_Action">#REF!</definedName>
    <definedName name="ICC_AllocFields" localSheetId="3">#REF!</definedName>
    <definedName name="ICC_AllocFields">#REF!</definedName>
    <definedName name="ICC_Calc_Equip" localSheetId="3">#REF!</definedName>
    <definedName name="ICC_Calc_Equip">#REF!</definedName>
    <definedName name="ICC_Calc_Install" localSheetId="3">#REF!</definedName>
    <definedName name="ICC_Calc_Install">#REF!</definedName>
    <definedName name="ICC_Calc_PopImpact" localSheetId="3">#REF!</definedName>
    <definedName name="ICC_Calc_PopImpact">#REF!</definedName>
    <definedName name="ICC_EquipType" localSheetId="3">#REF!</definedName>
    <definedName name="ICC_EquipType">#REF!</definedName>
    <definedName name="ICC_ProjectComCost" localSheetId="3">#REF!</definedName>
    <definedName name="ICC_ProjectComCost">#REF!</definedName>
    <definedName name="ICC_ProjectComInclLab" localSheetId="3">#REF!</definedName>
    <definedName name="ICC_ProjectComInclLab">#REF!</definedName>
    <definedName name="ICC_ProjectComInclNonLab" localSheetId="3">#REF!</definedName>
    <definedName name="ICC_ProjectComInclNonLab">#REF!</definedName>
    <definedName name="ICC_ProjectComLabWeight" localSheetId="3">#REF!</definedName>
    <definedName name="ICC_ProjectComLabWeight">#REF!</definedName>
    <definedName name="ICC_ProjectComOH" localSheetId="3">#REF!</definedName>
    <definedName name="ICC_ProjectComOH">#REF!</definedName>
    <definedName name="ICC_ProjectComSCS" localSheetId="3">#REF!</definedName>
    <definedName name="ICC_ProjectComSCS">#REF!</definedName>
    <definedName name="ICC_ProjectITCost" localSheetId="3">#REF!</definedName>
    <definedName name="ICC_ProjectITCost">#REF!</definedName>
    <definedName name="ICC_ProjectITInclLab" localSheetId="3">#REF!</definedName>
    <definedName name="ICC_ProjectITInclLab">#REF!</definedName>
    <definedName name="ICC_ProjectITInclNonLab" localSheetId="3">#REF!</definedName>
    <definedName name="ICC_ProjectITInclNonLab">#REF!</definedName>
    <definedName name="ICC_ProjectITLabWeight" localSheetId="3">#REF!</definedName>
    <definedName name="ICC_ProjectITLabWeight">#REF!</definedName>
    <definedName name="ICC_ProjectITOH" localSheetId="3">#REF!</definedName>
    <definedName name="ICC_ProjectITOH">#REF!</definedName>
    <definedName name="ICC_ProjectITSCS" localSheetId="3">#REF!</definedName>
    <definedName name="ICC_ProjectITSCS">#REF!</definedName>
    <definedName name="ICC_ProjectO1OH" localSheetId="3">#REF!</definedName>
    <definedName name="ICC_ProjectO1OH">#REF!</definedName>
    <definedName name="ICC_ProjectO1SCS" localSheetId="3">#REF!</definedName>
    <definedName name="ICC_ProjectO1SCS">#REF!</definedName>
    <definedName name="ICC_ProjectO2OH" localSheetId="3">#REF!</definedName>
    <definedName name="ICC_ProjectO2OH">#REF!</definedName>
    <definedName name="ICC_ProjectO2SCS" localSheetId="3">#REF!</definedName>
    <definedName name="ICC_ProjectO2SCS">#REF!</definedName>
    <definedName name="ICC_ProjectO3OH" localSheetId="3">#REF!</definedName>
    <definedName name="ICC_ProjectO3OH">#REF!</definedName>
    <definedName name="ICC_ProjectO3SCS" localSheetId="3">#REF!</definedName>
    <definedName name="ICC_ProjectO3SCS">#REF!</definedName>
    <definedName name="ICC_ProjectO4OH" localSheetId="3">#REF!</definedName>
    <definedName name="ICC_ProjectO4OH">#REF!</definedName>
    <definedName name="ICC_ProjectO4SCS" localSheetId="3">#REF!</definedName>
    <definedName name="ICC_ProjectO4SCS">#REF!</definedName>
    <definedName name="ICC_ScsAlloc" localSheetId="3">#REF!</definedName>
    <definedName name="ICC_ScsAlloc">#REF!</definedName>
    <definedName name="ICM_AddMetReq">'[8]Input | Meters Vols &amp; Costs'!$O$434:$U$448</definedName>
    <definedName name="ICM_D_TC1" localSheetId="3">#REF!</definedName>
    <definedName name="ICM_D_TC1">#REF!</definedName>
    <definedName name="ICM_D_TC10" localSheetId="3">#REF!</definedName>
    <definedName name="ICM_D_TC10">#REF!</definedName>
    <definedName name="ICM_D_TC2" localSheetId="3">#REF!</definedName>
    <definedName name="ICM_D_TC2">#REF!</definedName>
    <definedName name="ICM_D_TC3" localSheetId="3">#REF!</definedName>
    <definedName name="ICM_D_TC3">#REF!</definedName>
    <definedName name="ICM_D_TC4" localSheetId="3">#REF!</definedName>
    <definedName name="ICM_D_TC4">#REF!</definedName>
    <definedName name="ICM_D_TC5" localSheetId="3">#REF!</definedName>
    <definedName name="ICM_D_TC5">#REF!</definedName>
    <definedName name="ICM_D_TC6" localSheetId="3">#REF!</definedName>
    <definedName name="ICM_D_TC6">#REF!</definedName>
    <definedName name="ICM_D_TC7" localSheetId="3">#REF!</definedName>
    <definedName name="ICM_D_TC7">#REF!</definedName>
    <definedName name="ICM_D_TC8" localSheetId="3">#REF!</definedName>
    <definedName name="ICM_D_TC8">#REF!</definedName>
    <definedName name="ICM_D_TC9" localSheetId="3">#REF!</definedName>
    <definedName name="ICM_D_TC9">#REF!</definedName>
    <definedName name="ICM_Hrs">'[9]Input | Meters Vols &amp; Costs'!$P$83:$Y$97</definedName>
    <definedName name="ICM_LabourCost">'[8]Input | Meters Vols &amp; Costs'!$P$103:$Y$117</definedName>
    <definedName name="ICM_Rates">'[9]Input | Meters Vols &amp; Costs'!$P$76:$P$76</definedName>
    <definedName name="ICM_UnitCost">'[8]Input | Meters Vols &amp; Costs'!$P$125:$P$139</definedName>
    <definedName name="ICM_UnitCostSign">'[8]Input | Meters Vols &amp; Costs'!$Q$29:$Q$38</definedName>
    <definedName name="ICM_Vol1">'[9]Input | Meters Vols &amp; Costs'!$O$172:$U$186</definedName>
    <definedName name="ICM_Vol10">'[9]Input | Meters Vols &amp; Costs'!$O$353:$U$367</definedName>
    <definedName name="ICM_Vol2">'[9]Input | Meters Vols &amp; Costs'!$O$192:$U$206</definedName>
    <definedName name="ICM_Vol3">'[9]Input | Meters Vols &amp; Costs'!$O$212:$U$226</definedName>
    <definedName name="ICM_Vol4">'[9]Input | Meters Vols &amp; Costs'!$O$232:$U$246</definedName>
    <definedName name="ICM_Vol5">'[9]Input | Meters Vols &amp; Costs'!$O$252:$U$266</definedName>
    <definedName name="ICM_Vol6">'[9]Input | Meters Vols &amp; Costs'!$O$272:$U$286</definedName>
    <definedName name="ICM_Vol7">'[9]Input | Meters Vols &amp; Costs'!$O$292:$U$306</definedName>
    <definedName name="ICM_Vol8">'[9]Input | Meters Vols &amp; Costs'!$O$313:$U$327</definedName>
    <definedName name="ICM_Vol9">'[9]Input | Meters Vols &amp; Costs'!$O$333:$U$347</definedName>
    <definedName name="IE_list" localSheetId="3">OFFSET(#REF!,0,0,COUNTA(#REF!),1)</definedName>
    <definedName name="IE_list">OFFSET(#REF!,0,0,COUNTA(#REF!),1)</definedName>
    <definedName name="IE_list_num" localSheetId="3">OFFSET(#REF!,0,0,COUNTA(#REF!),1)</definedName>
    <definedName name="IE_list_num">OFFSET(#REF!,0,0,COUNTA(#REF!),1)</definedName>
    <definedName name="index">[3]Lookup!$G$29</definedName>
    <definedName name="Index_Period">'[6]Lookup|Tables'!$D$93:$D$105</definedName>
    <definedName name="infn">'[10]AWOTE Table'!$A$1:$I$57</definedName>
    <definedName name="Input_base_year" localSheetId="3" hidden="1">#REF!</definedName>
    <definedName name="Input_base_year" hidden="1">#REF!</definedName>
    <definedName name="Input_dollar_basis">'[6]Lookup|Tables'!$H$13</definedName>
    <definedName name="InterveningYear">'[5]Input|General'!$G$14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"04/15/2012 22:58:06"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EN">[3]Lookup!$G$73</definedName>
    <definedName name="JEN_share">'[3]Input|Costs&amp;Benefits'!$I$38</definedName>
    <definedName name="JGN">[3]Lookup!$G$74</definedName>
    <definedName name="JGN_share">'[3]Input|Costs&amp;Benefits'!$I$37</definedName>
    <definedName name="Labour_types">OFFSET('[11]Input|Setup'!$B$33,1,0,COUNTA('[11]Input|Setup'!$B$34:$B$52),1)</definedName>
    <definedName name="LUT_Basis" localSheetId="3">#REF!</definedName>
    <definedName name="LUT_Basis">#REF!</definedName>
    <definedName name="LUT_Dollars" localSheetId="3">#REF!</definedName>
    <definedName name="LUT_Dollars">#REF!</definedName>
    <definedName name="Mid_year">[3]Lookup!$C$61</definedName>
    <definedName name="millions">[3]Lookup!$G$21</definedName>
    <definedName name="Model_Name">[3]Home!$D$2</definedName>
    <definedName name="Months_in_year">[3]Lookup!$G$55</definedName>
    <definedName name="MWh">[3]Lookup!$G$32</definedName>
    <definedName name="NA">[3]Lookup!$G$149</definedName>
    <definedName name="NC_P_0_WAPC">#REF!</definedName>
    <definedName name="NC_X_02_WAPC">#REF!</definedName>
    <definedName name="NC_X_03_WAPC">#REF!</definedName>
    <definedName name="NC_X_04_WAPC">#REF!</definedName>
    <definedName name="NC_X_05_WAPC">#REF!</definedName>
    <definedName name="New_Service_Group">'[6]Lookup|Tables'!$C$47:$C$55</definedName>
    <definedName name="No_of_Options">[3]Home!$E$18</definedName>
    <definedName name="Nominal">[3]Lookup!$G$144</definedName>
    <definedName name="Nominal_to_Real" localSheetId="3">#REF!</definedName>
    <definedName name="Nominal_to_Real">#REF!</definedName>
    <definedName name="Oneoff_Opex">[3]Lookup!$G$133</definedName>
    <definedName name="Ongoing_Opex">[3]Lookup!$G$132</definedName>
    <definedName name="Opex_BaseYear" localSheetId="3">#REF!</definedName>
    <definedName name="Opex_BaseYear">#REF!</definedName>
    <definedName name="Option_1">[3]Lookup!$C$113</definedName>
    <definedName name="Option_2">[3]Lookup!$C$114</definedName>
    <definedName name="Option_3">[3]Lookup!$C$115</definedName>
    <definedName name="Option_4">[3]Lookup!$C$116</definedName>
    <definedName name="Option_5">[3]Lookup!$C$117</definedName>
    <definedName name="Option_6">[3]Lookup!$C$118</definedName>
    <definedName name="Option_7">[3]Lookup!$C$119</definedName>
    <definedName name="Output_first_year" localSheetId="3" hidden="1">#REF!</definedName>
    <definedName name="Output_first_year" hidden="1">#REF!</definedName>
    <definedName name="Overall_Check">[3]Home!$K$2</definedName>
    <definedName name="percent">[3]Lookup!$G$25</definedName>
    <definedName name="PPFirstYear">'[5]Input|General'!$G$11</definedName>
    <definedName name="PPLastYear">'[5]Input|General'!$G$13</definedName>
    <definedName name="Proj_Type">[3]Home!$E$16</definedName>
    <definedName name="Proj_Type_List">[3]Lookup!$G$72:$G$75</definedName>
    <definedName name="Project_list" localSheetId="3">OFFSET(#REF!,1,0,COUNTA(#REF!),1)</definedName>
    <definedName name="Project_list">OFFSET(#REF!,1,0,COUNTA(#REF!),1)</definedName>
    <definedName name="PTRM_Dx_Assets" localSheetId="3">OFFSET(#REF!,1,0,COUNTA(#REF!),1)</definedName>
    <definedName name="PTRM_Dx_Assets">OFFSET(#REF!,1,0,COUNTA(#REF!),1)</definedName>
    <definedName name="RDW">#REF!</definedName>
    <definedName name="Real">[3]Lookup!$G$145</definedName>
    <definedName name="Real_DollarBasis">[3]Lookup!$G$148</definedName>
    <definedName name="Real_to_Nominal" localSheetId="3">#REF!</definedName>
    <definedName name="Real_to_Nominal">#REF!</definedName>
    <definedName name="RealContracts_Escalator_to_Y1" localSheetId="3">#REF!</definedName>
    <definedName name="RealContracts_Escalator_to_Y1">#REF!</definedName>
    <definedName name="RealLabour_Escalator_to_Y1" localSheetId="3">#REF!</definedName>
    <definedName name="RealLabour_Escalator_to_Y1">#REF!</definedName>
    <definedName name="RealMaterials_Escalator_to_Y1" localSheetId="3">#REF!</definedName>
    <definedName name="RealMaterials_Escalator_to_Y1">#REF!</definedName>
    <definedName name="RealOther_Escalator_to_Y1" localSheetId="3">#REF!</definedName>
    <definedName name="RealOther_Escalator_to_Y1">#REF!</definedName>
    <definedName name="RealVehicles_Escalator_to_Y1" localSheetId="3">#REF!</definedName>
    <definedName name="RealVehicles_Escalator_to_Y1">#REF!</definedName>
    <definedName name="REQP">#REF!</definedName>
    <definedName name="REXP">#REF!</definedName>
    <definedName name="RFORE">#REF!</definedName>
    <definedName name="RGC">#REF!</definedName>
    <definedName name="RGI">#REF!</definedName>
    <definedName name="RGT">#REF!</definedName>
    <definedName name="RNDW">#REF!</definedName>
    <definedName name="RPCE">#REF!</definedName>
    <definedName name="RPI">#REF!</definedName>
    <definedName name="RTREX">#REF!</definedName>
    <definedName name="sd" localSheetId="3" hidden="1">#REF!</definedName>
    <definedName name="sd" hidden="1">#REF!</definedName>
    <definedName name="Shared">[3]Lookup!$G$75</definedName>
    <definedName name="Start_Date">[3]Home!$E$14</definedName>
    <definedName name="Start_Month">[3]Lookup!$G$14</definedName>
    <definedName name="Start_of_year">[3]Lookup!$C$60</definedName>
    <definedName name="Start_Year">[3]Lookup!$G$13</definedName>
    <definedName name="Table2">#REF!</definedName>
    <definedName name="Tax_recovery">'[12]Calc|Tax recovery'!$J$39</definedName>
    <definedName name="thousands">[3]Lookup!$G$20</definedName>
    <definedName name="Time_of_Service">'[6]Lookup|Tables'!$C$75:$C$77</definedName>
    <definedName name="Timing_Adj">'[6]Lookup|Tables'!$D$85:$D$86</definedName>
    <definedName name="TJ">[3]Lookup!$G$37</definedName>
    <definedName name="Unit_Thousand">'[13]Lookup|Tables'!$E$44</definedName>
    <definedName name="WHOLE">#REF!</definedName>
    <definedName name="X">#REF!</definedName>
    <definedName name="Year">[3]Lookup!$G$49</definedName>
    <definedName name="Yes">[3]Lookup!$G$68</definedName>
    <definedName name="Yes_No_List">'[6]Lookup|Tables'!$C$89:$C$90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17" l="1"/>
  <c r="Q23" i="17"/>
  <c r="Q21" i="17"/>
  <c r="Q19" i="17"/>
  <c r="Q17" i="17"/>
  <c r="Q15" i="17"/>
  <c r="Q13" i="17"/>
  <c r="Q11" i="17"/>
  <c r="Q9" i="17"/>
  <c r="Q7" i="17"/>
  <c r="Q5" i="17"/>
  <c r="R25" i="13"/>
  <c r="R23" i="13"/>
  <c r="R21" i="13"/>
  <c r="R19" i="13"/>
  <c r="R17" i="13"/>
  <c r="R15" i="13"/>
  <c r="R13" i="13"/>
  <c r="R11" i="13"/>
  <c r="R9" i="13"/>
  <c r="R7" i="13"/>
  <c r="R25" i="14"/>
  <c r="R23" i="14"/>
  <c r="R21" i="14"/>
  <c r="R19" i="14"/>
  <c r="R17" i="14"/>
  <c r="R15" i="14"/>
  <c r="R13" i="14"/>
  <c r="R11" i="14"/>
  <c r="Q25" i="16"/>
  <c r="Q23" i="16"/>
  <c r="Q21" i="16"/>
  <c r="Q19" i="16"/>
  <c r="Q17" i="16"/>
  <c r="Q15" i="16"/>
  <c r="Q13" i="16"/>
  <c r="Q11" i="16"/>
  <c r="Q9" i="16"/>
  <c r="Q7" i="16"/>
  <c r="Q5" i="16"/>
  <c r="L26" i="17" l="1"/>
  <c r="M26" i="17" s="1"/>
  <c r="L25" i="17"/>
  <c r="H25" i="17"/>
  <c r="L24" i="17"/>
  <c r="M24" i="17" s="1"/>
  <c r="L23" i="17"/>
  <c r="H23" i="17"/>
  <c r="L22" i="17"/>
  <c r="M22" i="17" s="1"/>
  <c r="L21" i="17"/>
  <c r="H21" i="17"/>
  <c r="M21" i="17" s="1"/>
  <c r="L20" i="17"/>
  <c r="M20" i="17" s="1"/>
  <c r="L19" i="17"/>
  <c r="H19" i="17"/>
  <c r="M19" i="17" s="1"/>
  <c r="L18" i="17"/>
  <c r="M18" i="17" s="1"/>
  <c r="L17" i="17"/>
  <c r="H17" i="17"/>
  <c r="L16" i="17"/>
  <c r="M16" i="17" s="1"/>
  <c r="L15" i="17"/>
  <c r="H15" i="17"/>
  <c r="M15" i="17" s="1"/>
  <c r="L14" i="17"/>
  <c r="M14" i="17" s="1"/>
  <c r="L13" i="17"/>
  <c r="H13" i="17"/>
  <c r="L12" i="17"/>
  <c r="M12" i="17" s="1"/>
  <c r="L11" i="17"/>
  <c r="H11" i="17"/>
  <c r="L10" i="17"/>
  <c r="M10" i="17" s="1"/>
  <c r="L9" i="17"/>
  <c r="H9" i="17"/>
  <c r="L8" i="17"/>
  <c r="M8" i="17" s="1"/>
  <c r="L7" i="17"/>
  <c r="H7" i="17"/>
  <c r="M7" i="17" s="1"/>
  <c r="L6" i="17"/>
  <c r="M6" i="17" s="1"/>
  <c r="M5" i="17"/>
  <c r="N5" i="17" s="1"/>
  <c r="G8" i="16"/>
  <c r="G6" i="16"/>
  <c r="G18" i="16"/>
  <c r="M17" i="17" l="1"/>
  <c r="O17" i="17" s="1"/>
  <c r="P17" i="17" s="1"/>
  <c r="M25" i="17"/>
  <c r="M11" i="17"/>
  <c r="N11" i="17" s="1"/>
  <c r="M9" i="17"/>
  <c r="O9" i="17" s="1"/>
  <c r="P9" i="17" s="1"/>
  <c r="M13" i="17"/>
  <c r="O13" i="17" s="1"/>
  <c r="P13" i="17" s="1"/>
  <c r="M23" i="17"/>
  <c r="O23" i="17" s="1"/>
  <c r="P23" i="17" s="1"/>
  <c r="O21" i="17"/>
  <c r="P21" i="17" s="1"/>
  <c r="N21" i="17"/>
  <c r="O25" i="17"/>
  <c r="P25" i="17" s="1"/>
  <c r="N25" i="17"/>
  <c r="N7" i="17"/>
  <c r="O7" i="17"/>
  <c r="P7" i="17" s="1"/>
  <c r="N19" i="17"/>
  <c r="O19" i="17"/>
  <c r="P19" i="17" s="1"/>
  <c r="O15" i="17"/>
  <c r="P15" i="17" s="1"/>
  <c r="N15" i="17"/>
  <c r="O5" i="17"/>
  <c r="P5" i="17" s="1"/>
  <c r="N17" i="17"/>
  <c r="N9" i="17" l="1"/>
  <c r="O11" i="17"/>
  <c r="P11" i="17" s="1"/>
  <c r="N23" i="17"/>
  <c r="N13" i="17"/>
  <c r="H7" i="13"/>
  <c r="H9" i="13"/>
  <c r="H11" i="13"/>
  <c r="N11" i="13" s="1"/>
  <c r="H13" i="13"/>
  <c r="N13" i="13" s="1"/>
  <c r="H15" i="13"/>
  <c r="N15" i="13" s="1"/>
  <c r="H17" i="13"/>
  <c r="N17" i="13" s="1"/>
  <c r="O17" i="13" s="1"/>
  <c r="H19" i="13"/>
  <c r="N19" i="13" s="1"/>
  <c r="H21" i="13"/>
  <c r="N21" i="13" s="1"/>
  <c r="H23" i="13"/>
  <c r="N23" i="13" s="1"/>
  <c r="H25" i="13"/>
  <c r="N25" i="13" s="1"/>
  <c r="M26" i="16"/>
  <c r="M25" i="16"/>
  <c r="M24" i="16"/>
  <c r="M23" i="16"/>
  <c r="M22" i="16"/>
  <c r="M20" i="16"/>
  <c r="M18" i="16"/>
  <c r="M17" i="16"/>
  <c r="M16" i="16"/>
  <c r="M15" i="16"/>
  <c r="N15" i="16" s="1"/>
  <c r="M14" i="16"/>
  <c r="M12" i="16"/>
  <c r="M11" i="16"/>
  <c r="M10" i="16"/>
  <c r="M9" i="16"/>
  <c r="N9" i="16" s="1"/>
  <c r="M8" i="16"/>
  <c r="M7" i="16"/>
  <c r="N7" i="16" s="1"/>
  <c r="M6" i="16"/>
  <c r="M5" i="16"/>
  <c r="N5" i="16" s="1"/>
  <c r="M26" i="14"/>
  <c r="N26" i="14" s="1"/>
  <c r="M25" i="14"/>
  <c r="N25" i="14" s="1"/>
  <c r="M24" i="14"/>
  <c r="N24" i="14" s="1"/>
  <c r="M23" i="14"/>
  <c r="N23" i="14" s="1"/>
  <c r="M22" i="14"/>
  <c r="N22" i="14" s="1"/>
  <c r="M21" i="14"/>
  <c r="N21" i="14" s="1"/>
  <c r="M20" i="14"/>
  <c r="N20" i="14" s="1"/>
  <c r="M19" i="14"/>
  <c r="N19" i="14" s="1"/>
  <c r="M18" i="14"/>
  <c r="N18" i="14" s="1"/>
  <c r="M17" i="14"/>
  <c r="N17" i="14" s="1"/>
  <c r="M16" i="14"/>
  <c r="N16" i="14" s="1"/>
  <c r="M15" i="14"/>
  <c r="N15" i="14" s="1"/>
  <c r="M14" i="14"/>
  <c r="N14" i="14" s="1"/>
  <c r="M13" i="14"/>
  <c r="N13" i="14" s="1"/>
  <c r="O13" i="14" s="1"/>
  <c r="M12" i="14"/>
  <c r="N12" i="14" s="1"/>
  <c r="M11" i="14"/>
  <c r="N11" i="14" s="1"/>
  <c r="M10" i="14"/>
  <c r="N10" i="14" s="1"/>
  <c r="M9" i="14"/>
  <c r="N9" i="14" s="1"/>
  <c r="M8" i="14"/>
  <c r="N8" i="14" s="1"/>
  <c r="M7" i="14"/>
  <c r="N7" i="14" s="1"/>
  <c r="O7" i="14" s="1"/>
  <c r="M6" i="14"/>
  <c r="N6" i="14" s="1"/>
  <c r="N5" i="14"/>
  <c r="N5" i="13"/>
  <c r="N6" i="13"/>
  <c r="N7" i="13"/>
  <c r="N8" i="13"/>
  <c r="N9" i="13"/>
  <c r="N10" i="13"/>
  <c r="N12" i="13"/>
  <c r="N14" i="13"/>
  <c r="N16" i="13"/>
  <c r="N18" i="13"/>
  <c r="N20" i="13"/>
  <c r="N22" i="13"/>
  <c r="N24" i="13"/>
  <c r="N26" i="13"/>
  <c r="O11" i="13" l="1"/>
  <c r="O19" i="14"/>
  <c r="O23" i="13"/>
  <c r="O9" i="13"/>
  <c r="O21" i="13"/>
  <c r="O15" i="14"/>
  <c r="O13" i="13"/>
  <c r="O17" i="14"/>
  <c r="O11" i="14"/>
  <c r="O21" i="14"/>
  <c r="O25" i="13"/>
  <c r="N25" i="16"/>
  <c r="O5" i="14"/>
  <c r="O9" i="14"/>
  <c r="O7" i="13"/>
  <c r="O5" i="13"/>
  <c r="O19" i="13"/>
  <c r="O15" i="13"/>
  <c r="P9" i="13"/>
  <c r="Q9" i="13" s="1"/>
  <c r="P23" i="14"/>
  <c r="Q23" i="14" s="1"/>
  <c r="O23" i="14"/>
  <c r="P25" i="14"/>
  <c r="Q25" i="14" s="1"/>
  <c r="O25" i="14"/>
  <c r="N23" i="16"/>
  <c r="N11" i="16"/>
  <c r="N17" i="16"/>
  <c r="P19" i="14"/>
  <c r="Q19" i="14" s="1"/>
  <c r="P13" i="14"/>
  <c r="Q13" i="14" s="1"/>
  <c r="P25" i="13"/>
  <c r="Q25" i="13" s="1"/>
  <c r="P21" i="13"/>
  <c r="Q21" i="13" s="1"/>
  <c r="P13" i="13"/>
  <c r="Q13" i="13" s="1"/>
  <c r="P7" i="13"/>
  <c r="Q7" i="13" s="1"/>
  <c r="P5" i="13"/>
  <c r="Q5" i="13" s="1"/>
  <c r="R5" i="13" s="1"/>
  <c r="P17" i="13"/>
  <c r="Q17" i="13" s="1"/>
  <c r="P19" i="13"/>
  <c r="Q19" i="13" s="1"/>
  <c r="P11" i="13"/>
  <c r="Q11" i="13" s="1"/>
  <c r="P23" i="13"/>
  <c r="Q23" i="13" s="1"/>
  <c r="P15" i="13"/>
  <c r="Q15" i="13" s="1"/>
  <c r="P5" i="14"/>
  <c r="Q5" i="14" s="1"/>
  <c r="R5" i="14" s="1"/>
  <c r="P17" i="14"/>
  <c r="Q17" i="14" s="1"/>
  <c r="P11" i="14"/>
  <c r="Q11" i="14" s="1"/>
  <c r="P7" i="14"/>
  <c r="Q7" i="14" s="1"/>
  <c r="R7" i="14" s="1"/>
  <c r="P21" i="14"/>
  <c r="Q21" i="14" s="1"/>
  <c r="P15" i="14"/>
  <c r="Q15" i="14" s="1"/>
  <c r="P9" i="14"/>
  <c r="Q9" i="14" s="1"/>
  <c r="R9" i="14" s="1"/>
  <c r="O25" i="16"/>
  <c r="P25" i="16" s="1"/>
  <c r="O17" i="16"/>
  <c r="P17" i="16" s="1"/>
  <c r="O5" i="16"/>
  <c r="P5" i="16" s="1"/>
  <c r="M13" i="16"/>
  <c r="O15" i="16"/>
  <c r="P15" i="16" s="1"/>
  <c r="O11" i="16"/>
  <c r="P11" i="16" s="1"/>
  <c r="M21" i="16"/>
  <c r="O7" i="16"/>
  <c r="P7" i="16" s="1"/>
  <c r="O9" i="16"/>
  <c r="P9" i="16" s="1"/>
  <c r="O23" i="16"/>
  <c r="P23" i="16" s="1"/>
  <c r="M19" i="16"/>
  <c r="O19" i="16" l="1"/>
  <c r="P19" i="16" s="1"/>
  <c r="N19" i="16"/>
  <c r="O21" i="16"/>
  <c r="P21" i="16" s="1"/>
  <c r="N21" i="16"/>
  <c r="O13" i="16"/>
  <c r="P13" i="16" s="1"/>
  <c r="N13" i="16"/>
  <c r="M6" i="1"/>
  <c r="F22" i="3"/>
  <c r="F23" i="3"/>
  <c r="F24" i="3"/>
  <c r="F25" i="3"/>
  <c r="F26" i="3"/>
  <c r="F27" i="3"/>
  <c r="F28" i="3"/>
  <c r="F29" i="3"/>
  <c r="F30" i="3"/>
  <c r="F31" i="3"/>
  <c r="I6" i="3" l="1"/>
  <c r="I7" i="3" s="1"/>
  <c r="K6" i="1"/>
  <c r="K7" i="1" s="1"/>
  <c r="K14" i="2"/>
  <c r="L14" i="2" s="1"/>
  <c r="M14" i="2" s="1"/>
  <c r="K13" i="2"/>
  <c r="L13" i="2" s="1"/>
  <c r="M13" i="2" s="1"/>
  <c r="K12" i="2"/>
  <c r="L12" i="2" s="1"/>
  <c r="M12" i="2" s="1"/>
  <c r="K11" i="2"/>
  <c r="L11" i="2" s="1"/>
  <c r="M11" i="2" s="1"/>
  <c r="K10" i="2"/>
  <c r="L10" i="2" s="1"/>
  <c r="M10" i="2" s="1"/>
  <c r="K9" i="2"/>
  <c r="L9" i="2" s="1"/>
  <c r="M9" i="2" s="1"/>
  <c r="K8" i="2"/>
  <c r="L8" i="2" s="1"/>
  <c r="M8" i="2" s="1"/>
  <c r="K7" i="2"/>
  <c r="L7" i="2" s="1"/>
  <c r="M7" i="2" s="1"/>
  <c r="K6" i="2"/>
  <c r="L6" i="2" s="1"/>
  <c r="M6" i="2" s="1"/>
  <c r="K5" i="2"/>
  <c r="L5" i="2" s="1"/>
  <c r="M5" i="2" s="1"/>
  <c r="K4" i="2"/>
  <c r="L4" i="2" s="1"/>
  <c r="M4" i="2" s="1"/>
  <c r="H5" i="4"/>
  <c r="H6" i="4"/>
  <c r="H7" i="4"/>
  <c r="H8" i="4"/>
  <c r="H9" i="4"/>
  <c r="H10" i="4"/>
  <c r="H11" i="4"/>
  <c r="H12" i="4"/>
  <c r="H13" i="4"/>
  <c r="H14" i="4"/>
  <c r="G5" i="4"/>
  <c r="G6" i="4"/>
  <c r="G7" i="4"/>
  <c r="G8" i="4"/>
  <c r="G9" i="4"/>
  <c r="G10" i="4"/>
  <c r="G11" i="4"/>
  <c r="G12" i="4"/>
  <c r="G13" i="4"/>
  <c r="G14" i="4"/>
  <c r="I5" i="4"/>
  <c r="I6" i="4"/>
  <c r="I7" i="4"/>
  <c r="I8" i="4"/>
  <c r="I9" i="4"/>
  <c r="I10" i="4"/>
  <c r="I11" i="4"/>
  <c r="I12" i="4"/>
  <c r="I13" i="4"/>
  <c r="I14" i="4"/>
  <c r="K4" i="4"/>
  <c r="L4" i="4" s="1"/>
  <c r="M4" i="4" s="1"/>
  <c r="N4" i="2" l="1"/>
  <c r="N13" i="2"/>
  <c r="N4" i="4"/>
  <c r="N14" i="2"/>
  <c r="N12" i="2"/>
  <c r="N11" i="2"/>
  <c r="N10" i="2"/>
  <c r="N9" i="2"/>
  <c r="N8" i="2"/>
  <c r="N7" i="2"/>
  <c r="N6" i="2"/>
  <c r="N5" i="2"/>
  <c r="L6" i="1"/>
  <c r="N6" i="1"/>
  <c r="L7" i="1"/>
  <c r="M7" i="1" s="1"/>
  <c r="K8" i="1"/>
  <c r="N7" i="1"/>
  <c r="K6" i="4"/>
  <c r="K14" i="4"/>
  <c r="K12" i="4"/>
  <c r="K13" i="4"/>
  <c r="I15" i="3"/>
  <c r="I12" i="3"/>
  <c r="I10" i="3"/>
  <c r="I14" i="3"/>
  <c r="I11" i="3"/>
  <c r="L11" i="3" s="1"/>
  <c r="I9" i="3"/>
  <c r="I16" i="3"/>
  <c r="L6" i="3"/>
  <c r="I8" i="3"/>
  <c r="L8" i="3" s="1"/>
  <c r="I13" i="3"/>
  <c r="K11" i="4"/>
  <c r="K9" i="4"/>
  <c r="K8" i="4"/>
  <c r="K7" i="4"/>
  <c r="K10" i="4"/>
  <c r="K5" i="4"/>
  <c r="F16" i="3"/>
  <c r="H16" i="3"/>
  <c r="J16" i="3"/>
  <c r="K16" i="3"/>
  <c r="H13" i="3"/>
  <c r="J13" i="3"/>
  <c r="K13" i="3"/>
  <c r="F13" i="3"/>
  <c r="F10" i="3"/>
  <c r="F15" i="3" s="1"/>
  <c r="H10" i="3"/>
  <c r="H15" i="3" s="1"/>
  <c r="J10" i="3"/>
  <c r="J15" i="3" s="1"/>
  <c r="K10" i="3"/>
  <c r="K15" i="3" s="1"/>
  <c r="H9" i="3"/>
  <c r="H14" i="3" s="1"/>
  <c r="J9" i="3"/>
  <c r="J14" i="3" s="1"/>
  <c r="K9" i="3"/>
  <c r="K14" i="3" s="1"/>
  <c r="H12" i="3"/>
  <c r="J12" i="3"/>
  <c r="K12" i="3"/>
  <c r="F12" i="3"/>
  <c r="L7" i="3"/>
  <c r="F6" i="3"/>
  <c r="F9" i="3" s="1"/>
  <c r="F14" i="3" s="1"/>
  <c r="L8" i="1" l="1"/>
  <c r="M8" i="1" s="1"/>
  <c r="K9" i="1"/>
  <c r="N8" i="1"/>
  <c r="M6" i="3"/>
  <c r="N6" i="3" s="1"/>
  <c r="M11" i="3"/>
  <c r="N11" i="3" s="1"/>
  <c r="M7" i="3"/>
  <c r="N7" i="3" s="1"/>
  <c r="M8" i="3"/>
  <c r="N8" i="3" s="1"/>
  <c r="L5" i="4"/>
  <c r="M5" i="4" s="1"/>
  <c r="N5" i="4"/>
  <c r="L10" i="4"/>
  <c r="M10" i="4" s="1"/>
  <c r="N10" i="4"/>
  <c r="L7" i="4"/>
  <c r="M7" i="4" s="1"/>
  <c r="N7" i="4"/>
  <c r="L8" i="4"/>
  <c r="M8" i="4" s="1"/>
  <c r="N8" i="4"/>
  <c r="L9" i="4"/>
  <c r="M9" i="4" s="1"/>
  <c r="N9" i="4"/>
  <c r="L13" i="4"/>
  <c r="M13" i="4" s="1"/>
  <c r="N13" i="4"/>
  <c r="L11" i="4"/>
  <c r="M11" i="4" s="1"/>
  <c r="N11" i="4"/>
  <c r="L12" i="4"/>
  <c r="M12" i="4" s="1"/>
  <c r="N12" i="4"/>
  <c r="L14" i="4"/>
  <c r="M14" i="4" s="1"/>
  <c r="N14" i="4"/>
  <c r="L6" i="4"/>
  <c r="M6" i="4" s="1"/>
  <c r="N6" i="4"/>
  <c r="L12" i="3"/>
  <c r="L13" i="3"/>
  <c r="L16" i="3"/>
  <c r="L9" i="3"/>
  <c r="L14" i="3"/>
  <c r="L10" i="3"/>
  <c r="L9" i="1" l="1"/>
  <c r="M9" i="1" s="1"/>
  <c r="K10" i="1"/>
  <c r="N9" i="1"/>
  <c r="M16" i="3"/>
  <c r="N16" i="3" s="1"/>
  <c r="M10" i="3"/>
  <c r="N10" i="3" s="1"/>
  <c r="M14" i="3"/>
  <c r="N14" i="3" s="1"/>
  <c r="M13" i="3"/>
  <c r="N13" i="3" s="1"/>
  <c r="M12" i="3"/>
  <c r="N12" i="3" s="1"/>
  <c r="M9" i="3"/>
  <c r="N9" i="3" s="1"/>
  <c r="L15" i="3"/>
  <c r="L10" i="1" l="1"/>
  <c r="M10" i="1" s="1"/>
  <c r="N10" i="1"/>
  <c r="K11" i="1"/>
  <c r="M15" i="3"/>
  <c r="N15" i="3" s="1"/>
  <c r="L11" i="1" l="1"/>
  <c r="M11" i="1" s="1"/>
  <c r="N11" i="1"/>
  <c r="K12" i="1"/>
  <c r="L12" i="1" l="1"/>
  <c r="M12" i="1" s="1"/>
  <c r="K13" i="1"/>
  <c r="N12" i="1"/>
  <c r="L13" i="1" l="1"/>
  <c r="M13" i="1" s="1"/>
  <c r="K14" i="1"/>
  <c r="N13" i="1"/>
  <c r="L14" i="1" l="1"/>
  <c r="M14" i="1" s="1"/>
  <c r="K15" i="1"/>
  <c r="N14" i="1"/>
  <c r="K16" i="1" l="1"/>
  <c r="N15" i="1"/>
  <c r="L15" i="1"/>
  <c r="M15" i="1" s="1"/>
  <c r="L16" i="1" l="1"/>
  <c r="M16" i="1" s="1"/>
  <c r="N16" i="1"/>
</calcChain>
</file>

<file path=xl/sharedStrings.xml><?xml version="1.0" encoding="utf-8"?>
<sst xmlns="http://schemas.openxmlformats.org/spreadsheetml/2006/main" count="777" uniqueCount="82">
  <si>
    <t>AMI - Single Phase, single element</t>
  </si>
  <si>
    <t>AMI - Single Phase, two elements with 31.5A load control</t>
  </si>
  <si>
    <t>AMI - 3 Phase with no load control</t>
  </si>
  <si>
    <t>AMI - Single Phase, single element, with 31.5A load control</t>
  </si>
  <si>
    <t>AMI - 3 Phase with 31.5A and 2A  load control</t>
  </si>
  <si>
    <t>AMI - 3 Phase CT connect</t>
  </si>
  <si>
    <t>AMI - 3 Phase CT &amp; VT connect</t>
  </si>
  <si>
    <t>Non AMI - Type 5 Locally read Interval - Single Phase</t>
  </si>
  <si>
    <t>Non AMI - Type 6 Locally read Accumulation - Single Phase</t>
  </si>
  <si>
    <t>Non AMI - Type 5 Locally read Interval - 3 Phase</t>
  </si>
  <si>
    <t>Non AMI - Type 6 Locally read Accumulation - 3 Phase</t>
  </si>
  <si>
    <t>Abolishments_Service Removed</t>
  </si>
  <si>
    <t>Time on Task (hour/mins)</t>
  </si>
  <si>
    <t>Meter Type</t>
  </si>
  <si>
    <t>AER Type</t>
  </si>
  <si>
    <t>RIN Subcategory 3</t>
  </si>
  <si>
    <t>Meter Code</t>
  </si>
  <si>
    <t>FTE</t>
  </si>
  <si>
    <t>Travel to site</t>
  </si>
  <si>
    <t>Field crew to complete job safety assessment (JSA)</t>
  </si>
  <si>
    <t>Setup traffic management</t>
  </si>
  <si>
    <t>Remove service wire, point of attachment and make safe (if applicable)</t>
  </si>
  <si>
    <t>Remove meter board and make safe</t>
  </si>
  <si>
    <t>Field crew completes paperwork, work activity record (WAR), record meter number, and remove traffic control devices.</t>
  </si>
  <si>
    <t xml:space="preserve"> Job Mins for Each FTE</t>
  </si>
  <si>
    <t>Job Total Minutes</t>
  </si>
  <si>
    <t>Total billable (Including FTE)</t>
  </si>
  <si>
    <t>Total Efforts Hours (Including FTE)</t>
  </si>
  <si>
    <t>Meter Type 4</t>
  </si>
  <si>
    <t>Single phase single element - AMI</t>
  </si>
  <si>
    <t>AMI 1ph 1e</t>
  </si>
  <si>
    <t>FTE1</t>
  </si>
  <si>
    <t>FTE2</t>
  </si>
  <si>
    <t>Single phase two element with contactor - AMI</t>
  </si>
  <si>
    <t>AMI 1ph 2e</t>
  </si>
  <si>
    <t>Three phase - AMI</t>
  </si>
  <si>
    <t>AMI 3ph</t>
  </si>
  <si>
    <t>Single phase single element with contactor - AMI</t>
  </si>
  <si>
    <t>AMI 1ph DC</t>
  </si>
  <si>
    <t>Three phase direct connected meter with contactor - AMI</t>
  </si>
  <si>
    <t>AMI 3ph DC</t>
  </si>
  <si>
    <t>Three phase Current transformer connected meter - AMI</t>
  </si>
  <si>
    <t>AMI 3ph CT</t>
  </si>
  <si>
    <t>AMI 3ph CT VT</t>
  </si>
  <si>
    <t>Meter Type 5</t>
  </si>
  <si>
    <t>Single phase non off peak - MRIM</t>
  </si>
  <si>
    <t>INT 1ph</t>
  </si>
  <si>
    <t>Meter Type 6</t>
  </si>
  <si>
    <t>Single phase non off peak - Accumulation</t>
  </si>
  <si>
    <t>ACC 1ph</t>
  </si>
  <si>
    <t>Multi phase direct connect - MRIM</t>
  </si>
  <si>
    <t>INT 3ph</t>
  </si>
  <si>
    <t>Multi phase direct connect - Accumulation</t>
  </si>
  <si>
    <t>ACC 3ph</t>
  </si>
  <si>
    <t>Pre inspection (including travel to site to confirm address, access, vegetation issues etc.)</t>
  </si>
  <si>
    <t>Inspect and record service status and condition</t>
  </si>
  <si>
    <t>Inspect and record point of attachment status and condition</t>
  </si>
  <si>
    <t>Replace meter and perform post installation safety and load test</t>
  </si>
  <si>
    <t>Faults and Failures</t>
  </si>
  <si>
    <t>AMI Meter Replacement</t>
  </si>
  <si>
    <t>Abolishment / Service Removed</t>
  </si>
  <si>
    <t>Field crew completes job safety assessment (JSA)</t>
  </si>
  <si>
    <t>Field crew completes abolishment work</t>
  </si>
  <si>
    <t>Total Minutes</t>
  </si>
  <si>
    <t>Total (Including FTE</t>
  </si>
  <si>
    <t>Total Hours(Including FTE)</t>
  </si>
  <si>
    <t>Number of FTE</t>
  </si>
  <si>
    <t>Total</t>
  </si>
  <si>
    <t>Meters Exchanged -Non AMI to AMI</t>
  </si>
  <si>
    <t>Time on task (hour/mins)</t>
  </si>
  <si>
    <t xml:space="preserve">Replace meter, prepare for testing </t>
  </si>
  <si>
    <t>Field crew to complete NST testing</t>
  </si>
  <si>
    <t>Failures_Faults</t>
  </si>
  <si>
    <t>Field crew completes NST testing and seal meter.</t>
  </si>
  <si>
    <t>Replace meter,field crew to complete NST testing</t>
  </si>
  <si>
    <t>Duration, hours</t>
  </si>
  <si>
    <t>Meter installation inspection</t>
  </si>
  <si>
    <t>Total Labour Cost</t>
  </si>
  <si>
    <t>Field worker labour rate (excluding overheads)</t>
  </si>
  <si>
    <t>Proactive Lifecycle Replacement</t>
  </si>
  <si>
    <t>Metering Inspections</t>
  </si>
  <si>
    <t>Source: JEN- Att 10-03M ACS Metering opex and capex model - 20250131 -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</si>
</sst>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Red]\●;[Red]\●;[Color10]\●"/>
    <numFmt numFmtId="165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Arial"/>
      <family val="2"/>
    </font>
    <font>
      <sz val="8"/>
      <name val="Helvetic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0" fillId="0" borderId="0"/>
    <xf numFmtId="44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164" fontId="13" fillId="0" borderId="0">
      <alignment horizontal="center" vertical="center"/>
    </xf>
    <xf numFmtId="0" fontId="11" fillId="0" borderId="0" applyNumberFormat="0" applyFont="0" applyFill="0" applyBorder="0" applyAlignment="0">
      <protection locked="0"/>
    </xf>
    <xf numFmtId="165" fontId="12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2" fillId="0" borderId="1" xfId="0" applyFont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5" borderId="1" xfId="0" applyFont="1" applyFill="1" applyBorder="1"/>
    <xf numFmtId="1" fontId="2" fillId="0" borderId="1" xfId="0" applyNumberFormat="1" applyFont="1" applyBorder="1"/>
    <xf numFmtId="1" fontId="8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4" fillId="4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vertical="center"/>
    </xf>
    <xf numFmtId="44" fontId="0" fillId="0" borderId="0" xfId="0" applyNumberFormat="1"/>
    <xf numFmtId="0" fontId="1" fillId="0" borderId="0" xfId="0" applyFont="1" applyAlignment="1">
      <alignment horizontal="center" vertical="center"/>
    </xf>
    <xf numFmtId="1" fontId="0" fillId="0" borderId="1" xfId="0" applyNumberFormat="1" applyBorder="1"/>
    <xf numFmtId="0" fontId="4" fillId="0" borderId="1" xfId="0" applyFont="1" applyBorder="1" applyAlignment="1">
      <alignment vertical="top" wrapText="1"/>
    </xf>
    <xf numFmtId="1" fontId="0" fillId="3" borderId="0" xfId="0" applyNumberFormat="1" applyFill="1"/>
    <xf numFmtId="2" fontId="2" fillId="2" borderId="1" xfId="0" applyNumberFormat="1" applyFont="1" applyFill="1" applyBorder="1" applyAlignment="1">
      <alignment horizontal="center"/>
    </xf>
    <xf numFmtId="2" fontId="8" fillId="0" borderId="0" xfId="0" applyNumberFormat="1" applyFont="1"/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10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wrapText="1"/>
    </xf>
    <xf numFmtId="0" fontId="10" fillId="0" borderId="0" xfId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" fillId="0" borderId="0" xfId="1" applyFont="1" applyAlignment="1">
      <alignment vertical="top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10" fillId="0" borderId="0" xfId="1" applyAlignment="1">
      <alignment wrapText="1"/>
    </xf>
    <xf numFmtId="0" fontId="10" fillId="0" borderId="0" xfId="1" applyAlignment="1">
      <alignment horizontal="center"/>
    </xf>
    <xf numFmtId="0" fontId="10" fillId="0" borderId="0" xfId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10" fillId="0" borderId="0" xfId="1" applyFill="1"/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vertical="center"/>
    </xf>
    <xf numFmtId="0" fontId="14" fillId="0" borderId="0" xfId="1" applyFont="1"/>
    <xf numFmtId="0" fontId="9" fillId="0" borderId="4" xfId="1" applyFont="1" applyBorder="1" applyAlignment="1">
      <alignment horizontal="center" vertical="center" wrapText="1"/>
    </xf>
    <xf numFmtId="0" fontId="10" fillId="0" borderId="7" xfId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17" fontId="14" fillId="0" borderId="0" xfId="1" applyNumberFormat="1" applyFont="1" applyAlignment="1">
      <alignment vertical="center"/>
    </xf>
    <xf numFmtId="44" fontId="14" fillId="0" borderId="7" xfId="9" applyFont="1" applyBorder="1" applyAlignment="1">
      <alignment vertical="center"/>
    </xf>
    <xf numFmtId="0" fontId="15" fillId="0" borderId="0" xfId="1" applyFont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" fontId="2" fillId="0" borderId="3" xfId="1" applyNumberFormat="1" applyFont="1" applyBorder="1" applyAlignment="1">
      <alignment horizontal="center" vertical="center"/>
    </xf>
    <xf numFmtId="1" fontId="2" fillId="0" borderId="4" xfId="1" applyNumberFormat="1" applyFont="1" applyBorder="1" applyAlignment="1">
      <alignment horizontal="center" vertical="center"/>
    </xf>
    <xf numFmtId="2" fontId="2" fillId="0" borderId="3" xfId="1" applyNumberFormat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44" fontId="3" fillId="2" borderId="3" xfId="2" applyFont="1" applyFill="1" applyBorder="1" applyAlignment="1">
      <alignment horizontal="center" vertical="center"/>
    </xf>
    <xf numFmtId="44" fontId="3" fillId="2" borderId="4" xfId="2" applyFont="1" applyFill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3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2" fontId="2" fillId="6" borderId="3" xfId="1" applyNumberFormat="1" applyFont="1" applyFill="1" applyBorder="1" applyAlignment="1">
      <alignment horizontal="center" vertical="center"/>
    </xf>
    <xf numFmtId="2" fontId="2" fillId="6" borderId="4" xfId="1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7" borderId="0" xfId="1" applyFont="1" applyFill="1" applyAlignment="1">
      <alignment horizontal="center" vertical="center"/>
    </xf>
  </cellXfs>
  <cellStyles count="10">
    <cellStyle name="Check RedRedGreen" xfId="6" xr:uid="{10E43050-1B44-4169-8B9E-14FF05636385}"/>
    <cellStyle name="Comma 2" xfId="8" xr:uid="{8ED03B03-8F64-4C6A-92A8-950F918B71CD}"/>
    <cellStyle name="Currency" xfId="9" builtinId="4"/>
    <cellStyle name="Currency 2" xfId="2" xr:uid="{DFCFDB86-9FCA-494F-9C00-156CDAEF1CCE}"/>
    <cellStyle name="Explanatory Text 2" xfId="7" xr:uid="{4237D1AA-557A-4D9B-B5B0-F8C8EAA07B31}"/>
    <cellStyle name="Normal" xfId="0" builtinId="0"/>
    <cellStyle name="Normal 2 2" xfId="5" xr:uid="{485618DB-1A6F-4BD4-B7D6-715952218357}"/>
    <cellStyle name="Normal 4 2" xfId="3" xr:uid="{3919E986-9D4B-4080-823D-20C72ED39F08}"/>
    <cellStyle name="Normal 5" xfId="1" xr:uid="{9431BB9F-CAB2-4E66-B2F3-6B417CAD4260}"/>
    <cellStyle name="Percent 2" xfId="4" xr:uid="{E161F2B8-1DE7-4D41-B4DC-D45FA58AD2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152400</xdr:rowOff>
    </xdr:from>
    <xdr:to>
      <xdr:col>4</xdr:col>
      <xdr:colOff>281344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4B1841-B019-63D1-9162-0F5DF44AA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52400"/>
          <a:ext cx="7206019" cy="4191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683559</xdr:colOff>
      <xdr:row>18</xdr:row>
      <xdr:rowOff>33618</xdr:rowOff>
    </xdr:from>
    <xdr:to>
      <xdr:col>12</xdr:col>
      <xdr:colOff>182350</xdr:colOff>
      <xdr:row>36</xdr:row>
      <xdr:rowOff>105899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DFB2C0-74D9-BECC-AA00-F83EE1125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73971" y="4493559"/>
          <a:ext cx="5830114" cy="40391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66675</xdr:rowOff>
    </xdr:from>
    <xdr:to>
      <xdr:col>10</xdr:col>
      <xdr:colOff>139921</xdr:colOff>
      <xdr:row>2</xdr:row>
      <xdr:rowOff>400050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E22D21-D9AF-A8C0-FCED-F1C116640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476250"/>
          <a:ext cx="13912205" cy="63817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1676400</xdr:colOff>
      <xdr:row>0</xdr:row>
      <xdr:rowOff>76201</xdr:rowOff>
    </xdr:from>
    <xdr:to>
      <xdr:col>3</xdr:col>
      <xdr:colOff>2257425</xdr:colOff>
      <xdr:row>1</xdr:row>
      <xdr:rowOff>79386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482598-EBF9-729A-31FC-50D8B925E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3100" y="76201"/>
          <a:ext cx="4362450" cy="412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110373</xdr:rowOff>
    </xdr:from>
    <xdr:to>
      <xdr:col>7</xdr:col>
      <xdr:colOff>118823</xdr:colOff>
      <xdr:row>2</xdr:row>
      <xdr:rowOff>352424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A6502C-BA94-E49C-B02A-1154D20E8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519948"/>
          <a:ext cx="9281873" cy="546851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ationery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AU1W-FSV-001\All_Staff_Aus\Economic\Private%20Clients\Envestra-SP%20AusNet-Multinet%20Gas\WageGrowth%20x%20seg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lineeportal-my.sharepoint.com/Users/idelm/Work%20Folders/Downloads/Jemena%20revisions%20to%20AER%20standardised%20ANS%20model%20-%20September%202021%20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brfs013\HomeDrives\mtrac\Downloads\Jemena%20-%20Revised%20Regulatory%20Proposal%20-%202021-26%20-%2009-11M%20ACS%20Fee%20Based%20Services%20Model%20-%20December%202020%20(14).xlsb" TargetMode="External"/></Relationships>
</file>

<file path=xl/externalLinks/_rels/externalLink1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onlineeportal.sharepoint.com/sites/Teams_AssetManagementElectrical-MeasurementElect/Shared%20Documents/Measurement%20Strategy/EDPR/2021-25%20budget%20and%20models/Editable%20final%20for%20EDPR%202021-25%20-%20ACS%20Metering%20-%20Capex%20Forecast%20Model%20-%20AER%20final.xlsb" TargetMode="External"/><Relationship Id="rId2" Type="http://schemas.microsoft.com/office/2019/04/relationships/externalLinkLongPath" Target="https://onlineeportal.sharepoint.com/sites/Teams_AssetManagementElectrical-MeasurementElect/Shared%20Documents/Measurement%20Strategy/EDPR/2021-25%20budget%20and%20models/Editable%20final%20for%20EDPR%202021-25%20-%20ACS%20Metering%20-%20Capex%20Forecast%20Model%20-%20AER%20final.xlsb?9184367E" TargetMode="External"/><Relationship Id="rId1" Type="http://schemas.openxmlformats.org/officeDocument/2006/relationships/externalLinkPath" Target="file:///\\9184367E\Editable%20final%20for%20EDPR%202021-25%20-%20ACS%20Metering%20-%20Capex%20Forecast%20Model%20-%20AER%20final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lineeportal-my.sharepoint.com/Albert%20Working%20Files/AGN%20SA/Final%20Decision/FINAL%20CAPEX%20MODEL/AGN%20SA%20RevFP_Attachment%208.7A_Revised%20Capex%20Forecast%20Model_20210113_CONFIDENTIAL%20(AER%20final%20deci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onlineeportal.sharepoint.com/sites/Teams_EDPR2026-2031/Shared%20Documents/General/5000%20Workstreams/5200%20Asset%20Management/Metering/Model/Iteration%203/Source%20Data/Opex/Step%20Change%20-%20AM/JEN%20Meter%20Replacements%20Inspections%20-%20Costs%20%20Model%20-%20LV2.xlsm" TargetMode="External"/><Relationship Id="rId2" Type="http://schemas.microsoft.com/office/2019/04/relationships/externalLinkLongPath" Target="https://onlineeportal.sharepoint.com/sites/Teams_EDPR2026-2031/Shared%20Documents/General/5000%20Workstreams/5200%20Asset%20Management/Metering/Model/Iteration%203/Source%20Data/Opex/Step%20Change%20-%20AM/JEN%20Meter%20Replacements%20Inspections%20-%20Costs%20%20Model%20-%20LV2.xlsm?7A5E8FE5" TargetMode="External"/><Relationship Id="rId1" Type="http://schemas.openxmlformats.org/officeDocument/2006/relationships/externalLinkPath" Target="file:///\\7A5E8FE5\JEN%20Meter%20Replacements%20Inspections%20-%20Costs%20%20Model%20-%20L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lineeportal-my.sharepoint.com/personal/ju-ai_ng_jemena_com_au/Documents/Desktop/ACS/2021-26%20Proposal/JEN%20&#8211;%20Att%2007-34%20ACS%20Metering%20Capex%20Forecast%20Model%20&#8211;%2020200131%20-%20Public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lineeportal-my.sharepoint.com/Users/pharr/Work%20Folders/Desktop/Pricing/Copy%20of%20JEN%20%20Att%2007-26%20ACS%20Metering%20Opex%20Model%20FY22-26%20%2020200131%20%20Publi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talpwfile02\groups\%23%20RAS\01.%20Price%20Reviews\01.%20EDPR\2027-31\03.%20Model%20Development\2021-25%20EDPR\JEN%20&#8211;%20Att%2007-31%20ACS%20Fee%20Based%20Services%20Model%20&#8211;%2020200131%20&#8211;%20Confidential.xlsb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lineeportal.sharepoint.com/sites/Teams_EDPR2026-2031/Shared%20Documents/General/5000%20Workstreams/5200%20Asset%20Management/Metering/Model/Iteration%202/JEN%202027-31%20-%20ACS%20Metering%20-%20Capex%20and%20Opex%20Model%20-IP02.xlsb" TargetMode="External"/><Relationship Id="rId1" Type="http://schemas.openxmlformats.org/officeDocument/2006/relationships/externalLinkPath" Target="https://onlineeportal.sharepoint.com/sites/Teams_EDPR2026-2031/Shared%20Documents/General/5000%20Workstreams/5200%20Asset%20Management/Metering/Model/Iteration%202/JEN%202027-31%20-%20ACS%20Metering%20-%20Capex%20and%20Opex%20Model%20-IP02.xlsb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%23%20RAS\01.%20Price%20Reviews\01.%20EDPR\2027-31\05.%20Revenue%20Scenarios\EDPR%20-%20IP03%20-%2031%20October%202024\02.%20Data%20Sources\JEN%202027-31%20-%20ACS%20Metering%20-%20Capex%20and%20Opex%20Model%20-IP03_FINAL.xlsb" TargetMode="External"/><Relationship Id="rId1" Type="http://schemas.openxmlformats.org/officeDocument/2006/relationships/externalLinkPath" Target="file:///Y:\%23%20RAS\01.%20Price%20Reviews\01.%20EDPR\2027-31\05.%20Revenue%20Scenarios\EDPR%20-%20IP03%20-%2031%20October%202024\02.%20Data%20Sources\JEN%202027-31%20-%20ACS%20Metering%20-%20Capex%20and%20Opex%20Model%20-IP03_FINAL.xlsb" TargetMode="External"/></Relationships>
</file>

<file path=xl/externalLinks/_rels/externalLink9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onlineeportal.sharepoint.com/sites/Teams_EDPR2026-2031/Shared%20Documents/General/5000%20Workstreams/5200%20Asset%20Management/Metering/Model/Iteration%202/Opex/Jemena%20Meter%20Replacement%20-Inspections%20-%20Costs%20and%20Benefits%20Analysis%20Model%20-%203.06.24%20update%20profile.xlsm" TargetMode="External"/><Relationship Id="rId2" Type="http://schemas.microsoft.com/office/2019/04/relationships/externalLinkLongPath" Target="https://onlineeportal.sharepoint.com/sites/Teams_EDPR2026-2031/Shared%20Documents/General/5000%20Workstreams/5200%20Asset%20Management/Metering/Model/Iteration%202/Opex/Jemena%20Meter%20Replacement%20-Inspections%20-%20Costs%20and%20Benefits%20Analysis%20Model%20-%203.06.24%20update%20profile.xlsm?D461CD9A" TargetMode="External"/><Relationship Id="rId1" Type="http://schemas.openxmlformats.org/officeDocument/2006/relationships/externalLinkPath" Target="file:///\\D461CD9A\Jemena%20Meter%20Replacement%20-Inspections%20-%20Costs%20and%20Benefits%20Analysis%20Model%20-%203.06.24%20update%20profi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MFC Section"/>
      <sheetName val="ACCOUNT Section"/>
      <sheetName val="CORPORATE Section"/>
      <sheetName val="BILLING Section"/>
      <sheetName val="FNC Department"/>
      <sheetName val="EMCa - Base Step Trend calc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WE x State x Industry"/>
      <sheetName val="AWE x State x Industry (2)"/>
      <sheetName val="AWOTE Chart Data"/>
      <sheetName val="Wage Aggrements"/>
      <sheetName val="Coll. Aggree x Sector"/>
      <sheetName val="WagesbySegment"/>
      <sheetName val="AWOTE Table"/>
      <sheetName val="LPI Table"/>
      <sheetName val="EGW Emp. Table"/>
      <sheetName val="AWOTE Males x State"/>
      <sheetName val="AWOTE Persons x State"/>
      <sheetName val="Labour Price Inflation 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Table 2.1</v>
          </cell>
        </row>
        <row r="2">
          <cell r="A2" t="str">
            <v>AWOTE - Electricity, Gas and Water Supply - Persons v Males</v>
          </cell>
        </row>
        <row r="3">
          <cell r="A3" t="str">
            <v>(Year Average Growth)</v>
          </cell>
        </row>
        <row r="5">
          <cell r="A5" t="str">
            <v>Year Ended May</v>
          </cell>
          <cell r="B5" t="str">
            <v>Average Weekly</v>
          </cell>
          <cell r="E5" t="str">
            <v>Average Weekly</v>
          </cell>
          <cell r="H5" t="str">
            <v>Difference in</v>
          </cell>
        </row>
        <row r="6">
          <cell r="B6" t="str">
            <v>Ordinary Time Earnings(1)</v>
          </cell>
          <cell r="E6" t="str">
            <v>Ordinary Time Earnings(1)</v>
          </cell>
          <cell r="H6" t="str">
            <v>Growth Rates</v>
          </cell>
        </row>
        <row r="7">
          <cell r="B7" t="str">
            <v>Males</v>
          </cell>
          <cell r="E7" t="str">
            <v>Persons</v>
          </cell>
          <cell r="H7" t="str">
            <v>Persons - Males</v>
          </cell>
        </row>
        <row r="8">
          <cell r="B8" t="str">
            <v>$</v>
          </cell>
          <cell r="C8" t="str">
            <v>%CH</v>
          </cell>
          <cell r="E8" t="str">
            <v>$</v>
          </cell>
          <cell r="F8" t="str">
            <v>%CH</v>
          </cell>
          <cell r="H8" t="str">
            <v>%CH</v>
          </cell>
        </row>
        <row r="10">
          <cell r="A10">
            <v>1985</v>
          </cell>
          <cell r="B10">
            <v>424.27499999999998</v>
          </cell>
          <cell r="E10">
            <v>417.875</v>
          </cell>
        </row>
        <row r="11">
          <cell r="A11">
            <v>1986</v>
          </cell>
          <cell r="B11">
            <v>440.9</v>
          </cell>
          <cell r="C11">
            <v>3.9184491190854991</v>
          </cell>
          <cell r="E11">
            <v>434.125</v>
          </cell>
          <cell r="F11">
            <v>3.8887227041579422</v>
          </cell>
          <cell r="H11">
            <v>-2.9726414927556899E-2</v>
          </cell>
        </row>
        <row r="12">
          <cell r="A12">
            <v>1987</v>
          </cell>
          <cell r="B12">
            <v>471.97500000000002</v>
          </cell>
          <cell r="C12">
            <v>7.0480834656384772</v>
          </cell>
          <cell r="E12">
            <v>464.1</v>
          </cell>
          <cell r="F12">
            <v>6.9046933486898983</v>
          </cell>
          <cell r="H12">
            <v>-0.14339011694857895</v>
          </cell>
        </row>
        <row r="14">
          <cell r="A14">
            <v>1988</v>
          </cell>
          <cell r="B14">
            <v>490.85</v>
          </cell>
          <cell r="C14">
            <v>3.9991524974839767</v>
          </cell>
          <cell r="E14">
            <v>482.4</v>
          </cell>
          <cell r="F14">
            <v>3.9431157078215802</v>
          </cell>
          <cell r="H14">
            <v>-5.6036789662396558E-2</v>
          </cell>
        </row>
        <row r="15">
          <cell r="A15">
            <v>1989</v>
          </cell>
          <cell r="B15">
            <v>521.9</v>
          </cell>
          <cell r="C15">
            <v>6.3257614342467052</v>
          </cell>
          <cell r="E15">
            <v>513.35</v>
          </cell>
          <cell r="F15">
            <v>6.4158374792703246</v>
          </cell>
          <cell r="H15">
            <v>9.0076045023619322E-2</v>
          </cell>
        </row>
        <row r="16">
          <cell r="A16">
            <v>1990</v>
          </cell>
          <cell r="B16">
            <v>569.59999999999991</v>
          </cell>
          <cell r="C16">
            <v>9.1396819314044695</v>
          </cell>
          <cell r="E16">
            <v>559.20000000000005</v>
          </cell>
          <cell r="F16">
            <v>8.9315281971364602</v>
          </cell>
          <cell r="H16">
            <v>-0.20815373426800932</v>
          </cell>
        </row>
        <row r="17">
          <cell r="A17">
            <v>1991</v>
          </cell>
          <cell r="B17">
            <v>595.70000000000005</v>
          </cell>
          <cell r="C17">
            <v>4.5821629213483392</v>
          </cell>
          <cell r="E17">
            <v>585.22500000000002</v>
          </cell>
          <cell r="F17">
            <v>4.6539699570815403</v>
          </cell>
          <cell r="H17">
            <v>7.1807035733201019E-2</v>
          </cell>
        </row>
        <row r="18">
          <cell r="A18">
            <v>1992</v>
          </cell>
          <cell r="B18">
            <v>633.25</v>
          </cell>
          <cell r="C18">
            <v>6.3035084774215129</v>
          </cell>
          <cell r="E18">
            <v>620.44999999999993</v>
          </cell>
          <cell r="F18">
            <v>6.0190525011747464</v>
          </cell>
          <cell r="H18">
            <v>-0.28445597624676644</v>
          </cell>
        </row>
        <row r="20">
          <cell r="A20">
            <v>1993</v>
          </cell>
          <cell r="B20">
            <v>648.47499999999991</v>
          </cell>
          <cell r="C20">
            <v>2.4042637189103684</v>
          </cell>
          <cell r="E20">
            <v>638.27499999999986</v>
          </cell>
          <cell r="F20">
            <v>2.8729148198887797</v>
          </cell>
          <cell r="H20">
            <v>0.46865110097841134</v>
          </cell>
        </row>
        <row r="21">
          <cell r="A21">
            <v>1994</v>
          </cell>
          <cell r="B21">
            <v>669.35</v>
          </cell>
          <cell r="C21">
            <v>3.2190909441381885</v>
          </cell>
          <cell r="E21">
            <v>657.92499999999995</v>
          </cell>
          <cell r="F21">
            <v>3.0786103168697028</v>
          </cell>
          <cell r="H21">
            <v>-0.14048062726848576</v>
          </cell>
        </row>
        <row r="22">
          <cell r="A22">
            <v>1995</v>
          </cell>
          <cell r="B22">
            <v>690.15000000000009</v>
          </cell>
          <cell r="C22">
            <v>3.1074923433181545</v>
          </cell>
          <cell r="E22">
            <v>679.3</v>
          </cell>
          <cell r="F22">
            <v>3.2488505528745679</v>
          </cell>
          <cell r="H22">
            <v>0.14135820955641343</v>
          </cell>
        </row>
        <row r="23">
          <cell r="A23">
            <v>1996</v>
          </cell>
          <cell r="B23">
            <v>738.40000000000009</v>
          </cell>
          <cell r="C23">
            <v>6.9912337897558494</v>
          </cell>
          <cell r="E23">
            <v>725</v>
          </cell>
          <cell r="F23">
            <v>6.7275136169586407</v>
          </cell>
          <cell r="H23">
            <v>-0.26372017279720872</v>
          </cell>
        </row>
        <row r="24">
          <cell r="A24">
            <v>1997</v>
          </cell>
          <cell r="B24">
            <v>789.05</v>
          </cell>
          <cell r="C24">
            <v>6.8594257854821041</v>
          </cell>
          <cell r="E24">
            <v>774.84999999999991</v>
          </cell>
          <cell r="F24">
            <v>6.875862068965505</v>
          </cell>
          <cell r="H24">
            <v>1.6436283483400871E-2</v>
          </cell>
        </row>
        <row r="26">
          <cell r="A26">
            <v>1998</v>
          </cell>
          <cell r="B26">
            <v>853.65000000000009</v>
          </cell>
          <cell r="C26">
            <v>8.1870603890754889</v>
          </cell>
          <cell r="E26">
            <v>835.375</v>
          </cell>
          <cell r="F26">
            <v>7.811189262437904</v>
          </cell>
          <cell r="H26">
            <v>-0.37587112663758493</v>
          </cell>
        </row>
        <row r="27">
          <cell r="A27">
            <v>1999</v>
          </cell>
          <cell r="B27">
            <v>888.1</v>
          </cell>
          <cell r="C27">
            <v>4.0356117846892667</v>
          </cell>
          <cell r="E27">
            <v>872.82499999999993</v>
          </cell>
          <cell r="F27">
            <v>4.4830166093071888</v>
          </cell>
          <cell r="H27">
            <v>0.44740482461792208</v>
          </cell>
        </row>
        <row r="28">
          <cell r="A28">
            <v>2000</v>
          </cell>
          <cell r="B28">
            <v>951.92499999999995</v>
          </cell>
          <cell r="C28">
            <v>7.1866906879855792</v>
          </cell>
          <cell r="E28">
            <v>931.45</v>
          </cell>
          <cell r="F28">
            <v>6.7166957866697352</v>
          </cell>
          <cell r="H28">
            <v>-0.46999490131584398</v>
          </cell>
        </row>
        <row r="29">
          <cell r="A29">
            <v>2001</v>
          </cell>
          <cell r="B29">
            <v>1019.25</v>
          </cell>
          <cell r="C29">
            <v>7.0725109646243194</v>
          </cell>
          <cell r="E29">
            <v>994.1</v>
          </cell>
          <cell r="F29">
            <v>6.7260722529389643</v>
          </cell>
          <cell r="H29">
            <v>-0.34643871168535512</v>
          </cell>
        </row>
        <row r="30">
          <cell r="A30">
            <v>2002</v>
          </cell>
          <cell r="B30">
            <v>1098.75</v>
          </cell>
          <cell r="C30">
            <v>7.7998528329654153</v>
          </cell>
          <cell r="E30">
            <v>1072.1500000000001</v>
          </cell>
          <cell r="F30">
            <v>7.8513228045468333</v>
          </cell>
          <cell r="H30">
            <v>5.1469971581417973E-2</v>
          </cell>
        </row>
        <row r="32">
          <cell r="A32">
            <v>2003</v>
          </cell>
          <cell r="B32">
            <v>1135.0500000000002</v>
          </cell>
          <cell r="C32">
            <v>3.3037542662116208</v>
          </cell>
          <cell r="E32">
            <v>1104.325</v>
          </cell>
          <cell r="F32">
            <v>3.0009793405773402</v>
          </cell>
          <cell r="H32">
            <v>-0.30277492563428066</v>
          </cell>
        </row>
        <row r="33">
          <cell r="A33">
            <v>2004</v>
          </cell>
          <cell r="B33">
            <v>1218.5999999999999</v>
          </cell>
          <cell r="C33">
            <v>7.3609092110479466</v>
          </cell>
          <cell r="E33">
            <v>1178.875</v>
          </cell>
          <cell r="F33">
            <v>6.7507300839879525</v>
          </cell>
          <cell r="H33">
            <v>-0.61017912705999411</v>
          </cell>
        </row>
        <row r="34">
          <cell r="A34">
            <v>2005</v>
          </cell>
          <cell r="B34">
            <v>1266.5999999999999</v>
          </cell>
          <cell r="C34">
            <v>3.9389463318562288</v>
          </cell>
          <cell r="E34">
            <v>1221.125</v>
          </cell>
          <cell r="F34">
            <v>3.583925352560704</v>
          </cell>
          <cell r="H34">
            <v>-0.35502097929552479</v>
          </cell>
        </row>
        <row r="35">
          <cell r="A35" t="str">
            <v>2006</v>
          </cell>
          <cell r="B35">
            <v>1285.75</v>
          </cell>
          <cell r="C35">
            <v>1.511921680088433</v>
          </cell>
          <cell r="E35">
            <v>1245.4499999999998</v>
          </cell>
          <cell r="F35">
            <v>1.9920155594226487</v>
          </cell>
          <cell r="H35">
            <v>0.48009387933421577</v>
          </cell>
        </row>
        <row r="36">
          <cell r="A36">
            <v>2007</v>
          </cell>
          <cell r="B36">
            <v>1332.2750000000001</v>
          </cell>
          <cell r="C36">
            <v>3.6185105969278704</v>
          </cell>
          <cell r="E36">
            <v>1291.2</v>
          </cell>
          <cell r="F36">
            <v>3.6733710706973572</v>
          </cell>
          <cell r="H36">
            <v>5.4860473769486884E-2</v>
          </cell>
        </row>
        <row r="38">
          <cell r="A38" t="str">
            <v>Forecasts</v>
          </cell>
        </row>
        <row r="40">
          <cell r="A40">
            <v>2008</v>
          </cell>
          <cell r="B40">
            <v>1398.8887500000001</v>
          </cell>
          <cell r="C40">
            <v>5</v>
          </cell>
          <cell r="E40">
            <v>1355.7600000000002</v>
          </cell>
          <cell r="F40">
            <v>5</v>
          </cell>
          <cell r="H40">
            <v>0</v>
          </cell>
        </row>
        <row r="41">
          <cell r="A41">
            <v>2009</v>
          </cell>
          <cell r="B41">
            <v>1477.2265200000002</v>
          </cell>
          <cell r="C41">
            <v>5.6</v>
          </cell>
          <cell r="E41">
            <v>1431.6825600000002</v>
          </cell>
          <cell r="F41">
            <v>5.6</v>
          </cell>
          <cell r="H41">
            <v>0</v>
          </cell>
        </row>
        <row r="42">
          <cell r="A42">
            <v>2010</v>
          </cell>
          <cell r="B42">
            <v>1555.5195255600001</v>
          </cell>
          <cell r="C42">
            <v>5.3</v>
          </cell>
          <cell r="E42">
            <v>1507.5617356800001</v>
          </cell>
          <cell r="F42">
            <v>5.3</v>
          </cell>
          <cell r="H42">
            <v>0</v>
          </cell>
        </row>
        <row r="43">
          <cell r="A43">
            <v>2011</v>
          </cell>
          <cell r="B43">
            <v>1650.40621661916</v>
          </cell>
          <cell r="C43">
            <v>6.1</v>
          </cell>
          <cell r="E43">
            <v>1599.52300155648</v>
          </cell>
          <cell r="F43">
            <v>6.1</v>
          </cell>
          <cell r="H43">
            <v>0</v>
          </cell>
        </row>
        <row r="44">
          <cell r="A44">
            <v>2012</v>
          </cell>
          <cell r="B44">
            <v>1747.7801833996907</v>
          </cell>
          <cell r="C44">
            <v>5.9</v>
          </cell>
          <cell r="E44">
            <v>1693.8948586483123</v>
          </cell>
          <cell r="F44">
            <v>5.9</v>
          </cell>
          <cell r="H44">
            <v>0</v>
          </cell>
        </row>
        <row r="45">
          <cell r="A45">
            <v>2013</v>
          </cell>
          <cell r="B45">
            <v>1849.1514340368728</v>
          </cell>
          <cell r="C45">
            <v>5.8</v>
          </cell>
          <cell r="E45">
            <v>1792.1407604499145</v>
          </cell>
          <cell r="F45">
            <v>5.8</v>
          </cell>
          <cell r="H45">
            <v>0</v>
          </cell>
        </row>
        <row r="47">
          <cell r="A47" t="str">
            <v>Compound Annual Growth Rates</v>
          </cell>
          <cell r="H47" t="str">
            <v>Average</v>
          </cell>
        </row>
        <row r="49">
          <cell r="A49" t="str">
            <v>1985-2007</v>
          </cell>
          <cell r="B49">
            <v>5.3388261304894158</v>
          </cell>
          <cell r="E49">
            <v>5.261686499515017</v>
          </cell>
          <cell r="H49">
            <v>-8.0185717257704431E-2</v>
          </cell>
        </row>
        <row r="50">
          <cell r="A50" t="str">
            <v>1985-90</v>
          </cell>
          <cell r="B50">
            <v>6.0680312011125226</v>
          </cell>
          <cell r="E50">
            <v>5.9995824786828189</v>
          </cell>
          <cell r="H50">
            <v>-6.944620215658448E-2</v>
          </cell>
        </row>
        <row r="51">
          <cell r="A51" t="str">
            <v>1990-00</v>
          </cell>
          <cell r="B51">
            <v>5.2696733195492396</v>
          </cell>
          <cell r="E51">
            <v>5.2347656922779429</v>
          </cell>
          <cell r="H51">
            <v>-3.8886534989654109E-2</v>
          </cell>
        </row>
        <row r="53">
          <cell r="A53" t="str">
            <v>1992-97</v>
          </cell>
          <cell r="B53">
            <v>4.4974914914840403</v>
          </cell>
          <cell r="E53">
            <v>4.5447358639671087</v>
          </cell>
          <cell r="H53">
            <v>4.4448958790506234E-2</v>
          </cell>
        </row>
        <row r="54">
          <cell r="A54" t="str">
            <v>1997-2002</v>
          </cell>
          <cell r="B54">
            <v>6.8461487662960563</v>
          </cell>
          <cell r="E54">
            <v>6.7106050854039756</v>
          </cell>
          <cell r="H54">
            <v>-0.13868598868788878</v>
          </cell>
        </row>
        <row r="55">
          <cell r="A55" t="str">
            <v>2002-07</v>
          </cell>
          <cell r="B55">
            <v>3.9295383270665729</v>
          </cell>
          <cell r="E55">
            <v>3.7881076215491527</v>
          </cell>
          <cell r="H55">
            <v>-0.14660413577721937</v>
          </cell>
        </row>
        <row r="57">
          <cell r="A57" t="str">
            <v>Forecasts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Output|Fee Based"/>
      <sheetName val="Output|Quoted"/>
      <sheetName val="Input|Setup"/>
      <sheetName val="Input|Escalations"/>
      <sheetName val="Input|Indirect Cost Rates"/>
      <sheetName val="Input|Labour Rates"/>
      <sheetName val="Input|Fee Based"/>
      <sheetName val="Input|Historical Fee Based"/>
      <sheetName val="Calc|Labour Rates"/>
      <sheetName val="Calc|Fee Based"/>
      <sheetName val="Model Validation"/>
    </sheetNames>
    <sheetDataSet>
      <sheetData sheetId="0"/>
      <sheetData sheetId="1"/>
      <sheetData sheetId="2"/>
      <sheetData sheetId="3">
        <row r="33">
          <cell r="B33" t="str">
            <v>3.7 Labour types</v>
          </cell>
        </row>
        <row r="34">
          <cell r="B34" t="str">
            <v>Administrative officer (BH)</v>
          </cell>
        </row>
        <row r="35">
          <cell r="B35" t="str">
            <v>Field worker (BH)</v>
          </cell>
        </row>
        <row r="36">
          <cell r="B36" t="str">
            <v>Technical Specialist (BH)</v>
          </cell>
        </row>
        <row r="37">
          <cell r="B37" t="str">
            <v>Engineer (BH)</v>
          </cell>
        </row>
        <row r="38">
          <cell r="B38" t="str">
            <v>Senior engineer (BH)</v>
          </cell>
        </row>
        <row r="39">
          <cell r="B39" t="str">
            <v>Field worker (AH)</v>
          </cell>
        </row>
        <row r="40">
          <cell r="B40" t="str">
            <v>Security Lights</v>
          </cell>
        </row>
        <row r="41">
          <cell r="B41"/>
        </row>
        <row r="42">
          <cell r="B42"/>
        </row>
        <row r="43">
          <cell r="B43"/>
        </row>
        <row r="44">
          <cell r="B44"/>
        </row>
        <row r="45">
          <cell r="B45"/>
        </row>
        <row r="46">
          <cell r="B46"/>
        </row>
        <row r="47">
          <cell r="B47"/>
        </row>
        <row r="48">
          <cell r="B48"/>
        </row>
        <row r="49">
          <cell r="B49"/>
        </row>
        <row r="50">
          <cell r="B50"/>
        </row>
        <row r="51">
          <cell r="B51"/>
        </row>
        <row r="52">
          <cell r="B52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ER draft decision 2021-22"/>
      <sheetName val="Index"/>
      <sheetName val="Rates Reconciliation"/>
      <sheetName val="Input|Assumptions"/>
      <sheetName val="Input|Historical"/>
      <sheetName val="Input|Time"/>
      <sheetName val="Input|Reserve Feeder"/>
      <sheetName val="Input|Security Lighting"/>
      <sheetName val="Calc|Volumes"/>
      <sheetName val="Calc|Base year cost"/>
      <sheetName val="Calc|Tax recovery"/>
      <sheetName val="Calc|Escalators"/>
      <sheetName val="Calc|ACS prices"/>
      <sheetName val="Calc|ACS revenues"/>
      <sheetName val="Output|Attachment"/>
      <sheetName val="Output|RIN"/>
      <sheetName val="Lookup|Tables"/>
      <sheetName val="Check|List"/>
      <sheetName val="CostBuildUp&gt;&gt;&gt;"/>
      <sheetName val="A1 NC 1Ph BH"/>
      <sheetName val="A2 NC 1Ph AH"/>
      <sheetName val="A3 NC 3Ph BH"/>
      <sheetName val="A4 NC 3Ph AH"/>
      <sheetName val="A5 Temp 1ph BH"/>
      <sheetName val="A6 Temp 1ph AH"/>
      <sheetName val="A7 Temp 3ph BH"/>
      <sheetName val="A8 Temp 3ph AH"/>
      <sheetName val="A9- Supply upgrade BH"/>
      <sheetName val="A10- Supply upgrade AH"/>
      <sheetName val="A11- OH SL repl. BH"/>
      <sheetName val="A12- OH SL repl. AH"/>
      <sheetName val="A13 Field Re-en BH"/>
      <sheetName val="A14 Field Re-en AH"/>
      <sheetName val="A15 Field De-en BH"/>
      <sheetName val="A16 Temp Discon BH"/>
      <sheetName val="A17 Temp Discon AH"/>
      <sheetName val="A18 Recon after temp discon BH"/>
      <sheetName val="A19 Recon after temp discon AH"/>
      <sheetName val="A20 SL O&amp;M"/>
      <sheetName val="A21 Cust access to data"/>
      <sheetName val="A22 Reserve feeder"/>
      <sheetName val="A23 Remote Re-en"/>
      <sheetName val="A24 Remote De-en"/>
      <sheetName val="A25 Alteration BH"/>
      <sheetName val="A26 Alteration AH"/>
      <sheetName val="A27 Remote spl mtr read"/>
      <sheetName val="A28 Remote Meter reconfig"/>
      <sheetName val="A29 Meter read - field"/>
      <sheetName val="A30 Meter test BH"/>
      <sheetName val="A31 Meter test AH"/>
      <sheetName val="A32 type 7 metering"/>
      <sheetName val="A33 NCUML metering"/>
      <sheetName val="Input|A34"/>
      <sheetName val="A35 WSA - NC 1ph BH"/>
      <sheetName val="A36 WSA - NC 1ph AH"/>
      <sheetName val="A37 OH 3Ph SL repl. BH"/>
      <sheetName val="A38 OH 3Ph SL repl. AH"/>
      <sheetName val="A39 WSA - SL repl BH"/>
      <sheetName val="A40 WSA - SL repl 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39">
          <cell r="J39">
            <v>1.4485651526505185E-2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Qhs1cPYLKkmtP_j8T-OU6qQX57PQKkhAn8ORV8_0LosLQU44TKUeQ5edNKQQOcIC" itemId="01I6QNCBW5GC5QPOOVLNF2EF6RUS6DPEQT">
      <xxl21:absoluteUrl r:id="rId3"/>
    </xxl21:alternateUrls>
    <sheetNames>
      <sheetName val="Index"/>
      <sheetName val="Input|Escalators"/>
      <sheetName val="Input|Growth"/>
      <sheetName val="Input|Meter Activity"/>
      <sheetName val="Input|Meter Volumes"/>
      <sheetName val="Input|Meter Inventory"/>
      <sheetName val="Input|Comms Volumes"/>
      <sheetName val="Input|Unit Rates"/>
      <sheetName val="Input|Capex IT &amp; Tech"/>
      <sheetName val="Input|RIN Actuals"/>
      <sheetName val="Calc|Meter Volumes"/>
      <sheetName val="Calc|Capex Meter Purchase"/>
      <sheetName val="Calc|Capex Meter Install"/>
      <sheetName val="Calc|Capex Tech Comms"/>
      <sheetName val="Calc|Capex Summary"/>
      <sheetName val="Output|Capex Model"/>
      <sheetName val="Output|Exit Fee Model"/>
      <sheetName val="Output|Reset RIN"/>
      <sheetName val="Lookup|Tables"/>
      <sheetName val="Check|List"/>
    </sheetNames>
    <sheetDataSet>
      <sheetData sheetId="0">
        <row r="1">
          <cell r="C1" t="str">
            <v>JEN Metering Capex Forecast Model</v>
          </cell>
        </row>
      </sheetData>
      <sheetData sheetId="1"/>
      <sheetData sheetId="2">
        <row r="4">
          <cell r="K4">
            <v>2016</v>
          </cell>
        </row>
      </sheetData>
      <sheetData sheetId="3"/>
      <sheetData sheetId="4">
        <row r="36">
          <cell r="K36">
            <v>336337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1">
          <cell r="E11" t="str">
            <v>$dollars</v>
          </cell>
        </row>
        <row r="44">
          <cell r="E44">
            <v>1000</v>
          </cell>
        </row>
      </sheetData>
      <sheetData sheetId="19">
        <row r="2">
          <cell r="F2" t="str">
            <v>OK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ntents"/>
      <sheetName val="Category Index"/>
      <sheetName val="Mapping"/>
      <sheetName val="Inputs &gt;&gt;&gt;"/>
      <sheetName val="CPI"/>
      <sheetName val="Real Cost Escalation"/>
      <sheetName val="New Growth Volumes"/>
      <sheetName val="Unit rate categories"/>
      <sheetName val="IT Changes from AGN IR23"/>
      <sheetName val="Non Unit rate categories"/>
      <sheetName val="Overheads"/>
      <sheetName val="Calculations &gt;&gt;&gt;"/>
      <sheetName val="Category Summary"/>
      <sheetName val="+Overheads"/>
      <sheetName val="Consolidated Summary"/>
      <sheetName val="Outputs &gt;&gt;&gt;"/>
      <sheetName val="PTRM Input"/>
      <sheetName val="Business Case input"/>
      <sheetName val="Cap Cons (via PTRM)"/>
      <sheetName val="AER Summary"/>
    </sheetNames>
    <sheetDataSet>
      <sheetData sheetId="0"/>
      <sheetData sheetId="1"/>
      <sheetData sheetId="2"/>
      <sheetData sheetId="3"/>
      <sheetData sheetId="4"/>
      <sheetData sheetId="5">
        <row r="21">
          <cell r="F21">
            <v>1.0339391377760105</v>
          </cell>
          <cell r="J21">
            <v>1.0178451824958725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Home"/>
      <sheetName val="Input|Costs&amp;Benefits"/>
      <sheetName val="Volumes &amp; Cost"/>
      <sheetName val="Volumes &amp; Cost "/>
      <sheetName val="Conversion"/>
      <sheetName val="$2024-25 Labour Rates"/>
      <sheetName val="ENS"/>
      <sheetName val="Input | Meters Vols &amp; Costs"/>
      <sheetName val="AMI Meter Inspection Act"/>
      <sheetName val="Calc|Option 1"/>
      <sheetName val="Calc|Option 2"/>
      <sheetName val="Calc|Option 3"/>
      <sheetName val="Calc|Option 4"/>
      <sheetName val="Calc|Option 5"/>
      <sheetName val="Calc|Option 6"/>
      <sheetName val="Calc|Option 7"/>
      <sheetName val="Output|Options Summary (Annual)"/>
      <sheetName val="Output|Tables"/>
      <sheetName val="Checklist"/>
      <sheetName val="Model Assumptions"/>
      <sheetName val="Lookup"/>
    </sheetNames>
    <sheetDataSet>
      <sheetData sheetId="0">
        <row r="2">
          <cell r="D2" t="str">
            <v>Costs and Benefits Analysis Model</v>
          </cell>
          <cell r="K2" t="str">
            <v>Ok</v>
          </cell>
        </row>
        <row r="14">
          <cell r="E14">
            <v>2023</v>
          </cell>
        </row>
        <row r="16">
          <cell r="E16" t="str">
            <v>Shared</v>
          </cell>
        </row>
        <row r="18">
          <cell r="E18">
            <v>5</v>
          </cell>
        </row>
        <row r="20">
          <cell r="E20" t="str">
            <v>Annual</v>
          </cell>
        </row>
        <row r="32">
          <cell r="F32" t="str">
            <v>Ok</v>
          </cell>
        </row>
        <row r="33">
          <cell r="F33" t="str">
            <v>Ok</v>
          </cell>
        </row>
        <row r="34">
          <cell r="F34" t="str">
            <v>Ok</v>
          </cell>
        </row>
        <row r="35">
          <cell r="F35" t="str">
            <v>Ok</v>
          </cell>
        </row>
        <row r="36">
          <cell r="F36" t="str">
            <v>Ok</v>
          </cell>
        </row>
        <row r="37">
          <cell r="F37" t="str">
            <v>Ok</v>
          </cell>
        </row>
        <row r="38">
          <cell r="F38" t="str">
            <v>Ok</v>
          </cell>
        </row>
        <row r="39">
          <cell r="F39" t="str">
            <v>Ok</v>
          </cell>
        </row>
        <row r="40">
          <cell r="F40" t="str">
            <v>Ok</v>
          </cell>
        </row>
        <row r="41">
          <cell r="F41" t="str">
            <v>Ok</v>
          </cell>
        </row>
        <row r="42">
          <cell r="F42" t="str">
            <v>Ok</v>
          </cell>
        </row>
        <row r="43">
          <cell r="F43" t="str">
            <v>Ok</v>
          </cell>
        </row>
        <row r="44">
          <cell r="F44" t="str">
            <v>Ok</v>
          </cell>
        </row>
        <row r="45">
          <cell r="F45" t="str">
            <v>Ok</v>
          </cell>
        </row>
      </sheetData>
      <sheetData sheetId="1">
        <row r="37">
          <cell r="I37">
            <v>0</v>
          </cell>
        </row>
        <row r="38">
          <cell r="I38">
            <v>1</v>
          </cell>
        </row>
        <row r="444">
          <cell r="I444">
            <v>0.1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3">
          <cell r="G13">
            <v>2023</v>
          </cell>
        </row>
        <row r="14">
          <cell r="G14">
            <v>7</v>
          </cell>
        </row>
        <row r="20">
          <cell r="G20" t="str">
            <v>$000</v>
          </cell>
        </row>
        <row r="21">
          <cell r="G21" t="str">
            <v>$millions</v>
          </cell>
        </row>
        <row r="22">
          <cell r="G22" t="str">
            <v>$000</v>
          </cell>
        </row>
        <row r="25">
          <cell r="G25" t="str">
            <v>Per cent</v>
          </cell>
        </row>
        <row r="28">
          <cell r="G28" t="str">
            <v>Factor</v>
          </cell>
        </row>
        <row r="29">
          <cell r="G29" t="str">
            <v>Index</v>
          </cell>
        </row>
        <row r="32">
          <cell r="G32" t="str">
            <v>MWh</v>
          </cell>
        </row>
        <row r="37">
          <cell r="G37" t="str">
            <v>TJ</v>
          </cell>
        </row>
        <row r="38">
          <cell r="G38" t="str">
            <v>GJ</v>
          </cell>
        </row>
        <row r="49">
          <cell r="G49" t="str">
            <v>year</v>
          </cell>
        </row>
        <row r="55">
          <cell r="G55">
            <v>12</v>
          </cell>
        </row>
        <row r="60">
          <cell r="C60" t="str">
            <v>Start-year</v>
          </cell>
        </row>
        <row r="61">
          <cell r="C61" t="str">
            <v>Mid-year</v>
          </cell>
        </row>
        <row r="62">
          <cell r="C62" t="str">
            <v>End-year</v>
          </cell>
          <cell r="G62">
            <v>0.5</v>
          </cell>
        </row>
        <row r="68">
          <cell r="G68" t="str">
            <v>Yes</v>
          </cell>
        </row>
        <row r="72">
          <cell r="G72" t="str">
            <v>[Select Asset]</v>
          </cell>
        </row>
        <row r="73">
          <cell r="G73" t="str">
            <v>JEN</v>
          </cell>
        </row>
        <row r="74">
          <cell r="G74" t="str">
            <v>JGN</v>
          </cell>
        </row>
        <row r="75">
          <cell r="G75" t="str">
            <v>Shared</v>
          </cell>
        </row>
        <row r="112">
          <cell r="I112" t="str">
            <v>[select option]</v>
          </cell>
        </row>
        <row r="113">
          <cell r="C113" t="str">
            <v>Option 1</v>
          </cell>
          <cell r="I113" t="str">
            <v>Option 1 - Status Quo</v>
          </cell>
        </row>
        <row r="114">
          <cell r="C114" t="str">
            <v>Option 2</v>
          </cell>
          <cell r="I114" t="str">
            <v>Option 2 - Inspect Meters and Installations - 100% inspections Aged based</v>
          </cell>
        </row>
        <row r="115">
          <cell r="C115" t="str">
            <v>Option 3</v>
          </cell>
          <cell r="I115" t="str">
            <v>Option 3 - Inspect Installations &amp; Replace Faulty Meters</v>
          </cell>
        </row>
        <row r="116">
          <cell r="C116" t="str">
            <v>Option 4</v>
          </cell>
          <cell r="I116" t="str">
            <v xml:space="preserve">Option 4 - Inspect Installations &amp; Replace all Meters
</v>
          </cell>
        </row>
        <row r="117">
          <cell r="C117" t="str">
            <v>Option 5</v>
          </cell>
          <cell r="I117" t="str">
            <v>Option 5 - [Insert short option description]</v>
          </cell>
        </row>
        <row r="118">
          <cell r="C118" t="str">
            <v>n/a</v>
          </cell>
          <cell r="I118" t="str">
            <v>n/a</v>
          </cell>
        </row>
        <row r="119">
          <cell r="C119" t="str">
            <v>n/a</v>
          </cell>
          <cell r="I119" t="str">
            <v>n/a</v>
          </cell>
        </row>
        <row r="122">
          <cell r="G122" t="str">
            <v>Annual</v>
          </cell>
        </row>
        <row r="132">
          <cell r="G132" t="str">
            <v>Ongoing</v>
          </cell>
        </row>
        <row r="133">
          <cell r="G133" t="str">
            <v>Project cost (one-off)</v>
          </cell>
        </row>
        <row r="144">
          <cell r="G144" t="str">
            <v>Nominal</v>
          </cell>
        </row>
        <row r="145">
          <cell r="G145" t="str">
            <v>Real</v>
          </cell>
        </row>
        <row r="148">
          <cell r="G148" t="str">
            <v>Real 2023</v>
          </cell>
        </row>
        <row r="149">
          <cell r="G149" t="str">
            <v>n/a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put|Growth"/>
      <sheetName val="Input|Meter Activity"/>
      <sheetName val="Input|Meter Volumes"/>
      <sheetName val="Input|Meter Inventory"/>
      <sheetName val="Input|Comms Volumes"/>
      <sheetName val="Input|Unit Rates"/>
      <sheetName val="Input|Capex IT &amp; Tech"/>
      <sheetName val="Calc|Meter Volumes"/>
      <sheetName val="Calc|Capex Meter Purchase"/>
      <sheetName val="Calc|Capex Meter Install"/>
      <sheetName val="Calc|Capex Tech Comms"/>
      <sheetName val="Calc|Capex Summary"/>
      <sheetName val="Output|Capex Model"/>
      <sheetName val="Output|Exit Fee Model"/>
      <sheetName val="Output|Reset RIN"/>
      <sheetName val="Lookup|Tables"/>
      <sheetName val="Check|List"/>
    </sheetNames>
    <sheetDataSet>
      <sheetData sheetId="0">
        <row r="1">
          <cell r="C1" t="str">
            <v>JEN Metering Capex Forecast Model</v>
          </cell>
        </row>
      </sheetData>
      <sheetData sheetId="1">
        <row r="4">
          <cell r="K4">
            <v>2016</v>
          </cell>
        </row>
      </sheetData>
      <sheetData sheetId="2"/>
      <sheetData sheetId="3">
        <row r="1">
          <cell r="C1" t="str">
            <v>JEN Metering Capex Forecast Model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1">
          <cell r="E11" t="str">
            <v>$dollars</v>
          </cell>
        </row>
        <row r="43">
          <cell r="E43">
            <v>2019</v>
          </cell>
        </row>
      </sheetData>
      <sheetData sheetId="17">
        <row r="2">
          <cell r="F2" t="str">
            <v>OK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Output|RIN"/>
      <sheetName val="Lookup|Tables"/>
      <sheetName val="Check|List"/>
    </sheetNames>
    <sheetDataSet>
      <sheetData sheetId="0" refreshError="1"/>
      <sheetData sheetId="1" refreshError="1">
        <row r="11">
          <cell r="G11">
            <v>2016</v>
          </cell>
        </row>
        <row r="12">
          <cell r="G12">
            <v>2019</v>
          </cell>
        </row>
        <row r="13">
          <cell r="G13">
            <v>2020</v>
          </cell>
        </row>
        <row r="14">
          <cell r="G14">
            <v>2021</v>
          </cell>
        </row>
        <row r="15">
          <cell r="G15">
            <v>2022</v>
          </cell>
        </row>
        <row r="16">
          <cell r="G16">
            <v>2026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put|Assumptions"/>
      <sheetName val="Input|Historical"/>
      <sheetName val="Input|Time"/>
      <sheetName val="Input|Reserve Feeder"/>
      <sheetName val="Input|Security Lighting"/>
      <sheetName val="Calc|Volumes"/>
      <sheetName val="Calc|Base year cost"/>
      <sheetName val="Calc|Tax recovery"/>
      <sheetName val="Calc|Escalators"/>
      <sheetName val="Calc|ACS prices"/>
      <sheetName val="Calc|ACS revenues"/>
      <sheetName val="Output|Attachment"/>
      <sheetName val="Output|RIN"/>
      <sheetName val="Lookup|Tables"/>
      <sheetName val="Check|List"/>
      <sheetName val="CostBuildUp&gt;&gt;&gt;"/>
      <sheetName val="A1 NC 1Ph BH"/>
      <sheetName val="A2 NC 1Ph AH"/>
      <sheetName val="A3 NC 3Ph BH"/>
      <sheetName val="A4 NC 3Ph AH"/>
      <sheetName val="A5 Temp 1ph BH"/>
      <sheetName val="A6 Temp 1ph AH"/>
      <sheetName val="A7 Temp 3ph BH"/>
      <sheetName val="A8 Temp 3ph AH"/>
      <sheetName val="A9- Supply upgrade BH"/>
      <sheetName val="A10- Supply upgrade AH"/>
      <sheetName val="A11- OH SL repl. BH"/>
      <sheetName val="A12- OH SL repl. AH"/>
      <sheetName val="A13 Field Re-en BH"/>
      <sheetName val="A14 Field Re-en AH"/>
      <sheetName val="A15 Field De-en BH"/>
      <sheetName val="A16 Temp Discon BH"/>
      <sheetName val="A17 Temp Discon AH"/>
      <sheetName val="A18 Recon after temp discon BH"/>
      <sheetName val="A19 Recon after temp discon AH"/>
      <sheetName val="A20 SL O&amp;M"/>
      <sheetName val="A21 Cust access to data"/>
      <sheetName val="A22 Reserve feeder"/>
      <sheetName val="A23 Remote Re-en"/>
      <sheetName val="A24 Remote De-en"/>
      <sheetName val="A25 Alteration BH"/>
      <sheetName val="A26 Alteration AH"/>
      <sheetName val="A27 Remote spl mtr read"/>
      <sheetName val="A28 Remote Meter reconfig"/>
      <sheetName val="A29 Meter read - field"/>
      <sheetName val="A30 Meter test BH"/>
      <sheetName val="A31 Meter test AH"/>
      <sheetName val="A32 type 7 metering"/>
      <sheetName val="A33 NCUML metering"/>
      <sheetName val="Input|A34"/>
      <sheetName val="A35 WSA - NC 1ph BH"/>
      <sheetName val="A36 WSA - NC 1ph AH"/>
      <sheetName val="A37 OH 3Ph SL repl. BH"/>
      <sheetName val="A38 OH 3Ph SL repl. AH"/>
      <sheetName val="A39 WSA - SL repl BH"/>
      <sheetName val="A40 WSA - SL repl AH"/>
    </sheetNames>
    <sheetDataSet>
      <sheetData sheetId="0" refreshError="1"/>
      <sheetData sheetId="1" refreshError="1">
        <row r="11">
          <cell r="E11">
            <v>52.072388608638391</v>
          </cell>
          <cell r="F11" t="str">
            <v>Administrative Officer (BH) - Internal</v>
          </cell>
        </row>
        <row r="12">
          <cell r="E12">
            <v>76.238034191402349</v>
          </cell>
          <cell r="F12" t="str">
            <v>Field Worker (BH) - Internal</v>
          </cell>
        </row>
        <row r="13">
          <cell r="E13">
            <v>81.432274754744768</v>
          </cell>
          <cell r="F13" t="str">
            <v>Technical Specialist (BH) - Internal</v>
          </cell>
        </row>
        <row r="14">
          <cell r="E14">
            <v>124.37588218185516</v>
          </cell>
          <cell r="F14" t="str">
            <v>Senior Engineer (BH) - Internal</v>
          </cell>
        </row>
        <row r="15">
          <cell r="E15">
            <v>98.565051717101426</v>
          </cell>
          <cell r="F15" t="str">
            <v>Engineer (BH) - Internal</v>
          </cell>
        </row>
        <row r="16">
          <cell r="E16">
            <v>0</v>
          </cell>
          <cell r="F16" t="str">
            <v>Administrative Officer (AH) - Internal</v>
          </cell>
        </row>
        <row r="17">
          <cell r="E17">
            <v>122.52620081714068</v>
          </cell>
          <cell r="F17" t="str">
            <v>Field Worker (AH) - Internal</v>
          </cell>
        </row>
        <row r="18">
          <cell r="E18">
            <v>0</v>
          </cell>
          <cell r="F18" t="str">
            <v>Technical Specialist (AH) - Internal</v>
          </cell>
        </row>
        <row r="19">
          <cell r="E19">
            <v>0</v>
          </cell>
          <cell r="F19" t="str">
            <v>Senior Engineer (AH) - Internal</v>
          </cell>
        </row>
        <row r="20">
          <cell r="E20">
            <v>0</v>
          </cell>
          <cell r="F20" t="str">
            <v>Engineer (AH) - Internal</v>
          </cell>
        </row>
        <row r="21">
          <cell r="E21">
            <v>99.38211750427152</v>
          </cell>
          <cell r="F21" t="str">
            <v>Field Worker - Internal</v>
          </cell>
        </row>
        <row r="22">
          <cell r="E22">
            <v>0</v>
          </cell>
          <cell r="F22" t="str">
            <v>Not Applicable - Not Applicable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1">
          <cell r="H11" t="str">
            <v>$dollars</v>
          </cell>
        </row>
        <row r="13">
          <cell r="H13" t="str">
            <v>Real 2018</v>
          </cell>
        </row>
        <row r="47">
          <cell r="C47" t="str">
            <v>Network safety services</v>
          </cell>
        </row>
        <row r="48">
          <cell r="C48" t="str">
            <v>Customer requested supply outage</v>
          </cell>
        </row>
        <row r="49">
          <cell r="C49" t="str">
            <v>Security lights</v>
          </cell>
        </row>
        <row r="50">
          <cell r="C50" t="str">
            <v>Customer requested electricity data</v>
          </cell>
        </row>
        <row r="51">
          <cell r="C51" t="str">
            <v>Auxiliary metering services</v>
          </cell>
        </row>
        <row r="52">
          <cell r="C52" t="str">
            <v>Type 7 metering services</v>
          </cell>
        </row>
        <row r="53">
          <cell r="C53" t="str">
            <v>Basic connection services</v>
          </cell>
        </row>
        <row r="54">
          <cell r="C54" t="str">
            <v>Enhanced connection services</v>
          </cell>
        </row>
        <row r="55">
          <cell r="C55" t="str">
            <v>Connection management services</v>
          </cell>
        </row>
        <row r="58">
          <cell r="C58" t="str">
            <v>Opex</v>
          </cell>
        </row>
        <row r="59">
          <cell r="C59" t="str">
            <v>Capex</v>
          </cell>
        </row>
        <row r="60">
          <cell r="C60" t="str">
            <v>Not Applicable</v>
          </cell>
        </row>
        <row r="63">
          <cell r="C63" t="str">
            <v>Fee Based</v>
          </cell>
        </row>
        <row r="64">
          <cell r="C64" t="str">
            <v>Quoted Services</v>
          </cell>
        </row>
        <row r="65">
          <cell r="C65" t="str">
            <v>Not Applicable</v>
          </cell>
        </row>
        <row r="75">
          <cell r="C75" t="str">
            <v>Business Hours</v>
          </cell>
        </row>
        <row r="76">
          <cell r="C76" t="str">
            <v>After Hours</v>
          </cell>
        </row>
        <row r="77">
          <cell r="C77" t="str">
            <v>Not Applicable</v>
          </cell>
        </row>
        <row r="85">
          <cell r="C85" t="str">
            <v>Mid Period</v>
          </cell>
          <cell r="D85">
            <v>0.5</v>
          </cell>
        </row>
        <row r="86">
          <cell r="C86" t="str">
            <v>End Period</v>
          </cell>
          <cell r="D86">
            <v>1</v>
          </cell>
        </row>
        <row r="89">
          <cell r="C89" t="str">
            <v>Yes</v>
          </cell>
        </row>
        <row r="90">
          <cell r="C90" t="str">
            <v>No</v>
          </cell>
        </row>
        <row r="93">
          <cell r="D93" t="str">
            <v>CY15</v>
          </cell>
        </row>
        <row r="94">
          <cell r="D94" t="str">
            <v>CY16</v>
          </cell>
        </row>
        <row r="95">
          <cell r="D95" t="str">
            <v>CY17</v>
          </cell>
        </row>
        <row r="96">
          <cell r="D96" t="str">
            <v>CY18</v>
          </cell>
        </row>
        <row r="97">
          <cell r="D97" t="str">
            <v>CY19</v>
          </cell>
        </row>
        <row r="98">
          <cell r="D98" t="str">
            <v>CY20</v>
          </cell>
        </row>
        <row r="99">
          <cell r="D99" t="str">
            <v>Jan21-Jun21</v>
          </cell>
        </row>
        <row r="100">
          <cell r="D100" t="str">
            <v>FY21/22</v>
          </cell>
        </row>
        <row r="101">
          <cell r="D101" t="str">
            <v>FY22/23</v>
          </cell>
        </row>
        <row r="102">
          <cell r="D102" t="str">
            <v>FY23/24</v>
          </cell>
        </row>
        <row r="103">
          <cell r="D103" t="str">
            <v>FY24/25</v>
          </cell>
        </row>
        <row r="104">
          <cell r="D104" t="str">
            <v>FY25/26</v>
          </cell>
        </row>
        <row r="105">
          <cell r="D105" t="str">
            <v>Nominal</v>
          </cell>
        </row>
        <row r="110">
          <cell r="C110" t="str">
            <v>Basic  connection, single-phase BH</v>
          </cell>
          <cell r="D110" t="str">
            <v>Basic connection services</v>
          </cell>
          <cell r="F110" t="str">
            <v>Fee Based</v>
          </cell>
        </row>
        <row r="111">
          <cell r="C111" t="str">
            <v>Basic  connection, single-phase AH</v>
          </cell>
          <cell r="D111" t="str">
            <v>Basic connection services</v>
          </cell>
          <cell r="F111" t="str">
            <v>Fee Based</v>
          </cell>
        </row>
        <row r="112">
          <cell r="C112" t="str">
            <v>Basic  connection, three-phase BH</v>
          </cell>
          <cell r="D112" t="str">
            <v>Basic connection services</v>
          </cell>
          <cell r="F112" t="str">
            <v>Fee Based</v>
          </cell>
        </row>
        <row r="113">
          <cell r="C113" t="str">
            <v>Basic  connection, three-phase AH</v>
          </cell>
          <cell r="D113" t="str">
            <v>Basic connection services</v>
          </cell>
          <cell r="F113" t="str">
            <v>Fee Based</v>
          </cell>
        </row>
        <row r="114">
          <cell r="C114" t="str">
            <v>Temporary connection, single-phase BH</v>
          </cell>
          <cell r="D114" t="str">
            <v>Connection management services</v>
          </cell>
          <cell r="F114" t="str">
            <v>Fee Based</v>
          </cell>
        </row>
        <row r="115">
          <cell r="C115" t="str">
            <v>Temporary connection, single-phase AH</v>
          </cell>
          <cell r="D115" t="str">
            <v>Connection management services</v>
          </cell>
          <cell r="F115" t="str">
            <v>Fee Based</v>
          </cell>
        </row>
        <row r="116">
          <cell r="C116" t="str">
            <v>Temporary connection, three-phase BH</v>
          </cell>
          <cell r="D116" t="str">
            <v>Connection management services</v>
          </cell>
          <cell r="F116" t="str">
            <v>Fee Based</v>
          </cell>
        </row>
        <row r="117">
          <cell r="C117" t="str">
            <v>Temporary connection, three-phase AH</v>
          </cell>
          <cell r="D117" t="str">
            <v>Connection management services</v>
          </cell>
          <cell r="F117" t="str">
            <v>Fee Based</v>
          </cell>
        </row>
        <row r="118">
          <cell r="C118" t="str">
            <v>Supply upgrade/enhancement (1ph to 3ph) BH</v>
          </cell>
          <cell r="D118" t="str">
            <v>Connection management services</v>
          </cell>
          <cell r="F118" t="str">
            <v>Fee Based</v>
          </cell>
        </row>
        <row r="119">
          <cell r="C119" t="str">
            <v>Supply upgrade/enhancement (1ph to 3ph) AH</v>
          </cell>
          <cell r="D119" t="str">
            <v>Connection management services</v>
          </cell>
          <cell r="F119" t="str">
            <v>Fee Based</v>
          </cell>
        </row>
        <row r="120">
          <cell r="C120" t="str">
            <v>Replacement of 1-phase overhead service line BH</v>
          </cell>
          <cell r="D120" t="str">
            <v>Connection management services</v>
          </cell>
          <cell r="F120" t="str">
            <v>Fee Based</v>
          </cell>
        </row>
        <row r="121">
          <cell r="C121" t="str">
            <v>Replacement of 1-phase overhead service line AH</v>
          </cell>
          <cell r="D121" t="str">
            <v>Connection management services</v>
          </cell>
          <cell r="F121" t="str">
            <v>Fee Based</v>
          </cell>
        </row>
        <row r="122">
          <cell r="C122" t="str">
            <v>Field-based energisation BH</v>
          </cell>
          <cell r="D122" t="str">
            <v>Connection management services</v>
          </cell>
          <cell r="F122" t="str">
            <v>Fee Based</v>
          </cell>
        </row>
        <row r="123">
          <cell r="C123" t="str">
            <v>Field-based energisation AH</v>
          </cell>
          <cell r="D123" t="str">
            <v>Connection management services</v>
          </cell>
          <cell r="F123" t="str">
            <v>Fee Based</v>
          </cell>
        </row>
        <row r="124">
          <cell r="C124" t="str">
            <v>Field-based de-energisation BH</v>
          </cell>
          <cell r="D124" t="str">
            <v>Connection management services</v>
          </cell>
          <cell r="F124" t="str">
            <v>Fee Based</v>
          </cell>
        </row>
        <row r="125">
          <cell r="C125" t="str">
            <v>Disconnection (temporary) BH</v>
          </cell>
          <cell r="D125" t="str">
            <v>Customer requested supply outage</v>
          </cell>
          <cell r="F125" t="str">
            <v>Fee Based</v>
          </cell>
        </row>
        <row r="126">
          <cell r="C126" t="str">
            <v>Disconnection (temporary) AH</v>
          </cell>
          <cell r="D126" t="str">
            <v>Customer requested supply outage</v>
          </cell>
          <cell r="F126" t="str">
            <v>Fee Based</v>
          </cell>
        </row>
        <row r="127">
          <cell r="C127" t="str">
            <v>Reconnection after temp discon BH</v>
          </cell>
          <cell r="D127" t="str">
            <v>Customer requested supply outage</v>
          </cell>
          <cell r="F127" t="str">
            <v>Fee Based</v>
          </cell>
        </row>
        <row r="128">
          <cell r="C128" t="str">
            <v>Reconnection after temp discon AH</v>
          </cell>
          <cell r="D128" t="str">
            <v>Customer requested supply outage</v>
          </cell>
          <cell r="F128" t="str">
            <v>Fee Based</v>
          </cell>
        </row>
        <row r="129">
          <cell r="C129" t="str">
            <v>Security Lighting - O&amp;M</v>
          </cell>
          <cell r="D129" t="str">
            <v>Security lights</v>
          </cell>
          <cell r="F129" t="str">
            <v>Fee Based</v>
          </cell>
        </row>
        <row r="130">
          <cell r="C130" t="str">
            <v>Customer access to data</v>
          </cell>
          <cell r="D130" t="str">
            <v>Customer requested electricity data</v>
          </cell>
          <cell r="F130" t="str">
            <v>Fee Based</v>
          </cell>
        </row>
        <row r="131">
          <cell r="C131" t="str">
            <v>Reserve feeder operation and maintenance</v>
          </cell>
          <cell r="D131" t="str">
            <v>Enhanced connection services</v>
          </cell>
          <cell r="F131" t="str">
            <v>Fee Based</v>
          </cell>
        </row>
        <row r="132">
          <cell r="C132" t="str">
            <v>Remote  energisation</v>
          </cell>
          <cell r="D132" t="str">
            <v>Auxiliary metering services</v>
          </cell>
          <cell r="F132" t="str">
            <v>Fee Based</v>
          </cell>
        </row>
        <row r="133">
          <cell r="C133" t="str">
            <v>Remote de-energisation</v>
          </cell>
          <cell r="D133" t="str">
            <v>Auxiliary metering services</v>
          </cell>
          <cell r="F133" t="str">
            <v>Fee Based</v>
          </cell>
        </row>
        <row r="134">
          <cell r="C134" t="str">
            <v>Meter Alteration BH</v>
          </cell>
          <cell r="D134" t="str">
            <v>Auxiliary metering services</v>
          </cell>
          <cell r="F134" t="str">
            <v>Fee Based</v>
          </cell>
        </row>
        <row r="135">
          <cell r="C135" t="str">
            <v>Meter Alteration AH</v>
          </cell>
          <cell r="D135" t="str">
            <v>Auxiliary metering services</v>
          </cell>
          <cell r="F135" t="str">
            <v>Fee Based</v>
          </cell>
        </row>
        <row r="136">
          <cell r="C136" t="str">
            <v>Remote special meter read</v>
          </cell>
          <cell r="D136" t="str">
            <v>Auxiliary metering services</v>
          </cell>
          <cell r="F136" t="str">
            <v>Fee Based</v>
          </cell>
        </row>
        <row r="137">
          <cell r="C137" t="str">
            <v>Remote meter reconfiguration</v>
          </cell>
          <cell r="D137" t="str">
            <v>Auxiliary metering services</v>
          </cell>
          <cell r="F137" t="str">
            <v>Fee Based</v>
          </cell>
        </row>
        <row r="138">
          <cell r="C138" t="str">
            <v xml:space="preserve">Field-based special meter reads </v>
          </cell>
          <cell r="D138" t="str">
            <v>Auxiliary metering services</v>
          </cell>
          <cell r="F138" t="str">
            <v>Fee Based</v>
          </cell>
        </row>
        <row r="139">
          <cell r="C139" t="str">
            <v>Meter test of types 5, 6 and AMI smart metering installations BH</v>
          </cell>
          <cell r="D139" t="str">
            <v>Auxiliary metering services</v>
          </cell>
          <cell r="F139" t="str">
            <v>Fee Based</v>
          </cell>
        </row>
        <row r="140">
          <cell r="C140" t="str">
            <v>Meter test of types 5, 6 and AMI smart metering installations AH</v>
          </cell>
          <cell r="D140" t="str">
            <v>Auxiliary metering services</v>
          </cell>
          <cell r="F140" t="str">
            <v>Fee Based</v>
          </cell>
        </row>
        <row r="141">
          <cell r="C141" t="str">
            <v>Type 7 metering</v>
          </cell>
          <cell r="D141" t="str">
            <v>Type 7 metering services</v>
          </cell>
          <cell r="F141" t="str">
            <v>Fee Based</v>
          </cell>
        </row>
        <row r="142">
          <cell r="C142" t="str">
            <v>Non-contestable unmetered loads</v>
          </cell>
          <cell r="D142" t="str">
            <v>Auxiliary metering services</v>
          </cell>
          <cell r="F142" t="str">
            <v>Fee Based</v>
          </cell>
        </row>
        <row r="143">
          <cell r="C143" t="str">
            <v>Spare (TBD)</v>
          </cell>
          <cell r="D143" t="str">
            <v>Network safety services</v>
          </cell>
          <cell r="F143" t="str">
            <v>Fee Based</v>
          </cell>
        </row>
        <row r="144">
          <cell r="C144" t="str">
            <v>Wasted site attendance BH</v>
          </cell>
          <cell r="D144" t="str">
            <v>Connection management services</v>
          </cell>
          <cell r="F144" t="str">
            <v>Fee Based</v>
          </cell>
        </row>
        <row r="145">
          <cell r="C145" t="str">
            <v>Wasted site attendance AH</v>
          </cell>
          <cell r="D145" t="str">
            <v>Connection management services</v>
          </cell>
          <cell r="F145" t="str">
            <v>Fee Based</v>
          </cell>
        </row>
        <row r="146">
          <cell r="C146" t="str">
            <v>Replacement of 3-phase overhead service line BH</v>
          </cell>
          <cell r="D146" t="str">
            <v>Connection management services</v>
          </cell>
          <cell r="F146" t="str">
            <v>Fee Based</v>
          </cell>
        </row>
        <row r="147">
          <cell r="C147" t="str">
            <v>Replacement of 3-phase overhead service line AH</v>
          </cell>
          <cell r="D147" t="str">
            <v>Connection management services</v>
          </cell>
          <cell r="F147" t="str">
            <v>Fee Based</v>
          </cell>
        </row>
        <row r="148">
          <cell r="C148" t="str">
            <v>Wasted site attendance (2) BH</v>
          </cell>
          <cell r="D148" t="str">
            <v>Connection management services</v>
          </cell>
          <cell r="F148" t="str">
            <v>Fee Based</v>
          </cell>
        </row>
        <row r="149">
          <cell r="C149" t="str">
            <v>Wasted site attendance (2) AH</v>
          </cell>
          <cell r="D149" t="str">
            <v>Connection management services</v>
          </cell>
          <cell r="F149" t="str">
            <v>Fee Based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tle Page"/>
      <sheetName val="Input|General"/>
      <sheetName val="Input| Historical Inflation"/>
      <sheetName val="Input| Prices"/>
      <sheetName val="Opex Specific &gt;"/>
      <sheetName val="Opex forecast"/>
      <sheetName val="Input | Meter-Opex BST"/>
      <sheetName val="Calc | Opex"/>
      <sheetName val="Capex Specific &gt;"/>
      <sheetName val="Customer Count Forecast 2023"/>
      <sheetName val="Customer number forecast"/>
      <sheetName val="DO NOT USE"/>
      <sheetName val="Meter Activity - Actuals"/>
      <sheetName val="Input|Meter Volumes"/>
      <sheetName val="Input | Meters Vols &amp; Costs_Old"/>
      <sheetName val="Input | Meters Vols &amp; Costs"/>
      <sheetName val="Equip cost _ labour hrs"/>
      <sheetName val="Back office component"/>
      <sheetName val="Input | Comms, IT, Other"/>
      <sheetName val="AMI UIQ_SIQ"/>
      <sheetName val="Calculations &gt;"/>
      <sheetName val="Calc | Capex Meters"/>
      <sheetName val="Calc | Meters Detail"/>
      <sheetName val="Calc | Capex Comm, IT, Other"/>
      <sheetName val="Outputs"/>
      <sheetName val="Output | PTRM"/>
      <sheetName val="Output | RFM"/>
      <sheetName val="Lookup|Tables"/>
    </sheetNames>
    <sheetDataSet>
      <sheetData sheetId="0" refreshError="1"/>
      <sheetData sheetId="1">
        <row r="19">
          <cell r="L19" t="str">
            <v>2023-24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s - Opex_RAS"/>
      <sheetName val="Input | Meters Vols &amp; Costs_RAS"/>
      <sheetName val="Input | Comms, IT, Other_RAS"/>
      <sheetName val="Input | Exit Fees_RAS"/>
      <sheetName val="Source Data|Exit Fee"/>
      <sheetName val="Title Page"/>
      <sheetName val="Input|General"/>
      <sheetName val="Input| Historical Inflation"/>
      <sheetName val="Input| Prices"/>
      <sheetName val="Opex Specific &gt;"/>
      <sheetName val="Input | Meter-Opex BST"/>
      <sheetName val="Source|Opex forecast"/>
      <sheetName val="Calc | Opex"/>
      <sheetName val="Capex Specific &gt;"/>
      <sheetName val="Customer Count Forecast 2023"/>
      <sheetName val="DO NOT USE"/>
      <sheetName val="Input|Meter Volumes"/>
      <sheetName val="Input | Meters Vols &amp; Costs_Old"/>
      <sheetName val="Input | Meters Vols &amp; Costs"/>
      <sheetName val="Source | $2024-25 Labour Rates"/>
      <sheetName val="Summary - Aug 24"/>
      <sheetName val="Source | Customer numbers"/>
      <sheetName val="Source|Meter Activity - Actuals"/>
      <sheetName val="Source | RIN Volumes"/>
      <sheetName val="Source | Equip cost"/>
      <sheetName val="Input | Comms, IT, Other"/>
      <sheetName val="Source | AMI UIQ_SIQ"/>
      <sheetName val="Calculations &gt;"/>
      <sheetName val="Calc | Capex Meters"/>
      <sheetName val="Calc | Meters Detail"/>
      <sheetName val="Calc | Capex Comm, IT, Other"/>
      <sheetName val="Outputs"/>
      <sheetName val="Output | PTRM"/>
      <sheetName val="Output | RFM"/>
      <sheetName val="Lookup|Tables"/>
    </sheetNames>
    <sheetDataSet>
      <sheetData sheetId="0"/>
      <sheetData sheetId="1"/>
      <sheetData sheetId="2"/>
      <sheetData sheetId="3"/>
      <sheetData sheetId="4"/>
      <sheetData sheetId="5"/>
      <sheetData sheetId="6">
        <row r="18">
          <cell r="L18" t="str">
            <v>2024-25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9">
          <cell r="Q29">
            <v>1</v>
          </cell>
        </row>
        <row r="30">
          <cell r="Q30">
            <v>1</v>
          </cell>
        </row>
        <row r="31">
          <cell r="Q31">
            <v>0</v>
          </cell>
        </row>
        <row r="32">
          <cell r="Q32">
            <v>0</v>
          </cell>
        </row>
        <row r="33">
          <cell r="Q33">
            <v>1</v>
          </cell>
        </row>
        <row r="34">
          <cell r="Q34">
            <v>1</v>
          </cell>
        </row>
        <row r="35">
          <cell r="Q35">
            <v>0</v>
          </cell>
        </row>
        <row r="36">
          <cell r="Q36">
            <v>1</v>
          </cell>
        </row>
        <row r="37">
          <cell r="Q37">
            <v>0</v>
          </cell>
        </row>
        <row r="38">
          <cell r="Q38">
            <v>0</v>
          </cell>
        </row>
        <row r="103">
          <cell r="P103">
            <v>0</v>
          </cell>
          <cell r="Q103">
            <v>0</v>
          </cell>
          <cell r="R103">
            <v>324.42274539068052</v>
          </cell>
          <cell r="S103">
            <v>0</v>
          </cell>
          <cell r="T103">
            <v>692.10185683345173</v>
          </cell>
          <cell r="U103">
            <v>324.42274539068052</v>
          </cell>
          <cell r="V103">
            <v>0</v>
          </cell>
          <cell r="W103">
            <v>237.91001328649904</v>
          </cell>
          <cell r="X103">
            <v>0</v>
          </cell>
          <cell r="Y103">
            <v>0</v>
          </cell>
        </row>
        <row r="104">
          <cell r="P104">
            <v>0</v>
          </cell>
          <cell r="Q104">
            <v>0</v>
          </cell>
          <cell r="R104">
            <v>324.42274539068052</v>
          </cell>
          <cell r="S104">
            <v>0</v>
          </cell>
          <cell r="T104">
            <v>692.10185683345173</v>
          </cell>
          <cell r="U104">
            <v>324.42274539068052</v>
          </cell>
          <cell r="V104">
            <v>0</v>
          </cell>
          <cell r="W104">
            <v>237.91001328649904</v>
          </cell>
          <cell r="X104">
            <v>0</v>
          </cell>
          <cell r="Y104">
            <v>0</v>
          </cell>
        </row>
        <row r="105">
          <cell r="P105">
            <v>0</v>
          </cell>
          <cell r="Q105">
            <v>0</v>
          </cell>
          <cell r="R105">
            <v>410.93547749486197</v>
          </cell>
          <cell r="S105">
            <v>0</v>
          </cell>
          <cell r="T105">
            <v>713.73003985949708</v>
          </cell>
          <cell r="U105">
            <v>346.05092841672587</v>
          </cell>
          <cell r="V105">
            <v>0</v>
          </cell>
          <cell r="W105">
            <v>281.16637933858976</v>
          </cell>
          <cell r="X105">
            <v>0</v>
          </cell>
          <cell r="Y105">
            <v>0</v>
          </cell>
        </row>
        <row r="106">
          <cell r="P106">
            <v>0</v>
          </cell>
          <cell r="Q106">
            <v>0</v>
          </cell>
          <cell r="R106">
            <v>324.42274539068052</v>
          </cell>
          <cell r="S106">
            <v>0</v>
          </cell>
          <cell r="T106">
            <v>692.10185683345173</v>
          </cell>
          <cell r="U106">
            <v>324.42274539068052</v>
          </cell>
          <cell r="V106">
            <v>0</v>
          </cell>
          <cell r="W106">
            <v>237.91001328649904</v>
          </cell>
          <cell r="X106">
            <v>0</v>
          </cell>
          <cell r="Y106">
            <v>0</v>
          </cell>
        </row>
        <row r="107">
          <cell r="P107">
            <v>0</v>
          </cell>
          <cell r="Q107">
            <v>0</v>
          </cell>
          <cell r="R107">
            <v>410.93547749486197</v>
          </cell>
          <cell r="S107">
            <v>0</v>
          </cell>
          <cell r="T107">
            <v>713.73003985949708</v>
          </cell>
          <cell r="U107">
            <v>367.67911144277127</v>
          </cell>
          <cell r="V107">
            <v>0</v>
          </cell>
          <cell r="W107">
            <v>281.16637933858976</v>
          </cell>
          <cell r="X107">
            <v>0</v>
          </cell>
          <cell r="Y107">
            <v>0</v>
          </cell>
        </row>
        <row r="108">
          <cell r="P108">
            <v>0</v>
          </cell>
          <cell r="Q108">
            <v>0</v>
          </cell>
          <cell r="R108">
            <v>497.44820959904348</v>
          </cell>
          <cell r="S108">
            <v>0</v>
          </cell>
          <cell r="T108">
            <v>778.61458893763324</v>
          </cell>
          <cell r="U108">
            <v>410.93547749486197</v>
          </cell>
          <cell r="V108">
            <v>0</v>
          </cell>
          <cell r="W108">
            <v>454.19184354695273</v>
          </cell>
          <cell r="X108">
            <v>0</v>
          </cell>
          <cell r="Y108">
            <v>0</v>
          </cell>
        </row>
        <row r="109">
          <cell r="P109">
            <v>0</v>
          </cell>
          <cell r="Q109">
            <v>0</v>
          </cell>
          <cell r="R109">
            <v>756.98640591158778</v>
          </cell>
          <cell r="S109">
            <v>0</v>
          </cell>
          <cell r="T109">
            <v>1384.2037136669035</v>
          </cell>
          <cell r="U109">
            <v>497.44820959904348</v>
          </cell>
          <cell r="V109">
            <v>0</v>
          </cell>
          <cell r="W109">
            <v>627.21730775531557</v>
          </cell>
          <cell r="X109">
            <v>0</v>
          </cell>
          <cell r="Y109">
            <v>0</v>
          </cell>
        </row>
        <row r="110">
          <cell r="P110">
            <v>0</v>
          </cell>
          <cell r="Q110">
            <v>0</v>
          </cell>
          <cell r="R110">
            <v>324.42274539068052</v>
          </cell>
          <cell r="S110">
            <v>0</v>
          </cell>
          <cell r="T110">
            <v>692.10185683345173</v>
          </cell>
          <cell r="U110">
            <v>324.42274539068052</v>
          </cell>
          <cell r="V110">
            <v>0</v>
          </cell>
          <cell r="W110">
            <v>237.91001328649904</v>
          </cell>
          <cell r="X110">
            <v>0</v>
          </cell>
          <cell r="Y110">
            <v>0</v>
          </cell>
        </row>
        <row r="111">
          <cell r="P111">
            <v>0</v>
          </cell>
          <cell r="Q111">
            <v>0</v>
          </cell>
          <cell r="R111">
            <v>324.42274539068052</v>
          </cell>
          <cell r="S111">
            <v>0</v>
          </cell>
          <cell r="T111">
            <v>692.10185683345173</v>
          </cell>
          <cell r="U111">
            <v>324.42274539068052</v>
          </cell>
          <cell r="V111">
            <v>0</v>
          </cell>
          <cell r="W111">
            <v>237.91001328649904</v>
          </cell>
          <cell r="X111">
            <v>0</v>
          </cell>
          <cell r="Y111">
            <v>0</v>
          </cell>
        </row>
        <row r="112">
          <cell r="P112">
            <v>0</v>
          </cell>
          <cell r="Q112">
            <v>0</v>
          </cell>
          <cell r="R112">
            <v>324.42274539068052</v>
          </cell>
          <cell r="S112">
            <v>0</v>
          </cell>
          <cell r="T112">
            <v>692.10185683345173</v>
          </cell>
          <cell r="U112">
            <v>324.42274539068052</v>
          </cell>
          <cell r="V112">
            <v>0</v>
          </cell>
          <cell r="W112">
            <v>237.91001328649904</v>
          </cell>
          <cell r="X112">
            <v>0</v>
          </cell>
          <cell r="Y112">
            <v>0</v>
          </cell>
        </row>
        <row r="113">
          <cell r="P113">
            <v>0</v>
          </cell>
          <cell r="Q113">
            <v>0</v>
          </cell>
          <cell r="R113">
            <v>324.42274539068052</v>
          </cell>
          <cell r="S113">
            <v>0</v>
          </cell>
          <cell r="T113">
            <v>692.10185683345173</v>
          </cell>
          <cell r="U113">
            <v>324.42274539068052</v>
          </cell>
          <cell r="V113">
            <v>0</v>
          </cell>
          <cell r="W113">
            <v>237.91001328649904</v>
          </cell>
          <cell r="X113">
            <v>0</v>
          </cell>
          <cell r="Y113">
            <v>0</v>
          </cell>
        </row>
        <row r="114"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</row>
        <row r="115"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25">
          <cell r="P125">
            <v>223.82</v>
          </cell>
        </row>
        <row r="126">
          <cell r="P126">
            <v>261.36</v>
          </cell>
        </row>
        <row r="127">
          <cell r="P127">
            <v>385.7</v>
          </cell>
        </row>
        <row r="128">
          <cell r="P128">
            <v>241.18</v>
          </cell>
        </row>
        <row r="129">
          <cell r="P129">
            <v>401.97</v>
          </cell>
        </row>
        <row r="130">
          <cell r="P130">
            <v>502.94</v>
          </cell>
        </row>
        <row r="131">
          <cell r="P131"/>
        </row>
        <row r="132">
          <cell r="P132"/>
        </row>
        <row r="133">
          <cell r="P133"/>
        </row>
        <row r="134">
          <cell r="P134"/>
        </row>
        <row r="135">
          <cell r="P135"/>
        </row>
        <row r="136">
          <cell r="P136"/>
        </row>
        <row r="137">
          <cell r="P137"/>
        </row>
        <row r="138">
          <cell r="P138"/>
        </row>
        <row r="139">
          <cell r="P139"/>
        </row>
        <row r="434">
          <cell r="O434">
            <v>5910.2355189132832</v>
          </cell>
          <cell r="P434">
            <v>4944.1311325379929</v>
          </cell>
          <cell r="Q434">
            <v>3297.3747302644715</v>
          </cell>
          <cell r="R434">
            <v>10281.247803424283</v>
          </cell>
          <cell r="S434">
            <v>16485.903856018795</v>
          </cell>
          <cell r="T434">
            <v>19881.606739728679</v>
          </cell>
          <cell r="U434">
            <v>23586.285497598612</v>
          </cell>
        </row>
        <row r="435">
          <cell r="O435">
            <v>78.979151693493776</v>
          </cell>
          <cell r="P435">
            <v>80.470226568176543</v>
          </cell>
          <cell r="Q435">
            <v>194.14126803122676</v>
          </cell>
          <cell r="R435">
            <v>740.66080153486655</v>
          </cell>
          <cell r="S435">
            <v>1192.0431431709737</v>
          </cell>
          <cell r="T435">
            <v>1449.6170912768423</v>
          </cell>
          <cell r="U435">
            <v>1741.1892082796251</v>
          </cell>
        </row>
        <row r="436">
          <cell r="O436">
            <v>5183.5403635226439</v>
          </cell>
          <cell r="P436">
            <v>8316.4205448945449</v>
          </cell>
          <cell r="Q436">
            <v>8943.7932670854916</v>
          </cell>
          <cell r="R436">
            <v>11025.191547918977</v>
          </cell>
          <cell r="S436">
            <v>12307.760287845224</v>
          </cell>
          <cell r="T436">
            <v>13193.903147259814</v>
          </cell>
          <cell r="U436">
            <v>14255.627605226462</v>
          </cell>
        </row>
        <row r="437">
          <cell r="O437">
            <v>125.58097213561216</v>
          </cell>
          <cell r="P437">
            <v>127.46450501741295</v>
          </cell>
          <cell r="Q437">
            <v>175.22810405568379</v>
          </cell>
          <cell r="R437">
            <v>373.0257143483683</v>
          </cell>
          <cell r="S437">
            <v>559.23161615437493</v>
          </cell>
          <cell r="T437">
            <v>715.24434920494173</v>
          </cell>
          <cell r="U437">
            <v>938.6561402709093</v>
          </cell>
        </row>
        <row r="438">
          <cell r="O438">
            <v>87.986611898602717</v>
          </cell>
          <cell r="P438">
            <v>89.306283771267459</v>
          </cell>
          <cell r="Q438">
            <v>120.34488614528959</v>
          </cell>
          <cell r="R438">
            <v>246.56298402788656</v>
          </cell>
          <cell r="S438">
            <v>367.33427371145251</v>
          </cell>
          <cell r="T438">
            <v>472.24918213918454</v>
          </cell>
          <cell r="U438">
            <v>624.88021392707083</v>
          </cell>
        </row>
        <row r="439">
          <cell r="O439">
            <v>263.62864562090726</v>
          </cell>
          <cell r="P439">
            <v>275.90896214671682</v>
          </cell>
          <cell r="Q439">
            <v>301.90348958298608</v>
          </cell>
          <cell r="R439">
            <v>384.70342682777635</v>
          </cell>
          <cell r="S439">
            <v>469.47530444971528</v>
          </cell>
          <cell r="T439">
            <v>556.5041558579112</v>
          </cell>
          <cell r="U439">
            <v>689.46471373693464</v>
          </cell>
        </row>
        <row r="440"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</row>
        <row r="441"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</row>
        <row r="442"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</row>
        <row r="443"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</row>
        <row r="444"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</row>
        <row r="445"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</row>
        <row r="446"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</row>
        <row r="447"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</row>
        <row r="448"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1">
          <cell r="E11" t="str">
            <v>Access Points</v>
          </cell>
        </row>
      </sheetData>
      <sheetData sheetId="26"/>
      <sheetData sheetId="27"/>
      <sheetData sheetId="28"/>
      <sheetData sheetId="29">
        <row r="467">
          <cell r="O467">
            <v>1041361.2747262754</v>
          </cell>
        </row>
      </sheetData>
      <sheetData sheetId="30">
        <row r="12">
          <cell r="J12">
            <v>0</v>
          </cell>
        </row>
      </sheetData>
      <sheetData sheetId="31"/>
      <sheetData sheetId="32"/>
      <sheetData sheetId="33"/>
      <sheetData sheetId="34">
        <row r="10">
          <cell r="G10" t="str">
            <v>$dollars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jvHEOncHDkCjqPXqwY8K3KUs5szqIthHv9DPGAU3yZdsh91YBrpBQ51HtT7hmP54" itemId="01D6OSJC2MNWDVIS3BFNGYKTBTQE77T46F">
      <xxl21:absoluteUrl r:id="rId3"/>
    </xxl21:alternateUrls>
    <sheetNames>
      <sheetName val="Home"/>
      <sheetName val="Input|Costs&amp;Benefits"/>
      <sheetName val="Volumes &amp; Cost v1"/>
      <sheetName val="Input | Meters Vols &amp; Costs"/>
      <sheetName val="CPI Conversion"/>
      <sheetName val="ENS"/>
      <sheetName val="Calc|Option 1"/>
      <sheetName val="Calc|Option 2"/>
      <sheetName val="Calc|Option 3"/>
      <sheetName val="Calc|Option 4"/>
      <sheetName val="Calc|Option 5"/>
      <sheetName val="Calc|Option 6"/>
      <sheetName val="Calc|Option 7"/>
      <sheetName val="Output|Options Summary (Annual)"/>
      <sheetName val="Output|Tables"/>
      <sheetName val="Checklist"/>
      <sheetName val="Model Assumptions"/>
      <sheetName val="Lookup"/>
    </sheetNames>
    <sheetDataSet>
      <sheetData sheetId="0">
        <row r="2">
          <cell r="D2" t="str">
            <v>Costs and Benefits Analysis Model</v>
          </cell>
        </row>
      </sheetData>
      <sheetData sheetId="1">
        <row r="37">
          <cell r="I37">
            <v>0</v>
          </cell>
        </row>
      </sheetData>
      <sheetData sheetId="2"/>
      <sheetData sheetId="3">
        <row r="76">
          <cell r="P76">
            <v>220.84634062243811</v>
          </cell>
        </row>
        <row r="83">
          <cell r="P83"/>
          <cell r="Q83"/>
          <cell r="R83">
            <v>2.6666666666666665</v>
          </cell>
          <cell r="S83"/>
          <cell r="T83">
            <v>5.75</v>
          </cell>
          <cell r="U83">
            <v>2.6666666666666665</v>
          </cell>
          <cell r="V83"/>
          <cell r="W83">
            <v>2.6666666666666665</v>
          </cell>
          <cell r="X83"/>
          <cell r="Y83"/>
        </row>
        <row r="84">
          <cell r="P84"/>
          <cell r="Q84"/>
          <cell r="R84">
            <v>2.6666666666666665</v>
          </cell>
          <cell r="S84"/>
          <cell r="T84">
            <v>5.75</v>
          </cell>
          <cell r="U84">
            <v>2.6666666666666665</v>
          </cell>
          <cell r="V84"/>
          <cell r="W84">
            <v>2.6666666666666665</v>
          </cell>
          <cell r="X84"/>
          <cell r="Y84"/>
        </row>
        <row r="85">
          <cell r="P85"/>
          <cell r="Q85"/>
          <cell r="R85">
            <v>2.6666666666666665</v>
          </cell>
          <cell r="S85"/>
          <cell r="T85">
            <v>5.75</v>
          </cell>
          <cell r="U85">
            <v>3</v>
          </cell>
          <cell r="V85"/>
          <cell r="W85">
            <v>3</v>
          </cell>
          <cell r="X85"/>
          <cell r="Y85"/>
        </row>
        <row r="86">
          <cell r="P86"/>
          <cell r="Q86"/>
          <cell r="R86">
            <v>2.6666666666666665</v>
          </cell>
          <cell r="S86"/>
          <cell r="T86">
            <v>5.75</v>
          </cell>
          <cell r="U86">
            <v>2.6666666666666665</v>
          </cell>
          <cell r="V86"/>
          <cell r="W86">
            <v>2.6666666666666665</v>
          </cell>
          <cell r="X86"/>
          <cell r="Y86"/>
        </row>
        <row r="87">
          <cell r="P87"/>
          <cell r="Q87"/>
          <cell r="R87">
            <v>2.6666666666666665</v>
          </cell>
          <cell r="S87"/>
          <cell r="T87">
            <v>5.75</v>
          </cell>
          <cell r="U87">
            <v>3</v>
          </cell>
          <cell r="V87"/>
          <cell r="W87">
            <v>3</v>
          </cell>
          <cell r="X87"/>
          <cell r="Y87"/>
        </row>
        <row r="88">
          <cell r="P88"/>
          <cell r="Q88"/>
          <cell r="R88">
            <v>2.6666666666666665</v>
          </cell>
          <cell r="S88"/>
          <cell r="T88">
            <v>6.75</v>
          </cell>
          <cell r="U88">
            <v>4.5</v>
          </cell>
          <cell r="V88"/>
          <cell r="W88">
            <v>4.5</v>
          </cell>
          <cell r="X88"/>
          <cell r="Y88"/>
        </row>
        <row r="89">
          <cell r="P89"/>
          <cell r="Q89"/>
          <cell r="R89">
            <v>2.6666666666666665</v>
          </cell>
          <cell r="S89"/>
          <cell r="T89">
            <v>6.75</v>
          </cell>
          <cell r="U89">
            <v>4.5</v>
          </cell>
          <cell r="V89"/>
          <cell r="W89">
            <v>4.5</v>
          </cell>
          <cell r="X89"/>
          <cell r="Y89"/>
        </row>
        <row r="90">
          <cell r="P90"/>
          <cell r="Q90"/>
          <cell r="R90">
            <v>2.6666666666666665</v>
          </cell>
          <cell r="S90"/>
          <cell r="T90">
            <v>5.75</v>
          </cell>
          <cell r="U90">
            <v>2.6666666666666665</v>
          </cell>
          <cell r="V90"/>
          <cell r="W90">
            <v>2.6666666666666665</v>
          </cell>
          <cell r="X90"/>
          <cell r="Y90"/>
        </row>
        <row r="91">
          <cell r="P91"/>
          <cell r="Q91"/>
          <cell r="R91">
            <v>2.6666666666666665</v>
          </cell>
          <cell r="S91"/>
          <cell r="T91">
            <v>5.75</v>
          </cell>
          <cell r="U91">
            <v>2.6666666666666665</v>
          </cell>
          <cell r="V91"/>
          <cell r="W91">
            <v>2.6666666666666665</v>
          </cell>
          <cell r="X91"/>
          <cell r="Y91"/>
        </row>
        <row r="92">
          <cell r="P92"/>
          <cell r="Q92"/>
          <cell r="R92">
            <v>2.6666666666666665</v>
          </cell>
          <cell r="S92"/>
          <cell r="T92">
            <v>5.75</v>
          </cell>
          <cell r="U92">
            <v>3</v>
          </cell>
          <cell r="V92"/>
          <cell r="W92">
            <v>3</v>
          </cell>
          <cell r="X92"/>
          <cell r="Y92"/>
        </row>
        <row r="93">
          <cell r="P93"/>
          <cell r="Q93"/>
          <cell r="R93">
            <v>2.6666666666666665</v>
          </cell>
          <cell r="S93"/>
          <cell r="T93">
            <v>6.75</v>
          </cell>
          <cell r="U93">
            <v>3</v>
          </cell>
          <cell r="V93"/>
          <cell r="W93">
            <v>3</v>
          </cell>
          <cell r="X93"/>
          <cell r="Y93"/>
        </row>
        <row r="94">
          <cell r="P94"/>
          <cell r="Q94"/>
          <cell r="R94"/>
          <cell r="S94"/>
          <cell r="T94"/>
          <cell r="U94"/>
          <cell r="V94"/>
          <cell r="W94"/>
          <cell r="X94"/>
          <cell r="Y94"/>
        </row>
        <row r="95">
          <cell r="P95"/>
          <cell r="Q95"/>
          <cell r="R95"/>
          <cell r="S95"/>
          <cell r="T95"/>
          <cell r="U95"/>
          <cell r="V95"/>
          <cell r="W95"/>
          <cell r="X95"/>
          <cell r="Y95"/>
        </row>
        <row r="96">
          <cell r="P96"/>
          <cell r="Q96"/>
          <cell r="R96"/>
          <cell r="S96"/>
          <cell r="T96"/>
          <cell r="U96"/>
          <cell r="V96"/>
          <cell r="W96"/>
          <cell r="X96"/>
          <cell r="Y96"/>
        </row>
        <row r="97">
          <cell r="P97"/>
          <cell r="Q97"/>
          <cell r="R97"/>
          <cell r="S97"/>
          <cell r="T97"/>
          <cell r="U97"/>
          <cell r="V97"/>
          <cell r="W97"/>
          <cell r="X97"/>
          <cell r="Y97"/>
        </row>
        <row r="172">
          <cell r="O172">
            <v>4667.8197935715443</v>
          </cell>
          <cell r="P172">
            <v>2341.0771025398772</v>
          </cell>
          <cell r="Q172">
            <v>1185.1365327420988</v>
          </cell>
          <cell r="R172">
            <v>601.37127614991584</v>
          </cell>
          <cell r="S172">
            <v>610.12209599621769</v>
          </cell>
          <cell r="T172">
            <v>618.86127537835671</v>
          </cell>
          <cell r="U172">
            <v>627.59972724295687</v>
          </cell>
        </row>
        <row r="173">
          <cell r="O173">
            <v>7.0116336228495921</v>
          </cell>
          <cell r="P173">
            <v>7.0214963055548241</v>
          </cell>
          <cell r="Q173">
            <v>7.1090625568877055</v>
          </cell>
          <cell r="R173">
            <v>7.2146725781433316</v>
          </cell>
          <cell r="S173">
            <v>7.3196564749226773</v>
          </cell>
          <cell r="T173">
            <v>7.4245007206396547</v>
          </cell>
          <cell r="U173">
            <v>7.5293362383028555</v>
          </cell>
        </row>
        <row r="174">
          <cell r="O174">
            <v>4011.5809695701291</v>
          </cell>
          <cell r="P174">
            <v>6364.9772392928344</v>
          </cell>
          <cell r="Q174">
            <v>7629.492464611194</v>
          </cell>
          <cell r="R174">
            <v>8344.2051067864468</v>
          </cell>
          <cell r="S174">
            <v>8465.6253317721803</v>
          </cell>
          <cell r="T174">
            <v>8586.8840418596046</v>
          </cell>
          <cell r="U174">
            <v>8708.1326574250525</v>
          </cell>
        </row>
        <row r="175">
          <cell r="O175">
            <v>4.0066477844854811</v>
          </cell>
          <cell r="P175">
            <v>4.0189518023463178</v>
          </cell>
          <cell r="Q175">
            <v>4.0690728204746875</v>
          </cell>
          <cell r="R175">
            <v>4.1295217001437328</v>
          </cell>
          <cell r="S175">
            <v>4.1896121997776783</v>
          </cell>
          <cell r="T175">
            <v>4.2496227661802468</v>
          </cell>
          <cell r="U175">
            <v>4.309628336834626</v>
          </cell>
        </row>
        <row r="176">
          <cell r="O176">
            <v>2.0033238922427405</v>
          </cell>
          <cell r="P176">
            <v>2.0094759011731589</v>
          </cell>
          <cell r="Q176">
            <v>2.0345364102373438</v>
          </cell>
          <cell r="R176">
            <v>2.0647608500718664</v>
          </cell>
          <cell r="S176">
            <v>2.0948060998888391</v>
          </cell>
          <cell r="T176">
            <v>2.1248113830901234</v>
          </cell>
          <cell r="U176">
            <v>2.154814168417313</v>
          </cell>
        </row>
        <row r="177">
          <cell r="O177">
            <v>143.86369701168181</v>
          </cell>
          <cell r="P177">
            <v>144.52638372365533</v>
          </cell>
          <cell r="Q177">
            <v>147.23000267266039</v>
          </cell>
          <cell r="R177">
            <v>150.51080733304295</v>
          </cell>
          <cell r="S177">
            <v>152.70095676672585</v>
          </cell>
          <cell r="T177">
            <v>154.88819283269675</v>
          </cell>
          <cell r="U177">
            <v>157.07524681605665</v>
          </cell>
        </row>
        <row r="178">
          <cell r="O178"/>
          <cell r="P178">
            <v>0</v>
          </cell>
          <cell r="Q178"/>
          <cell r="R178"/>
          <cell r="S178"/>
          <cell r="T178"/>
          <cell r="U178"/>
        </row>
        <row r="179">
          <cell r="O179"/>
          <cell r="P179">
            <v>0</v>
          </cell>
          <cell r="Q179"/>
          <cell r="R179"/>
          <cell r="S179"/>
          <cell r="T179"/>
          <cell r="U179"/>
        </row>
        <row r="180">
          <cell r="O180"/>
          <cell r="P180">
            <v>0</v>
          </cell>
          <cell r="Q180"/>
          <cell r="R180"/>
          <cell r="S180"/>
          <cell r="T180"/>
          <cell r="U180"/>
        </row>
        <row r="181">
          <cell r="O181"/>
          <cell r="P181">
            <v>0</v>
          </cell>
          <cell r="Q181"/>
          <cell r="R181"/>
          <cell r="S181"/>
          <cell r="T181"/>
          <cell r="U181"/>
        </row>
        <row r="182">
          <cell r="O182"/>
          <cell r="P182">
            <v>0</v>
          </cell>
          <cell r="Q182"/>
          <cell r="R182"/>
          <cell r="S182"/>
          <cell r="T182"/>
          <cell r="U182"/>
        </row>
        <row r="183">
          <cell r="O183"/>
          <cell r="P183">
            <v>0</v>
          </cell>
          <cell r="Q183"/>
          <cell r="R183"/>
          <cell r="S183"/>
          <cell r="T183"/>
          <cell r="U183"/>
        </row>
        <row r="184">
          <cell r="O184"/>
          <cell r="P184"/>
          <cell r="Q184"/>
          <cell r="R184"/>
          <cell r="S184"/>
          <cell r="T184"/>
          <cell r="U184"/>
        </row>
        <row r="185">
          <cell r="O185"/>
          <cell r="P185"/>
          <cell r="Q185"/>
          <cell r="R185"/>
          <cell r="S185"/>
          <cell r="T185"/>
          <cell r="U185"/>
        </row>
        <row r="186">
          <cell r="O186"/>
          <cell r="P186"/>
          <cell r="Q186"/>
          <cell r="R186"/>
          <cell r="S186"/>
          <cell r="T186"/>
          <cell r="U186"/>
        </row>
        <row r="192">
          <cell r="O192">
            <v>73.641828804957697</v>
          </cell>
          <cell r="P192">
            <v>36.933987777736519</v>
          </cell>
          <cell r="Q192">
            <v>18.697298849216402</v>
          </cell>
          <cell r="R192">
            <v>9.4875300514902499</v>
          </cell>
          <cell r="S192">
            <v>9.6255873042384987</v>
          </cell>
          <cell r="T192">
            <v>9.7634609112791164</v>
          </cell>
          <cell r="U192">
            <v>9.9013230406439838</v>
          </cell>
        </row>
        <row r="193">
          <cell r="O193">
            <v>17.563113982772339</v>
          </cell>
          <cell r="P193">
            <v>17.61704856343918</v>
          </cell>
          <cell r="Q193">
            <v>17.836753713896822</v>
          </cell>
          <cell r="R193">
            <v>18.101730976901905</v>
          </cell>
          <cell r="S193">
            <v>18.365137283400657</v>
          </cell>
          <cell r="T193">
            <v>18.628193203109952</v>
          </cell>
          <cell r="U193">
            <v>18.891227223990199</v>
          </cell>
        </row>
        <row r="194">
          <cell r="O194">
            <v>215.07111508728232</v>
          </cell>
          <cell r="P194">
            <v>252.66556492300927</v>
          </cell>
          <cell r="Q194">
            <v>274.51389816694711</v>
          </cell>
          <cell r="R194">
            <v>288.07952127056382</v>
          </cell>
          <cell r="S194">
            <v>292.27149400359332</v>
          </cell>
          <cell r="T194">
            <v>296.45789051528271</v>
          </cell>
          <cell r="U194">
            <v>300.64393851863355</v>
          </cell>
        </row>
        <row r="195">
          <cell r="O195">
            <v>3.389372873868346</v>
          </cell>
          <cell r="P195">
            <v>3.3997813017163327</v>
          </cell>
          <cell r="Q195">
            <v>3.4421805412783337</v>
          </cell>
          <cell r="R195">
            <v>3.4933165043144019</v>
          </cell>
          <cell r="S195">
            <v>3.544149300305389</v>
          </cell>
          <cell r="T195">
            <v>3.5949144777931479</v>
          </cell>
          <cell r="U195">
            <v>3.6456754291910909</v>
          </cell>
        </row>
        <row r="196">
          <cell r="O196">
            <v>4.5191638318244616</v>
          </cell>
          <cell r="P196">
            <v>4.5330417356217776</v>
          </cell>
          <cell r="Q196">
            <v>4.5895740550377786</v>
          </cell>
          <cell r="R196">
            <v>4.6577553390858695</v>
          </cell>
          <cell r="S196">
            <v>4.7255324004071859</v>
          </cell>
          <cell r="T196">
            <v>4.7932193037241975</v>
          </cell>
          <cell r="U196">
            <v>4.8609005722547876</v>
          </cell>
        </row>
        <row r="197">
          <cell r="O197">
            <v>30.228085893947544</v>
          </cell>
          <cell r="P197">
            <v>30.320913346906654</v>
          </cell>
          <cell r="Q197">
            <v>30.699050513578275</v>
          </cell>
          <cell r="R197">
            <v>31.155106055546373</v>
          </cell>
          <cell r="S197">
            <v>31.608457805450286</v>
          </cell>
          <cell r="T197">
            <v>32.06120650045299</v>
          </cell>
          <cell r="U197">
            <v>32.513917505118663</v>
          </cell>
        </row>
        <row r="198">
          <cell r="O198"/>
          <cell r="P198"/>
          <cell r="Q198"/>
          <cell r="R198"/>
          <cell r="S198"/>
          <cell r="T198"/>
          <cell r="U198"/>
        </row>
        <row r="199">
          <cell r="O199"/>
          <cell r="P199"/>
          <cell r="Q199"/>
          <cell r="R199"/>
          <cell r="S199"/>
          <cell r="T199"/>
          <cell r="U199"/>
        </row>
        <row r="200">
          <cell r="O200"/>
          <cell r="P200"/>
          <cell r="Q200"/>
          <cell r="R200"/>
          <cell r="S200"/>
          <cell r="T200"/>
          <cell r="U200"/>
        </row>
        <row r="201">
          <cell r="O201"/>
          <cell r="P201"/>
          <cell r="Q201"/>
          <cell r="R201"/>
          <cell r="S201"/>
          <cell r="T201"/>
          <cell r="U201"/>
        </row>
        <row r="202">
          <cell r="O202"/>
          <cell r="P202"/>
          <cell r="Q202"/>
          <cell r="R202"/>
          <cell r="S202"/>
          <cell r="T202"/>
          <cell r="U202"/>
        </row>
        <row r="203">
          <cell r="O203"/>
          <cell r="P203"/>
          <cell r="Q203"/>
          <cell r="R203"/>
          <cell r="S203"/>
          <cell r="T203"/>
          <cell r="U203"/>
        </row>
        <row r="204">
          <cell r="O204"/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</row>
        <row r="205">
          <cell r="O205"/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</row>
        <row r="206">
          <cell r="O206"/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</row>
        <row r="212">
          <cell r="O212">
            <v>1582.0460300270502</v>
          </cell>
          <cell r="P212">
            <v>1586.9043364360871</v>
          </cell>
          <cell r="Q212">
            <v>1606.6948850483066</v>
          </cell>
          <cell r="R212">
            <v>1630.5634443138115</v>
          </cell>
          <cell r="S212">
            <v>1654.2904953304592</v>
          </cell>
          <cell r="T212">
            <v>1677.9859842887056</v>
          </cell>
          <cell r="U212">
            <v>1701.6795006494053</v>
          </cell>
        </row>
        <row r="213">
          <cell r="O213">
            <v>253.00736131279626</v>
          </cell>
          <cell r="P213">
            <v>253.7843218194248</v>
          </cell>
          <cell r="Q213">
            <v>256.9493084179656</v>
          </cell>
          <cell r="R213">
            <v>260.76646739026194</v>
          </cell>
          <cell r="S213">
            <v>264.56099577661587</v>
          </cell>
          <cell r="T213">
            <v>268.35047662771342</v>
          </cell>
          <cell r="U213">
            <v>272.13964201283164</v>
          </cell>
        </row>
        <row r="214">
          <cell r="O214">
            <v>214.00622656497393</v>
          </cell>
          <cell r="P214">
            <v>214.66341845595616</v>
          </cell>
          <cell r="Q214">
            <v>217.34052174484046</v>
          </cell>
          <cell r="R214">
            <v>220.56926490717805</v>
          </cell>
          <cell r="S214">
            <v>223.7788659928687</v>
          </cell>
          <cell r="T214">
            <v>226.98419762186032</v>
          </cell>
          <cell r="U214">
            <v>230.18926241401564</v>
          </cell>
        </row>
        <row r="215">
          <cell r="O215">
            <v>26.000756498548231</v>
          </cell>
          <cell r="P215">
            <v>26.080602242312427</v>
          </cell>
          <cell r="Q215">
            <v>26.405857782083416</v>
          </cell>
          <cell r="R215">
            <v>26.798134988722563</v>
          </cell>
          <cell r="S215">
            <v>27.188086522498061</v>
          </cell>
          <cell r="T215">
            <v>27.577519337235358</v>
          </cell>
          <cell r="U215">
            <v>27.96691973254395</v>
          </cell>
        </row>
        <row r="216">
          <cell r="O216">
            <v>7.0002036726860624</v>
          </cell>
          <cell r="P216">
            <v>7.0217006036995002</v>
          </cell>
          <cell r="Q216">
            <v>7.1092694028686125</v>
          </cell>
          <cell r="R216">
            <v>7.2148824969637673</v>
          </cell>
          <cell r="S216">
            <v>7.3198694483648632</v>
          </cell>
          <cell r="T216">
            <v>7.42471674464029</v>
          </cell>
          <cell r="U216">
            <v>7.5295553126079877</v>
          </cell>
        </row>
        <row r="217">
          <cell r="O217">
            <v>16.000465537568143</v>
          </cell>
          <cell r="P217">
            <v>16.049601379884571</v>
          </cell>
          <cell r="Q217">
            <v>16.249758635128256</v>
          </cell>
          <cell r="R217">
            <v>16.491159993060037</v>
          </cell>
          <cell r="S217">
            <v>16.731130167691113</v>
          </cell>
          <cell r="T217">
            <v>16.970781130606372</v>
          </cell>
          <cell r="U217">
            <v>17.210412143103969</v>
          </cell>
        </row>
        <row r="218">
          <cell r="O218"/>
          <cell r="P218"/>
          <cell r="Q218"/>
          <cell r="R218"/>
          <cell r="S218"/>
          <cell r="T218"/>
          <cell r="U218"/>
        </row>
        <row r="219">
          <cell r="O219">
            <v>4.5632899496792492</v>
          </cell>
          <cell r="P219">
            <v>13.689869849037748</v>
          </cell>
          <cell r="Q219"/>
          <cell r="R219"/>
          <cell r="S219"/>
          <cell r="T219"/>
          <cell r="U219"/>
        </row>
        <row r="220">
          <cell r="O220">
            <v>679.67668639389262</v>
          </cell>
          <cell r="P220">
            <v>2039.0300591816779</v>
          </cell>
          <cell r="Q220"/>
          <cell r="R220"/>
          <cell r="S220"/>
          <cell r="T220"/>
          <cell r="U220"/>
        </row>
        <row r="221">
          <cell r="O221">
            <v>1.5210966498930831</v>
          </cell>
          <cell r="P221">
            <v>4.5632899496792492</v>
          </cell>
          <cell r="Q221"/>
          <cell r="R221"/>
          <cell r="S221"/>
          <cell r="T221"/>
          <cell r="U221"/>
        </row>
        <row r="222">
          <cell r="O222">
            <v>336.16235962637137</v>
          </cell>
          <cell r="P222">
            <v>1008.4870788791141</v>
          </cell>
          <cell r="Q222"/>
          <cell r="R222"/>
          <cell r="S222"/>
          <cell r="T222"/>
          <cell r="U222"/>
        </row>
        <row r="223">
          <cell r="O223"/>
          <cell r="P223"/>
          <cell r="Q223"/>
          <cell r="R223"/>
          <cell r="S223"/>
          <cell r="T223"/>
          <cell r="U223"/>
        </row>
        <row r="224">
          <cell r="O224"/>
          <cell r="P224"/>
          <cell r="Q224"/>
          <cell r="R224"/>
          <cell r="S224"/>
          <cell r="T224"/>
          <cell r="U224"/>
        </row>
        <row r="225">
          <cell r="O225"/>
          <cell r="P225"/>
          <cell r="Q225"/>
          <cell r="R225"/>
          <cell r="S225"/>
          <cell r="T225"/>
          <cell r="U225"/>
        </row>
        <row r="226">
          <cell r="O226"/>
          <cell r="P226"/>
          <cell r="Q226"/>
          <cell r="R226"/>
          <cell r="S226"/>
          <cell r="T226"/>
          <cell r="U226"/>
        </row>
        <row r="232">
          <cell r="O232">
            <v>281.12135245710226</v>
          </cell>
          <cell r="P232">
            <v>281.9846482414456</v>
          </cell>
          <cell r="Q232">
            <v>285.50132581348822</v>
          </cell>
          <cell r="R232">
            <v>289.74264467183178</v>
          </cell>
          <cell r="S232">
            <v>293.95881825023559</v>
          </cell>
          <cell r="T232">
            <v>298.16938341499298</v>
          </cell>
          <cell r="U232">
            <v>302.37959805942432</v>
          </cell>
        </row>
        <row r="233">
          <cell r="O233">
            <v>32.013819496894207</v>
          </cell>
          <cell r="P233">
            <v>32.112130760591668</v>
          </cell>
          <cell r="Q233">
            <v>32.512606498333177</v>
          </cell>
          <cell r="R233">
            <v>32.995603663696144</v>
          </cell>
          <cell r="S233">
            <v>33.47573730963537</v>
          </cell>
          <cell r="T233">
            <v>33.955232275016989</v>
          </cell>
          <cell r="U233">
            <v>34.434687323493158</v>
          </cell>
        </row>
        <row r="234">
          <cell r="O234">
            <v>76.032821305123747</v>
          </cell>
          <cell r="P234">
            <v>76.266310556405216</v>
          </cell>
          <cell r="Q234">
            <v>77.217440433541299</v>
          </cell>
          <cell r="R234">
            <v>78.364558701278341</v>
          </cell>
          <cell r="S234">
            <v>79.504876110383989</v>
          </cell>
          <cell r="T234">
            <v>80.643676653165343</v>
          </cell>
          <cell r="U234">
            <v>81.782382393296245</v>
          </cell>
        </row>
        <row r="235">
          <cell r="O235">
            <v>34.014683215450098</v>
          </cell>
          <cell r="P235">
            <v>34.119138933128653</v>
          </cell>
          <cell r="Q235">
            <v>34.544644404479001</v>
          </cell>
          <cell r="R235">
            <v>35.057828892677151</v>
          </cell>
          <cell r="S235">
            <v>35.567970891487576</v>
          </cell>
          <cell r="T235">
            <v>36.077434292205545</v>
          </cell>
          <cell r="U235">
            <v>36.586855281211477</v>
          </cell>
        </row>
        <row r="236">
          <cell r="O236">
            <v>13.005614170613272</v>
          </cell>
          <cell r="P236">
            <v>13.045553121490366</v>
          </cell>
          <cell r="Q236">
            <v>13.208246389947853</v>
          </cell>
          <cell r="R236">
            <v>13.404463988376557</v>
          </cell>
          <cell r="S236">
            <v>13.599518282039366</v>
          </cell>
          <cell r="T236">
            <v>13.79431311172565</v>
          </cell>
          <cell r="U236">
            <v>13.989091725169093</v>
          </cell>
        </row>
        <row r="237">
          <cell r="O237">
            <v>4.1872295432154072</v>
          </cell>
          <cell r="P237">
            <v>4.2000881097424276</v>
          </cell>
          <cell r="Q237">
            <v>4.2524681089666663</v>
          </cell>
          <cell r="R237">
            <v>4.3156414519754041</v>
          </cell>
          <cell r="S237">
            <v>4.3784402625691694</v>
          </cell>
          <cell r="T237">
            <v>4.441155537298064</v>
          </cell>
          <cell r="U237">
            <v>4.5038655911177266</v>
          </cell>
        </row>
        <row r="238">
          <cell r="O238"/>
          <cell r="P238">
            <v>0</v>
          </cell>
          <cell r="Q238"/>
          <cell r="R238"/>
          <cell r="S238"/>
          <cell r="T238"/>
          <cell r="U238"/>
        </row>
        <row r="239">
          <cell r="O239"/>
          <cell r="P239"/>
          <cell r="Q239"/>
          <cell r="R239"/>
          <cell r="S239"/>
          <cell r="T239"/>
          <cell r="U239"/>
        </row>
        <row r="240">
          <cell r="O240"/>
          <cell r="P240"/>
          <cell r="Q240"/>
          <cell r="R240"/>
          <cell r="S240"/>
          <cell r="T240"/>
          <cell r="U240"/>
        </row>
        <row r="241">
          <cell r="O241"/>
          <cell r="P241"/>
          <cell r="Q241"/>
          <cell r="R241"/>
          <cell r="S241"/>
          <cell r="T241"/>
          <cell r="U241"/>
        </row>
        <row r="242">
          <cell r="O242"/>
          <cell r="P242"/>
          <cell r="Q242"/>
          <cell r="R242"/>
          <cell r="S242"/>
          <cell r="T242"/>
          <cell r="U242"/>
        </row>
        <row r="243">
          <cell r="O243"/>
          <cell r="P243">
            <v>0</v>
          </cell>
          <cell r="Q243"/>
          <cell r="R243"/>
          <cell r="S243"/>
          <cell r="T243"/>
          <cell r="U243"/>
        </row>
        <row r="244">
          <cell r="O244"/>
          <cell r="P244"/>
          <cell r="Q244"/>
          <cell r="R244"/>
          <cell r="S244"/>
          <cell r="T244"/>
          <cell r="U244"/>
        </row>
        <row r="245">
          <cell r="O245"/>
          <cell r="P245"/>
          <cell r="Q245"/>
          <cell r="R245"/>
          <cell r="S245"/>
          <cell r="T245"/>
          <cell r="U245"/>
        </row>
        <row r="246">
          <cell r="O246"/>
          <cell r="P246"/>
          <cell r="Q246"/>
          <cell r="R246"/>
          <cell r="S246"/>
          <cell r="T246"/>
          <cell r="U246"/>
        </row>
        <row r="252">
          <cell r="O252">
            <v>707.47499207733597</v>
          </cell>
          <cell r="P252">
            <v>2122.4249762320078</v>
          </cell>
          <cell r="Q252"/>
          <cell r="R252"/>
          <cell r="S252"/>
          <cell r="T252"/>
          <cell r="U252"/>
        </row>
        <row r="253">
          <cell r="O253"/>
          <cell r="P253"/>
          <cell r="Q253"/>
          <cell r="R253"/>
          <cell r="S253"/>
          <cell r="T253"/>
          <cell r="U253"/>
        </row>
        <row r="254">
          <cell r="O254">
            <v>351.58133345973027</v>
          </cell>
          <cell r="P254">
            <v>1054.7440003791908</v>
          </cell>
          <cell r="Q254"/>
          <cell r="R254"/>
          <cell r="S254"/>
          <cell r="T254"/>
          <cell r="U254"/>
        </row>
        <row r="255">
          <cell r="O255"/>
          <cell r="P255"/>
          <cell r="Q255"/>
          <cell r="R255"/>
          <cell r="S255"/>
          <cell r="T255"/>
          <cell r="U255"/>
        </row>
        <row r="256">
          <cell r="O256"/>
          <cell r="P256"/>
          <cell r="Q256"/>
          <cell r="R256"/>
          <cell r="S256"/>
          <cell r="T256"/>
          <cell r="U256"/>
        </row>
        <row r="257">
          <cell r="O257"/>
          <cell r="P257"/>
          <cell r="Q257"/>
          <cell r="R257"/>
          <cell r="S257"/>
          <cell r="T257"/>
          <cell r="U257"/>
        </row>
        <row r="258">
          <cell r="O258"/>
          <cell r="P258"/>
          <cell r="Q258"/>
          <cell r="R258"/>
          <cell r="S258"/>
          <cell r="T258"/>
          <cell r="U258"/>
        </row>
        <row r="259">
          <cell r="O259"/>
          <cell r="P259"/>
          <cell r="Q259"/>
          <cell r="R259"/>
          <cell r="S259"/>
          <cell r="T259"/>
          <cell r="U259"/>
        </row>
        <row r="260">
          <cell r="O260"/>
          <cell r="P260"/>
          <cell r="Q260"/>
          <cell r="R260"/>
          <cell r="S260"/>
          <cell r="T260"/>
          <cell r="U260"/>
        </row>
        <row r="261">
          <cell r="O261"/>
          <cell r="P261"/>
          <cell r="Q261"/>
          <cell r="R261"/>
          <cell r="S261"/>
          <cell r="T261"/>
          <cell r="U261"/>
        </row>
        <row r="262">
          <cell r="O262"/>
          <cell r="P262"/>
          <cell r="Q262"/>
          <cell r="R262"/>
          <cell r="S262"/>
          <cell r="T262"/>
          <cell r="U262"/>
        </row>
        <row r="263">
          <cell r="O263"/>
          <cell r="P263"/>
          <cell r="Q263"/>
          <cell r="R263"/>
          <cell r="S263"/>
          <cell r="T263"/>
          <cell r="U263"/>
        </row>
        <row r="264">
          <cell r="O264"/>
          <cell r="P264"/>
          <cell r="Q264"/>
          <cell r="R264"/>
          <cell r="S264"/>
          <cell r="T264"/>
          <cell r="U264"/>
        </row>
        <row r="265">
          <cell r="O265"/>
          <cell r="P265"/>
          <cell r="Q265"/>
          <cell r="R265"/>
          <cell r="S265"/>
          <cell r="T265"/>
          <cell r="U265"/>
        </row>
        <row r="266">
          <cell r="O266"/>
          <cell r="P266"/>
          <cell r="Q266"/>
          <cell r="R266"/>
          <cell r="S266"/>
          <cell r="T266"/>
          <cell r="U266"/>
        </row>
        <row r="272">
          <cell r="O272">
            <v>517.99810250472774</v>
          </cell>
          <cell r="P272">
            <v>519.58882328876496</v>
          </cell>
          <cell r="Q272">
            <v>578.67557236582343</v>
          </cell>
          <cell r="R272">
            <v>704.72663592655749</v>
          </cell>
          <cell r="S272">
            <v>929.47585301911556</v>
          </cell>
          <cell r="T272">
            <v>1319.9050843274269</v>
          </cell>
          <cell r="U272">
            <v>2007.8136341719846</v>
          </cell>
        </row>
        <row r="273">
          <cell r="O273">
            <v>56.999791202257683</v>
          </cell>
          <cell r="P273">
            <v>57.174831906292674</v>
          </cell>
          <cell r="Q273">
            <v>63.676655646432316</v>
          </cell>
          <cell r="R273">
            <v>77.547139474543982</v>
          </cell>
          <cell r="S273">
            <v>102.27823093067488</v>
          </cell>
          <cell r="T273">
            <v>145.24052086228443</v>
          </cell>
          <cell r="U273">
            <v>220.93702152085541</v>
          </cell>
        </row>
        <row r="274">
          <cell r="O274">
            <v>293.99892304322384</v>
          </cell>
          <cell r="P274">
            <v>294.90176456929902</v>
          </cell>
          <cell r="Q274">
            <v>328.43748701844027</v>
          </cell>
          <cell r="R274">
            <v>399.97998255291088</v>
          </cell>
          <cell r="S274">
            <v>527.54034901084924</v>
          </cell>
          <cell r="T274">
            <v>749.1353181317827</v>
          </cell>
          <cell r="U274">
            <v>1139.5699004759911</v>
          </cell>
        </row>
        <row r="275">
          <cell r="O275">
            <v>112.99958606763364</v>
          </cell>
          <cell r="P275">
            <v>113.34659658615915</v>
          </cell>
          <cell r="Q275">
            <v>126.23617698327807</v>
          </cell>
          <cell r="R275">
            <v>153.73380281795556</v>
          </cell>
          <cell r="S275">
            <v>202.76210693274135</v>
          </cell>
          <cell r="T275">
            <v>287.93296241119538</v>
          </cell>
          <cell r="U275">
            <v>437.99795494485363</v>
          </cell>
        </row>
        <row r="276">
          <cell r="O276">
            <v>79.999706950537103</v>
          </cell>
          <cell r="P276">
            <v>80.245378114094976</v>
          </cell>
          <cell r="Q276">
            <v>89.370744766922527</v>
          </cell>
          <cell r="R276">
            <v>108.83809049058802</v>
          </cell>
          <cell r="S276">
            <v>143.54839428866646</v>
          </cell>
          <cell r="T276">
            <v>203.84634506987285</v>
          </cell>
          <cell r="U276">
            <v>310.08704774856903</v>
          </cell>
        </row>
        <row r="277">
          <cell r="O277">
            <v>69.999743581719954</v>
          </cell>
          <cell r="P277">
            <v>77.236176434816414</v>
          </cell>
          <cell r="Q277">
            <v>86.019341838162944</v>
          </cell>
          <cell r="R277">
            <v>104.75666209719097</v>
          </cell>
          <cell r="S277">
            <v>138.16532950284147</v>
          </cell>
          <cell r="T277">
            <v>196.20210712975262</v>
          </cell>
          <cell r="U277">
            <v>298.4587834579977</v>
          </cell>
        </row>
        <row r="278">
          <cell r="O278"/>
          <cell r="P278"/>
          <cell r="Q278">
            <v>0</v>
          </cell>
          <cell r="R278"/>
          <cell r="S278"/>
          <cell r="T278"/>
          <cell r="U278"/>
        </row>
        <row r="279">
          <cell r="O279"/>
          <cell r="P279"/>
          <cell r="Q279"/>
          <cell r="R279"/>
          <cell r="S279"/>
          <cell r="T279"/>
          <cell r="U279"/>
        </row>
        <row r="280">
          <cell r="O280"/>
          <cell r="P280"/>
          <cell r="Q280"/>
          <cell r="R280"/>
          <cell r="S280"/>
          <cell r="T280"/>
          <cell r="U280"/>
        </row>
        <row r="281">
          <cell r="O281"/>
          <cell r="P281"/>
          <cell r="Q281"/>
          <cell r="R281"/>
          <cell r="S281"/>
          <cell r="T281"/>
          <cell r="U281"/>
        </row>
        <row r="282">
          <cell r="O282"/>
          <cell r="P282"/>
          <cell r="Q282"/>
          <cell r="R282"/>
          <cell r="S282"/>
          <cell r="T282"/>
          <cell r="U282"/>
        </row>
        <row r="283">
          <cell r="O283"/>
          <cell r="P283"/>
          <cell r="Q283"/>
          <cell r="R283"/>
          <cell r="S283"/>
          <cell r="T283"/>
          <cell r="U283"/>
        </row>
        <row r="284">
          <cell r="O284"/>
          <cell r="P284"/>
          <cell r="Q284"/>
          <cell r="R284"/>
          <cell r="S284"/>
          <cell r="T284"/>
          <cell r="U284"/>
        </row>
        <row r="285">
          <cell r="O285"/>
          <cell r="P285"/>
          <cell r="Q285"/>
          <cell r="R285"/>
          <cell r="S285"/>
          <cell r="T285"/>
          <cell r="U285"/>
        </row>
        <row r="286">
          <cell r="O286"/>
          <cell r="P286"/>
          <cell r="Q286"/>
          <cell r="R286"/>
          <cell r="S286"/>
          <cell r="T286"/>
          <cell r="U286"/>
        </row>
        <row r="292">
          <cell r="O292">
            <v>413.70000000000005</v>
          </cell>
          <cell r="P292">
            <v>442.02569892083056</v>
          </cell>
          <cell r="Q292">
            <v>472.29083516182919</v>
          </cell>
          <cell r="R292">
            <v>504.62820040200705</v>
          </cell>
          <cell r="S292">
            <v>539.17967845747671</v>
          </cell>
          <cell r="T292">
            <v>576.0968678126053</v>
          </cell>
          <cell r="U292">
            <v>615.54174677536423</v>
          </cell>
        </row>
        <row r="293">
          <cell r="O293">
            <v>157.5</v>
          </cell>
          <cell r="P293">
            <v>168.28389552823498</v>
          </cell>
          <cell r="Q293">
            <v>179.80615551846287</v>
          </cell>
          <cell r="R293">
            <v>192.11733517842904</v>
          </cell>
          <cell r="S293">
            <v>205.27145118939464</v>
          </cell>
          <cell r="T293">
            <v>219.32621871038268</v>
          </cell>
          <cell r="U293">
            <v>234.34330460991018</v>
          </cell>
        </row>
        <row r="294">
          <cell r="O294">
            <v>102.2</v>
          </cell>
          <cell r="P294">
            <v>109.19754998721025</v>
          </cell>
          <cell r="Q294">
            <v>116.67421646975814</v>
          </cell>
          <cell r="R294">
            <v>124.66280416022508</v>
          </cell>
          <cell r="S294">
            <v>133.19836388289607</v>
          </cell>
          <cell r="T294">
            <v>142.31834636318166</v>
          </cell>
          <cell r="U294">
            <v>152.06276654687505</v>
          </cell>
        </row>
        <row r="295">
          <cell r="O295">
            <v>102.9</v>
          </cell>
          <cell r="P295">
            <v>109.94547841178019</v>
          </cell>
          <cell r="Q295">
            <v>117.47335493872907</v>
          </cell>
          <cell r="R295">
            <v>125.51665898324032</v>
          </cell>
          <cell r="S295">
            <v>134.11068144373783</v>
          </cell>
          <cell r="T295">
            <v>143.29312955745002</v>
          </cell>
          <cell r="U295">
            <v>153.10429234514132</v>
          </cell>
        </row>
        <row r="296">
          <cell r="O296">
            <v>41.3</v>
          </cell>
          <cell r="P296">
            <v>44.127777049626054</v>
          </cell>
          <cell r="Q296">
            <v>47.149169669285811</v>
          </cell>
          <cell r="R296">
            <v>50.377434557899164</v>
          </cell>
          <cell r="S296">
            <v>53.82673608966347</v>
          </cell>
          <cell r="T296">
            <v>57.512208461833666</v>
          </cell>
          <cell r="U296">
            <v>61.450022097709763</v>
          </cell>
        </row>
        <row r="297">
          <cell r="O297">
            <v>817.6</v>
          </cell>
          <cell r="P297">
            <v>873.58039989768201</v>
          </cell>
          <cell r="Q297">
            <v>933.39373175806509</v>
          </cell>
          <cell r="R297">
            <v>997.30243328180063</v>
          </cell>
          <cell r="S297">
            <v>1065.5869110631686</v>
          </cell>
          <cell r="T297">
            <v>1138.5467709054533</v>
          </cell>
          <cell r="U297">
            <v>1216.5021323750004</v>
          </cell>
        </row>
        <row r="298">
          <cell r="O298"/>
          <cell r="P298"/>
          <cell r="Q298"/>
          <cell r="R298"/>
          <cell r="S298"/>
          <cell r="T298"/>
          <cell r="U298"/>
        </row>
        <row r="299">
          <cell r="O299"/>
          <cell r="P299"/>
          <cell r="Q299"/>
          <cell r="R299"/>
          <cell r="S299"/>
          <cell r="T299"/>
          <cell r="U299"/>
        </row>
        <row r="300">
          <cell r="O300"/>
          <cell r="P300"/>
          <cell r="Q300"/>
          <cell r="R300"/>
          <cell r="S300"/>
          <cell r="T300"/>
          <cell r="U300"/>
        </row>
        <row r="301">
          <cell r="O301"/>
          <cell r="P301"/>
          <cell r="Q301"/>
          <cell r="R301"/>
          <cell r="S301"/>
          <cell r="T301"/>
          <cell r="U301"/>
        </row>
        <row r="302">
          <cell r="O302"/>
          <cell r="P302"/>
          <cell r="Q302"/>
          <cell r="R302"/>
          <cell r="S302"/>
          <cell r="T302"/>
          <cell r="U302"/>
        </row>
        <row r="303">
          <cell r="O303"/>
          <cell r="P303"/>
          <cell r="Q303"/>
          <cell r="R303"/>
          <cell r="S303"/>
          <cell r="T303"/>
          <cell r="U303"/>
        </row>
        <row r="304">
          <cell r="O304"/>
          <cell r="P304"/>
          <cell r="Q304"/>
          <cell r="R304"/>
          <cell r="S304"/>
          <cell r="T304"/>
          <cell r="U304"/>
        </row>
        <row r="305">
          <cell r="O305"/>
          <cell r="P305"/>
          <cell r="Q305"/>
          <cell r="R305"/>
          <cell r="S305"/>
          <cell r="T305"/>
          <cell r="U305"/>
        </row>
        <row r="306">
          <cell r="O306"/>
          <cell r="P306"/>
          <cell r="Q306"/>
          <cell r="R306"/>
          <cell r="S306"/>
          <cell r="T306"/>
          <cell r="U306"/>
        </row>
        <row r="313">
          <cell r="O313"/>
          <cell r="P313">
            <v>0</v>
          </cell>
          <cell r="Q313">
            <v>1517.5707210827268</v>
          </cell>
          <cell r="R313">
            <v>9105.4243264963588</v>
          </cell>
          <cell r="S313">
            <v>15175.707210827268</v>
          </cell>
          <cell r="T313">
            <v>18210.848652992718</v>
          </cell>
          <cell r="U313">
            <v>21245.990095158177</v>
          </cell>
        </row>
        <row r="314">
          <cell r="O314"/>
          <cell r="P314">
            <v>0</v>
          </cell>
          <cell r="Q314">
            <v>103.06047792022983</v>
          </cell>
          <cell r="R314">
            <v>618.36286752137892</v>
          </cell>
          <cell r="S314">
            <v>1030.6047792022982</v>
          </cell>
          <cell r="T314">
            <v>1236.7257350427578</v>
          </cell>
          <cell r="U314">
            <v>1442.8466908832177</v>
          </cell>
        </row>
        <row r="315">
          <cell r="O315"/>
          <cell r="P315">
            <v>0</v>
          </cell>
          <cell r="Q315">
            <v>249.96992498685736</v>
          </cell>
          <cell r="R315">
            <v>1499.8195499211442</v>
          </cell>
          <cell r="S315">
            <v>2499.699249868574</v>
          </cell>
          <cell r="T315">
            <v>2999.6390998422885</v>
          </cell>
          <cell r="U315">
            <v>3499.5789498160034</v>
          </cell>
        </row>
        <row r="316">
          <cell r="O316"/>
          <cell r="P316">
            <v>0</v>
          </cell>
          <cell r="Q316">
            <v>32.724804598330195</v>
          </cell>
          <cell r="R316">
            <v>196.34882758998114</v>
          </cell>
          <cell r="S316">
            <v>327.24804598330195</v>
          </cell>
          <cell r="T316">
            <v>392.69765517996228</v>
          </cell>
          <cell r="U316">
            <v>458.14726437662273</v>
          </cell>
        </row>
        <row r="317">
          <cell r="O317"/>
          <cell r="P317">
            <v>0</v>
          </cell>
          <cell r="Q317">
            <v>34.028148935428177</v>
          </cell>
          <cell r="R317">
            <v>204.16889361256906</v>
          </cell>
          <cell r="S317">
            <v>340.2814893542818</v>
          </cell>
          <cell r="T317">
            <v>408.33778722513813</v>
          </cell>
          <cell r="U317">
            <v>476.39408509599457</v>
          </cell>
        </row>
        <row r="318">
          <cell r="O318"/>
          <cell r="P318">
            <v>0</v>
          </cell>
          <cell r="Q318">
            <v>11.139497799383678</v>
          </cell>
          <cell r="R318">
            <v>66.836986796302071</v>
          </cell>
          <cell r="S318">
            <v>111.39497799383679</v>
          </cell>
          <cell r="T318">
            <v>133.67397359260414</v>
          </cell>
          <cell r="U318">
            <v>155.95296919137149</v>
          </cell>
        </row>
        <row r="319"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</row>
        <row r="320">
          <cell r="O320"/>
          <cell r="P320"/>
          <cell r="Q320"/>
          <cell r="R320"/>
          <cell r="S320"/>
          <cell r="T320"/>
          <cell r="U320"/>
        </row>
        <row r="321">
          <cell r="O321"/>
          <cell r="P321"/>
          <cell r="Q321"/>
          <cell r="R321"/>
          <cell r="S321"/>
          <cell r="T321"/>
          <cell r="U321"/>
        </row>
        <row r="322">
          <cell r="O322"/>
          <cell r="P322"/>
          <cell r="Q322"/>
          <cell r="R322"/>
          <cell r="S322"/>
          <cell r="T322"/>
          <cell r="U322"/>
        </row>
        <row r="323">
          <cell r="O323"/>
          <cell r="P323"/>
          <cell r="Q323"/>
          <cell r="R323"/>
          <cell r="S323"/>
          <cell r="T323"/>
          <cell r="U323"/>
        </row>
        <row r="324">
          <cell r="O324"/>
          <cell r="P324">
            <v>0</v>
          </cell>
          <cell r="Q324"/>
          <cell r="R324"/>
          <cell r="S324"/>
          <cell r="T324"/>
          <cell r="U324"/>
        </row>
        <row r="325">
          <cell r="O325"/>
          <cell r="P325">
            <v>0</v>
          </cell>
          <cell r="Q325"/>
          <cell r="R325"/>
          <cell r="S325"/>
          <cell r="T325"/>
          <cell r="U325"/>
        </row>
        <row r="326">
          <cell r="O326"/>
          <cell r="P326">
            <v>0</v>
          </cell>
          <cell r="Q326"/>
          <cell r="R326"/>
          <cell r="S326"/>
          <cell r="T326"/>
          <cell r="U326"/>
        </row>
        <row r="327">
          <cell r="O327"/>
          <cell r="P327"/>
          <cell r="Q327"/>
          <cell r="R327"/>
          <cell r="S327"/>
          <cell r="T327"/>
          <cell r="U327"/>
        </row>
        <row r="333">
          <cell r="O333"/>
          <cell r="P333"/>
          <cell r="Q333"/>
          <cell r="R333"/>
          <cell r="S333"/>
          <cell r="T333"/>
          <cell r="U333"/>
        </row>
        <row r="334">
          <cell r="O334"/>
          <cell r="P334"/>
          <cell r="Q334"/>
          <cell r="R334"/>
          <cell r="S334"/>
          <cell r="T334"/>
          <cell r="U334"/>
        </row>
        <row r="335">
          <cell r="O335"/>
          <cell r="P335"/>
          <cell r="Q335"/>
          <cell r="R335"/>
          <cell r="S335"/>
          <cell r="T335"/>
          <cell r="U335"/>
        </row>
        <row r="336">
          <cell r="O336"/>
          <cell r="P336"/>
          <cell r="Q336"/>
          <cell r="R336"/>
          <cell r="S336"/>
          <cell r="T336"/>
          <cell r="U336"/>
        </row>
        <row r="337">
          <cell r="O337"/>
          <cell r="P337"/>
          <cell r="Q337"/>
          <cell r="R337"/>
          <cell r="S337"/>
          <cell r="T337"/>
          <cell r="U337"/>
        </row>
        <row r="338">
          <cell r="O338"/>
          <cell r="P338"/>
          <cell r="Q338"/>
          <cell r="R338"/>
          <cell r="S338"/>
          <cell r="T338"/>
          <cell r="U338"/>
        </row>
        <row r="339">
          <cell r="O339"/>
          <cell r="P339"/>
          <cell r="Q339"/>
          <cell r="R339"/>
          <cell r="S339"/>
          <cell r="T339"/>
          <cell r="U339"/>
        </row>
        <row r="340">
          <cell r="O340"/>
          <cell r="P340"/>
          <cell r="Q340"/>
          <cell r="R340"/>
          <cell r="S340"/>
          <cell r="T340"/>
          <cell r="U340"/>
        </row>
        <row r="341">
          <cell r="O341"/>
          <cell r="P341"/>
          <cell r="Q341"/>
          <cell r="R341"/>
          <cell r="S341"/>
          <cell r="T341"/>
          <cell r="U341"/>
        </row>
        <row r="342">
          <cell r="O342"/>
          <cell r="P342"/>
          <cell r="Q342"/>
          <cell r="R342"/>
          <cell r="S342"/>
          <cell r="T342"/>
          <cell r="U342"/>
        </row>
        <row r="343">
          <cell r="O343"/>
          <cell r="P343"/>
          <cell r="Q343"/>
          <cell r="R343"/>
          <cell r="S343"/>
          <cell r="T343"/>
          <cell r="U343"/>
        </row>
        <row r="344">
          <cell r="O344"/>
          <cell r="P344"/>
          <cell r="Q344"/>
          <cell r="R344"/>
          <cell r="S344"/>
          <cell r="T344"/>
          <cell r="U344"/>
        </row>
        <row r="345">
          <cell r="O345"/>
          <cell r="P345"/>
          <cell r="Q345"/>
          <cell r="R345"/>
          <cell r="S345"/>
          <cell r="T345"/>
          <cell r="U345"/>
        </row>
        <row r="346">
          <cell r="O346"/>
          <cell r="P346"/>
          <cell r="Q346"/>
          <cell r="R346"/>
          <cell r="S346"/>
          <cell r="T346"/>
          <cell r="U346"/>
        </row>
        <row r="347">
          <cell r="O347"/>
          <cell r="P347"/>
          <cell r="Q347"/>
          <cell r="R347"/>
          <cell r="S347"/>
          <cell r="T347"/>
          <cell r="U347"/>
        </row>
        <row r="353">
          <cell r="O353"/>
          <cell r="P353"/>
          <cell r="Q353"/>
          <cell r="R353"/>
          <cell r="S353"/>
          <cell r="T353"/>
          <cell r="U353"/>
        </row>
        <row r="354">
          <cell r="O354"/>
          <cell r="P354"/>
          <cell r="Q354"/>
          <cell r="R354"/>
          <cell r="S354"/>
          <cell r="T354"/>
          <cell r="U354"/>
        </row>
        <row r="355">
          <cell r="O355"/>
          <cell r="P355"/>
          <cell r="Q355"/>
          <cell r="R355"/>
          <cell r="S355"/>
          <cell r="T355"/>
          <cell r="U355"/>
        </row>
        <row r="356">
          <cell r="O356"/>
          <cell r="P356"/>
          <cell r="Q356"/>
          <cell r="R356"/>
          <cell r="S356"/>
          <cell r="T356"/>
          <cell r="U356"/>
        </row>
        <row r="357">
          <cell r="O357"/>
          <cell r="P357"/>
          <cell r="Q357"/>
          <cell r="R357"/>
          <cell r="S357"/>
          <cell r="T357"/>
          <cell r="U357"/>
        </row>
        <row r="358">
          <cell r="O358"/>
          <cell r="P358"/>
          <cell r="Q358"/>
          <cell r="R358"/>
          <cell r="S358"/>
          <cell r="T358"/>
          <cell r="U358"/>
        </row>
        <row r="359">
          <cell r="O359"/>
          <cell r="P359"/>
          <cell r="Q359"/>
          <cell r="R359"/>
          <cell r="S359"/>
          <cell r="T359"/>
          <cell r="U359"/>
        </row>
        <row r="360">
          <cell r="O360"/>
          <cell r="P360"/>
          <cell r="Q360"/>
          <cell r="R360"/>
          <cell r="S360"/>
          <cell r="T360"/>
          <cell r="U360"/>
        </row>
        <row r="361">
          <cell r="O361"/>
          <cell r="P361"/>
          <cell r="Q361"/>
          <cell r="R361"/>
          <cell r="S361"/>
          <cell r="T361"/>
          <cell r="U361"/>
        </row>
        <row r="362">
          <cell r="O362"/>
          <cell r="P362"/>
          <cell r="Q362"/>
          <cell r="R362"/>
          <cell r="S362"/>
          <cell r="T362"/>
          <cell r="U362"/>
        </row>
        <row r="363">
          <cell r="O363"/>
          <cell r="P363"/>
          <cell r="Q363"/>
          <cell r="R363"/>
          <cell r="S363"/>
          <cell r="T363"/>
          <cell r="U363"/>
        </row>
        <row r="364">
          <cell r="O364"/>
          <cell r="P364"/>
          <cell r="Q364"/>
          <cell r="R364"/>
          <cell r="S364"/>
          <cell r="T364"/>
          <cell r="U364"/>
        </row>
        <row r="365">
          <cell r="O365"/>
          <cell r="P365"/>
          <cell r="Q365"/>
          <cell r="R365"/>
          <cell r="S365"/>
          <cell r="T365"/>
          <cell r="U365"/>
        </row>
        <row r="366">
          <cell r="O366"/>
          <cell r="P366"/>
          <cell r="Q366"/>
          <cell r="R366"/>
          <cell r="S366"/>
          <cell r="T366"/>
          <cell r="U366"/>
        </row>
        <row r="367">
          <cell r="O367"/>
          <cell r="P367"/>
          <cell r="Q367"/>
          <cell r="R367"/>
          <cell r="S367"/>
          <cell r="T367"/>
          <cell r="U367"/>
        </row>
      </sheetData>
      <sheetData sheetId="4">
        <row r="6">
          <cell r="G6">
            <v>4.1441745547037172</v>
          </cell>
        </row>
      </sheetData>
      <sheetData sheetId="5">
        <row r="285">
          <cell r="L285">
            <v>194707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G13">
            <v>2023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328B1-9047-49C0-9236-DA638903FFCD}">
  <sheetPr>
    <tabColor rgb="FF0070C0"/>
  </sheetPr>
  <dimension ref="B1:S27"/>
  <sheetViews>
    <sheetView tabSelected="1" zoomScaleNormal="100" workbookViewId="0">
      <pane ySplit="1" topLeftCell="A2" activePane="bottomLeft" state="frozen"/>
      <selection activeCell="S1" sqref="S1:S1048576"/>
      <selection pane="bottomLeft" activeCell="A2" sqref="A2"/>
    </sheetView>
  </sheetViews>
  <sheetFormatPr defaultColWidth="8" defaultRowHeight="15" x14ac:dyDescent="0.25"/>
  <cols>
    <col min="1" max="1" width="4" style="48" customWidth="1"/>
    <col min="2" max="2" width="42.5703125" style="48" customWidth="1"/>
    <col min="3" max="3" width="11.42578125" style="48" customWidth="1"/>
    <col min="4" max="4" width="32.140625" style="56" customWidth="1"/>
    <col min="5" max="5" width="13.7109375" style="48" bestFit="1" customWidth="1"/>
    <col min="6" max="6" width="12.5703125" style="48" bestFit="1" customWidth="1"/>
    <col min="7" max="7" width="13.140625" style="57" customWidth="1"/>
    <col min="8" max="8" width="15.28515625" style="48" customWidth="1"/>
    <col min="9" max="9" width="12.7109375" style="48" customWidth="1"/>
    <col min="10" max="10" width="14.5703125" style="48" customWidth="1"/>
    <col min="11" max="11" width="15.7109375" style="48" customWidth="1"/>
    <col min="12" max="12" width="17.42578125" style="48" customWidth="1"/>
    <col min="13" max="13" width="26.140625" style="48" customWidth="1"/>
    <col min="14" max="15" width="11.140625" style="48" customWidth="1"/>
    <col min="16" max="16" width="14.42578125" style="48" customWidth="1"/>
    <col min="17" max="17" width="12" style="48" customWidth="1"/>
    <col min="18" max="18" width="10.5703125" style="64" customWidth="1"/>
    <col min="19" max="16384" width="8" style="48"/>
  </cols>
  <sheetData>
    <row r="1" spans="2:19" s="43" customFormat="1" ht="32.25" customHeight="1" x14ac:dyDescent="0.25">
      <c r="B1" s="92" t="s">
        <v>79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R1" s="63"/>
    </row>
    <row r="2" spans="2:19" s="43" customFormat="1" ht="24" customHeight="1" thickBot="1" x14ac:dyDescent="0.3">
      <c r="B2" s="41"/>
      <c r="C2" s="41"/>
      <c r="D2" s="42"/>
      <c r="E2" s="41"/>
      <c r="F2" s="44"/>
      <c r="G2" s="44"/>
      <c r="H2" s="44"/>
      <c r="I2" s="44"/>
      <c r="J2" s="44"/>
      <c r="K2" s="44"/>
      <c r="L2" s="44"/>
      <c r="M2" s="44"/>
      <c r="N2" s="44"/>
      <c r="O2" s="44"/>
      <c r="R2" s="68">
        <v>45444</v>
      </c>
    </row>
    <row r="3" spans="2:19" ht="29.25" customHeight="1" thickBot="1" x14ac:dyDescent="0.3">
      <c r="B3" s="46"/>
      <c r="C3" s="46"/>
      <c r="D3" s="47"/>
      <c r="E3" s="46"/>
      <c r="F3" s="46"/>
      <c r="G3" s="71" t="s">
        <v>12</v>
      </c>
      <c r="H3" s="72"/>
      <c r="I3" s="72"/>
      <c r="J3" s="72"/>
      <c r="K3" s="72"/>
      <c r="L3" s="72"/>
      <c r="M3" s="72"/>
      <c r="N3" s="72"/>
      <c r="O3" s="73"/>
      <c r="P3" s="66">
        <v>2</v>
      </c>
      <c r="Q3" s="67">
        <v>60</v>
      </c>
      <c r="R3" s="69">
        <v>124.82441265518241</v>
      </c>
      <c r="S3" s="70" t="s">
        <v>81</v>
      </c>
    </row>
    <row r="4" spans="2:19" s="52" customFormat="1" ht="51" customHeight="1" x14ac:dyDescent="0.25">
      <c r="B4" s="49" t="s">
        <v>13</v>
      </c>
      <c r="C4" s="49" t="s">
        <v>14</v>
      </c>
      <c r="D4" s="50" t="s">
        <v>15</v>
      </c>
      <c r="E4" s="49" t="s">
        <v>16</v>
      </c>
      <c r="F4" s="49" t="s">
        <v>17</v>
      </c>
      <c r="G4" s="49" t="s">
        <v>18</v>
      </c>
      <c r="H4" s="50" t="s">
        <v>19</v>
      </c>
      <c r="I4" s="50" t="s">
        <v>20</v>
      </c>
      <c r="J4" s="50" t="s">
        <v>55</v>
      </c>
      <c r="K4" s="59" t="s">
        <v>56</v>
      </c>
      <c r="L4" s="50" t="s">
        <v>57</v>
      </c>
      <c r="M4" s="50" t="s">
        <v>23</v>
      </c>
      <c r="N4" s="50" t="s">
        <v>24</v>
      </c>
      <c r="O4" s="50" t="s">
        <v>25</v>
      </c>
      <c r="P4" s="51" t="s">
        <v>26</v>
      </c>
      <c r="Q4" s="51" t="s">
        <v>27</v>
      </c>
      <c r="R4" s="51" t="s">
        <v>77</v>
      </c>
    </row>
    <row r="5" spans="2:19" x14ac:dyDescent="0.25">
      <c r="B5" s="82" t="s">
        <v>0</v>
      </c>
      <c r="C5" s="74" t="s">
        <v>28</v>
      </c>
      <c r="D5" s="84" t="s">
        <v>29</v>
      </c>
      <c r="E5" s="82" t="s">
        <v>30</v>
      </c>
      <c r="F5" s="53" t="s">
        <v>31</v>
      </c>
      <c r="G5" s="54">
        <v>10</v>
      </c>
      <c r="H5" s="55">
        <v>10</v>
      </c>
      <c r="I5" s="55"/>
      <c r="J5" s="55"/>
      <c r="K5" s="55">
        <v>5</v>
      </c>
      <c r="L5" s="55"/>
      <c r="M5" s="55">
        <v>10</v>
      </c>
      <c r="N5" s="55">
        <f t="shared" ref="N5:N26" si="0">SUM(G5:M5)</f>
        <v>35</v>
      </c>
      <c r="O5" s="74">
        <f>MAX(N5:N6)</f>
        <v>55</v>
      </c>
      <c r="P5" s="76">
        <f>MAX(N5:N6)*$P$3</f>
        <v>110</v>
      </c>
      <c r="Q5" s="78">
        <f>P5/$Q$3</f>
        <v>1.8333333333333333</v>
      </c>
      <c r="R5" s="80">
        <f>Q5*$R$3</f>
        <v>228.84475653450107</v>
      </c>
    </row>
    <row r="6" spans="2:19" x14ac:dyDescent="0.25">
      <c r="B6" s="83"/>
      <c r="C6" s="75"/>
      <c r="D6" s="85"/>
      <c r="E6" s="83"/>
      <c r="F6" s="53" t="s">
        <v>32</v>
      </c>
      <c r="G6" s="54">
        <v>10</v>
      </c>
      <c r="H6" s="55"/>
      <c r="I6" s="55">
        <v>10</v>
      </c>
      <c r="J6" s="55">
        <v>5</v>
      </c>
      <c r="K6" s="55"/>
      <c r="L6" s="55">
        <v>30</v>
      </c>
      <c r="M6" s="55"/>
      <c r="N6" s="55">
        <f t="shared" si="0"/>
        <v>55</v>
      </c>
      <c r="O6" s="75"/>
      <c r="P6" s="77"/>
      <c r="Q6" s="79"/>
      <c r="R6" s="81"/>
    </row>
    <row r="7" spans="2:19" x14ac:dyDescent="0.25">
      <c r="B7" s="86" t="s">
        <v>1</v>
      </c>
      <c r="C7" s="74" t="s">
        <v>28</v>
      </c>
      <c r="D7" s="84" t="s">
        <v>33</v>
      </c>
      <c r="E7" s="82" t="s">
        <v>34</v>
      </c>
      <c r="F7" s="53" t="s">
        <v>31</v>
      </c>
      <c r="G7" s="54">
        <v>10</v>
      </c>
      <c r="H7" s="55">
        <f>'Proactive Lifecycle Replacement'!$H$5</f>
        <v>10</v>
      </c>
      <c r="I7" s="55"/>
      <c r="J7" s="55"/>
      <c r="K7" s="55">
        <v>5</v>
      </c>
      <c r="L7" s="55"/>
      <c r="M7" s="55">
        <v>10</v>
      </c>
      <c r="N7" s="55">
        <f t="shared" si="0"/>
        <v>35</v>
      </c>
      <c r="O7" s="74">
        <f>MAX(N7:N8)</f>
        <v>55</v>
      </c>
      <c r="P7" s="76">
        <f>MAX(N7:N8)*$P$3</f>
        <v>110</v>
      </c>
      <c r="Q7" s="78">
        <f>P7/$Q$3</f>
        <v>1.8333333333333333</v>
      </c>
      <c r="R7" s="80">
        <f>Q7*$R$3</f>
        <v>228.84475653450107</v>
      </c>
    </row>
    <row r="8" spans="2:19" x14ac:dyDescent="0.25">
      <c r="B8" s="87"/>
      <c r="C8" s="75"/>
      <c r="D8" s="85"/>
      <c r="E8" s="83"/>
      <c r="F8" s="53" t="s">
        <v>32</v>
      </c>
      <c r="G8" s="54">
        <v>10</v>
      </c>
      <c r="H8" s="55"/>
      <c r="I8" s="55">
        <v>10</v>
      </c>
      <c r="J8" s="55">
        <v>5</v>
      </c>
      <c r="K8" s="55"/>
      <c r="L8" s="55">
        <v>30</v>
      </c>
      <c r="M8" s="55"/>
      <c r="N8" s="55">
        <f t="shared" si="0"/>
        <v>55</v>
      </c>
      <c r="O8" s="75"/>
      <c r="P8" s="77"/>
      <c r="Q8" s="79"/>
      <c r="R8" s="81"/>
    </row>
    <row r="9" spans="2:19" x14ac:dyDescent="0.25">
      <c r="B9" s="82" t="s">
        <v>2</v>
      </c>
      <c r="C9" s="74" t="s">
        <v>28</v>
      </c>
      <c r="D9" s="84" t="s">
        <v>35</v>
      </c>
      <c r="E9" s="82" t="s">
        <v>36</v>
      </c>
      <c r="F9" s="53" t="s">
        <v>31</v>
      </c>
      <c r="G9" s="54">
        <v>10</v>
      </c>
      <c r="H9" s="55">
        <f>'Proactive Lifecycle Replacement'!$H$5</f>
        <v>10</v>
      </c>
      <c r="I9" s="55"/>
      <c r="J9" s="55"/>
      <c r="K9" s="55">
        <v>5</v>
      </c>
      <c r="L9" s="55"/>
      <c r="M9" s="55">
        <v>10</v>
      </c>
      <c r="N9" s="55">
        <f t="shared" si="0"/>
        <v>35</v>
      </c>
      <c r="O9" s="74">
        <f>MAX(N9:N10)</f>
        <v>65</v>
      </c>
      <c r="P9" s="76">
        <f>MAX(N9:N10)*$P$3</f>
        <v>130</v>
      </c>
      <c r="Q9" s="78">
        <f>P9/$Q$3</f>
        <v>2.1666666666666665</v>
      </c>
      <c r="R9" s="80">
        <f>Q9*$R$3</f>
        <v>270.45289408622853</v>
      </c>
    </row>
    <row r="10" spans="2:19" x14ac:dyDescent="0.25">
      <c r="B10" s="83"/>
      <c r="C10" s="75"/>
      <c r="D10" s="85"/>
      <c r="E10" s="83"/>
      <c r="F10" s="53" t="s">
        <v>32</v>
      </c>
      <c r="G10" s="54">
        <v>10</v>
      </c>
      <c r="H10" s="55"/>
      <c r="I10" s="55">
        <v>10</v>
      </c>
      <c r="J10" s="55">
        <v>5</v>
      </c>
      <c r="K10" s="55"/>
      <c r="L10" s="55">
        <v>40</v>
      </c>
      <c r="M10" s="55"/>
      <c r="N10" s="55">
        <f t="shared" si="0"/>
        <v>65</v>
      </c>
      <c r="O10" s="75"/>
      <c r="P10" s="77"/>
      <c r="Q10" s="79"/>
      <c r="R10" s="81"/>
    </row>
    <row r="11" spans="2:19" x14ac:dyDescent="0.25">
      <c r="B11" s="82" t="s">
        <v>3</v>
      </c>
      <c r="C11" s="74" t="s">
        <v>28</v>
      </c>
      <c r="D11" s="84" t="s">
        <v>37</v>
      </c>
      <c r="E11" s="82" t="s">
        <v>38</v>
      </c>
      <c r="F11" s="53" t="s">
        <v>31</v>
      </c>
      <c r="G11" s="54">
        <v>10</v>
      </c>
      <c r="H11" s="55">
        <f>'Proactive Lifecycle Replacement'!$H$5</f>
        <v>10</v>
      </c>
      <c r="I11" s="55"/>
      <c r="J11" s="55"/>
      <c r="K11" s="55">
        <v>5</v>
      </c>
      <c r="L11" s="55"/>
      <c r="M11" s="55">
        <v>10</v>
      </c>
      <c r="N11" s="55">
        <f t="shared" si="0"/>
        <v>35</v>
      </c>
      <c r="O11" s="74">
        <f>MAX(N11:N12)</f>
        <v>55</v>
      </c>
      <c r="P11" s="76">
        <f>MAX(N11:N12)*$P$3</f>
        <v>110</v>
      </c>
      <c r="Q11" s="78">
        <f>P11/$Q$3</f>
        <v>1.8333333333333333</v>
      </c>
      <c r="R11" s="80">
        <f>Q11*$R$3</f>
        <v>228.84475653450107</v>
      </c>
    </row>
    <row r="12" spans="2:19" x14ac:dyDescent="0.25">
      <c r="B12" s="83"/>
      <c r="C12" s="75"/>
      <c r="D12" s="85"/>
      <c r="E12" s="83"/>
      <c r="F12" s="53" t="s">
        <v>32</v>
      </c>
      <c r="G12" s="54">
        <v>10</v>
      </c>
      <c r="H12" s="55"/>
      <c r="I12" s="55">
        <v>10</v>
      </c>
      <c r="J12" s="55">
        <v>5</v>
      </c>
      <c r="K12" s="55"/>
      <c r="L12" s="55">
        <v>30</v>
      </c>
      <c r="M12" s="55"/>
      <c r="N12" s="55">
        <f t="shared" si="0"/>
        <v>55</v>
      </c>
      <c r="O12" s="75"/>
      <c r="P12" s="77"/>
      <c r="Q12" s="79"/>
      <c r="R12" s="81"/>
    </row>
    <row r="13" spans="2:19" x14ac:dyDescent="0.25">
      <c r="B13" s="82" t="s">
        <v>4</v>
      </c>
      <c r="C13" s="74" t="s">
        <v>28</v>
      </c>
      <c r="D13" s="84" t="s">
        <v>39</v>
      </c>
      <c r="E13" s="82" t="s">
        <v>40</v>
      </c>
      <c r="F13" s="53" t="s">
        <v>31</v>
      </c>
      <c r="G13" s="54">
        <v>10</v>
      </c>
      <c r="H13" s="55">
        <f>'Proactive Lifecycle Replacement'!$H$5</f>
        <v>10</v>
      </c>
      <c r="I13" s="55"/>
      <c r="J13" s="55"/>
      <c r="K13" s="55">
        <v>5</v>
      </c>
      <c r="L13" s="55"/>
      <c r="M13" s="55">
        <v>10</v>
      </c>
      <c r="N13" s="55">
        <f t="shared" si="0"/>
        <v>35</v>
      </c>
      <c r="O13" s="74">
        <f>MAX(N13:N14)</f>
        <v>65</v>
      </c>
      <c r="P13" s="76">
        <f>MAX(N13:N14)*$P$3</f>
        <v>130</v>
      </c>
      <c r="Q13" s="78">
        <f>P13/$Q$3</f>
        <v>2.1666666666666665</v>
      </c>
      <c r="R13" s="80">
        <f>Q13*$R$3</f>
        <v>270.45289408622853</v>
      </c>
    </row>
    <row r="14" spans="2:19" x14ac:dyDescent="0.25">
      <c r="B14" s="83"/>
      <c r="C14" s="75"/>
      <c r="D14" s="85"/>
      <c r="E14" s="83"/>
      <c r="F14" s="53" t="s">
        <v>32</v>
      </c>
      <c r="G14" s="54">
        <v>10</v>
      </c>
      <c r="H14" s="55"/>
      <c r="I14" s="55">
        <v>10</v>
      </c>
      <c r="J14" s="55">
        <v>5</v>
      </c>
      <c r="K14" s="55"/>
      <c r="L14" s="55">
        <v>40</v>
      </c>
      <c r="M14" s="55"/>
      <c r="N14" s="55">
        <f t="shared" si="0"/>
        <v>65</v>
      </c>
      <c r="O14" s="75"/>
      <c r="P14" s="77"/>
      <c r="Q14" s="79"/>
      <c r="R14" s="81"/>
    </row>
    <row r="15" spans="2:19" ht="14.25" customHeight="1" x14ac:dyDescent="0.25">
      <c r="B15" s="82" t="s">
        <v>5</v>
      </c>
      <c r="C15" s="74" t="s">
        <v>28</v>
      </c>
      <c r="D15" s="84" t="s">
        <v>41</v>
      </c>
      <c r="E15" s="82" t="s">
        <v>42</v>
      </c>
      <c r="F15" s="53" t="s">
        <v>31</v>
      </c>
      <c r="G15" s="54">
        <v>10</v>
      </c>
      <c r="H15" s="55">
        <f>'Proactive Lifecycle Replacement'!$H$5</f>
        <v>10</v>
      </c>
      <c r="I15" s="55"/>
      <c r="J15" s="55"/>
      <c r="K15" s="55">
        <v>5</v>
      </c>
      <c r="L15" s="55"/>
      <c r="M15" s="55">
        <v>10</v>
      </c>
      <c r="N15" s="55">
        <f t="shared" si="0"/>
        <v>35</v>
      </c>
      <c r="O15" s="74">
        <f>MAX(N15:N16)</f>
        <v>105</v>
      </c>
      <c r="P15" s="76">
        <f>MAX(N15:N16)*$P$3</f>
        <v>210</v>
      </c>
      <c r="Q15" s="78">
        <f>P15/$Q$3</f>
        <v>3.5</v>
      </c>
      <c r="R15" s="80">
        <f>Q15*$R$3</f>
        <v>436.88544429313845</v>
      </c>
    </row>
    <row r="16" spans="2:19" x14ac:dyDescent="0.25">
      <c r="B16" s="83"/>
      <c r="C16" s="75"/>
      <c r="D16" s="85"/>
      <c r="E16" s="83"/>
      <c r="F16" s="53" t="s">
        <v>32</v>
      </c>
      <c r="G16" s="54">
        <v>10</v>
      </c>
      <c r="H16" s="55"/>
      <c r="I16" s="55">
        <v>10</v>
      </c>
      <c r="J16" s="55">
        <v>5</v>
      </c>
      <c r="K16" s="55"/>
      <c r="L16" s="55">
        <v>80</v>
      </c>
      <c r="M16" s="55"/>
      <c r="N16" s="55">
        <f t="shared" si="0"/>
        <v>105</v>
      </c>
      <c r="O16" s="75"/>
      <c r="P16" s="77"/>
      <c r="Q16" s="79"/>
      <c r="R16" s="81"/>
    </row>
    <row r="17" spans="2:18" x14ac:dyDescent="0.25">
      <c r="B17" s="82" t="s">
        <v>6</v>
      </c>
      <c r="C17" s="74" t="s">
        <v>28</v>
      </c>
      <c r="D17" s="84" t="s">
        <v>41</v>
      </c>
      <c r="E17" s="82" t="s">
        <v>43</v>
      </c>
      <c r="F17" s="53" t="s">
        <v>31</v>
      </c>
      <c r="G17" s="54">
        <v>10</v>
      </c>
      <c r="H17" s="55">
        <f>'Proactive Lifecycle Replacement'!$H$5</f>
        <v>10</v>
      </c>
      <c r="I17" s="55"/>
      <c r="J17" s="55"/>
      <c r="K17" s="55">
        <v>5</v>
      </c>
      <c r="L17" s="55"/>
      <c r="M17" s="55">
        <v>10</v>
      </c>
      <c r="N17" s="55">
        <f t="shared" si="0"/>
        <v>35</v>
      </c>
      <c r="O17" s="74">
        <f>MAX(N17:N18)</f>
        <v>145</v>
      </c>
      <c r="P17" s="76">
        <f>MAX(N17:N18)*$P$3</f>
        <v>290</v>
      </c>
      <c r="Q17" s="78">
        <f>P17/$Q$3</f>
        <v>4.833333333333333</v>
      </c>
      <c r="R17" s="80">
        <f>Q17*$R$3</f>
        <v>603.31799450004826</v>
      </c>
    </row>
    <row r="18" spans="2:18" x14ac:dyDescent="0.25">
      <c r="B18" s="83"/>
      <c r="C18" s="75"/>
      <c r="D18" s="85"/>
      <c r="E18" s="83"/>
      <c r="F18" s="53" t="s">
        <v>32</v>
      </c>
      <c r="G18" s="54">
        <v>10</v>
      </c>
      <c r="H18" s="55"/>
      <c r="I18" s="55">
        <v>10</v>
      </c>
      <c r="J18" s="55">
        <v>5</v>
      </c>
      <c r="K18" s="55"/>
      <c r="L18" s="55">
        <v>120</v>
      </c>
      <c r="M18" s="55"/>
      <c r="N18" s="55">
        <f t="shared" si="0"/>
        <v>145</v>
      </c>
      <c r="O18" s="75"/>
      <c r="P18" s="77"/>
      <c r="Q18" s="79"/>
      <c r="R18" s="81"/>
    </row>
    <row r="19" spans="2:18" x14ac:dyDescent="0.25">
      <c r="B19" s="82" t="s">
        <v>7</v>
      </c>
      <c r="C19" s="74" t="s">
        <v>44</v>
      </c>
      <c r="D19" s="84" t="s">
        <v>45</v>
      </c>
      <c r="E19" s="82" t="s">
        <v>46</v>
      </c>
      <c r="F19" s="53" t="s">
        <v>31</v>
      </c>
      <c r="G19" s="54">
        <v>10</v>
      </c>
      <c r="H19" s="55">
        <f>'Proactive Lifecycle Replacement'!$H$5</f>
        <v>10</v>
      </c>
      <c r="I19" s="55"/>
      <c r="J19" s="55"/>
      <c r="K19" s="55">
        <v>5</v>
      </c>
      <c r="L19" s="55"/>
      <c r="M19" s="55">
        <v>10</v>
      </c>
      <c r="N19" s="55">
        <f t="shared" si="0"/>
        <v>35</v>
      </c>
      <c r="O19" s="74">
        <f>MAX(N19:N20)</f>
        <v>55</v>
      </c>
      <c r="P19" s="76">
        <f>MAX(N19:N20)*$P$3</f>
        <v>110</v>
      </c>
      <c r="Q19" s="78">
        <f>P19/$Q$3</f>
        <v>1.8333333333333333</v>
      </c>
      <c r="R19" s="80">
        <f>Q19*$R$3</f>
        <v>228.84475653450107</v>
      </c>
    </row>
    <row r="20" spans="2:18" x14ac:dyDescent="0.25">
      <c r="B20" s="83"/>
      <c r="C20" s="75"/>
      <c r="D20" s="85"/>
      <c r="E20" s="83"/>
      <c r="F20" s="53" t="s">
        <v>32</v>
      </c>
      <c r="G20" s="54">
        <v>10</v>
      </c>
      <c r="H20" s="55"/>
      <c r="I20" s="55">
        <v>10</v>
      </c>
      <c r="J20" s="55">
        <v>5</v>
      </c>
      <c r="K20" s="55"/>
      <c r="L20" s="55">
        <v>30</v>
      </c>
      <c r="M20" s="55"/>
      <c r="N20" s="55">
        <f t="shared" si="0"/>
        <v>55</v>
      </c>
      <c r="O20" s="75"/>
      <c r="P20" s="77"/>
      <c r="Q20" s="79"/>
      <c r="R20" s="81"/>
    </row>
    <row r="21" spans="2:18" x14ac:dyDescent="0.25">
      <c r="B21" s="82" t="s">
        <v>8</v>
      </c>
      <c r="C21" s="74" t="s">
        <v>47</v>
      </c>
      <c r="D21" s="84" t="s">
        <v>48</v>
      </c>
      <c r="E21" s="82" t="s">
        <v>49</v>
      </c>
      <c r="F21" s="53" t="s">
        <v>31</v>
      </c>
      <c r="G21" s="54">
        <v>10</v>
      </c>
      <c r="H21" s="55">
        <f>'Proactive Lifecycle Replacement'!$H$5</f>
        <v>10</v>
      </c>
      <c r="I21" s="55"/>
      <c r="J21" s="55"/>
      <c r="K21" s="55">
        <v>5</v>
      </c>
      <c r="L21" s="55"/>
      <c r="M21" s="55">
        <v>10</v>
      </c>
      <c r="N21" s="55">
        <f t="shared" si="0"/>
        <v>35</v>
      </c>
      <c r="O21" s="74">
        <f>MAX(N21:N22)</f>
        <v>55</v>
      </c>
      <c r="P21" s="76">
        <f>MAX(N21:N22)*$P$3</f>
        <v>110</v>
      </c>
      <c r="Q21" s="78">
        <f>P21/$Q$3</f>
        <v>1.8333333333333333</v>
      </c>
      <c r="R21" s="80">
        <f>Q21*$R$3</f>
        <v>228.84475653450107</v>
      </c>
    </row>
    <row r="22" spans="2:18" x14ac:dyDescent="0.25">
      <c r="B22" s="83"/>
      <c r="C22" s="75"/>
      <c r="D22" s="85"/>
      <c r="E22" s="83"/>
      <c r="F22" s="53" t="s">
        <v>32</v>
      </c>
      <c r="G22" s="54">
        <v>10</v>
      </c>
      <c r="H22" s="55"/>
      <c r="I22" s="55">
        <v>10</v>
      </c>
      <c r="J22" s="55">
        <v>5</v>
      </c>
      <c r="K22" s="55"/>
      <c r="L22" s="55">
        <v>30</v>
      </c>
      <c r="M22" s="55"/>
      <c r="N22" s="55">
        <f t="shared" si="0"/>
        <v>55</v>
      </c>
      <c r="O22" s="75"/>
      <c r="P22" s="77"/>
      <c r="Q22" s="79"/>
      <c r="R22" s="81"/>
    </row>
    <row r="23" spans="2:18" x14ac:dyDescent="0.25">
      <c r="B23" s="82" t="s">
        <v>9</v>
      </c>
      <c r="C23" s="74" t="s">
        <v>44</v>
      </c>
      <c r="D23" s="84" t="s">
        <v>50</v>
      </c>
      <c r="E23" s="82" t="s">
        <v>51</v>
      </c>
      <c r="F23" s="53" t="s">
        <v>31</v>
      </c>
      <c r="G23" s="54">
        <v>10</v>
      </c>
      <c r="H23" s="55">
        <f>'Proactive Lifecycle Replacement'!$H$5</f>
        <v>10</v>
      </c>
      <c r="I23" s="55"/>
      <c r="J23" s="55"/>
      <c r="K23" s="55">
        <v>5</v>
      </c>
      <c r="L23" s="55"/>
      <c r="M23" s="55">
        <v>10</v>
      </c>
      <c r="N23" s="55">
        <f t="shared" si="0"/>
        <v>35</v>
      </c>
      <c r="O23" s="74">
        <f>MAX(N23:N24)</f>
        <v>55</v>
      </c>
      <c r="P23" s="76">
        <f>MAX(N23:N24)*$P$3</f>
        <v>110</v>
      </c>
      <c r="Q23" s="78">
        <f>P23/$Q$3</f>
        <v>1.8333333333333333</v>
      </c>
      <c r="R23" s="80">
        <f>Q23*$R$3</f>
        <v>228.84475653450107</v>
      </c>
    </row>
    <row r="24" spans="2:18" x14ac:dyDescent="0.25">
      <c r="B24" s="83"/>
      <c r="C24" s="75"/>
      <c r="D24" s="85"/>
      <c r="E24" s="83"/>
      <c r="F24" s="53" t="s">
        <v>32</v>
      </c>
      <c r="G24" s="54">
        <v>10</v>
      </c>
      <c r="H24" s="55"/>
      <c r="I24" s="55">
        <v>10</v>
      </c>
      <c r="J24" s="55">
        <v>5</v>
      </c>
      <c r="K24" s="55"/>
      <c r="L24" s="55">
        <v>30</v>
      </c>
      <c r="M24" s="55"/>
      <c r="N24" s="55">
        <f t="shared" si="0"/>
        <v>55</v>
      </c>
      <c r="O24" s="75"/>
      <c r="P24" s="77"/>
      <c r="Q24" s="79"/>
      <c r="R24" s="81"/>
    </row>
    <row r="25" spans="2:18" x14ac:dyDescent="0.25">
      <c r="B25" s="82" t="s">
        <v>10</v>
      </c>
      <c r="C25" s="82" t="s">
        <v>47</v>
      </c>
      <c r="D25" s="86" t="s">
        <v>52</v>
      </c>
      <c r="E25" s="82" t="s">
        <v>53</v>
      </c>
      <c r="F25" s="53" t="s">
        <v>31</v>
      </c>
      <c r="G25" s="54">
        <v>10</v>
      </c>
      <c r="H25" s="55">
        <f>'Proactive Lifecycle Replacement'!$H$5</f>
        <v>10</v>
      </c>
      <c r="I25" s="55"/>
      <c r="J25" s="55"/>
      <c r="K25" s="55">
        <v>5</v>
      </c>
      <c r="L25" s="55"/>
      <c r="M25" s="55">
        <v>10</v>
      </c>
      <c r="N25" s="55">
        <f t="shared" si="0"/>
        <v>35</v>
      </c>
      <c r="O25" s="74">
        <f>MAX(N25:N26)</f>
        <v>55</v>
      </c>
      <c r="P25" s="76">
        <f>MAX(N25:N26)*$P$3</f>
        <v>110</v>
      </c>
      <c r="Q25" s="78">
        <f>P25/$Q$3</f>
        <v>1.8333333333333333</v>
      </c>
      <c r="R25" s="80">
        <f>Q25*$R$3</f>
        <v>228.84475653450107</v>
      </c>
    </row>
    <row r="26" spans="2:18" x14ac:dyDescent="0.25">
      <c r="B26" s="83"/>
      <c r="C26" s="83"/>
      <c r="D26" s="87"/>
      <c r="E26" s="83"/>
      <c r="F26" s="53" t="s">
        <v>32</v>
      </c>
      <c r="G26" s="54">
        <v>10</v>
      </c>
      <c r="H26" s="55"/>
      <c r="I26" s="55">
        <v>10</v>
      </c>
      <c r="J26" s="55">
        <v>5</v>
      </c>
      <c r="K26" s="55"/>
      <c r="L26" s="55">
        <v>30</v>
      </c>
      <c r="M26" s="55"/>
      <c r="N26" s="55">
        <f t="shared" si="0"/>
        <v>55</v>
      </c>
      <c r="O26" s="75"/>
      <c r="P26" s="77"/>
      <c r="Q26" s="79"/>
      <c r="R26" s="81"/>
    </row>
    <row r="27" spans="2:18" x14ac:dyDescent="0.25">
      <c r="M27" s="57"/>
      <c r="N27" s="58"/>
      <c r="O27" s="58"/>
    </row>
  </sheetData>
  <mergeCells count="90">
    <mergeCell ref="B25:B26"/>
    <mergeCell ref="C25:C26"/>
    <mergeCell ref="D25:D26"/>
    <mergeCell ref="E25:E26"/>
    <mergeCell ref="B21:B22"/>
    <mergeCell ref="C21:C22"/>
    <mergeCell ref="D21:D22"/>
    <mergeCell ref="E21:E22"/>
    <mergeCell ref="B23:B24"/>
    <mergeCell ref="C23:C24"/>
    <mergeCell ref="D23:D24"/>
    <mergeCell ref="E23:E24"/>
    <mergeCell ref="B17:B18"/>
    <mergeCell ref="C17:C18"/>
    <mergeCell ref="D17:D18"/>
    <mergeCell ref="E17:E18"/>
    <mergeCell ref="B19:B20"/>
    <mergeCell ref="C19:C20"/>
    <mergeCell ref="D19:D20"/>
    <mergeCell ref="E19:E20"/>
    <mergeCell ref="B13:B14"/>
    <mergeCell ref="C13:C14"/>
    <mergeCell ref="D13:D14"/>
    <mergeCell ref="E13:E14"/>
    <mergeCell ref="B15:B16"/>
    <mergeCell ref="C15:C16"/>
    <mergeCell ref="D15:D16"/>
    <mergeCell ref="E15:E16"/>
    <mergeCell ref="B9:B10"/>
    <mergeCell ref="C9:C10"/>
    <mergeCell ref="D9:D10"/>
    <mergeCell ref="E9:E10"/>
    <mergeCell ref="B11:B12"/>
    <mergeCell ref="C11:C12"/>
    <mergeCell ref="D11:D12"/>
    <mergeCell ref="E11:E12"/>
    <mergeCell ref="B5:B6"/>
    <mergeCell ref="C5:C6"/>
    <mergeCell ref="D5:D6"/>
    <mergeCell ref="E5:E6"/>
    <mergeCell ref="B7:B8"/>
    <mergeCell ref="C7:C8"/>
    <mergeCell ref="D7:D8"/>
    <mergeCell ref="E7:E8"/>
    <mergeCell ref="O5:O6"/>
    <mergeCell ref="P5:P6"/>
    <mergeCell ref="Q5:Q6"/>
    <mergeCell ref="O7:O8"/>
    <mergeCell ref="P7:P8"/>
    <mergeCell ref="Q7:Q8"/>
    <mergeCell ref="Q15:Q16"/>
    <mergeCell ref="O9:O10"/>
    <mergeCell ref="P9:P10"/>
    <mergeCell ref="Q9:Q10"/>
    <mergeCell ref="O11:O12"/>
    <mergeCell ref="P11:P12"/>
    <mergeCell ref="Q11:Q12"/>
    <mergeCell ref="R25:R26"/>
    <mergeCell ref="O21:O22"/>
    <mergeCell ref="P21:P22"/>
    <mergeCell ref="Q21:Q22"/>
    <mergeCell ref="O23:O24"/>
    <mergeCell ref="P23:P24"/>
    <mergeCell ref="Q23:Q24"/>
    <mergeCell ref="R15:R16"/>
    <mergeCell ref="R17:R18"/>
    <mergeCell ref="R19:R20"/>
    <mergeCell ref="R21:R22"/>
    <mergeCell ref="R23:R24"/>
    <mergeCell ref="R5:R6"/>
    <mergeCell ref="R7:R8"/>
    <mergeCell ref="R9:R10"/>
    <mergeCell ref="R11:R12"/>
    <mergeCell ref="R13:R14"/>
    <mergeCell ref="B1:O1"/>
    <mergeCell ref="G3:O3"/>
    <mergeCell ref="O25:O26"/>
    <mergeCell ref="P25:P26"/>
    <mergeCell ref="Q25:Q26"/>
    <mergeCell ref="O17:O18"/>
    <mergeCell ref="P17:P18"/>
    <mergeCell ref="Q17:Q18"/>
    <mergeCell ref="O19:O20"/>
    <mergeCell ref="P19:P20"/>
    <mergeCell ref="Q19:Q20"/>
    <mergeCell ref="O13:O14"/>
    <mergeCell ref="P13:P14"/>
    <mergeCell ref="Q13:Q14"/>
    <mergeCell ref="O15:O16"/>
    <mergeCell ref="P15:P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260DB-CB5F-44FD-9EAB-B92EBC5DDE8D}">
  <sheetPr>
    <tabColor rgb="FF0070C0"/>
  </sheetPr>
  <dimension ref="B1:S29"/>
  <sheetViews>
    <sheetView zoomScaleNormal="100" workbookViewId="0">
      <pane ySplit="1" topLeftCell="A2" activePane="bottomLeft" state="frozen"/>
      <selection activeCell="F28" sqref="F28"/>
      <selection pane="bottomLeft" activeCell="A2" sqref="A2"/>
    </sheetView>
  </sheetViews>
  <sheetFormatPr defaultColWidth="8" defaultRowHeight="15" x14ac:dyDescent="0.25"/>
  <cols>
    <col min="1" max="1" width="4" style="48" customWidth="1"/>
    <col min="2" max="2" width="38.42578125" style="48" customWidth="1"/>
    <col min="3" max="3" width="11.42578125" style="48" customWidth="1"/>
    <col min="4" max="4" width="28" style="56" customWidth="1"/>
    <col min="5" max="5" width="13.7109375" style="48" bestFit="1" customWidth="1"/>
    <col min="6" max="6" width="12.5703125" style="48" bestFit="1" customWidth="1"/>
    <col min="7" max="7" width="12.5703125" style="57" customWidth="1"/>
    <col min="8" max="8" width="16.140625" style="48" customWidth="1"/>
    <col min="9" max="9" width="12.28515625" style="48" customWidth="1"/>
    <col min="10" max="10" width="13.42578125" style="48" customWidth="1"/>
    <col min="11" max="11" width="14.85546875" style="48" customWidth="1"/>
    <col min="12" max="12" width="17.42578125" style="48" customWidth="1"/>
    <col min="13" max="13" width="26.140625" style="48" customWidth="1"/>
    <col min="14" max="15" width="11.140625" style="48" customWidth="1"/>
    <col min="16" max="16" width="14.42578125" style="48" customWidth="1"/>
    <col min="17" max="17" width="12" style="48" customWidth="1"/>
    <col min="18" max="18" width="9.28515625" style="64" customWidth="1"/>
    <col min="19" max="16384" width="8" style="48"/>
  </cols>
  <sheetData>
    <row r="1" spans="2:19" s="43" customFormat="1" ht="32.25" customHeight="1" x14ac:dyDescent="0.25">
      <c r="B1" s="92" t="s">
        <v>58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2:19" s="43" customFormat="1" ht="24" customHeight="1" thickBot="1" x14ac:dyDescent="0.3">
      <c r="B2" s="41"/>
      <c r="C2" s="41"/>
      <c r="D2" s="42"/>
      <c r="E2" s="41"/>
      <c r="F2" s="44"/>
      <c r="G2" s="44"/>
      <c r="H2" s="44"/>
      <c r="I2" s="44"/>
      <c r="J2" s="44"/>
      <c r="K2" s="44"/>
      <c r="L2" s="44"/>
      <c r="M2" s="44"/>
      <c r="N2" s="44"/>
      <c r="O2" s="44"/>
      <c r="R2" s="68">
        <v>45444</v>
      </c>
    </row>
    <row r="3" spans="2:19" ht="29.25" customHeight="1" thickBot="1" x14ac:dyDescent="0.3">
      <c r="B3" s="46"/>
      <c r="C3" s="46"/>
      <c r="D3" s="47"/>
      <c r="E3" s="46"/>
      <c r="F3" s="46"/>
      <c r="G3" s="71" t="s">
        <v>12</v>
      </c>
      <c r="H3" s="72"/>
      <c r="I3" s="72"/>
      <c r="J3" s="72"/>
      <c r="K3" s="72"/>
      <c r="L3" s="72"/>
      <c r="M3" s="72"/>
      <c r="N3" s="72"/>
      <c r="O3" s="73"/>
      <c r="P3" s="66">
        <v>2</v>
      </c>
      <c r="Q3" s="67">
        <v>60</v>
      </c>
      <c r="R3" s="69">
        <v>124.82441265518241</v>
      </c>
      <c r="S3" s="70" t="s">
        <v>81</v>
      </c>
    </row>
    <row r="4" spans="2:19" s="52" customFormat="1" ht="51" customHeight="1" x14ac:dyDescent="0.25">
      <c r="B4" s="49" t="s">
        <v>13</v>
      </c>
      <c r="C4" s="49" t="s">
        <v>14</v>
      </c>
      <c r="D4" s="50" t="s">
        <v>15</v>
      </c>
      <c r="E4" s="49" t="s">
        <v>16</v>
      </c>
      <c r="F4" s="49" t="s">
        <v>17</v>
      </c>
      <c r="G4" s="49" t="s">
        <v>18</v>
      </c>
      <c r="H4" s="50" t="s">
        <v>19</v>
      </c>
      <c r="I4" s="50" t="s">
        <v>20</v>
      </c>
      <c r="J4" s="50" t="s">
        <v>55</v>
      </c>
      <c r="K4" s="50" t="s">
        <v>56</v>
      </c>
      <c r="L4" s="50" t="s">
        <v>57</v>
      </c>
      <c r="M4" s="50" t="s">
        <v>23</v>
      </c>
      <c r="N4" s="50" t="s">
        <v>24</v>
      </c>
      <c r="O4" s="50" t="s">
        <v>25</v>
      </c>
      <c r="P4" s="51" t="s">
        <v>26</v>
      </c>
      <c r="Q4" s="51" t="s">
        <v>27</v>
      </c>
      <c r="R4" s="51" t="s">
        <v>77</v>
      </c>
    </row>
    <row r="5" spans="2:19" x14ac:dyDescent="0.25">
      <c r="B5" s="82" t="s">
        <v>0</v>
      </c>
      <c r="C5" s="74" t="s">
        <v>28</v>
      </c>
      <c r="D5" s="84" t="s">
        <v>29</v>
      </c>
      <c r="E5" s="82" t="s">
        <v>30</v>
      </c>
      <c r="F5" s="53" t="s">
        <v>31</v>
      </c>
      <c r="G5" s="54">
        <v>25</v>
      </c>
      <c r="H5" s="55">
        <v>10</v>
      </c>
      <c r="I5" s="55"/>
      <c r="J5" s="55"/>
      <c r="K5" s="55">
        <v>5</v>
      </c>
      <c r="L5" s="55">
        <v>20</v>
      </c>
      <c r="M5" s="55">
        <v>5</v>
      </c>
      <c r="N5" s="55">
        <f t="shared" ref="N5:N26" si="0">SUM(G5:M5)</f>
        <v>65</v>
      </c>
      <c r="O5" s="74">
        <f>MAX(N5:N6)</f>
        <v>75</v>
      </c>
      <c r="P5" s="76">
        <f>MAX(N5:N6)*$P$3</f>
        <v>150</v>
      </c>
      <c r="Q5" s="78">
        <f>P5/$Q$3</f>
        <v>2.5</v>
      </c>
      <c r="R5" s="80">
        <f>Q5*$R$3</f>
        <v>312.06103163795603</v>
      </c>
    </row>
    <row r="6" spans="2:19" x14ac:dyDescent="0.25">
      <c r="B6" s="83"/>
      <c r="C6" s="75"/>
      <c r="D6" s="85"/>
      <c r="E6" s="83"/>
      <c r="F6" s="53" t="s">
        <v>32</v>
      </c>
      <c r="G6" s="54">
        <v>25</v>
      </c>
      <c r="H6" s="55">
        <v>10</v>
      </c>
      <c r="I6" s="55">
        <v>10</v>
      </c>
      <c r="J6" s="55">
        <v>5</v>
      </c>
      <c r="K6" s="55"/>
      <c r="L6" s="55">
        <v>20</v>
      </c>
      <c r="M6" s="55">
        <f>'Faults and Failures'!$M$5</f>
        <v>5</v>
      </c>
      <c r="N6" s="55">
        <f t="shared" si="0"/>
        <v>75</v>
      </c>
      <c r="O6" s="75"/>
      <c r="P6" s="77"/>
      <c r="Q6" s="79"/>
      <c r="R6" s="81"/>
    </row>
    <row r="7" spans="2:19" x14ac:dyDescent="0.25">
      <c r="B7" s="86" t="s">
        <v>1</v>
      </c>
      <c r="C7" s="74" t="s">
        <v>28</v>
      </c>
      <c r="D7" s="84" t="s">
        <v>33</v>
      </c>
      <c r="E7" s="82" t="s">
        <v>34</v>
      </c>
      <c r="F7" s="53" t="s">
        <v>31</v>
      </c>
      <c r="G7" s="54">
        <v>25</v>
      </c>
      <c r="H7" s="55">
        <v>10</v>
      </c>
      <c r="I7" s="55"/>
      <c r="J7" s="55"/>
      <c r="K7" s="55">
        <v>5</v>
      </c>
      <c r="L7" s="55">
        <v>20</v>
      </c>
      <c r="M7" s="55">
        <f>'Faults and Failures'!$M$5</f>
        <v>5</v>
      </c>
      <c r="N7" s="55">
        <f t="shared" si="0"/>
        <v>65</v>
      </c>
      <c r="O7" s="74">
        <f>MAX(N7:N8)</f>
        <v>75</v>
      </c>
      <c r="P7" s="76">
        <f>MAX(N7:N8)*$P$3</f>
        <v>150</v>
      </c>
      <c r="Q7" s="78">
        <f>P7/$Q$3</f>
        <v>2.5</v>
      </c>
      <c r="R7" s="80">
        <f>Q7*$R$3</f>
        <v>312.06103163795603</v>
      </c>
    </row>
    <row r="8" spans="2:19" x14ac:dyDescent="0.25">
      <c r="B8" s="87"/>
      <c r="C8" s="75"/>
      <c r="D8" s="85"/>
      <c r="E8" s="83"/>
      <c r="F8" s="53" t="s">
        <v>32</v>
      </c>
      <c r="G8" s="54">
        <v>25</v>
      </c>
      <c r="H8" s="55">
        <v>10</v>
      </c>
      <c r="I8" s="55">
        <v>10</v>
      </c>
      <c r="J8" s="55">
        <v>5</v>
      </c>
      <c r="K8" s="55"/>
      <c r="L8" s="55">
        <v>20</v>
      </c>
      <c r="M8" s="55">
        <f>'Faults and Failures'!$M$5</f>
        <v>5</v>
      </c>
      <c r="N8" s="55">
        <f t="shared" si="0"/>
        <v>75</v>
      </c>
      <c r="O8" s="75"/>
      <c r="P8" s="77"/>
      <c r="Q8" s="79"/>
      <c r="R8" s="81"/>
    </row>
    <row r="9" spans="2:19" x14ac:dyDescent="0.25">
      <c r="B9" s="82" t="s">
        <v>2</v>
      </c>
      <c r="C9" s="74" t="s">
        <v>28</v>
      </c>
      <c r="D9" s="84" t="s">
        <v>35</v>
      </c>
      <c r="E9" s="82" t="s">
        <v>36</v>
      </c>
      <c r="F9" s="53" t="s">
        <v>31</v>
      </c>
      <c r="G9" s="54">
        <v>25</v>
      </c>
      <c r="H9" s="55">
        <v>10</v>
      </c>
      <c r="I9" s="55"/>
      <c r="J9" s="55"/>
      <c r="K9" s="55">
        <v>5</v>
      </c>
      <c r="L9" s="55">
        <v>25</v>
      </c>
      <c r="M9" s="55">
        <f>'Faults and Failures'!$M$5</f>
        <v>5</v>
      </c>
      <c r="N9" s="55">
        <f t="shared" si="0"/>
        <v>70</v>
      </c>
      <c r="O9" s="74">
        <f>MAX(N9:N10)</f>
        <v>80</v>
      </c>
      <c r="P9" s="76">
        <f>MAX(N9:N10)*$P$3</f>
        <v>160</v>
      </c>
      <c r="Q9" s="78">
        <f>P9/$Q$3</f>
        <v>2.6666666666666665</v>
      </c>
      <c r="R9" s="80">
        <f>Q9*$R$3</f>
        <v>332.86510041381973</v>
      </c>
    </row>
    <row r="10" spans="2:19" x14ac:dyDescent="0.25">
      <c r="B10" s="83"/>
      <c r="C10" s="75"/>
      <c r="D10" s="85"/>
      <c r="E10" s="83"/>
      <c r="F10" s="53" t="s">
        <v>32</v>
      </c>
      <c r="G10" s="54">
        <v>25</v>
      </c>
      <c r="H10" s="55">
        <v>10</v>
      </c>
      <c r="I10" s="55">
        <v>10</v>
      </c>
      <c r="J10" s="55">
        <v>5</v>
      </c>
      <c r="K10" s="55"/>
      <c r="L10" s="55">
        <v>25</v>
      </c>
      <c r="M10" s="55">
        <f>'Faults and Failures'!$M$5</f>
        <v>5</v>
      </c>
      <c r="N10" s="55">
        <f t="shared" si="0"/>
        <v>80</v>
      </c>
      <c r="O10" s="75"/>
      <c r="P10" s="77"/>
      <c r="Q10" s="79"/>
      <c r="R10" s="81"/>
    </row>
    <row r="11" spans="2:19" x14ac:dyDescent="0.25">
      <c r="B11" s="82" t="s">
        <v>3</v>
      </c>
      <c r="C11" s="74" t="s">
        <v>28</v>
      </c>
      <c r="D11" s="84" t="s">
        <v>37</v>
      </c>
      <c r="E11" s="82" t="s">
        <v>38</v>
      </c>
      <c r="F11" s="53" t="s">
        <v>31</v>
      </c>
      <c r="G11" s="54">
        <v>25</v>
      </c>
      <c r="H11" s="55">
        <v>10</v>
      </c>
      <c r="I11" s="55"/>
      <c r="J11" s="55"/>
      <c r="K11" s="55">
        <v>5</v>
      </c>
      <c r="L11" s="55">
        <v>20</v>
      </c>
      <c r="M11" s="55">
        <f>'Faults and Failures'!$M$5</f>
        <v>5</v>
      </c>
      <c r="N11" s="55">
        <f t="shared" si="0"/>
        <v>65</v>
      </c>
      <c r="O11" s="74">
        <f>MAX(N11:N12)</f>
        <v>75</v>
      </c>
      <c r="P11" s="76">
        <f>MAX(N11:N12)*$P$3</f>
        <v>150</v>
      </c>
      <c r="Q11" s="78">
        <f>P11/$Q$3</f>
        <v>2.5</v>
      </c>
      <c r="R11" s="80">
        <f>Q11*$R$3</f>
        <v>312.06103163795603</v>
      </c>
    </row>
    <row r="12" spans="2:19" x14ac:dyDescent="0.25">
      <c r="B12" s="83"/>
      <c r="C12" s="75"/>
      <c r="D12" s="85"/>
      <c r="E12" s="83"/>
      <c r="F12" s="53" t="s">
        <v>32</v>
      </c>
      <c r="G12" s="54">
        <v>25</v>
      </c>
      <c r="H12" s="55">
        <v>10</v>
      </c>
      <c r="I12" s="55">
        <v>10</v>
      </c>
      <c r="J12" s="55">
        <v>5</v>
      </c>
      <c r="K12" s="55"/>
      <c r="L12" s="55">
        <v>20</v>
      </c>
      <c r="M12" s="55">
        <f>'Faults and Failures'!$M$5</f>
        <v>5</v>
      </c>
      <c r="N12" s="55">
        <f t="shared" si="0"/>
        <v>75</v>
      </c>
      <c r="O12" s="75"/>
      <c r="P12" s="77"/>
      <c r="Q12" s="79"/>
      <c r="R12" s="81"/>
    </row>
    <row r="13" spans="2:19" x14ac:dyDescent="0.25">
      <c r="B13" s="82" t="s">
        <v>4</v>
      </c>
      <c r="C13" s="74" t="s">
        <v>28</v>
      </c>
      <c r="D13" s="84" t="s">
        <v>39</v>
      </c>
      <c r="E13" s="82" t="s">
        <v>40</v>
      </c>
      <c r="F13" s="53" t="s">
        <v>31</v>
      </c>
      <c r="G13" s="54">
        <v>25</v>
      </c>
      <c r="H13" s="55">
        <v>10</v>
      </c>
      <c r="I13" s="55"/>
      <c r="J13" s="55"/>
      <c r="K13" s="55">
        <v>5</v>
      </c>
      <c r="L13" s="55">
        <v>30</v>
      </c>
      <c r="M13" s="55">
        <f>'Faults and Failures'!$M$5</f>
        <v>5</v>
      </c>
      <c r="N13" s="55">
        <f t="shared" si="0"/>
        <v>75</v>
      </c>
      <c r="O13" s="74">
        <f>MAX(N13:N14)</f>
        <v>85</v>
      </c>
      <c r="P13" s="76">
        <f>MAX(N13:N14)*$P$3</f>
        <v>170</v>
      </c>
      <c r="Q13" s="78">
        <f>P13/$Q$3</f>
        <v>2.8333333333333335</v>
      </c>
      <c r="R13" s="80">
        <f>Q13*$R$3</f>
        <v>353.66916918968354</v>
      </c>
    </row>
    <row r="14" spans="2:19" x14ac:dyDescent="0.25">
      <c r="B14" s="83"/>
      <c r="C14" s="75"/>
      <c r="D14" s="85"/>
      <c r="E14" s="83"/>
      <c r="F14" s="53" t="s">
        <v>32</v>
      </c>
      <c r="G14" s="54">
        <v>25</v>
      </c>
      <c r="H14" s="55">
        <v>10</v>
      </c>
      <c r="I14" s="55">
        <v>10</v>
      </c>
      <c r="J14" s="55">
        <v>5</v>
      </c>
      <c r="K14" s="55"/>
      <c r="L14" s="55">
        <v>30</v>
      </c>
      <c r="M14" s="55">
        <f>'Faults and Failures'!$M$5</f>
        <v>5</v>
      </c>
      <c r="N14" s="55">
        <f t="shared" si="0"/>
        <v>85</v>
      </c>
      <c r="O14" s="75"/>
      <c r="P14" s="77"/>
      <c r="Q14" s="79"/>
      <c r="R14" s="81"/>
    </row>
    <row r="15" spans="2:19" ht="14.25" customHeight="1" x14ac:dyDescent="0.25">
      <c r="B15" s="82" t="s">
        <v>5</v>
      </c>
      <c r="C15" s="74" t="s">
        <v>28</v>
      </c>
      <c r="D15" s="84" t="s">
        <v>41</v>
      </c>
      <c r="E15" s="82" t="s">
        <v>42</v>
      </c>
      <c r="F15" s="53" t="s">
        <v>31</v>
      </c>
      <c r="G15" s="54">
        <v>25</v>
      </c>
      <c r="H15" s="55">
        <v>10</v>
      </c>
      <c r="I15" s="55"/>
      <c r="J15" s="55"/>
      <c r="K15" s="55">
        <v>5</v>
      </c>
      <c r="L15" s="55">
        <v>40</v>
      </c>
      <c r="M15" s="55">
        <f>'Faults and Failures'!$M$5</f>
        <v>5</v>
      </c>
      <c r="N15" s="55">
        <f t="shared" si="0"/>
        <v>85</v>
      </c>
      <c r="O15" s="74">
        <f>MAX(N15:N16)</f>
        <v>95</v>
      </c>
      <c r="P15" s="76">
        <f>MAX(N15:N16)*$P$3</f>
        <v>190</v>
      </c>
      <c r="Q15" s="78">
        <f>P15/$Q$3</f>
        <v>3.1666666666666665</v>
      </c>
      <c r="R15" s="80">
        <f>Q15*$R$3</f>
        <v>395.27730674141094</v>
      </c>
    </row>
    <row r="16" spans="2:19" x14ac:dyDescent="0.25">
      <c r="B16" s="83"/>
      <c r="C16" s="75"/>
      <c r="D16" s="85"/>
      <c r="E16" s="83"/>
      <c r="F16" s="53" t="s">
        <v>32</v>
      </c>
      <c r="G16" s="54">
        <v>25</v>
      </c>
      <c r="H16" s="55">
        <v>10</v>
      </c>
      <c r="I16" s="55">
        <v>10</v>
      </c>
      <c r="J16" s="55">
        <v>5</v>
      </c>
      <c r="K16" s="55"/>
      <c r="L16" s="55">
        <v>40</v>
      </c>
      <c r="M16" s="55">
        <f>'Faults and Failures'!$M$5</f>
        <v>5</v>
      </c>
      <c r="N16" s="55">
        <f t="shared" si="0"/>
        <v>95</v>
      </c>
      <c r="O16" s="75"/>
      <c r="P16" s="77"/>
      <c r="Q16" s="79"/>
      <c r="R16" s="81"/>
    </row>
    <row r="17" spans="2:18" x14ac:dyDescent="0.25">
      <c r="B17" s="82" t="s">
        <v>6</v>
      </c>
      <c r="C17" s="74" t="s">
        <v>28</v>
      </c>
      <c r="D17" s="84" t="s">
        <v>41</v>
      </c>
      <c r="E17" s="82" t="s">
        <v>43</v>
      </c>
      <c r="F17" s="53" t="s">
        <v>31</v>
      </c>
      <c r="G17" s="54">
        <v>25</v>
      </c>
      <c r="H17" s="55">
        <v>10</v>
      </c>
      <c r="I17" s="55"/>
      <c r="J17" s="55"/>
      <c r="K17" s="55">
        <v>5</v>
      </c>
      <c r="L17" s="55">
        <v>60</v>
      </c>
      <c r="M17" s="55">
        <f>'Faults and Failures'!$M$5</f>
        <v>5</v>
      </c>
      <c r="N17" s="55">
        <f t="shared" si="0"/>
        <v>105</v>
      </c>
      <c r="O17" s="74">
        <f>MAX(N17:N18)</f>
        <v>115</v>
      </c>
      <c r="P17" s="76">
        <f>MAX(N17:N18)*$P$3</f>
        <v>230</v>
      </c>
      <c r="Q17" s="78">
        <f>P17/$Q$3</f>
        <v>3.8333333333333335</v>
      </c>
      <c r="R17" s="80">
        <f>Q17*$R$3</f>
        <v>478.49358184486596</v>
      </c>
    </row>
    <row r="18" spans="2:18" x14ac:dyDescent="0.25">
      <c r="B18" s="83"/>
      <c r="C18" s="75"/>
      <c r="D18" s="85"/>
      <c r="E18" s="83"/>
      <c r="F18" s="53" t="s">
        <v>32</v>
      </c>
      <c r="G18" s="54">
        <v>25</v>
      </c>
      <c r="H18" s="55">
        <v>10</v>
      </c>
      <c r="I18" s="55">
        <v>10</v>
      </c>
      <c r="J18" s="55">
        <v>5</v>
      </c>
      <c r="K18" s="55"/>
      <c r="L18" s="55">
        <v>60</v>
      </c>
      <c r="M18" s="55">
        <f>'Faults and Failures'!$M$5</f>
        <v>5</v>
      </c>
      <c r="N18" s="55">
        <f t="shared" si="0"/>
        <v>115</v>
      </c>
      <c r="O18" s="75"/>
      <c r="P18" s="77"/>
      <c r="Q18" s="79"/>
      <c r="R18" s="81"/>
    </row>
    <row r="19" spans="2:18" x14ac:dyDescent="0.25">
      <c r="B19" s="82" t="s">
        <v>7</v>
      </c>
      <c r="C19" s="74" t="s">
        <v>44</v>
      </c>
      <c r="D19" s="84" t="s">
        <v>45</v>
      </c>
      <c r="E19" s="82" t="s">
        <v>46</v>
      </c>
      <c r="F19" s="53" t="s">
        <v>31</v>
      </c>
      <c r="G19" s="54">
        <v>25</v>
      </c>
      <c r="H19" s="55">
        <v>10</v>
      </c>
      <c r="I19" s="55"/>
      <c r="J19" s="55"/>
      <c r="K19" s="55">
        <v>5</v>
      </c>
      <c r="L19" s="55">
        <v>20</v>
      </c>
      <c r="M19" s="55">
        <f>'Faults and Failures'!$M$5</f>
        <v>5</v>
      </c>
      <c r="N19" s="55">
        <f t="shared" si="0"/>
        <v>65</v>
      </c>
      <c r="O19" s="74">
        <f>MAX(N19:N20)</f>
        <v>75</v>
      </c>
      <c r="P19" s="76">
        <f>MAX(N19:N20)*$P$3</f>
        <v>150</v>
      </c>
      <c r="Q19" s="78">
        <f>P19/$Q$3</f>
        <v>2.5</v>
      </c>
      <c r="R19" s="80">
        <f>Q19*$R$3</f>
        <v>312.06103163795603</v>
      </c>
    </row>
    <row r="20" spans="2:18" x14ac:dyDescent="0.25">
      <c r="B20" s="83"/>
      <c r="C20" s="75"/>
      <c r="D20" s="85"/>
      <c r="E20" s="83"/>
      <c r="F20" s="53" t="s">
        <v>32</v>
      </c>
      <c r="G20" s="54">
        <v>25</v>
      </c>
      <c r="H20" s="55">
        <v>10</v>
      </c>
      <c r="I20" s="55">
        <v>10</v>
      </c>
      <c r="J20" s="55">
        <v>5</v>
      </c>
      <c r="K20" s="55"/>
      <c r="L20" s="55">
        <v>20</v>
      </c>
      <c r="M20" s="55">
        <f>'Faults and Failures'!$M$5</f>
        <v>5</v>
      </c>
      <c r="N20" s="55">
        <f t="shared" si="0"/>
        <v>75</v>
      </c>
      <c r="O20" s="75"/>
      <c r="P20" s="77"/>
      <c r="Q20" s="79"/>
      <c r="R20" s="81"/>
    </row>
    <row r="21" spans="2:18" x14ac:dyDescent="0.25">
      <c r="B21" s="82" t="s">
        <v>8</v>
      </c>
      <c r="C21" s="74" t="s">
        <v>47</v>
      </c>
      <c r="D21" s="84" t="s">
        <v>48</v>
      </c>
      <c r="E21" s="82" t="s">
        <v>49</v>
      </c>
      <c r="F21" s="53" t="s">
        <v>31</v>
      </c>
      <c r="G21" s="54">
        <v>25</v>
      </c>
      <c r="H21" s="55">
        <v>10</v>
      </c>
      <c r="I21" s="55"/>
      <c r="J21" s="55"/>
      <c r="K21" s="55">
        <v>5</v>
      </c>
      <c r="L21" s="55">
        <v>20</v>
      </c>
      <c r="M21" s="55">
        <f>'Faults and Failures'!$M$5</f>
        <v>5</v>
      </c>
      <c r="N21" s="55">
        <f t="shared" si="0"/>
        <v>65</v>
      </c>
      <c r="O21" s="74">
        <f>MAX(N21:N22)</f>
        <v>75</v>
      </c>
      <c r="P21" s="76">
        <f>MAX(N21:N22)*$P$3</f>
        <v>150</v>
      </c>
      <c r="Q21" s="78">
        <f>P21/$Q$3</f>
        <v>2.5</v>
      </c>
      <c r="R21" s="80">
        <f>Q21*$R$3</f>
        <v>312.06103163795603</v>
      </c>
    </row>
    <row r="22" spans="2:18" x14ac:dyDescent="0.25">
      <c r="B22" s="83"/>
      <c r="C22" s="75"/>
      <c r="D22" s="85"/>
      <c r="E22" s="83"/>
      <c r="F22" s="53" t="s">
        <v>32</v>
      </c>
      <c r="G22" s="54">
        <v>25</v>
      </c>
      <c r="H22" s="55">
        <v>10</v>
      </c>
      <c r="I22" s="55">
        <v>10</v>
      </c>
      <c r="J22" s="55">
        <v>5</v>
      </c>
      <c r="K22" s="55"/>
      <c r="L22" s="55">
        <v>20</v>
      </c>
      <c r="M22" s="55">
        <f>'Faults and Failures'!$M$5</f>
        <v>5</v>
      </c>
      <c r="N22" s="55">
        <f t="shared" si="0"/>
        <v>75</v>
      </c>
      <c r="O22" s="75"/>
      <c r="P22" s="77"/>
      <c r="Q22" s="79"/>
      <c r="R22" s="81"/>
    </row>
    <row r="23" spans="2:18" x14ac:dyDescent="0.25">
      <c r="B23" s="82" t="s">
        <v>9</v>
      </c>
      <c r="C23" s="74" t="s">
        <v>44</v>
      </c>
      <c r="D23" s="84" t="s">
        <v>50</v>
      </c>
      <c r="E23" s="82" t="s">
        <v>51</v>
      </c>
      <c r="F23" s="53" t="s">
        <v>31</v>
      </c>
      <c r="G23" s="54">
        <v>25</v>
      </c>
      <c r="H23" s="55">
        <v>10</v>
      </c>
      <c r="I23" s="55"/>
      <c r="J23" s="55"/>
      <c r="K23" s="55">
        <v>5</v>
      </c>
      <c r="L23" s="55">
        <v>20</v>
      </c>
      <c r="M23" s="55">
        <f>'Faults and Failures'!$M$5</f>
        <v>5</v>
      </c>
      <c r="N23" s="55">
        <f t="shared" si="0"/>
        <v>65</v>
      </c>
      <c r="O23" s="74">
        <f>MAX(N23:N24)</f>
        <v>75</v>
      </c>
      <c r="P23" s="76">
        <f>MAX(N23:N24)*$P$3</f>
        <v>150</v>
      </c>
      <c r="Q23" s="78">
        <f>P23/$Q$3</f>
        <v>2.5</v>
      </c>
      <c r="R23" s="80">
        <f>Q23*$R$3</f>
        <v>312.06103163795603</v>
      </c>
    </row>
    <row r="24" spans="2:18" x14ac:dyDescent="0.25">
      <c r="B24" s="83"/>
      <c r="C24" s="75"/>
      <c r="D24" s="85"/>
      <c r="E24" s="83"/>
      <c r="F24" s="53" t="s">
        <v>32</v>
      </c>
      <c r="G24" s="54">
        <v>25</v>
      </c>
      <c r="H24" s="55">
        <v>10</v>
      </c>
      <c r="I24" s="55">
        <v>10</v>
      </c>
      <c r="J24" s="55">
        <v>5</v>
      </c>
      <c r="K24" s="55"/>
      <c r="L24" s="55">
        <v>20</v>
      </c>
      <c r="M24" s="55">
        <f>'Faults and Failures'!$M$5</f>
        <v>5</v>
      </c>
      <c r="N24" s="55">
        <f t="shared" si="0"/>
        <v>75</v>
      </c>
      <c r="O24" s="75"/>
      <c r="P24" s="77"/>
      <c r="Q24" s="79"/>
      <c r="R24" s="81"/>
    </row>
    <row r="25" spans="2:18" x14ac:dyDescent="0.25">
      <c r="B25" s="82" t="s">
        <v>10</v>
      </c>
      <c r="C25" s="82" t="s">
        <v>47</v>
      </c>
      <c r="D25" s="86" t="s">
        <v>52</v>
      </c>
      <c r="E25" s="82" t="s">
        <v>53</v>
      </c>
      <c r="F25" s="53" t="s">
        <v>31</v>
      </c>
      <c r="G25" s="54">
        <v>25</v>
      </c>
      <c r="H25" s="55">
        <v>10</v>
      </c>
      <c r="I25" s="55"/>
      <c r="J25" s="55"/>
      <c r="K25" s="55">
        <v>5</v>
      </c>
      <c r="L25" s="55">
        <v>20</v>
      </c>
      <c r="M25" s="55">
        <f>'Faults and Failures'!$M$5</f>
        <v>5</v>
      </c>
      <c r="N25" s="55">
        <f t="shared" si="0"/>
        <v>65</v>
      </c>
      <c r="O25" s="74">
        <f>MAX(N25:N26)</f>
        <v>75</v>
      </c>
      <c r="P25" s="76">
        <f>MAX(N25:N26)*$P$3</f>
        <v>150</v>
      </c>
      <c r="Q25" s="78">
        <f>P25/$Q$3</f>
        <v>2.5</v>
      </c>
      <c r="R25" s="80">
        <f>Q25*$R$3</f>
        <v>312.06103163795603</v>
      </c>
    </row>
    <row r="26" spans="2:18" x14ac:dyDescent="0.25">
      <c r="B26" s="83"/>
      <c r="C26" s="83"/>
      <c r="D26" s="87"/>
      <c r="E26" s="83"/>
      <c r="F26" s="53" t="s">
        <v>32</v>
      </c>
      <c r="G26" s="54">
        <v>25</v>
      </c>
      <c r="H26" s="55">
        <v>10</v>
      </c>
      <c r="I26" s="55">
        <v>10</v>
      </c>
      <c r="J26" s="55">
        <v>5</v>
      </c>
      <c r="K26" s="55"/>
      <c r="L26" s="55">
        <v>20</v>
      </c>
      <c r="M26" s="55">
        <f>'Faults and Failures'!$M$5</f>
        <v>5</v>
      </c>
      <c r="N26" s="55">
        <f t="shared" si="0"/>
        <v>75</v>
      </c>
      <c r="O26" s="75"/>
      <c r="P26" s="77"/>
      <c r="Q26" s="79"/>
      <c r="R26" s="81"/>
    </row>
    <row r="27" spans="2:18" x14ac:dyDescent="0.25">
      <c r="M27" s="57"/>
      <c r="N27" s="58"/>
      <c r="O27" s="58"/>
      <c r="Q27" s="60"/>
    </row>
    <row r="28" spans="2:18" x14ac:dyDescent="0.25">
      <c r="Q28" s="60"/>
    </row>
    <row r="29" spans="2:18" x14ac:dyDescent="0.25">
      <c r="Q29" s="60"/>
    </row>
  </sheetData>
  <mergeCells count="90">
    <mergeCell ref="B5:B6"/>
    <mergeCell ref="C5:C6"/>
    <mergeCell ref="D5:D6"/>
    <mergeCell ref="E5:E6"/>
    <mergeCell ref="B7:B8"/>
    <mergeCell ref="C7:C8"/>
    <mergeCell ref="D7:D8"/>
    <mergeCell ref="E7:E8"/>
    <mergeCell ref="B9:B10"/>
    <mergeCell ref="C9:C10"/>
    <mergeCell ref="D9:D10"/>
    <mergeCell ref="E9:E10"/>
    <mergeCell ref="B11:B12"/>
    <mergeCell ref="C11:C12"/>
    <mergeCell ref="D11:D12"/>
    <mergeCell ref="E11:E12"/>
    <mergeCell ref="B13:B14"/>
    <mergeCell ref="C13:C14"/>
    <mergeCell ref="D13:D14"/>
    <mergeCell ref="E13:E14"/>
    <mergeCell ref="B15:B16"/>
    <mergeCell ref="C15:C16"/>
    <mergeCell ref="D15:D16"/>
    <mergeCell ref="E15:E16"/>
    <mergeCell ref="B17:B18"/>
    <mergeCell ref="C17:C18"/>
    <mergeCell ref="D17:D18"/>
    <mergeCell ref="E17:E18"/>
    <mergeCell ref="B19:B20"/>
    <mergeCell ref="C19:C20"/>
    <mergeCell ref="D19:D20"/>
    <mergeCell ref="E19:E20"/>
    <mergeCell ref="B25:B26"/>
    <mergeCell ref="C25:C26"/>
    <mergeCell ref="D25:D26"/>
    <mergeCell ref="E25:E26"/>
    <mergeCell ref="B21:B22"/>
    <mergeCell ref="C21:C22"/>
    <mergeCell ref="D21:D22"/>
    <mergeCell ref="E21:E22"/>
    <mergeCell ref="B23:B24"/>
    <mergeCell ref="C23:C24"/>
    <mergeCell ref="D23:D24"/>
    <mergeCell ref="E23:E24"/>
    <mergeCell ref="O5:O6"/>
    <mergeCell ref="P5:P6"/>
    <mergeCell ref="Q5:Q6"/>
    <mergeCell ref="O7:O8"/>
    <mergeCell ref="P7:P8"/>
    <mergeCell ref="Q7:Q8"/>
    <mergeCell ref="O9:O10"/>
    <mergeCell ref="P9:P10"/>
    <mergeCell ref="Q9:Q10"/>
    <mergeCell ref="O11:O12"/>
    <mergeCell ref="P11:P12"/>
    <mergeCell ref="Q11:Q12"/>
    <mergeCell ref="O13:O14"/>
    <mergeCell ref="P13:P14"/>
    <mergeCell ref="Q13:Q14"/>
    <mergeCell ref="O15:O16"/>
    <mergeCell ref="P15:P16"/>
    <mergeCell ref="Q15:Q16"/>
    <mergeCell ref="O17:O18"/>
    <mergeCell ref="P17:P18"/>
    <mergeCell ref="Q17:Q18"/>
    <mergeCell ref="O19:O20"/>
    <mergeCell ref="P19:P20"/>
    <mergeCell ref="Q19:Q20"/>
    <mergeCell ref="O21:O22"/>
    <mergeCell ref="P21:P22"/>
    <mergeCell ref="Q21:Q22"/>
    <mergeCell ref="O23:O24"/>
    <mergeCell ref="P23:P24"/>
    <mergeCell ref="Q23:Q24"/>
    <mergeCell ref="B1:R1"/>
    <mergeCell ref="G3:O3"/>
    <mergeCell ref="O25:O26"/>
    <mergeCell ref="P25:P26"/>
    <mergeCell ref="Q25:Q26"/>
    <mergeCell ref="R5:R6"/>
    <mergeCell ref="R7:R8"/>
    <mergeCell ref="R9:R10"/>
    <mergeCell ref="R11:R12"/>
    <mergeCell ref="R13:R14"/>
    <mergeCell ref="R15:R16"/>
    <mergeCell ref="R17:R18"/>
    <mergeCell ref="R19:R20"/>
    <mergeCell ref="R21:R22"/>
    <mergeCell ref="R23:R24"/>
    <mergeCell ref="R25:R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476B0-DD47-4718-8FA9-2A79C0882B9E}">
  <sheetPr>
    <tabColor rgb="FF0070C0"/>
  </sheetPr>
  <dimension ref="B1:R27"/>
  <sheetViews>
    <sheetView zoomScaleNormal="100" workbookViewId="0">
      <pane ySplit="1" topLeftCell="A2" activePane="bottomLeft" state="frozen"/>
      <selection activeCell="F17" sqref="F17:L17"/>
      <selection pane="bottomLeft" activeCell="A2" sqref="A2"/>
    </sheetView>
  </sheetViews>
  <sheetFormatPr defaultColWidth="8" defaultRowHeight="15" x14ac:dyDescent="0.25"/>
  <cols>
    <col min="1" max="1" width="4" style="48" customWidth="1"/>
    <col min="2" max="2" width="38.42578125" style="48" customWidth="1"/>
    <col min="3" max="3" width="11.42578125" style="48" customWidth="1"/>
    <col min="4" max="4" width="32.140625" style="56" customWidth="1"/>
    <col min="5" max="5" width="13.7109375" style="48" bestFit="1" customWidth="1"/>
    <col min="6" max="6" width="12.5703125" style="48" bestFit="1" customWidth="1"/>
    <col min="7" max="7" width="13.140625" style="57" customWidth="1"/>
    <col min="8" max="8" width="16.140625" style="48" customWidth="1"/>
    <col min="9" max="9" width="12.42578125" style="48" customWidth="1"/>
    <col min="10" max="11" width="17.42578125" style="48" customWidth="1"/>
    <col min="12" max="12" width="26.140625" style="48" customWidth="1"/>
    <col min="13" max="14" width="11.140625" style="48" customWidth="1"/>
    <col min="15" max="15" width="14.42578125" style="48" customWidth="1"/>
    <col min="16" max="16" width="12" style="48" customWidth="1"/>
    <col min="17" max="17" width="9.7109375" style="64" bestFit="1" customWidth="1"/>
    <col min="18" max="16384" width="8" style="48"/>
  </cols>
  <sheetData>
    <row r="1" spans="2:18" s="43" customFormat="1" ht="32.25" customHeight="1" x14ac:dyDescent="0.25">
      <c r="B1" s="92" t="s">
        <v>11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2:18" s="43" customFormat="1" ht="32.25" customHeight="1" thickBot="1" x14ac:dyDescent="0.3">
      <c r="B2" s="41"/>
      <c r="C2" s="41"/>
      <c r="D2" s="42"/>
      <c r="E2" s="41"/>
      <c r="F2" s="45"/>
      <c r="G2" s="45"/>
      <c r="H2" s="45"/>
      <c r="I2" s="45"/>
      <c r="J2" s="45"/>
      <c r="K2" s="45"/>
      <c r="L2" s="45"/>
      <c r="M2" s="45"/>
      <c r="N2" s="45"/>
      <c r="Q2" s="68">
        <v>45444</v>
      </c>
      <c r="R2" s="43" t="s">
        <v>78</v>
      </c>
    </row>
    <row r="3" spans="2:18" ht="29.25" customHeight="1" thickBot="1" x14ac:dyDescent="0.3">
      <c r="B3" s="46"/>
      <c r="C3" s="46"/>
      <c r="D3" s="47"/>
      <c r="E3" s="46"/>
      <c r="F3" s="46"/>
      <c r="G3" s="71" t="s">
        <v>12</v>
      </c>
      <c r="H3" s="72"/>
      <c r="I3" s="72"/>
      <c r="J3" s="72"/>
      <c r="K3" s="72"/>
      <c r="L3" s="72"/>
      <c r="M3" s="72"/>
      <c r="N3" s="72"/>
      <c r="O3" s="66">
        <v>2</v>
      </c>
      <c r="P3" s="67">
        <v>60</v>
      </c>
      <c r="Q3" s="69">
        <v>124.82441265518241</v>
      </c>
      <c r="R3" s="70" t="s">
        <v>81</v>
      </c>
    </row>
    <row r="4" spans="2:18" s="52" customFormat="1" ht="51" customHeight="1" x14ac:dyDescent="0.25">
      <c r="B4" s="49" t="s">
        <v>13</v>
      </c>
      <c r="C4" s="49" t="s">
        <v>14</v>
      </c>
      <c r="D4" s="50" t="s">
        <v>15</v>
      </c>
      <c r="E4" s="49" t="s">
        <v>16</v>
      </c>
      <c r="F4" s="49" t="s">
        <v>17</v>
      </c>
      <c r="G4" s="49" t="s">
        <v>18</v>
      </c>
      <c r="H4" s="50" t="s">
        <v>19</v>
      </c>
      <c r="I4" s="50" t="s">
        <v>20</v>
      </c>
      <c r="J4" s="50" t="s">
        <v>21</v>
      </c>
      <c r="K4" s="50" t="s">
        <v>22</v>
      </c>
      <c r="L4" s="50" t="s">
        <v>23</v>
      </c>
      <c r="M4" s="50" t="s">
        <v>24</v>
      </c>
      <c r="N4" s="50" t="s">
        <v>25</v>
      </c>
      <c r="O4" s="65" t="s">
        <v>26</v>
      </c>
      <c r="P4" s="65" t="s">
        <v>27</v>
      </c>
      <c r="Q4" s="65" t="s">
        <v>77</v>
      </c>
    </row>
    <row r="5" spans="2:18" x14ac:dyDescent="0.25">
      <c r="B5" s="82" t="s">
        <v>0</v>
      </c>
      <c r="C5" s="74" t="s">
        <v>28</v>
      </c>
      <c r="D5" s="84" t="s">
        <v>29</v>
      </c>
      <c r="E5" s="82" t="s">
        <v>30</v>
      </c>
      <c r="F5" s="53" t="s">
        <v>31</v>
      </c>
      <c r="G5" s="54">
        <v>25</v>
      </c>
      <c r="H5" s="55">
        <v>10</v>
      </c>
      <c r="I5" s="55"/>
      <c r="J5" s="55"/>
      <c r="K5" s="55">
        <v>10</v>
      </c>
      <c r="L5" s="55">
        <v>10</v>
      </c>
      <c r="M5" s="55">
        <f t="shared" ref="M5:M26" si="0">SUM(G5:L5)</f>
        <v>55</v>
      </c>
      <c r="N5" s="74">
        <f>MAX(M5:M6)</f>
        <v>75</v>
      </c>
      <c r="O5" s="76">
        <f>MAX(M5:M6)*$O$3</f>
        <v>150</v>
      </c>
      <c r="P5" s="78">
        <f>O5/$P$3</f>
        <v>2.5</v>
      </c>
      <c r="Q5" s="80">
        <f>P5*$Q$3</f>
        <v>312.06103163795603</v>
      </c>
    </row>
    <row r="6" spans="2:18" x14ac:dyDescent="0.25">
      <c r="B6" s="83"/>
      <c r="C6" s="75"/>
      <c r="D6" s="85"/>
      <c r="E6" s="83"/>
      <c r="F6" s="53" t="s">
        <v>32</v>
      </c>
      <c r="G6" s="54">
        <f t="shared" ref="G6" si="1">$G$17</f>
        <v>25</v>
      </c>
      <c r="H6" s="55">
        <v>10</v>
      </c>
      <c r="I6" s="55">
        <v>10</v>
      </c>
      <c r="J6" s="55">
        <v>20</v>
      </c>
      <c r="K6" s="55"/>
      <c r="L6" s="55">
        <v>10</v>
      </c>
      <c r="M6" s="55">
        <f t="shared" si="0"/>
        <v>75</v>
      </c>
      <c r="N6" s="75"/>
      <c r="O6" s="77"/>
      <c r="P6" s="79"/>
      <c r="Q6" s="81"/>
    </row>
    <row r="7" spans="2:18" x14ac:dyDescent="0.25">
      <c r="B7" s="86" t="s">
        <v>1</v>
      </c>
      <c r="C7" s="74" t="s">
        <v>28</v>
      </c>
      <c r="D7" s="84" t="s">
        <v>33</v>
      </c>
      <c r="E7" s="82" t="s">
        <v>34</v>
      </c>
      <c r="F7" s="53" t="s">
        <v>31</v>
      </c>
      <c r="G7" s="54">
        <v>25</v>
      </c>
      <c r="H7" s="55">
        <v>10</v>
      </c>
      <c r="I7" s="55"/>
      <c r="J7" s="55"/>
      <c r="K7" s="55">
        <v>10</v>
      </c>
      <c r="L7" s="55">
        <v>10</v>
      </c>
      <c r="M7" s="55">
        <f t="shared" si="0"/>
        <v>55</v>
      </c>
      <c r="N7" s="74">
        <f>MAX(M7:M8)</f>
        <v>75</v>
      </c>
      <c r="O7" s="76">
        <f>MAX(M7:M8)*$O$3</f>
        <v>150</v>
      </c>
      <c r="P7" s="78">
        <f>O7/$P$3</f>
        <v>2.5</v>
      </c>
      <c r="Q7" s="80">
        <f>P7*$Q$3</f>
        <v>312.06103163795603</v>
      </c>
    </row>
    <row r="8" spans="2:18" x14ac:dyDescent="0.25">
      <c r="B8" s="87"/>
      <c r="C8" s="75"/>
      <c r="D8" s="85"/>
      <c r="E8" s="83"/>
      <c r="F8" s="53" t="s">
        <v>32</v>
      </c>
      <c r="G8" s="54">
        <f t="shared" ref="G8" si="2">$G$17</f>
        <v>25</v>
      </c>
      <c r="H8" s="55">
        <v>10</v>
      </c>
      <c r="I8" s="55">
        <v>10</v>
      </c>
      <c r="J8" s="55">
        <v>20</v>
      </c>
      <c r="K8" s="55"/>
      <c r="L8" s="55">
        <v>10</v>
      </c>
      <c r="M8" s="55">
        <f t="shared" si="0"/>
        <v>75</v>
      </c>
      <c r="N8" s="75"/>
      <c r="O8" s="77"/>
      <c r="P8" s="79"/>
      <c r="Q8" s="81"/>
    </row>
    <row r="9" spans="2:18" x14ac:dyDescent="0.25">
      <c r="B9" s="82" t="s">
        <v>2</v>
      </c>
      <c r="C9" s="74" t="s">
        <v>28</v>
      </c>
      <c r="D9" s="84" t="s">
        <v>35</v>
      </c>
      <c r="E9" s="82" t="s">
        <v>36</v>
      </c>
      <c r="F9" s="53" t="s">
        <v>31</v>
      </c>
      <c r="G9" s="54">
        <v>25</v>
      </c>
      <c r="H9" s="55">
        <v>10</v>
      </c>
      <c r="I9" s="55"/>
      <c r="J9" s="55"/>
      <c r="K9" s="55">
        <v>20</v>
      </c>
      <c r="L9" s="55">
        <v>20</v>
      </c>
      <c r="M9" s="55">
        <f t="shared" si="0"/>
        <v>75</v>
      </c>
      <c r="N9" s="74">
        <f>MAX(M9:M10)</f>
        <v>95</v>
      </c>
      <c r="O9" s="76">
        <f>MAX(M9:M10)*$O$3</f>
        <v>190</v>
      </c>
      <c r="P9" s="78">
        <f>O9/$P$3</f>
        <v>3.1666666666666665</v>
      </c>
      <c r="Q9" s="80">
        <f>P9*$Q$3</f>
        <v>395.27730674141094</v>
      </c>
    </row>
    <row r="10" spans="2:18" x14ac:dyDescent="0.25">
      <c r="B10" s="83"/>
      <c r="C10" s="75"/>
      <c r="D10" s="85"/>
      <c r="E10" s="83"/>
      <c r="F10" s="53" t="s">
        <v>32</v>
      </c>
      <c r="G10" s="54">
        <v>25</v>
      </c>
      <c r="H10" s="55">
        <v>10</v>
      </c>
      <c r="I10" s="55">
        <v>10</v>
      </c>
      <c r="J10" s="55">
        <v>30</v>
      </c>
      <c r="K10" s="55"/>
      <c r="L10" s="55">
        <v>20</v>
      </c>
      <c r="M10" s="55">
        <f t="shared" si="0"/>
        <v>95</v>
      </c>
      <c r="N10" s="75"/>
      <c r="O10" s="77"/>
      <c r="P10" s="79"/>
      <c r="Q10" s="81"/>
    </row>
    <row r="11" spans="2:18" x14ac:dyDescent="0.25">
      <c r="B11" s="82" t="s">
        <v>3</v>
      </c>
      <c r="C11" s="74" t="s">
        <v>28</v>
      </c>
      <c r="D11" s="84" t="s">
        <v>37</v>
      </c>
      <c r="E11" s="82" t="s">
        <v>38</v>
      </c>
      <c r="F11" s="53" t="s">
        <v>31</v>
      </c>
      <c r="G11" s="54">
        <v>25</v>
      </c>
      <c r="H11" s="55">
        <v>10</v>
      </c>
      <c r="I11" s="55"/>
      <c r="J11" s="55"/>
      <c r="K11" s="55">
        <v>10</v>
      </c>
      <c r="L11" s="55">
        <v>10</v>
      </c>
      <c r="M11" s="55">
        <f t="shared" si="0"/>
        <v>55</v>
      </c>
      <c r="N11" s="74">
        <f>MAX(M11:M12)</f>
        <v>75</v>
      </c>
      <c r="O11" s="76">
        <f>MAX(M11:M12)*$O$3</f>
        <v>150</v>
      </c>
      <c r="P11" s="78">
        <f>O11/$P$3</f>
        <v>2.5</v>
      </c>
      <c r="Q11" s="80">
        <f>P11*$Q$3</f>
        <v>312.06103163795603</v>
      </c>
    </row>
    <row r="12" spans="2:18" x14ac:dyDescent="0.25">
      <c r="B12" s="83"/>
      <c r="C12" s="75"/>
      <c r="D12" s="85"/>
      <c r="E12" s="83"/>
      <c r="F12" s="53" t="s">
        <v>32</v>
      </c>
      <c r="G12" s="54">
        <v>25</v>
      </c>
      <c r="H12" s="55">
        <v>10</v>
      </c>
      <c r="I12" s="55">
        <v>10</v>
      </c>
      <c r="J12" s="55">
        <v>20</v>
      </c>
      <c r="K12" s="55"/>
      <c r="L12" s="55">
        <v>10</v>
      </c>
      <c r="M12" s="55">
        <f t="shared" si="0"/>
        <v>75</v>
      </c>
      <c r="N12" s="75"/>
      <c r="O12" s="77"/>
      <c r="P12" s="79"/>
      <c r="Q12" s="81"/>
    </row>
    <row r="13" spans="2:18" x14ac:dyDescent="0.25">
      <c r="B13" s="82" t="s">
        <v>4</v>
      </c>
      <c r="C13" s="74" t="s">
        <v>28</v>
      </c>
      <c r="D13" s="84" t="s">
        <v>39</v>
      </c>
      <c r="E13" s="82" t="s">
        <v>40</v>
      </c>
      <c r="F13" s="53" t="s">
        <v>31</v>
      </c>
      <c r="G13" s="54">
        <v>25</v>
      </c>
      <c r="H13" s="55">
        <v>10</v>
      </c>
      <c r="I13" s="55"/>
      <c r="J13" s="55"/>
      <c r="K13" s="55">
        <v>25</v>
      </c>
      <c r="L13" s="55">
        <v>25</v>
      </c>
      <c r="M13" s="55">
        <f t="shared" si="0"/>
        <v>85</v>
      </c>
      <c r="N13" s="74">
        <f>MAX(M13:M14)</f>
        <v>95</v>
      </c>
      <c r="O13" s="76">
        <f>MAX(M13:M14)*$O$3</f>
        <v>190</v>
      </c>
      <c r="P13" s="78">
        <f>O13/$P$3</f>
        <v>3.1666666666666665</v>
      </c>
      <c r="Q13" s="80">
        <f>P13*$Q$3</f>
        <v>395.27730674141094</v>
      </c>
    </row>
    <row r="14" spans="2:18" x14ac:dyDescent="0.25">
      <c r="B14" s="83"/>
      <c r="C14" s="75"/>
      <c r="D14" s="85"/>
      <c r="E14" s="83"/>
      <c r="F14" s="53" t="s">
        <v>32</v>
      </c>
      <c r="G14" s="54">
        <v>25</v>
      </c>
      <c r="H14" s="55">
        <v>10</v>
      </c>
      <c r="I14" s="55">
        <v>10</v>
      </c>
      <c r="J14" s="55">
        <v>25</v>
      </c>
      <c r="K14" s="55"/>
      <c r="L14" s="55">
        <v>25</v>
      </c>
      <c r="M14" s="55">
        <f t="shared" si="0"/>
        <v>95</v>
      </c>
      <c r="N14" s="75"/>
      <c r="O14" s="77"/>
      <c r="P14" s="79"/>
      <c r="Q14" s="81"/>
    </row>
    <row r="15" spans="2:18" ht="28.5" customHeight="1" x14ac:dyDescent="0.25">
      <c r="B15" s="82" t="s">
        <v>5</v>
      </c>
      <c r="C15" s="74" t="s">
        <v>28</v>
      </c>
      <c r="D15" s="84" t="s">
        <v>41</v>
      </c>
      <c r="E15" s="82" t="s">
        <v>42</v>
      </c>
      <c r="F15" s="53" t="s">
        <v>31</v>
      </c>
      <c r="G15" s="54">
        <v>25</v>
      </c>
      <c r="H15" s="55">
        <v>10</v>
      </c>
      <c r="I15" s="55"/>
      <c r="J15" s="55"/>
      <c r="K15" s="55">
        <v>35</v>
      </c>
      <c r="L15" s="55">
        <v>35</v>
      </c>
      <c r="M15" s="55">
        <f t="shared" si="0"/>
        <v>105</v>
      </c>
      <c r="N15" s="74">
        <f>MAX(M15:M16)</f>
        <v>115</v>
      </c>
      <c r="O15" s="76">
        <f>MAX(M15:M16)*$O$3</f>
        <v>230</v>
      </c>
      <c r="P15" s="78">
        <f>O15/$P$3</f>
        <v>3.8333333333333335</v>
      </c>
      <c r="Q15" s="80">
        <f>P15*$Q$3</f>
        <v>478.49358184486596</v>
      </c>
    </row>
    <row r="16" spans="2:18" x14ac:dyDescent="0.25">
      <c r="B16" s="83"/>
      <c r="C16" s="75"/>
      <c r="D16" s="85"/>
      <c r="E16" s="83"/>
      <c r="F16" s="53" t="s">
        <v>32</v>
      </c>
      <c r="G16" s="54">
        <v>25</v>
      </c>
      <c r="H16" s="55">
        <v>10</v>
      </c>
      <c r="I16" s="55">
        <v>10</v>
      </c>
      <c r="J16" s="55">
        <v>35</v>
      </c>
      <c r="K16" s="55"/>
      <c r="L16" s="55">
        <v>35</v>
      </c>
      <c r="M16" s="55">
        <f t="shared" si="0"/>
        <v>115</v>
      </c>
      <c r="N16" s="75"/>
      <c r="O16" s="77"/>
      <c r="P16" s="79"/>
      <c r="Q16" s="81"/>
    </row>
    <row r="17" spans="2:17" x14ac:dyDescent="0.25">
      <c r="B17" s="82" t="s">
        <v>6</v>
      </c>
      <c r="C17" s="74" t="s">
        <v>28</v>
      </c>
      <c r="D17" s="84" t="s">
        <v>41</v>
      </c>
      <c r="E17" s="82" t="s">
        <v>43</v>
      </c>
      <c r="F17" s="53" t="s">
        <v>31</v>
      </c>
      <c r="G17" s="54">
        <v>25</v>
      </c>
      <c r="H17" s="55">
        <v>10</v>
      </c>
      <c r="I17" s="55"/>
      <c r="J17" s="55"/>
      <c r="K17" s="55">
        <v>120</v>
      </c>
      <c r="L17" s="55">
        <v>10</v>
      </c>
      <c r="M17" s="55">
        <f t="shared" si="0"/>
        <v>165</v>
      </c>
      <c r="N17" s="74">
        <f>MAX(M17:M18)</f>
        <v>175</v>
      </c>
      <c r="O17" s="76">
        <f>MAX(M17:M18)*$O$3</f>
        <v>350</v>
      </c>
      <c r="P17" s="78">
        <f>O17/$P$3</f>
        <v>5.833333333333333</v>
      </c>
      <c r="Q17" s="80">
        <f>P17*$Q$3</f>
        <v>728.14240715523067</v>
      </c>
    </row>
    <row r="18" spans="2:17" x14ac:dyDescent="0.25">
      <c r="B18" s="83"/>
      <c r="C18" s="75"/>
      <c r="D18" s="85"/>
      <c r="E18" s="83"/>
      <c r="F18" s="53" t="s">
        <v>32</v>
      </c>
      <c r="G18" s="54">
        <f>$G$17</f>
        <v>25</v>
      </c>
      <c r="H18" s="55">
        <v>10</v>
      </c>
      <c r="I18" s="55">
        <v>10</v>
      </c>
      <c r="J18" s="55">
        <v>120</v>
      </c>
      <c r="K18" s="55"/>
      <c r="L18" s="55">
        <v>10</v>
      </c>
      <c r="M18" s="55">
        <f t="shared" si="0"/>
        <v>175</v>
      </c>
      <c r="N18" s="75"/>
      <c r="O18" s="77"/>
      <c r="P18" s="79"/>
      <c r="Q18" s="81"/>
    </row>
    <row r="19" spans="2:17" x14ac:dyDescent="0.25">
      <c r="B19" s="82" t="s">
        <v>7</v>
      </c>
      <c r="C19" s="74" t="s">
        <v>44</v>
      </c>
      <c r="D19" s="84" t="s">
        <v>45</v>
      </c>
      <c r="E19" s="82" t="s">
        <v>46</v>
      </c>
      <c r="F19" s="53" t="s">
        <v>31</v>
      </c>
      <c r="G19" s="54">
        <v>25</v>
      </c>
      <c r="H19" s="55">
        <v>10</v>
      </c>
      <c r="I19" s="55"/>
      <c r="J19" s="55"/>
      <c r="K19" s="55">
        <v>10</v>
      </c>
      <c r="L19" s="55">
        <v>10</v>
      </c>
      <c r="M19" s="55">
        <f t="shared" si="0"/>
        <v>55</v>
      </c>
      <c r="N19" s="74">
        <f>MAX(M19:M20)</f>
        <v>75</v>
      </c>
      <c r="O19" s="76">
        <f>MAX(M19:M20)*$O$3</f>
        <v>150</v>
      </c>
      <c r="P19" s="78">
        <f>O19/$P$3</f>
        <v>2.5</v>
      </c>
      <c r="Q19" s="80">
        <f>P19*$Q$3</f>
        <v>312.06103163795603</v>
      </c>
    </row>
    <row r="20" spans="2:17" x14ac:dyDescent="0.25">
      <c r="B20" s="83"/>
      <c r="C20" s="75"/>
      <c r="D20" s="85"/>
      <c r="E20" s="83"/>
      <c r="F20" s="53" t="s">
        <v>32</v>
      </c>
      <c r="G20" s="54">
        <v>25</v>
      </c>
      <c r="H20" s="55">
        <v>10</v>
      </c>
      <c r="I20" s="55">
        <v>10</v>
      </c>
      <c r="J20" s="55">
        <v>20</v>
      </c>
      <c r="K20" s="55"/>
      <c r="L20" s="55">
        <v>10</v>
      </c>
      <c r="M20" s="55">
        <f t="shared" si="0"/>
        <v>75</v>
      </c>
      <c r="N20" s="75"/>
      <c r="O20" s="77"/>
      <c r="P20" s="79"/>
      <c r="Q20" s="81"/>
    </row>
    <row r="21" spans="2:17" x14ac:dyDescent="0.25">
      <c r="B21" s="82" t="s">
        <v>8</v>
      </c>
      <c r="C21" s="74" t="s">
        <v>47</v>
      </c>
      <c r="D21" s="84" t="s">
        <v>48</v>
      </c>
      <c r="E21" s="82" t="s">
        <v>49</v>
      </c>
      <c r="F21" s="53" t="s">
        <v>31</v>
      </c>
      <c r="G21" s="54">
        <v>25</v>
      </c>
      <c r="H21" s="55">
        <v>10</v>
      </c>
      <c r="I21" s="55"/>
      <c r="J21" s="55"/>
      <c r="K21" s="55">
        <v>10</v>
      </c>
      <c r="L21" s="55">
        <v>10</v>
      </c>
      <c r="M21" s="55">
        <f t="shared" si="0"/>
        <v>55</v>
      </c>
      <c r="N21" s="74">
        <f>MAX(M21:M22)</f>
        <v>75</v>
      </c>
      <c r="O21" s="76">
        <f>MAX(M21:M22)*$O$3</f>
        <v>150</v>
      </c>
      <c r="P21" s="78">
        <f>O21/$P$3</f>
        <v>2.5</v>
      </c>
      <c r="Q21" s="80">
        <f>P21*$Q$3</f>
        <v>312.06103163795603</v>
      </c>
    </row>
    <row r="22" spans="2:17" x14ac:dyDescent="0.25">
      <c r="B22" s="83"/>
      <c r="C22" s="75"/>
      <c r="D22" s="85"/>
      <c r="E22" s="83"/>
      <c r="F22" s="53" t="s">
        <v>32</v>
      </c>
      <c r="G22" s="54">
        <v>25</v>
      </c>
      <c r="H22" s="55">
        <v>10</v>
      </c>
      <c r="I22" s="55">
        <v>10</v>
      </c>
      <c r="J22" s="55">
        <v>20</v>
      </c>
      <c r="K22" s="55"/>
      <c r="L22" s="55">
        <v>10</v>
      </c>
      <c r="M22" s="55">
        <f t="shared" si="0"/>
        <v>75</v>
      </c>
      <c r="N22" s="75"/>
      <c r="O22" s="77"/>
      <c r="P22" s="79"/>
      <c r="Q22" s="81"/>
    </row>
    <row r="23" spans="2:17" x14ac:dyDescent="0.25">
      <c r="B23" s="82" t="s">
        <v>9</v>
      </c>
      <c r="C23" s="74" t="s">
        <v>44</v>
      </c>
      <c r="D23" s="84" t="s">
        <v>50</v>
      </c>
      <c r="E23" s="82" t="s">
        <v>51</v>
      </c>
      <c r="F23" s="53" t="s">
        <v>31</v>
      </c>
      <c r="G23" s="54">
        <v>25</v>
      </c>
      <c r="H23" s="55">
        <v>10</v>
      </c>
      <c r="I23" s="55"/>
      <c r="J23" s="55"/>
      <c r="K23" s="55">
        <v>10</v>
      </c>
      <c r="L23" s="55">
        <v>10</v>
      </c>
      <c r="M23" s="55">
        <f t="shared" si="0"/>
        <v>55</v>
      </c>
      <c r="N23" s="74">
        <f>MAX(M23:M24)</f>
        <v>75</v>
      </c>
      <c r="O23" s="76">
        <f>MAX(M23:M24)*$O$3</f>
        <v>150</v>
      </c>
      <c r="P23" s="78">
        <f>O23/$P$3</f>
        <v>2.5</v>
      </c>
      <c r="Q23" s="80">
        <f>P23*$Q$3</f>
        <v>312.06103163795603</v>
      </c>
    </row>
    <row r="24" spans="2:17" x14ac:dyDescent="0.25">
      <c r="B24" s="83"/>
      <c r="C24" s="75"/>
      <c r="D24" s="85"/>
      <c r="E24" s="83"/>
      <c r="F24" s="53" t="s">
        <v>32</v>
      </c>
      <c r="G24" s="54">
        <v>25</v>
      </c>
      <c r="H24" s="55">
        <v>10</v>
      </c>
      <c r="I24" s="55">
        <v>10</v>
      </c>
      <c r="J24" s="55">
        <v>20</v>
      </c>
      <c r="K24" s="55"/>
      <c r="L24" s="55">
        <v>10</v>
      </c>
      <c r="M24" s="55">
        <f t="shared" si="0"/>
        <v>75</v>
      </c>
      <c r="N24" s="75"/>
      <c r="O24" s="77"/>
      <c r="P24" s="79"/>
      <c r="Q24" s="81"/>
    </row>
    <row r="25" spans="2:17" x14ac:dyDescent="0.25">
      <c r="B25" s="82" t="s">
        <v>10</v>
      </c>
      <c r="C25" s="82" t="s">
        <v>47</v>
      </c>
      <c r="D25" s="86" t="s">
        <v>52</v>
      </c>
      <c r="E25" s="82" t="s">
        <v>53</v>
      </c>
      <c r="F25" s="53" t="s">
        <v>31</v>
      </c>
      <c r="G25" s="54">
        <v>25</v>
      </c>
      <c r="H25" s="55">
        <v>10</v>
      </c>
      <c r="I25" s="55"/>
      <c r="J25" s="55"/>
      <c r="K25" s="55">
        <v>10</v>
      </c>
      <c r="L25" s="55">
        <v>10</v>
      </c>
      <c r="M25" s="55">
        <f t="shared" si="0"/>
        <v>55</v>
      </c>
      <c r="N25" s="74">
        <f>MAX(M25:M26)</f>
        <v>75</v>
      </c>
      <c r="O25" s="76">
        <f>MAX(M25:M26)*$O$3</f>
        <v>150</v>
      </c>
      <c r="P25" s="78">
        <f>O25/$P$3</f>
        <v>2.5</v>
      </c>
      <c r="Q25" s="80">
        <f>P25*$Q$3</f>
        <v>312.06103163795603</v>
      </c>
    </row>
    <row r="26" spans="2:17" x14ac:dyDescent="0.25">
      <c r="B26" s="83"/>
      <c r="C26" s="83"/>
      <c r="D26" s="87"/>
      <c r="E26" s="83"/>
      <c r="F26" s="53" t="s">
        <v>32</v>
      </c>
      <c r="G26" s="54">
        <v>25</v>
      </c>
      <c r="H26" s="55">
        <v>10</v>
      </c>
      <c r="I26" s="55">
        <v>10</v>
      </c>
      <c r="J26" s="55">
        <v>20</v>
      </c>
      <c r="K26" s="55"/>
      <c r="L26" s="55">
        <v>10</v>
      </c>
      <c r="M26" s="55">
        <f t="shared" si="0"/>
        <v>75</v>
      </c>
      <c r="N26" s="75"/>
      <c r="O26" s="77"/>
      <c r="P26" s="79"/>
      <c r="Q26" s="81"/>
    </row>
    <row r="27" spans="2:17" x14ac:dyDescent="0.25">
      <c r="L27" s="57"/>
      <c r="M27" s="58"/>
      <c r="N27" s="58"/>
    </row>
  </sheetData>
  <mergeCells count="90">
    <mergeCell ref="B5:B6"/>
    <mergeCell ref="C5:C6"/>
    <mergeCell ref="D5:D6"/>
    <mergeCell ref="E5:E6"/>
    <mergeCell ref="B7:B8"/>
    <mergeCell ref="C7:C8"/>
    <mergeCell ref="D7:D8"/>
    <mergeCell ref="E7:E8"/>
    <mergeCell ref="B9:B10"/>
    <mergeCell ref="C9:C10"/>
    <mergeCell ref="D9:D10"/>
    <mergeCell ref="E9:E10"/>
    <mergeCell ref="B11:B12"/>
    <mergeCell ref="C11:C12"/>
    <mergeCell ref="D11:D12"/>
    <mergeCell ref="E11:E12"/>
    <mergeCell ref="B13:B14"/>
    <mergeCell ref="C13:C14"/>
    <mergeCell ref="D13:D14"/>
    <mergeCell ref="E13:E14"/>
    <mergeCell ref="B15:B16"/>
    <mergeCell ref="C15:C16"/>
    <mergeCell ref="D15:D16"/>
    <mergeCell ref="E15:E16"/>
    <mergeCell ref="B17:B18"/>
    <mergeCell ref="C17:C18"/>
    <mergeCell ref="D17:D18"/>
    <mergeCell ref="E17:E18"/>
    <mergeCell ref="B19:B20"/>
    <mergeCell ref="C19:C20"/>
    <mergeCell ref="D19:D20"/>
    <mergeCell ref="E19:E20"/>
    <mergeCell ref="B25:B26"/>
    <mergeCell ref="C25:C26"/>
    <mergeCell ref="D25:D26"/>
    <mergeCell ref="E25:E26"/>
    <mergeCell ref="B21:B22"/>
    <mergeCell ref="C21:C22"/>
    <mergeCell ref="D21:D22"/>
    <mergeCell ref="E21:E22"/>
    <mergeCell ref="B23:B24"/>
    <mergeCell ref="C23:C24"/>
    <mergeCell ref="D23:D24"/>
    <mergeCell ref="E23:E24"/>
    <mergeCell ref="N5:N6"/>
    <mergeCell ref="O5:O6"/>
    <mergeCell ref="P5:P6"/>
    <mergeCell ref="N7:N8"/>
    <mergeCell ref="O7:O8"/>
    <mergeCell ref="P7:P8"/>
    <mergeCell ref="N9:N10"/>
    <mergeCell ref="O9:O10"/>
    <mergeCell ref="P9:P10"/>
    <mergeCell ref="N11:N12"/>
    <mergeCell ref="O11:O12"/>
    <mergeCell ref="P11:P12"/>
    <mergeCell ref="N13:N14"/>
    <mergeCell ref="O13:O14"/>
    <mergeCell ref="P13:P14"/>
    <mergeCell ref="N15:N16"/>
    <mergeCell ref="O15:O16"/>
    <mergeCell ref="P15:P16"/>
    <mergeCell ref="N17:N18"/>
    <mergeCell ref="O17:O18"/>
    <mergeCell ref="P17:P18"/>
    <mergeCell ref="N19:N20"/>
    <mergeCell ref="O19:O20"/>
    <mergeCell ref="P19:P20"/>
    <mergeCell ref="N21:N22"/>
    <mergeCell ref="O21:O22"/>
    <mergeCell ref="P21:P22"/>
    <mergeCell ref="N23:N24"/>
    <mergeCell ref="O23:O24"/>
    <mergeCell ref="P23:P24"/>
    <mergeCell ref="B1:Q1"/>
    <mergeCell ref="G3:N3"/>
    <mergeCell ref="N25:N26"/>
    <mergeCell ref="O25:O26"/>
    <mergeCell ref="P25:P26"/>
    <mergeCell ref="Q5:Q6"/>
    <mergeCell ref="Q7:Q8"/>
    <mergeCell ref="Q9:Q10"/>
    <mergeCell ref="Q11:Q12"/>
    <mergeCell ref="Q13:Q14"/>
    <mergeCell ref="Q15:Q16"/>
    <mergeCell ref="Q17:Q18"/>
    <mergeCell ref="Q19:Q20"/>
    <mergeCell ref="Q21:Q22"/>
    <mergeCell ref="Q23:Q24"/>
    <mergeCell ref="Q25:Q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667AF-307A-4B0C-BA06-3FB22A86CD57}">
  <sheetPr>
    <tabColor rgb="FF0070C0"/>
  </sheetPr>
  <dimension ref="B1:R26"/>
  <sheetViews>
    <sheetView zoomScaleNormal="100" workbookViewId="0">
      <pane ySplit="1" topLeftCell="A2" activePane="bottomLeft" state="frozen"/>
      <selection activeCell="F28" sqref="F28"/>
      <selection pane="bottomLeft"/>
    </sheetView>
  </sheetViews>
  <sheetFormatPr defaultColWidth="8" defaultRowHeight="15" x14ac:dyDescent="0.25"/>
  <cols>
    <col min="1" max="1" width="4" style="48" customWidth="1"/>
    <col min="2" max="2" width="38.42578125" style="48" customWidth="1"/>
    <col min="3" max="3" width="11.42578125" style="48" customWidth="1"/>
    <col min="4" max="4" width="32.140625" style="56" customWidth="1"/>
    <col min="5" max="5" width="13.7109375" style="48" bestFit="1" customWidth="1"/>
    <col min="6" max="6" width="12.5703125" style="48" bestFit="1" customWidth="1"/>
    <col min="7" max="7" width="13.140625" style="57" customWidth="1"/>
    <col min="8" max="8" width="16.140625" style="48" customWidth="1"/>
    <col min="9" max="9" width="18.7109375" style="48" customWidth="1"/>
    <col min="10" max="11" width="17.42578125" style="48" customWidth="1"/>
    <col min="12" max="12" width="26.140625" style="48" customWidth="1"/>
    <col min="13" max="14" width="11.140625" style="48" customWidth="1"/>
    <col min="15" max="15" width="14.42578125" style="48" customWidth="1"/>
    <col min="16" max="16" width="12" style="48" customWidth="1"/>
    <col min="17" max="17" width="11.28515625" style="62" customWidth="1"/>
    <col min="18" max="16384" width="8" style="48"/>
  </cols>
  <sheetData>
    <row r="1" spans="2:18" s="43" customFormat="1" ht="32.25" customHeight="1" x14ac:dyDescent="0.25">
      <c r="B1" s="92" t="s">
        <v>80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Q1" s="61"/>
    </row>
    <row r="2" spans="2:18" s="43" customFormat="1" ht="24" customHeight="1" thickBot="1" x14ac:dyDescent="0.3">
      <c r="B2" s="41"/>
      <c r="C2" s="41"/>
      <c r="D2" s="42"/>
      <c r="E2" s="41"/>
      <c r="F2" s="44"/>
      <c r="G2" s="44"/>
      <c r="H2" s="44"/>
      <c r="I2" s="44"/>
      <c r="J2" s="44"/>
      <c r="K2" s="44"/>
      <c r="L2" s="44"/>
      <c r="M2" s="44"/>
      <c r="N2" s="44"/>
      <c r="Q2" s="68">
        <v>45444</v>
      </c>
    </row>
    <row r="3" spans="2:18" ht="29.25" customHeight="1" thickBot="1" x14ac:dyDescent="0.3">
      <c r="B3" s="46"/>
      <c r="C3" s="46"/>
      <c r="D3" s="47"/>
      <c r="E3" s="46"/>
      <c r="F3" s="46"/>
      <c r="G3" s="71" t="s">
        <v>12</v>
      </c>
      <c r="H3" s="72"/>
      <c r="I3" s="72"/>
      <c r="J3" s="72"/>
      <c r="K3" s="72"/>
      <c r="L3" s="72"/>
      <c r="M3" s="72"/>
      <c r="N3" s="73"/>
      <c r="O3" s="66">
        <v>2</v>
      </c>
      <c r="P3" s="67">
        <v>60</v>
      </c>
      <c r="Q3" s="69">
        <v>124.82441265518241</v>
      </c>
      <c r="R3" s="70" t="s">
        <v>81</v>
      </c>
    </row>
    <row r="4" spans="2:18" s="52" customFormat="1" ht="51" customHeight="1" x14ac:dyDescent="0.25">
      <c r="B4" s="49" t="s">
        <v>13</v>
      </c>
      <c r="C4" s="49" t="s">
        <v>14</v>
      </c>
      <c r="D4" s="50" t="s">
        <v>15</v>
      </c>
      <c r="E4" s="49" t="s">
        <v>16</v>
      </c>
      <c r="F4" s="49" t="s">
        <v>17</v>
      </c>
      <c r="G4" s="49" t="s">
        <v>18</v>
      </c>
      <c r="H4" s="50" t="s">
        <v>19</v>
      </c>
      <c r="I4" s="50" t="s">
        <v>20</v>
      </c>
      <c r="J4" s="50" t="s">
        <v>76</v>
      </c>
      <c r="K4" s="59" t="s">
        <v>56</v>
      </c>
      <c r="L4" s="50" t="s">
        <v>23</v>
      </c>
      <c r="M4" s="50" t="s">
        <v>24</v>
      </c>
      <c r="N4" s="50" t="s">
        <v>25</v>
      </c>
      <c r="O4" s="51" t="s">
        <v>26</v>
      </c>
      <c r="P4" s="51" t="s">
        <v>27</v>
      </c>
      <c r="Q4" s="51" t="s">
        <v>77</v>
      </c>
    </row>
    <row r="5" spans="2:18" x14ac:dyDescent="0.25">
      <c r="B5" s="82" t="s">
        <v>0</v>
      </c>
      <c r="C5" s="74" t="s">
        <v>28</v>
      </c>
      <c r="D5" s="84" t="s">
        <v>29</v>
      </c>
      <c r="E5" s="82" t="s">
        <v>30</v>
      </c>
      <c r="F5" s="53" t="s">
        <v>31</v>
      </c>
      <c r="G5" s="54">
        <v>10</v>
      </c>
      <c r="H5" s="55">
        <v>5</v>
      </c>
      <c r="I5" s="55"/>
      <c r="J5" s="55">
        <v>10</v>
      </c>
      <c r="L5" s="55">
        <v>5</v>
      </c>
      <c r="M5" s="55">
        <f t="shared" ref="M5:M26" si="0">SUM(G5:L5)</f>
        <v>30</v>
      </c>
      <c r="N5" s="74">
        <f>MAX(M5:M6)</f>
        <v>30</v>
      </c>
      <c r="O5" s="74">
        <f>MAX(M5:M6)*$O$3</f>
        <v>60</v>
      </c>
      <c r="P5" s="88">
        <f t="shared" ref="P5:P25" si="1">O5/$P$3</f>
        <v>1</v>
      </c>
      <c r="Q5" s="80">
        <f>P5*$Q$3</f>
        <v>124.82441265518241</v>
      </c>
    </row>
    <row r="6" spans="2:18" x14ac:dyDescent="0.25">
      <c r="B6" s="83"/>
      <c r="C6" s="75"/>
      <c r="D6" s="85"/>
      <c r="E6" s="83"/>
      <c r="F6" s="53" t="s">
        <v>32</v>
      </c>
      <c r="G6" s="54">
        <v>10</v>
      </c>
      <c r="H6" s="55"/>
      <c r="I6" s="55">
        <v>5</v>
      </c>
      <c r="J6" s="55"/>
      <c r="K6" s="55">
        <v>5</v>
      </c>
      <c r="L6" s="55">
        <f>'Metering Inspections'!$L$5</f>
        <v>5</v>
      </c>
      <c r="M6" s="55">
        <f t="shared" si="0"/>
        <v>25</v>
      </c>
      <c r="N6" s="75"/>
      <c r="O6" s="75"/>
      <c r="P6" s="89"/>
      <c r="Q6" s="81"/>
    </row>
    <row r="7" spans="2:18" x14ac:dyDescent="0.25">
      <c r="B7" s="86" t="s">
        <v>1</v>
      </c>
      <c r="C7" s="74" t="s">
        <v>28</v>
      </c>
      <c r="D7" s="84" t="s">
        <v>33</v>
      </c>
      <c r="E7" s="82" t="s">
        <v>34</v>
      </c>
      <c r="F7" s="53" t="s">
        <v>31</v>
      </c>
      <c r="G7" s="54">
        <v>10</v>
      </c>
      <c r="H7" s="55">
        <f>'Metering Inspections'!$H$5</f>
        <v>5</v>
      </c>
      <c r="I7" s="55"/>
      <c r="J7" s="55">
        <v>10</v>
      </c>
      <c r="K7" s="55"/>
      <c r="L7" s="55">
        <f>'Metering Inspections'!$L$5</f>
        <v>5</v>
      </c>
      <c r="M7" s="55">
        <f t="shared" si="0"/>
        <v>30</v>
      </c>
      <c r="N7" s="74">
        <f>MAX(M7:M8)</f>
        <v>30</v>
      </c>
      <c r="O7" s="74">
        <f>MAX(M7:M8)*$O$3</f>
        <v>60</v>
      </c>
      <c r="P7" s="88">
        <f t="shared" si="1"/>
        <v>1</v>
      </c>
      <c r="Q7" s="80">
        <f>P7*$Q$3</f>
        <v>124.82441265518241</v>
      </c>
    </row>
    <row r="8" spans="2:18" x14ac:dyDescent="0.25">
      <c r="B8" s="87"/>
      <c r="C8" s="75"/>
      <c r="D8" s="85"/>
      <c r="E8" s="83"/>
      <c r="F8" s="53" t="s">
        <v>32</v>
      </c>
      <c r="G8" s="54">
        <v>10</v>
      </c>
      <c r="H8" s="55"/>
      <c r="I8" s="55">
        <v>5</v>
      </c>
      <c r="J8" s="55"/>
      <c r="K8" s="55">
        <v>5</v>
      </c>
      <c r="L8" s="55">
        <f>'Metering Inspections'!$L$5</f>
        <v>5</v>
      </c>
      <c r="M8" s="55">
        <f t="shared" si="0"/>
        <v>25</v>
      </c>
      <c r="N8" s="75"/>
      <c r="O8" s="75"/>
      <c r="P8" s="89"/>
      <c r="Q8" s="81"/>
    </row>
    <row r="9" spans="2:18" x14ac:dyDescent="0.25">
      <c r="B9" s="82" t="s">
        <v>2</v>
      </c>
      <c r="C9" s="74" t="s">
        <v>28</v>
      </c>
      <c r="D9" s="84" t="s">
        <v>35</v>
      </c>
      <c r="E9" s="82" t="s">
        <v>36</v>
      </c>
      <c r="F9" s="53" t="s">
        <v>31</v>
      </c>
      <c r="G9" s="54">
        <v>10</v>
      </c>
      <c r="H9" s="55">
        <f>'Metering Inspections'!$H$5</f>
        <v>5</v>
      </c>
      <c r="I9" s="55"/>
      <c r="J9" s="55">
        <v>10</v>
      </c>
      <c r="K9" s="55"/>
      <c r="L9" s="55">
        <f>'Metering Inspections'!$L$5</f>
        <v>5</v>
      </c>
      <c r="M9" s="55">
        <f t="shared" si="0"/>
        <v>30</v>
      </c>
      <c r="N9" s="74">
        <f>MAX(M9:M10)</f>
        <v>30</v>
      </c>
      <c r="O9" s="74">
        <f>MAX(M9:M10)*$O$3</f>
        <v>60</v>
      </c>
      <c r="P9" s="88">
        <f t="shared" si="1"/>
        <v>1</v>
      </c>
      <c r="Q9" s="80">
        <f>P9*$Q$3</f>
        <v>124.82441265518241</v>
      </c>
    </row>
    <row r="10" spans="2:18" x14ac:dyDescent="0.25">
      <c r="B10" s="83"/>
      <c r="C10" s="75"/>
      <c r="D10" s="85"/>
      <c r="E10" s="83"/>
      <c r="F10" s="53" t="s">
        <v>32</v>
      </c>
      <c r="G10" s="54">
        <v>10</v>
      </c>
      <c r="H10" s="55"/>
      <c r="I10" s="55">
        <v>5</v>
      </c>
      <c r="J10" s="55"/>
      <c r="K10" s="55">
        <v>5</v>
      </c>
      <c r="L10" s="55">
        <f>'Metering Inspections'!$L$5</f>
        <v>5</v>
      </c>
      <c r="M10" s="55">
        <f t="shared" si="0"/>
        <v>25</v>
      </c>
      <c r="N10" s="75"/>
      <c r="O10" s="75"/>
      <c r="P10" s="89"/>
      <c r="Q10" s="81"/>
    </row>
    <row r="11" spans="2:18" x14ac:dyDescent="0.25">
      <c r="B11" s="82" t="s">
        <v>3</v>
      </c>
      <c r="C11" s="74" t="s">
        <v>28</v>
      </c>
      <c r="D11" s="84" t="s">
        <v>37</v>
      </c>
      <c r="E11" s="82" t="s">
        <v>38</v>
      </c>
      <c r="F11" s="53" t="s">
        <v>31</v>
      </c>
      <c r="G11" s="54">
        <v>10</v>
      </c>
      <c r="H11" s="55">
        <f>'Metering Inspections'!$H$5</f>
        <v>5</v>
      </c>
      <c r="I11" s="55"/>
      <c r="J11" s="55">
        <v>10</v>
      </c>
      <c r="K11" s="55"/>
      <c r="L11" s="55">
        <f>'Metering Inspections'!$L$5</f>
        <v>5</v>
      </c>
      <c r="M11" s="55">
        <f t="shared" si="0"/>
        <v>30</v>
      </c>
      <c r="N11" s="74">
        <f>MAX(M11:M12)</f>
        <v>30</v>
      </c>
      <c r="O11" s="74">
        <f>MAX(M11:M12)*$O$3</f>
        <v>60</v>
      </c>
      <c r="P11" s="88">
        <f t="shared" si="1"/>
        <v>1</v>
      </c>
      <c r="Q11" s="80">
        <f>P11*$Q$3</f>
        <v>124.82441265518241</v>
      </c>
    </row>
    <row r="12" spans="2:18" x14ac:dyDescent="0.25">
      <c r="B12" s="83"/>
      <c r="C12" s="75"/>
      <c r="D12" s="85"/>
      <c r="E12" s="83"/>
      <c r="F12" s="53" t="s">
        <v>32</v>
      </c>
      <c r="G12" s="54">
        <v>10</v>
      </c>
      <c r="H12" s="55"/>
      <c r="I12" s="55">
        <v>5</v>
      </c>
      <c r="J12" s="55"/>
      <c r="K12" s="55">
        <v>5</v>
      </c>
      <c r="L12" s="55">
        <f>'Metering Inspections'!$L$5</f>
        <v>5</v>
      </c>
      <c r="M12" s="55">
        <f t="shared" si="0"/>
        <v>25</v>
      </c>
      <c r="N12" s="75"/>
      <c r="O12" s="75"/>
      <c r="P12" s="89"/>
      <c r="Q12" s="81"/>
    </row>
    <row r="13" spans="2:18" x14ac:dyDescent="0.25">
      <c r="B13" s="82" t="s">
        <v>4</v>
      </c>
      <c r="C13" s="74" t="s">
        <v>28</v>
      </c>
      <c r="D13" s="84" t="s">
        <v>39</v>
      </c>
      <c r="E13" s="82" t="s">
        <v>40</v>
      </c>
      <c r="F13" s="53" t="s">
        <v>31</v>
      </c>
      <c r="G13" s="54">
        <v>10</v>
      </c>
      <c r="H13" s="55">
        <f>'Metering Inspections'!$H$5</f>
        <v>5</v>
      </c>
      <c r="I13" s="55"/>
      <c r="J13" s="55">
        <v>15</v>
      </c>
      <c r="K13" s="55"/>
      <c r="L13" s="55">
        <f>'Metering Inspections'!$L$5</f>
        <v>5</v>
      </c>
      <c r="M13" s="55">
        <f t="shared" si="0"/>
        <v>35</v>
      </c>
      <c r="N13" s="74">
        <f>MAX(M13:M14)</f>
        <v>35</v>
      </c>
      <c r="O13" s="74">
        <f>MAX(M13:M14)*$O$3</f>
        <v>70</v>
      </c>
      <c r="P13" s="88">
        <f t="shared" si="1"/>
        <v>1.1666666666666667</v>
      </c>
      <c r="Q13" s="80">
        <f>P13*$Q$3</f>
        <v>145.62848143104617</v>
      </c>
    </row>
    <row r="14" spans="2:18" x14ac:dyDescent="0.25">
      <c r="B14" s="83"/>
      <c r="C14" s="75"/>
      <c r="D14" s="85"/>
      <c r="E14" s="83"/>
      <c r="F14" s="53" t="s">
        <v>32</v>
      </c>
      <c r="G14" s="54">
        <v>10</v>
      </c>
      <c r="H14" s="55"/>
      <c r="I14" s="55">
        <v>5</v>
      </c>
      <c r="J14" s="55"/>
      <c r="K14" s="55">
        <v>5</v>
      </c>
      <c r="L14" s="55">
        <f>'Metering Inspections'!$L$5</f>
        <v>5</v>
      </c>
      <c r="M14" s="55">
        <f t="shared" si="0"/>
        <v>25</v>
      </c>
      <c r="N14" s="75"/>
      <c r="O14" s="75"/>
      <c r="P14" s="89"/>
      <c r="Q14" s="81"/>
    </row>
    <row r="15" spans="2:18" ht="14.25" customHeight="1" x14ac:dyDescent="0.25">
      <c r="B15" s="82" t="s">
        <v>5</v>
      </c>
      <c r="C15" s="74" t="s">
        <v>28</v>
      </c>
      <c r="D15" s="84" t="s">
        <v>41</v>
      </c>
      <c r="E15" s="82" t="s">
        <v>42</v>
      </c>
      <c r="F15" s="53" t="s">
        <v>31</v>
      </c>
      <c r="G15" s="54">
        <v>10</v>
      </c>
      <c r="H15" s="55">
        <f>'Metering Inspections'!$H$5</f>
        <v>5</v>
      </c>
      <c r="I15" s="55"/>
      <c r="J15" s="55">
        <v>15</v>
      </c>
      <c r="K15" s="55"/>
      <c r="L15" s="55">
        <f>'Metering Inspections'!$L$5</f>
        <v>5</v>
      </c>
      <c r="M15" s="55">
        <f t="shared" si="0"/>
        <v>35</v>
      </c>
      <c r="N15" s="74">
        <f>MAX(M15:M16)</f>
        <v>35</v>
      </c>
      <c r="O15" s="74">
        <f>MAX(M15:M16)*$O$3</f>
        <v>70</v>
      </c>
      <c r="P15" s="88">
        <f t="shared" si="1"/>
        <v>1.1666666666666667</v>
      </c>
      <c r="Q15" s="80">
        <f>P15*$Q$3</f>
        <v>145.62848143104617</v>
      </c>
    </row>
    <row r="16" spans="2:18" x14ac:dyDescent="0.25">
      <c r="B16" s="83"/>
      <c r="C16" s="75"/>
      <c r="D16" s="85"/>
      <c r="E16" s="83"/>
      <c r="F16" s="53" t="s">
        <v>32</v>
      </c>
      <c r="G16" s="54">
        <v>10</v>
      </c>
      <c r="H16" s="55"/>
      <c r="I16" s="55">
        <v>5</v>
      </c>
      <c r="J16" s="55">
        <v>5</v>
      </c>
      <c r="K16" s="55">
        <v>5</v>
      </c>
      <c r="L16" s="55">
        <f>'Metering Inspections'!$L$5</f>
        <v>5</v>
      </c>
      <c r="M16" s="55">
        <f t="shared" si="0"/>
        <v>30</v>
      </c>
      <c r="N16" s="75"/>
      <c r="O16" s="75"/>
      <c r="P16" s="89"/>
      <c r="Q16" s="81"/>
    </row>
    <row r="17" spans="2:17" x14ac:dyDescent="0.25">
      <c r="B17" s="82" t="s">
        <v>6</v>
      </c>
      <c r="C17" s="74" t="s">
        <v>28</v>
      </c>
      <c r="D17" s="84" t="s">
        <v>41</v>
      </c>
      <c r="E17" s="82" t="s">
        <v>43</v>
      </c>
      <c r="F17" s="53" t="s">
        <v>31</v>
      </c>
      <c r="G17" s="54">
        <v>10</v>
      </c>
      <c r="H17" s="55">
        <f>'Metering Inspections'!$H$5</f>
        <v>5</v>
      </c>
      <c r="I17" s="55"/>
      <c r="J17" s="55">
        <v>15</v>
      </c>
      <c r="K17" s="55"/>
      <c r="L17" s="55">
        <f>'Metering Inspections'!$L$5</f>
        <v>5</v>
      </c>
      <c r="M17" s="55">
        <f t="shared" si="0"/>
        <v>35</v>
      </c>
      <c r="N17" s="74">
        <f>MAX(M17:M18)</f>
        <v>35</v>
      </c>
      <c r="O17" s="74">
        <f>MAX(M17:M18)*$O$3</f>
        <v>70</v>
      </c>
      <c r="P17" s="88">
        <f t="shared" si="1"/>
        <v>1.1666666666666667</v>
      </c>
      <c r="Q17" s="80">
        <f>P17*$Q$3</f>
        <v>145.62848143104617</v>
      </c>
    </row>
    <row r="18" spans="2:17" x14ac:dyDescent="0.25">
      <c r="B18" s="83"/>
      <c r="C18" s="75"/>
      <c r="D18" s="85"/>
      <c r="E18" s="83"/>
      <c r="F18" s="53" t="s">
        <v>32</v>
      </c>
      <c r="G18" s="54">
        <v>10</v>
      </c>
      <c r="H18" s="55"/>
      <c r="I18" s="55">
        <v>5</v>
      </c>
      <c r="J18" s="55">
        <v>5</v>
      </c>
      <c r="K18" s="55">
        <v>5</v>
      </c>
      <c r="L18" s="55">
        <f>'Metering Inspections'!$L$5</f>
        <v>5</v>
      </c>
      <c r="M18" s="55">
        <f t="shared" si="0"/>
        <v>30</v>
      </c>
      <c r="N18" s="75"/>
      <c r="O18" s="75"/>
      <c r="P18" s="89"/>
      <c r="Q18" s="81"/>
    </row>
    <row r="19" spans="2:17" x14ac:dyDescent="0.25">
      <c r="B19" s="82" t="s">
        <v>7</v>
      </c>
      <c r="C19" s="74" t="s">
        <v>44</v>
      </c>
      <c r="D19" s="84" t="s">
        <v>45</v>
      </c>
      <c r="E19" s="82" t="s">
        <v>46</v>
      </c>
      <c r="F19" s="53" t="s">
        <v>31</v>
      </c>
      <c r="G19" s="54">
        <v>10</v>
      </c>
      <c r="H19" s="55">
        <f>'Metering Inspections'!$H$5</f>
        <v>5</v>
      </c>
      <c r="I19" s="55"/>
      <c r="J19" s="55">
        <v>10</v>
      </c>
      <c r="K19" s="55"/>
      <c r="L19" s="55">
        <f>'Metering Inspections'!$L$5</f>
        <v>5</v>
      </c>
      <c r="M19" s="55">
        <f t="shared" si="0"/>
        <v>30</v>
      </c>
      <c r="N19" s="74">
        <f>MAX(M19:M20)</f>
        <v>30</v>
      </c>
      <c r="O19" s="74">
        <f>MAX(M19:M20)*$O$3</f>
        <v>60</v>
      </c>
      <c r="P19" s="88">
        <f t="shared" si="1"/>
        <v>1</v>
      </c>
      <c r="Q19" s="80">
        <f>P19*$Q$3</f>
        <v>124.82441265518241</v>
      </c>
    </row>
    <row r="20" spans="2:17" x14ac:dyDescent="0.25">
      <c r="B20" s="83"/>
      <c r="C20" s="75"/>
      <c r="D20" s="85"/>
      <c r="E20" s="83"/>
      <c r="F20" s="53" t="s">
        <v>32</v>
      </c>
      <c r="G20" s="54">
        <v>10</v>
      </c>
      <c r="H20" s="55"/>
      <c r="I20" s="55">
        <v>5</v>
      </c>
      <c r="J20" s="55"/>
      <c r="K20" s="55">
        <v>5</v>
      </c>
      <c r="L20" s="55">
        <f>'Metering Inspections'!$L$5</f>
        <v>5</v>
      </c>
      <c r="M20" s="55">
        <f t="shared" si="0"/>
        <v>25</v>
      </c>
      <c r="N20" s="75"/>
      <c r="O20" s="75"/>
      <c r="P20" s="89"/>
      <c r="Q20" s="81"/>
    </row>
    <row r="21" spans="2:17" x14ac:dyDescent="0.25">
      <c r="B21" s="82" t="s">
        <v>8</v>
      </c>
      <c r="C21" s="74" t="s">
        <v>47</v>
      </c>
      <c r="D21" s="84" t="s">
        <v>48</v>
      </c>
      <c r="E21" s="82" t="s">
        <v>49</v>
      </c>
      <c r="F21" s="53" t="s">
        <v>31</v>
      </c>
      <c r="G21" s="54">
        <v>10</v>
      </c>
      <c r="H21" s="55">
        <f>'Metering Inspections'!$H$5</f>
        <v>5</v>
      </c>
      <c r="I21" s="55"/>
      <c r="J21" s="55">
        <v>10</v>
      </c>
      <c r="K21" s="55"/>
      <c r="L21" s="55">
        <f>'Metering Inspections'!$L$5</f>
        <v>5</v>
      </c>
      <c r="M21" s="55">
        <f t="shared" si="0"/>
        <v>30</v>
      </c>
      <c r="N21" s="74">
        <f>MAX(M21:M22)</f>
        <v>30</v>
      </c>
      <c r="O21" s="74">
        <f>MAX(M21:M22)*$O$3</f>
        <v>60</v>
      </c>
      <c r="P21" s="88">
        <f t="shared" si="1"/>
        <v>1</v>
      </c>
      <c r="Q21" s="80">
        <f>P21*$Q$3</f>
        <v>124.82441265518241</v>
      </c>
    </row>
    <row r="22" spans="2:17" x14ac:dyDescent="0.25">
      <c r="B22" s="83"/>
      <c r="C22" s="75"/>
      <c r="D22" s="85"/>
      <c r="E22" s="83"/>
      <c r="F22" s="53" t="s">
        <v>32</v>
      </c>
      <c r="G22" s="54">
        <v>10</v>
      </c>
      <c r="H22" s="55"/>
      <c r="I22" s="55">
        <v>5</v>
      </c>
      <c r="J22" s="55"/>
      <c r="K22" s="55">
        <v>5</v>
      </c>
      <c r="L22" s="55">
        <f>'Metering Inspections'!$L$5</f>
        <v>5</v>
      </c>
      <c r="M22" s="55">
        <f t="shared" si="0"/>
        <v>25</v>
      </c>
      <c r="N22" s="75"/>
      <c r="O22" s="75"/>
      <c r="P22" s="89"/>
      <c r="Q22" s="81"/>
    </row>
    <row r="23" spans="2:17" x14ac:dyDescent="0.25">
      <c r="B23" s="82" t="s">
        <v>9</v>
      </c>
      <c r="C23" s="74" t="s">
        <v>44</v>
      </c>
      <c r="D23" s="84" t="s">
        <v>50</v>
      </c>
      <c r="E23" s="82" t="s">
        <v>51</v>
      </c>
      <c r="F23" s="53" t="s">
        <v>31</v>
      </c>
      <c r="G23" s="54">
        <v>10</v>
      </c>
      <c r="H23" s="55">
        <f>'Metering Inspections'!$H$5</f>
        <v>5</v>
      </c>
      <c r="I23" s="55"/>
      <c r="J23" s="55">
        <v>10</v>
      </c>
      <c r="K23" s="55"/>
      <c r="L23" s="55">
        <f>'Metering Inspections'!$L$5</f>
        <v>5</v>
      </c>
      <c r="M23" s="55">
        <f t="shared" si="0"/>
        <v>30</v>
      </c>
      <c r="N23" s="74">
        <f>MAX(M23:M24)</f>
        <v>30</v>
      </c>
      <c r="O23" s="74">
        <f>MAX(M23:M24)*$O$3</f>
        <v>60</v>
      </c>
      <c r="P23" s="88">
        <f t="shared" si="1"/>
        <v>1</v>
      </c>
      <c r="Q23" s="80">
        <f>P23*$Q$3</f>
        <v>124.82441265518241</v>
      </c>
    </row>
    <row r="24" spans="2:17" x14ac:dyDescent="0.25">
      <c r="B24" s="83"/>
      <c r="C24" s="75"/>
      <c r="D24" s="85"/>
      <c r="E24" s="83"/>
      <c r="F24" s="53" t="s">
        <v>32</v>
      </c>
      <c r="G24" s="54">
        <v>10</v>
      </c>
      <c r="H24" s="55"/>
      <c r="I24" s="55">
        <v>5</v>
      </c>
      <c r="J24" s="55"/>
      <c r="K24" s="55">
        <v>5</v>
      </c>
      <c r="L24" s="55">
        <f>'Metering Inspections'!$L$5</f>
        <v>5</v>
      </c>
      <c r="M24" s="55">
        <f t="shared" si="0"/>
        <v>25</v>
      </c>
      <c r="N24" s="75"/>
      <c r="O24" s="75"/>
      <c r="P24" s="89"/>
      <c r="Q24" s="81"/>
    </row>
    <row r="25" spans="2:17" x14ac:dyDescent="0.25">
      <c r="B25" s="82" t="s">
        <v>10</v>
      </c>
      <c r="C25" s="82" t="s">
        <v>47</v>
      </c>
      <c r="D25" s="86" t="s">
        <v>52</v>
      </c>
      <c r="E25" s="82" t="s">
        <v>53</v>
      </c>
      <c r="F25" s="53" t="s">
        <v>31</v>
      </c>
      <c r="G25" s="54">
        <v>10</v>
      </c>
      <c r="H25" s="55">
        <f>'Metering Inspections'!$H$5</f>
        <v>5</v>
      </c>
      <c r="I25" s="55"/>
      <c r="J25" s="55">
        <v>10</v>
      </c>
      <c r="K25" s="55"/>
      <c r="L25" s="55">
        <f>'Metering Inspections'!$L$5</f>
        <v>5</v>
      </c>
      <c r="M25" s="55">
        <f t="shared" si="0"/>
        <v>30</v>
      </c>
      <c r="N25" s="74">
        <f>MAX(M25:M26)</f>
        <v>30</v>
      </c>
      <c r="O25" s="74">
        <f>MAX(M25:M26)*$O$3</f>
        <v>60</v>
      </c>
      <c r="P25" s="88">
        <f t="shared" si="1"/>
        <v>1</v>
      </c>
      <c r="Q25" s="80">
        <f>P25*$Q$3</f>
        <v>124.82441265518241</v>
      </c>
    </row>
    <row r="26" spans="2:17" x14ac:dyDescent="0.25">
      <c r="B26" s="83"/>
      <c r="C26" s="83"/>
      <c r="D26" s="87"/>
      <c r="E26" s="83"/>
      <c r="F26" s="53" t="s">
        <v>32</v>
      </c>
      <c r="G26" s="54">
        <v>10</v>
      </c>
      <c r="H26" s="55"/>
      <c r="I26" s="55">
        <v>5</v>
      </c>
      <c r="J26" s="55"/>
      <c r="K26" s="55">
        <v>5</v>
      </c>
      <c r="L26" s="55">
        <f>'Metering Inspections'!$L$5</f>
        <v>5</v>
      </c>
      <c r="M26" s="55">
        <f t="shared" si="0"/>
        <v>25</v>
      </c>
      <c r="N26" s="75"/>
      <c r="O26" s="75"/>
      <c r="P26" s="89"/>
      <c r="Q26" s="81"/>
    </row>
  </sheetData>
  <mergeCells count="90">
    <mergeCell ref="Q25:Q26"/>
    <mergeCell ref="P23:P24"/>
    <mergeCell ref="Q23:Q24"/>
    <mergeCell ref="O25:O26"/>
    <mergeCell ref="P25:P26"/>
    <mergeCell ref="O23:O24"/>
    <mergeCell ref="B23:B24"/>
    <mergeCell ref="C23:C24"/>
    <mergeCell ref="D23:D24"/>
    <mergeCell ref="E23:E24"/>
    <mergeCell ref="N23:N24"/>
    <mergeCell ref="B25:B26"/>
    <mergeCell ref="C25:C26"/>
    <mergeCell ref="D25:D26"/>
    <mergeCell ref="E25:E26"/>
    <mergeCell ref="N25:N26"/>
    <mergeCell ref="O19:O20"/>
    <mergeCell ref="P19:P20"/>
    <mergeCell ref="Q19:Q20"/>
    <mergeCell ref="B21:B22"/>
    <mergeCell ref="C21:C22"/>
    <mergeCell ref="D21:D22"/>
    <mergeCell ref="E21:E22"/>
    <mergeCell ref="N21:N22"/>
    <mergeCell ref="O21:O22"/>
    <mergeCell ref="P21:P22"/>
    <mergeCell ref="Q21:Q22"/>
    <mergeCell ref="B19:B20"/>
    <mergeCell ref="C19:C20"/>
    <mergeCell ref="D19:D20"/>
    <mergeCell ref="E19:E20"/>
    <mergeCell ref="N19:N20"/>
    <mergeCell ref="P15:P16"/>
    <mergeCell ref="Q15:Q16"/>
    <mergeCell ref="B17:B18"/>
    <mergeCell ref="C17:C18"/>
    <mergeCell ref="D17:D18"/>
    <mergeCell ref="E17:E18"/>
    <mergeCell ref="N17:N18"/>
    <mergeCell ref="O17:O18"/>
    <mergeCell ref="P17:P18"/>
    <mergeCell ref="B15:B16"/>
    <mergeCell ref="C15:C16"/>
    <mergeCell ref="D15:D16"/>
    <mergeCell ref="E15:E16"/>
    <mergeCell ref="N15:N16"/>
    <mergeCell ref="O15:O16"/>
    <mergeCell ref="Q17:Q18"/>
    <mergeCell ref="O11:O12"/>
    <mergeCell ref="P11:P12"/>
    <mergeCell ref="Q11:Q12"/>
    <mergeCell ref="B13:B14"/>
    <mergeCell ref="C13:C14"/>
    <mergeCell ref="D13:D14"/>
    <mergeCell ref="E13:E14"/>
    <mergeCell ref="N13:N14"/>
    <mergeCell ref="O13:O14"/>
    <mergeCell ref="P13:P14"/>
    <mergeCell ref="Q13:Q14"/>
    <mergeCell ref="B11:B12"/>
    <mergeCell ref="C11:C12"/>
    <mergeCell ref="D11:D12"/>
    <mergeCell ref="E11:E12"/>
    <mergeCell ref="N11:N12"/>
    <mergeCell ref="O7:O8"/>
    <mergeCell ref="P7:P8"/>
    <mergeCell ref="Q7:Q8"/>
    <mergeCell ref="B9:B10"/>
    <mergeCell ref="C9:C10"/>
    <mergeCell ref="D9:D10"/>
    <mergeCell ref="E9:E10"/>
    <mergeCell ref="N9:N10"/>
    <mergeCell ref="O9:O10"/>
    <mergeCell ref="P9:P10"/>
    <mergeCell ref="Q9:Q10"/>
    <mergeCell ref="B7:B8"/>
    <mergeCell ref="C7:C8"/>
    <mergeCell ref="D7:D8"/>
    <mergeCell ref="E7:E8"/>
    <mergeCell ref="N7:N8"/>
    <mergeCell ref="B1:N1"/>
    <mergeCell ref="G3:N3"/>
    <mergeCell ref="O5:O6"/>
    <mergeCell ref="P5:P6"/>
    <mergeCell ref="Q5:Q6"/>
    <mergeCell ref="B5:B6"/>
    <mergeCell ref="C5:C6"/>
    <mergeCell ref="D5:D6"/>
    <mergeCell ref="E5:E6"/>
    <mergeCell ref="N5:N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9619D-5C9D-4321-9479-95AA8408A080}">
  <sheetPr>
    <tabColor rgb="FFFFFF00"/>
  </sheetPr>
  <dimension ref="B1:N30"/>
  <sheetViews>
    <sheetView topLeftCell="B1" zoomScaleNormal="100" workbookViewId="0">
      <pane ySplit="1" topLeftCell="A2" activePane="bottomLeft" state="frozen"/>
      <selection activeCell="N25" sqref="N25"/>
      <selection pane="bottomLeft" activeCell="M4" sqref="M4:M9"/>
    </sheetView>
  </sheetViews>
  <sheetFormatPr defaultRowHeight="15" x14ac:dyDescent="0.25"/>
  <cols>
    <col min="1" max="1" width="4" customWidth="1"/>
    <col min="2" max="2" width="53.28515625" customWidth="1"/>
    <col min="3" max="3" width="12.5703125" bestFit="1" customWidth="1"/>
    <col min="4" max="4" width="45.28515625" customWidth="1"/>
    <col min="5" max="5" width="13.7109375" bestFit="1" customWidth="1"/>
    <col min="6" max="6" width="12.5703125" bestFit="1" customWidth="1"/>
    <col min="7" max="7" width="18.85546875" customWidth="1"/>
    <col min="8" max="8" width="16.5703125" customWidth="1"/>
    <col min="9" max="9" width="18.7109375" customWidth="1"/>
    <col min="10" max="10" width="21.5703125" customWidth="1"/>
    <col min="11" max="11" width="29" customWidth="1"/>
    <col min="13" max="13" width="10.5703125" customWidth="1"/>
    <col min="14" max="14" width="14.42578125" customWidth="1"/>
  </cols>
  <sheetData>
    <row r="1" spans="2:14" s="6" customFormat="1" ht="32.25" customHeight="1" x14ac:dyDescent="0.25">
      <c r="B1" s="5"/>
      <c r="C1" s="5"/>
      <c r="D1" s="5"/>
      <c r="E1" s="5"/>
      <c r="F1" s="90" t="s">
        <v>60</v>
      </c>
      <c r="G1" s="90"/>
      <c r="H1" s="90"/>
      <c r="I1" s="90"/>
      <c r="J1" s="90"/>
      <c r="K1" s="90"/>
    </row>
    <row r="2" spans="2:14" ht="24" customHeight="1" x14ac:dyDescent="0.25">
      <c r="B2" s="1"/>
      <c r="C2" s="1"/>
      <c r="D2" s="1"/>
      <c r="E2" s="1"/>
      <c r="F2" s="91" t="s">
        <v>12</v>
      </c>
      <c r="G2" s="91"/>
      <c r="H2" s="91"/>
      <c r="I2" s="91"/>
      <c r="J2" s="91"/>
      <c r="K2" s="91"/>
      <c r="M2" s="35">
        <v>60</v>
      </c>
    </row>
    <row r="3" spans="2:14" s="2" customFormat="1" ht="57.75" customHeight="1" x14ac:dyDescent="0.25">
      <c r="B3" s="3" t="s">
        <v>13</v>
      </c>
      <c r="C3" s="3" t="s">
        <v>14</v>
      </c>
      <c r="D3" s="3" t="s">
        <v>15</v>
      </c>
      <c r="E3" s="3" t="s">
        <v>16</v>
      </c>
      <c r="F3" s="7" t="s">
        <v>18</v>
      </c>
      <c r="G3" s="8" t="s">
        <v>61</v>
      </c>
      <c r="H3" s="8" t="s">
        <v>20</v>
      </c>
      <c r="I3" s="8" t="s">
        <v>62</v>
      </c>
      <c r="J3" s="8" t="s">
        <v>23</v>
      </c>
      <c r="K3" s="21" t="s">
        <v>63</v>
      </c>
      <c r="L3" s="21" t="s">
        <v>64</v>
      </c>
      <c r="M3" s="21" t="s">
        <v>65</v>
      </c>
    </row>
    <row r="4" spans="2:14" x14ac:dyDescent="0.25">
      <c r="B4" s="4" t="s">
        <v>0</v>
      </c>
      <c r="C4" s="4" t="s">
        <v>28</v>
      </c>
      <c r="D4" s="4" t="s">
        <v>29</v>
      </c>
      <c r="E4" s="4" t="s">
        <v>30</v>
      </c>
      <c r="F4" s="4">
        <v>30</v>
      </c>
      <c r="G4" s="4">
        <v>10</v>
      </c>
      <c r="H4" s="4">
        <v>10</v>
      </c>
      <c r="I4" s="4">
        <v>20</v>
      </c>
      <c r="J4" s="4">
        <v>10</v>
      </c>
      <c r="K4" s="22">
        <f t="shared" ref="K4:K14" si="0">SUM(F4:J4)</f>
        <v>80</v>
      </c>
      <c r="L4" s="22">
        <f t="shared" ref="L4:L14" si="1">K4*F20</f>
        <v>160</v>
      </c>
      <c r="M4" s="39">
        <f t="shared" ref="M4:M14" si="2">L4/$M$2</f>
        <v>2.6666666666666665</v>
      </c>
      <c r="N4" s="32">
        <f t="shared" ref="N4:N14" si="3">K4/$M$2</f>
        <v>1.3333333333333333</v>
      </c>
    </row>
    <row r="5" spans="2:14" x14ac:dyDescent="0.25">
      <c r="B5" s="4" t="s">
        <v>1</v>
      </c>
      <c r="C5" s="4" t="s">
        <v>28</v>
      </c>
      <c r="D5" s="4" t="s">
        <v>33</v>
      </c>
      <c r="E5" s="4" t="s">
        <v>34</v>
      </c>
      <c r="F5" s="4">
        <v>30</v>
      </c>
      <c r="G5" s="4">
        <f t="shared" ref="G5:G14" si="4">$G$4</f>
        <v>10</v>
      </c>
      <c r="H5" s="4">
        <f t="shared" ref="H5:H14" si="5">$H$4</f>
        <v>10</v>
      </c>
      <c r="I5" s="4">
        <f t="shared" ref="I5:I14" si="6">$I$4</f>
        <v>20</v>
      </c>
      <c r="J5" s="4">
        <v>10</v>
      </c>
      <c r="K5" s="22">
        <f t="shared" si="0"/>
        <v>80</v>
      </c>
      <c r="L5" s="22">
        <f t="shared" si="1"/>
        <v>160</v>
      </c>
      <c r="M5" s="39">
        <f t="shared" si="2"/>
        <v>2.6666666666666665</v>
      </c>
      <c r="N5" s="32">
        <f t="shared" si="3"/>
        <v>1.3333333333333333</v>
      </c>
    </row>
    <row r="6" spans="2:14" x14ac:dyDescent="0.25">
      <c r="B6" s="4" t="s">
        <v>2</v>
      </c>
      <c r="C6" s="4" t="s">
        <v>28</v>
      </c>
      <c r="D6" s="4" t="s">
        <v>35</v>
      </c>
      <c r="E6" s="4" t="s">
        <v>36</v>
      </c>
      <c r="F6" s="4">
        <v>30</v>
      </c>
      <c r="G6" s="4">
        <f t="shared" si="4"/>
        <v>10</v>
      </c>
      <c r="H6" s="4">
        <f t="shared" si="5"/>
        <v>10</v>
      </c>
      <c r="I6" s="4">
        <f t="shared" si="6"/>
        <v>20</v>
      </c>
      <c r="J6" s="4">
        <v>10</v>
      </c>
      <c r="K6" s="22">
        <f t="shared" si="0"/>
        <v>80</v>
      </c>
      <c r="L6" s="22">
        <f t="shared" si="1"/>
        <v>160</v>
      </c>
      <c r="M6" s="39">
        <f t="shared" si="2"/>
        <v>2.6666666666666665</v>
      </c>
      <c r="N6" s="32">
        <f t="shared" si="3"/>
        <v>1.3333333333333333</v>
      </c>
    </row>
    <row r="7" spans="2:14" x14ac:dyDescent="0.25">
      <c r="B7" s="4" t="s">
        <v>3</v>
      </c>
      <c r="C7" s="4" t="s">
        <v>28</v>
      </c>
      <c r="D7" s="4" t="s">
        <v>37</v>
      </c>
      <c r="E7" s="4" t="s">
        <v>38</v>
      </c>
      <c r="F7" s="4">
        <v>30</v>
      </c>
      <c r="G7" s="4">
        <f t="shared" si="4"/>
        <v>10</v>
      </c>
      <c r="H7" s="4">
        <f t="shared" si="5"/>
        <v>10</v>
      </c>
      <c r="I7" s="4">
        <f t="shared" si="6"/>
        <v>20</v>
      </c>
      <c r="J7" s="4">
        <v>10</v>
      </c>
      <c r="K7" s="22">
        <f t="shared" si="0"/>
        <v>80</v>
      </c>
      <c r="L7" s="22">
        <f t="shared" si="1"/>
        <v>160</v>
      </c>
      <c r="M7" s="39">
        <f t="shared" si="2"/>
        <v>2.6666666666666665</v>
      </c>
      <c r="N7" s="32">
        <f t="shared" si="3"/>
        <v>1.3333333333333333</v>
      </c>
    </row>
    <row r="8" spans="2:14" x14ac:dyDescent="0.25">
      <c r="B8" s="4" t="s">
        <v>4</v>
      </c>
      <c r="C8" s="4" t="s">
        <v>28</v>
      </c>
      <c r="D8" s="4" t="s">
        <v>39</v>
      </c>
      <c r="E8" s="4" t="s">
        <v>40</v>
      </c>
      <c r="F8" s="4">
        <v>30</v>
      </c>
      <c r="G8" s="4">
        <f t="shared" si="4"/>
        <v>10</v>
      </c>
      <c r="H8" s="4">
        <f t="shared" si="5"/>
        <v>10</v>
      </c>
      <c r="I8" s="4">
        <f t="shared" si="6"/>
        <v>20</v>
      </c>
      <c r="J8" s="4">
        <v>10</v>
      </c>
      <c r="K8" s="22">
        <f t="shared" si="0"/>
        <v>80</v>
      </c>
      <c r="L8" s="22">
        <f t="shared" si="1"/>
        <v>160</v>
      </c>
      <c r="M8" s="39">
        <f t="shared" si="2"/>
        <v>2.6666666666666665</v>
      </c>
      <c r="N8" s="32">
        <f t="shared" si="3"/>
        <v>1.3333333333333333</v>
      </c>
    </row>
    <row r="9" spans="2:14" x14ac:dyDescent="0.25">
      <c r="B9" s="4" t="s">
        <v>5</v>
      </c>
      <c r="C9" s="4" t="s">
        <v>28</v>
      </c>
      <c r="D9" s="4" t="s">
        <v>41</v>
      </c>
      <c r="E9" s="4" t="s">
        <v>42</v>
      </c>
      <c r="F9" s="4">
        <v>30</v>
      </c>
      <c r="G9" s="4">
        <f t="shared" si="4"/>
        <v>10</v>
      </c>
      <c r="H9" s="4">
        <f t="shared" si="5"/>
        <v>10</v>
      </c>
      <c r="I9" s="4">
        <f t="shared" si="6"/>
        <v>20</v>
      </c>
      <c r="J9" s="4">
        <v>10</v>
      </c>
      <c r="K9" s="22">
        <f t="shared" si="0"/>
        <v>80</v>
      </c>
      <c r="L9" s="22">
        <f t="shared" si="1"/>
        <v>160</v>
      </c>
      <c r="M9" s="39">
        <f t="shared" si="2"/>
        <v>2.6666666666666665</v>
      </c>
      <c r="N9" s="32">
        <f t="shared" si="3"/>
        <v>1.3333333333333333</v>
      </c>
    </row>
    <row r="10" spans="2:14" x14ac:dyDescent="0.25">
      <c r="B10" s="4" t="s">
        <v>6</v>
      </c>
      <c r="C10" s="4" t="s">
        <v>28</v>
      </c>
      <c r="D10" s="4" t="s">
        <v>41</v>
      </c>
      <c r="E10" s="4" t="s">
        <v>43</v>
      </c>
      <c r="F10" s="4">
        <v>30</v>
      </c>
      <c r="G10" s="4">
        <f t="shared" si="4"/>
        <v>10</v>
      </c>
      <c r="H10" s="4">
        <f t="shared" si="5"/>
        <v>10</v>
      </c>
      <c r="I10" s="4">
        <f t="shared" si="6"/>
        <v>20</v>
      </c>
      <c r="J10" s="4">
        <v>10</v>
      </c>
      <c r="K10" s="22">
        <f t="shared" si="0"/>
        <v>80</v>
      </c>
      <c r="L10" s="22">
        <f t="shared" si="1"/>
        <v>160</v>
      </c>
      <c r="M10" s="39">
        <f t="shared" si="2"/>
        <v>2.6666666666666665</v>
      </c>
      <c r="N10" s="32">
        <f t="shared" si="3"/>
        <v>1.3333333333333333</v>
      </c>
    </row>
    <row r="11" spans="2:14" x14ac:dyDescent="0.25">
      <c r="B11" s="4" t="s">
        <v>7</v>
      </c>
      <c r="C11" s="4" t="s">
        <v>44</v>
      </c>
      <c r="D11" s="4" t="s">
        <v>45</v>
      </c>
      <c r="E11" s="4" t="s">
        <v>46</v>
      </c>
      <c r="F11" s="4">
        <v>30</v>
      </c>
      <c r="G11" s="4">
        <f t="shared" si="4"/>
        <v>10</v>
      </c>
      <c r="H11" s="4">
        <f t="shared" si="5"/>
        <v>10</v>
      </c>
      <c r="I11" s="4">
        <f t="shared" si="6"/>
        <v>20</v>
      </c>
      <c r="J11" s="4">
        <v>10</v>
      </c>
      <c r="K11" s="22">
        <f t="shared" si="0"/>
        <v>80</v>
      </c>
      <c r="L11" s="22">
        <f t="shared" si="1"/>
        <v>160</v>
      </c>
      <c r="M11" s="39">
        <f t="shared" si="2"/>
        <v>2.6666666666666665</v>
      </c>
      <c r="N11" s="32">
        <f t="shared" si="3"/>
        <v>1.3333333333333333</v>
      </c>
    </row>
    <row r="12" spans="2:14" x14ac:dyDescent="0.25">
      <c r="B12" s="4" t="s">
        <v>8</v>
      </c>
      <c r="C12" s="4" t="s">
        <v>47</v>
      </c>
      <c r="D12" s="4" t="s">
        <v>48</v>
      </c>
      <c r="E12" s="4" t="s">
        <v>49</v>
      </c>
      <c r="F12" s="4">
        <v>30</v>
      </c>
      <c r="G12" s="4">
        <f t="shared" si="4"/>
        <v>10</v>
      </c>
      <c r="H12" s="4">
        <f t="shared" si="5"/>
        <v>10</v>
      </c>
      <c r="I12" s="4">
        <f t="shared" si="6"/>
        <v>20</v>
      </c>
      <c r="J12" s="4">
        <v>10</v>
      </c>
      <c r="K12" s="22">
        <f t="shared" si="0"/>
        <v>80</v>
      </c>
      <c r="L12" s="22">
        <f t="shared" si="1"/>
        <v>160</v>
      </c>
      <c r="M12" s="39">
        <f t="shared" si="2"/>
        <v>2.6666666666666665</v>
      </c>
      <c r="N12" s="32">
        <f t="shared" si="3"/>
        <v>1.3333333333333333</v>
      </c>
    </row>
    <row r="13" spans="2:14" x14ac:dyDescent="0.25">
      <c r="B13" s="4" t="s">
        <v>9</v>
      </c>
      <c r="C13" s="4" t="s">
        <v>44</v>
      </c>
      <c r="D13" s="4" t="s">
        <v>50</v>
      </c>
      <c r="E13" s="4" t="s">
        <v>51</v>
      </c>
      <c r="F13" s="4">
        <v>30</v>
      </c>
      <c r="G13" s="4">
        <f t="shared" si="4"/>
        <v>10</v>
      </c>
      <c r="H13" s="4">
        <f t="shared" si="5"/>
        <v>10</v>
      </c>
      <c r="I13" s="4">
        <f t="shared" si="6"/>
        <v>20</v>
      </c>
      <c r="J13" s="4">
        <v>10</v>
      </c>
      <c r="K13" s="22">
        <f t="shared" si="0"/>
        <v>80</v>
      </c>
      <c r="L13" s="22">
        <f t="shared" si="1"/>
        <v>160</v>
      </c>
      <c r="M13" s="39">
        <f t="shared" si="2"/>
        <v>2.6666666666666665</v>
      </c>
      <c r="N13" s="32">
        <f t="shared" si="3"/>
        <v>1.3333333333333333</v>
      </c>
    </row>
    <row r="14" spans="2:14" x14ac:dyDescent="0.25">
      <c r="B14" s="4" t="s">
        <v>10</v>
      </c>
      <c r="C14" s="4" t="s">
        <v>47</v>
      </c>
      <c r="D14" s="4" t="s">
        <v>52</v>
      </c>
      <c r="E14" s="4" t="s">
        <v>53</v>
      </c>
      <c r="F14" s="4">
        <v>30</v>
      </c>
      <c r="G14" s="4">
        <f t="shared" si="4"/>
        <v>10</v>
      </c>
      <c r="H14" s="4">
        <f t="shared" si="5"/>
        <v>10</v>
      </c>
      <c r="I14" s="4">
        <f t="shared" si="6"/>
        <v>20</v>
      </c>
      <c r="J14" s="4">
        <v>10</v>
      </c>
      <c r="K14" s="22">
        <f t="shared" si="0"/>
        <v>80</v>
      </c>
      <c r="L14" s="22">
        <f t="shared" si="1"/>
        <v>160</v>
      </c>
      <c r="M14" s="39">
        <f t="shared" si="2"/>
        <v>2.6666666666666665</v>
      </c>
      <c r="N14" s="32">
        <f t="shared" si="3"/>
        <v>1.3333333333333333</v>
      </c>
    </row>
    <row r="15" spans="2:14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ht="27" customHeight="1" x14ac:dyDescent="0.25">
      <c r="B18" s="1"/>
      <c r="C18" s="1"/>
      <c r="D18" s="1"/>
      <c r="E18" s="1"/>
      <c r="F18" s="17" t="s">
        <v>66</v>
      </c>
      <c r="G18" s="16"/>
      <c r="H18" s="16"/>
      <c r="I18" s="16"/>
      <c r="J18" s="16"/>
      <c r="K18" s="16"/>
    </row>
    <row r="19" spans="2:11" ht="57.75" customHeight="1" x14ac:dyDescent="0.25">
      <c r="B19" s="9" t="s">
        <v>13</v>
      </c>
      <c r="C19" s="9" t="s">
        <v>14</v>
      </c>
      <c r="D19" s="9" t="s">
        <v>15</v>
      </c>
      <c r="E19" s="9" t="s">
        <v>16</v>
      </c>
      <c r="F19" s="21" t="s">
        <v>67</v>
      </c>
    </row>
    <row r="20" spans="2:11" x14ac:dyDescent="0.25">
      <c r="B20" s="4" t="s">
        <v>0</v>
      </c>
      <c r="C20" s="4" t="s">
        <v>28</v>
      </c>
      <c r="D20" s="4" t="s">
        <v>29</v>
      </c>
      <c r="E20" s="4" t="s">
        <v>30</v>
      </c>
      <c r="F20" s="25">
        <v>2</v>
      </c>
      <c r="J20" s="34"/>
    </row>
    <row r="21" spans="2:11" x14ac:dyDescent="0.25">
      <c r="B21" s="4" t="s">
        <v>1</v>
      </c>
      <c r="C21" s="4" t="s">
        <v>28</v>
      </c>
      <c r="D21" s="4" t="s">
        <v>33</v>
      </c>
      <c r="E21" s="4" t="s">
        <v>34</v>
      </c>
      <c r="F21" s="25">
        <v>2</v>
      </c>
    </row>
    <row r="22" spans="2:11" x14ac:dyDescent="0.25">
      <c r="B22" s="4" t="s">
        <v>2</v>
      </c>
      <c r="C22" s="4" t="s">
        <v>28</v>
      </c>
      <c r="D22" s="4" t="s">
        <v>35</v>
      </c>
      <c r="E22" s="4" t="s">
        <v>36</v>
      </c>
      <c r="F22" s="25">
        <v>2</v>
      </c>
    </row>
    <row r="23" spans="2:11" x14ac:dyDescent="0.25">
      <c r="B23" s="4" t="s">
        <v>3</v>
      </c>
      <c r="C23" s="4" t="s">
        <v>28</v>
      </c>
      <c r="D23" s="4" t="s">
        <v>37</v>
      </c>
      <c r="E23" s="4" t="s">
        <v>38</v>
      </c>
      <c r="F23" s="25">
        <v>2</v>
      </c>
    </row>
    <row r="24" spans="2:11" x14ac:dyDescent="0.25">
      <c r="B24" s="4" t="s">
        <v>4</v>
      </c>
      <c r="C24" s="4" t="s">
        <v>28</v>
      </c>
      <c r="D24" s="4" t="s">
        <v>39</v>
      </c>
      <c r="E24" s="4" t="s">
        <v>40</v>
      </c>
      <c r="F24" s="25">
        <v>2</v>
      </c>
    </row>
    <row r="25" spans="2:11" x14ac:dyDescent="0.25">
      <c r="B25" s="4" t="s">
        <v>5</v>
      </c>
      <c r="C25" s="4" t="s">
        <v>28</v>
      </c>
      <c r="D25" s="4" t="s">
        <v>41</v>
      </c>
      <c r="E25" s="4" t="s">
        <v>42</v>
      </c>
      <c r="F25" s="25">
        <v>2</v>
      </c>
    </row>
    <row r="26" spans="2:11" x14ac:dyDescent="0.25">
      <c r="B26" s="4" t="s">
        <v>6</v>
      </c>
      <c r="C26" s="4" t="s">
        <v>28</v>
      </c>
      <c r="D26" s="4" t="s">
        <v>41</v>
      </c>
      <c r="E26" s="4" t="s">
        <v>43</v>
      </c>
      <c r="F26" s="25">
        <v>2</v>
      </c>
    </row>
    <row r="27" spans="2:11" x14ac:dyDescent="0.25">
      <c r="B27" s="4" t="s">
        <v>7</v>
      </c>
      <c r="C27" s="4" t="s">
        <v>44</v>
      </c>
      <c r="D27" s="4" t="s">
        <v>45</v>
      </c>
      <c r="E27" s="4" t="s">
        <v>46</v>
      </c>
      <c r="F27" s="25">
        <v>2</v>
      </c>
    </row>
    <row r="28" spans="2:11" x14ac:dyDescent="0.25">
      <c r="B28" s="4" t="s">
        <v>8</v>
      </c>
      <c r="C28" s="4" t="s">
        <v>47</v>
      </c>
      <c r="D28" s="4" t="s">
        <v>48</v>
      </c>
      <c r="E28" s="4" t="s">
        <v>49</v>
      </c>
      <c r="F28" s="25">
        <v>2</v>
      </c>
    </row>
    <row r="29" spans="2:11" x14ac:dyDescent="0.25">
      <c r="B29" s="4" t="s">
        <v>9</v>
      </c>
      <c r="C29" s="4" t="s">
        <v>44</v>
      </c>
      <c r="D29" s="4" t="s">
        <v>50</v>
      </c>
      <c r="E29" s="4" t="s">
        <v>51</v>
      </c>
      <c r="F29" s="25">
        <v>2</v>
      </c>
    </row>
    <row r="30" spans="2:11" x14ac:dyDescent="0.25">
      <c r="B30" s="4" t="s">
        <v>10</v>
      </c>
      <c r="C30" s="4" t="s">
        <v>47</v>
      </c>
      <c r="D30" s="4" t="s">
        <v>52</v>
      </c>
      <c r="E30" s="4" t="s">
        <v>53</v>
      </c>
      <c r="F30" s="25">
        <v>2</v>
      </c>
    </row>
  </sheetData>
  <mergeCells count="2">
    <mergeCell ref="F1:K1"/>
    <mergeCell ref="F2:K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3D6C2-8E8C-4A26-B4A2-FC320A6EAF85}">
  <sheetPr>
    <tabColor rgb="FFFFFF00"/>
  </sheetPr>
  <dimension ref="B1:O33"/>
  <sheetViews>
    <sheetView zoomScale="90" zoomScaleNormal="90" workbookViewId="0">
      <pane ySplit="1" topLeftCell="A2" activePane="bottomLeft" state="frozen"/>
      <selection activeCell="F17" sqref="F17:L17"/>
      <selection pane="bottomLeft" activeCell="K26" sqref="K26"/>
    </sheetView>
  </sheetViews>
  <sheetFormatPr defaultRowHeight="15" x14ac:dyDescent="0.25"/>
  <cols>
    <col min="1" max="1" width="4" customWidth="1"/>
    <col min="2" max="2" width="52.140625" customWidth="1"/>
    <col min="3" max="3" width="12.5703125" bestFit="1" customWidth="1"/>
    <col min="4" max="4" width="45.28515625" customWidth="1"/>
    <col min="5" max="5" width="13.7109375" bestFit="1" customWidth="1"/>
    <col min="6" max="6" width="19.140625" customWidth="1"/>
    <col min="7" max="7" width="12" customWidth="1"/>
    <col min="8" max="8" width="18.85546875" customWidth="1"/>
    <col min="9" max="9" width="16.5703125" customWidth="1"/>
    <col min="10" max="10" width="18.7109375" customWidth="1"/>
    <col min="11" max="11" width="14.28515625" customWidth="1"/>
    <col min="12" max="12" width="24.85546875" bestFit="1" customWidth="1"/>
    <col min="13" max="15" width="12.85546875" style="15" customWidth="1"/>
    <col min="16" max="16" width="13.28515625" bestFit="1" customWidth="1"/>
  </cols>
  <sheetData>
    <row r="1" spans="2:15" s="6" customFormat="1" ht="32.25" customHeight="1" x14ac:dyDescent="0.25">
      <c r="B1" s="5"/>
      <c r="C1" s="5"/>
      <c r="D1" s="5"/>
      <c r="E1" s="5"/>
      <c r="F1" s="28" t="s">
        <v>68</v>
      </c>
      <c r="G1" s="28"/>
      <c r="H1" s="28"/>
      <c r="I1" s="28"/>
      <c r="J1" s="28"/>
      <c r="K1" s="28"/>
      <c r="L1" s="28"/>
      <c r="M1" s="16"/>
      <c r="N1" s="16"/>
      <c r="O1" s="16"/>
    </row>
    <row r="2" spans="2:15" s="6" customFormat="1" ht="24" customHeight="1" x14ac:dyDescent="0.25">
      <c r="B2" s="5"/>
      <c r="C2" s="5"/>
      <c r="D2" s="5"/>
      <c r="E2" s="5"/>
      <c r="F2" s="5"/>
      <c r="G2" s="11"/>
      <c r="H2" s="11"/>
      <c r="I2" s="11"/>
      <c r="J2" s="11"/>
      <c r="K2" s="11"/>
      <c r="L2" s="11"/>
      <c r="M2" s="13"/>
      <c r="N2" s="13"/>
      <c r="O2" s="13"/>
    </row>
    <row r="3" spans="2:15" s="6" customFormat="1" ht="32.25" customHeight="1" x14ac:dyDescent="0.25">
      <c r="B3" s="5"/>
      <c r="C3" s="5"/>
      <c r="D3" s="5"/>
      <c r="E3" s="5"/>
      <c r="F3" s="5"/>
      <c r="G3" s="10"/>
      <c r="H3" s="10"/>
      <c r="I3" s="10"/>
      <c r="J3" s="10"/>
      <c r="K3" s="10"/>
      <c r="L3" s="10"/>
      <c r="M3" s="14"/>
      <c r="N3" s="14"/>
      <c r="O3" s="14"/>
    </row>
    <row r="4" spans="2:15" ht="27" customHeight="1" x14ac:dyDescent="0.25">
      <c r="B4" s="1"/>
      <c r="C4" s="1"/>
      <c r="D4" s="1"/>
      <c r="E4" s="1"/>
      <c r="F4" s="27" t="s">
        <v>69</v>
      </c>
      <c r="G4" s="27"/>
      <c r="H4" s="27"/>
      <c r="I4" s="27"/>
      <c r="J4" s="27"/>
      <c r="K4" s="27"/>
      <c r="L4" s="27"/>
      <c r="N4" s="35">
        <v>60</v>
      </c>
    </row>
    <row r="5" spans="2:15" s="2" customFormat="1" ht="82.5" customHeight="1" x14ac:dyDescent="0.25">
      <c r="B5" s="3" t="s">
        <v>13</v>
      </c>
      <c r="C5" s="3" t="s">
        <v>14</v>
      </c>
      <c r="D5" s="3" t="s">
        <v>15</v>
      </c>
      <c r="E5" s="3" t="s">
        <v>16</v>
      </c>
      <c r="F5" s="8" t="s">
        <v>54</v>
      </c>
      <c r="G5" s="7" t="s">
        <v>18</v>
      </c>
      <c r="H5" s="8" t="s">
        <v>19</v>
      </c>
      <c r="I5" s="8" t="s">
        <v>70</v>
      </c>
      <c r="J5" s="8" t="s">
        <v>71</v>
      </c>
      <c r="K5" s="8" t="s">
        <v>23</v>
      </c>
      <c r="L5" s="21" t="s">
        <v>63</v>
      </c>
      <c r="M5" s="21" t="s">
        <v>64</v>
      </c>
      <c r="N5" s="21" t="s">
        <v>65</v>
      </c>
    </row>
    <row r="6" spans="2:15" x14ac:dyDescent="0.25">
      <c r="B6" s="4" t="s">
        <v>0</v>
      </c>
      <c r="C6" s="4" t="s">
        <v>28</v>
      </c>
      <c r="D6" s="4" t="s">
        <v>29</v>
      </c>
      <c r="E6" s="4" t="s">
        <v>30</v>
      </c>
      <c r="F6" s="4">
        <f>20+20+20</f>
        <v>60</v>
      </c>
      <c r="G6" s="4">
        <v>30</v>
      </c>
      <c r="H6" s="4">
        <v>10</v>
      </c>
      <c r="I6" s="19">
        <f>AVERAGE(45,120)</f>
        <v>82.5</v>
      </c>
      <c r="J6" s="4">
        <v>30</v>
      </c>
      <c r="K6" s="4">
        <v>20</v>
      </c>
      <c r="L6" s="29">
        <f t="shared" ref="L6:L16" si="0">SUM(G6:K6)</f>
        <v>172.5</v>
      </c>
      <c r="M6" s="22">
        <f t="shared" ref="M6:M16" si="1">L6*F21</f>
        <v>345</v>
      </c>
      <c r="N6" s="39">
        <f t="shared" ref="N6:N16" si="2">M6/$N$4</f>
        <v>5.75</v>
      </c>
      <c r="O6" s="32"/>
    </row>
    <row r="7" spans="2:15" x14ac:dyDescent="0.25">
      <c r="B7" s="4" t="s">
        <v>1</v>
      </c>
      <c r="C7" s="4" t="s">
        <v>28</v>
      </c>
      <c r="D7" s="4" t="s">
        <v>33</v>
      </c>
      <c r="E7" s="4" t="s">
        <v>34</v>
      </c>
      <c r="F7" s="4">
        <v>60</v>
      </c>
      <c r="G7" s="4">
        <v>30</v>
      </c>
      <c r="H7" s="4">
        <v>10</v>
      </c>
      <c r="I7" s="19">
        <f t="shared" ref="I7:I16" si="3">$I$6</f>
        <v>82.5</v>
      </c>
      <c r="J7" s="4">
        <v>30</v>
      </c>
      <c r="K7" s="4">
        <v>20</v>
      </c>
      <c r="L7" s="29">
        <f t="shared" si="0"/>
        <v>172.5</v>
      </c>
      <c r="M7" s="22">
        <f t="shared" si="1"/>
        <v>345</v>
      </c>
      <c r="N7" s="39">
        <f t="shared" si="2"/>
        <v>5.75</v>
      </c>
      <c r="O7" s="32"/>
    </row>
    <row r="8" spans="2:15" x14ac:dyDescent="0.25">
      <c r="B8" s="4" t="s">
        <v>2</v>
      </c>
      <c r="C8" s="4" t="s">
        <v>28</v>
      </c>
      <c r="D8" s="4" t="s">
        <v>35</v>
      </c>
      <c r="E8" s="4" t="s">
        <v>36</v>
      </c>
      <c r="F8" s="4">
        <v>60</v>
      </c>
      <c r="G8" s="4">
        <v>30</v>
      </c>
      <c r="H8" s="4">
        <v>10</v>
      </c>
      <c r="I8" s="19">
        <f t="shared" si="3"/>
        <v>82.5</v>
      </c>
      <c r="J8" s="4">
        <v>30</v>
      </c>
      <c r="K8" s="4">
        <v>20</v>
      </c>
      <c r="L8" s="29">
        <f t="shared" si="0"/>
        <v>172.5</v>
      </c>
      <c r="M8" s="22">
        <f t="shared" si="1"/>
        <v>345</v>
      </c>
      <c r="N8" s="39">
        <f t="shared" si="2"/>
        <v>5.75</v>
      </c>
      <c r="O8" s="32"/>
    </row>
    <row r="9" spans="2:15" x14ac:dyDescent="0.25">
      <c r="B9" s="4" t="s">
        <v>3</v>
      </c>
      <c r="C9" s="4" t="s">
        <v>28</v>
      </c>
      <c r="D9" s="4" t="s">
        <v>37</v>
      </c>
      <c r="E9" s="4" t="s">
        <v>38</v>
      </c>
      <c r="F9" s="4">
        <f>F6</f>
        <v>60</v>
      </c>
      <c r="G9" s="4">
        <v>30</v>
      </c>
      <c r="H9" s="4">
        <f t="shared" ref="H9:H10" si="4">H6</f>
        <v>10</v>
      </c>
      <c r="I9" s="19">
        <f t="shared" si="3"/>
        <v>82.5</v>
      </c>
      <c r="J9" s="4">
        <f>J6</f>
        <v>30</v>
      </c>
      <c r="K9" s="4">
        <f>K6</f>
        <v>20</v>
      </c>
      <c r="L9" s="29">
        <f t="shared" si="0"/>
        <v>172.5</v>
      </c>
      <c r="M9" s="22">
        <f t="shared" si="1"/>
        <v>345</v>
      </c>
      <c r="N9" s="39">
        <f t="shared" si="2"/>
        <v>5.75</v>
      </c>
      <c r="O9" s="32"/>
    </row>
    <row r="10" spans="2:15" x14ac:dyDescent="0.25">
      <c r="B10" s="4" t="s">
        <v>4</v>
      </c>
      <c r="C10" s="4" t="s">
        <v>28</v>
      </c>
      <c r="D10" s="4" t="s">
        <v>39</v>
      </c>
      <c r="E10" s="4" t="s">
        <v>40</v>
      </c>
      <c r="F10" s="4">
        <f>F7</f>
        <v>60</v>
      </c>
      <c r="G10" s="4">
        <v>30</v>
      </c>
      <c r="H10" s="4">
        <f t="shared" si="4"/>
        <v>10</v>
      </c>
      <c r="I10" s="19">
        <f t="shared" si="3"/>
        <v>82.5</v>
      </c>
      <c r="J10" s="4">
        <f>J7</f>
        <v>30</v>
      </c>
      <c r="K10" s="4">
        <f>K7</f>
        <v>20</v>
      </c>
      <c r="L10" s="29">
        <f t="shared" si="0"/>
        <v>172.5</v>
      </c>
      <c r="M10" s="22">
        <f t="shared" si="1"/>
        <v>345</v>
      </c>
      <c r="N10" s="39">
        <f t="shared" si="2"/>
        <v>5.75</v>
      </c>
      <c r="O10" s="32"/>
    </row>
    <row r="11" spans="2:15" x14ac:dyDescent="0.25">
      <c r="B11" s="4" t="s">
        <v>5</v>
      </c>
      <c r="C11" s="4" t="s">
        <v>28</v>
      </c>
      <c r="D11" s="4" t="s">
        <v>41</v>
      </c>
      <c r="E11" s="4" t="s">
        <v>42</v>
      </c>
      <c r="F11" s="4">
        <v>60</v>
      </c>
      <c r="G11" s="4">
        <v>30</v>
      </c>
      <c r="H11" s="4">
        <v>30</v>
      </c>
      <c r="I11" s="19">
        <f t="shared" si="3"/>
        <v>82.5</v>
      </c>
      <c r="J11" s="4">
        <v>30</v>
      </c>
      <c r="K11" s="4">
        <v>30</v>
      </c>
      <c r="L11" s="29">
        <f t="shared" si="0"/>
        <v>202.5</v>
      </c>
      <c r="M11" s="22">
        <f t="shared" si="1"/>
        <v>405</v>
      </c>
      <c r="N11" s="39">
        <f t="shared" si="2"/>
        <v>6.75</v>
      </c>
      <c r="O11" s="32"/>
    </row>
    <row r="12" spans="2:15" x14ac:dyDescent="0.25">
      <c r="B12" s="4" t="s">
        <v>6</v>
      </c>
      <c r="C12" s="4" t="s">
        <v>28</v>
      </c>
      <c r="D12" s="4" t="s">
        <v>41</v>
      </c>
      <c r="E12" s="4" t="s">
        <v>43</v>
      </c>
      <c r="F12" s="4">
        <f>F11</f>
        <v>60</v>
      </c>
      <c r="G12" s="4">
        <v>30</v>
      </c>
      <c r="H12" s="4">
        <f t="shared" ref="H12" si="5">H11</f>
        <v>30</v>
      </c>
      <c r="I12" s="19">
        <f t="shared" si="3"/>
        <v>82.5</v>
      </c>
      <c r="J12" s="4">
        <f>J11</f>
        <v>30</v>
      </c>
      <c r="K12" s="4">
        <f>K11</f>
        <v>30</v>
      </c>
      <c r="L12" s="29">
        <f t="shared" si="0"/>
        <v>202.5</v>
      </c>
      <c r="M12" s="22">
        <f t="shared" si="1"/>
        <v>405</v>
      </c>
      <c r="N12" s="39">
        <f t="shared" si="2"/>
        <v>6.75</v>
      </c>
      <c r="O12" s="32"/>
    </row>
    <row r="13" spans="2:15" x14ac:dyDescent="0.25">
      <c r="B13" s="4" t="s">
        <v>7</v>
      </c>
      <c r="C13" s="4" t="s">
        <v>44</v>
      </c>
      <c r="D13" s="4" t="s">
        <v>45</v>
      </c>
      <c r="E13" s="4" t="s">
        <v>46</v>
      </c>
      <c r="F13" s="4">
        <f>F8</f>
        <v>60</v>
      </c>
      <c r="G13" s="4">
        <v>30</v>
      </c>
      <c r="H13" s="4">
        <f t="shared" ref="H13" si="6">H8</f>
        <v>10</v>
      </c>
      <c r="I13" s="19">
        <f t="shared" si="3"/>
        <v>82.5</v>
      </c>
      <c r="J13" s="4">
        <f t="shared" ref="J13:K16" si="7">J8</f>
        <v>30</v>
      </c>
      <c r="K13" s="4">
        <f t="shared" si="7"/>
        <v>20</v>
      </c>
      <c r="L13" s="29">
        <f t="shared" si="0"/>
        <v>172.5</v>
      </c>
      <c r="M13" s="22">
        <f t="shared" si="1"/>
        <v>345</v>
      </c>
      <c r="N13" s="39">
        <f t="shared" si="2"/>
        <v>5.75</v>
      </c>
      <c r="O13" s="32"/>
    </row>
    <row r="14" spans="2:15" x14ac:dyDescent="0.25">
      <c r="B14" s="4" t="s">
        <v>8</v>
      </c>
      <c r="C14" s="4" t="s">
        <v>47</v>
      </c>
      <c r="D14" s="4" t="s">
        <v>48</v>
      </c>
      <c r="E14" s="4" t="s">
        <v>49</v>
      </c>
      <c r="F14" s="4">
        <f t="shared" ref="F14:H14" si="8">F9</f>
        <v>60</v>
      </c>
      <c r="G14" s="4">
        <v>30</v>
      </c>
      <c r="H14" s="4">
        <f t="shared" si="8"/>
        <v>10</v>
      </c>
      <c r="I14" s="19">
        <f t="shared" si="3"/>
        <v>82.5</v>
      </c>
      <c r="J14" s="4">
        <f t="shared" si="7"/>
        <v>30</v>
      </c>
      <c r="K14" s="4">
        <f t="shared" si="7"/>
        <v>20</v>
      </c>
      <c r="L14" s="29">
        <f t="shared" si="0"/>
        <v>172.5</v>
      </c>
      <c r="M14" s="22">
        <f t="shared" si="1"/>
        <v>345</v>
      </c>
      <c r="N14" s="39">
        <f t="shared" si="2"/>
        <v>5.75</v>
      </c>
      <c r="O14" s="38"/>
    </row>
    <row r="15" spans="2:15" x14ac:dyDescent="0.25">
      <c r="B15" s="4" t="s">
        <v>9</v>
      </c>
      <c r="C15" s="4" t="s">
        <v>44</v>
      </c>
      <c r="D15" s="4" t="s">
        <v>50</v>
      </c>
      <c r="E15" s="4" t="s">
        <v>51</v>
      </c>
      <c r="F15" s="4">
        <f t="shared" ref="F15:H15" si="9">F10</f>
        <v>60</v>
      </c>
      <c r="G15" s="4">
        <v>30</v>
      </c>
      <c r="H15" s="4">
        <f t="shared" si="9"/>
        <v>10</v>
      </c>
      <c r="I15" s="19">
        <f t="shared" si="3"/>
        <v>82.5</v>
      </c>
      <c r="J15" s="4">
        <f t="shared" si="7"/>
        <v>30</v>
      </c>
      <c r="K15" s="4">
        <f t="shared" si="7"/>
        <v>20</v>
      </c>
      <c r="L15" s="29">
        <f t="shared" si="0"/>
        <v>172.5</v>
      </c>
      <c r="M15" s="22">
        <f t="shared" si="1"/>
        <v>345</v>
      </c>
      <c r="N15" s="39">
        <f t="shared" si="2"/>
        <v>5.75</v>
      </c>
      <c r="O15" s="32"/>
    </row>
    <row r="16" spans="2:15" x14ac:dyDescent="0.25">
      <c r="B16" s="4" t="s">
        <v>10</v>
      </c>
      <c r="C16" s="4" t="s">
        <v>47</v>
      </c>
      <c r="D16" s="4" t="s">
        <v>52</v>
      </c>
      <c r="E16" s="4" t="s">
        <v>53</v>
      </c>
      <c r="F16" s="4">
        <f t="shared" ref="F16:H16" si="10">F11</f>
        <v>60</v>
      </c>
      <c r="G16" s="4">
        <v>30</v>
      </c>
      <c r="H16" s="4">
        <f t="shared" si="10"/>
        <v>30</v>
      </c>
      <c r="I16" s="19">
        <f t="shared" si="3"/>
        <v>82.5</v>
      </c>
      <c r="J16" s="4">
        <f t="shared" si="7"/>
        <v>30</v>
      </c>
      <c r="K16" s="4">
        <f t="shared" si="7"/>
        <v>30</v>
      </c>
      <c r="L16" s="29">
        <f t="shared" si="0"/>
        <v>202.5</v>
      </c>
      <c r="M16" s="22">
        <f t="shared" si="1"/>
        <v>405</v>
      </c>
      <c r="N16" s="39">
        <f t="shared" si="2"/>
        <v>6.75</v>
      </c>
      <c r="O16" s="38"/>
    </row>
    <row r="17" spans="2:15" ht="24" customHeight="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0"/>
      <c r="N17" s="40"/>
      <c r="O17" s="20"/>
    </row>
    <row r="19" spans="2:15" ht="26.25" customHeight="1" x14ac:dyDescent="0.25">
      <c r="B19" s="1"/>
      <c r="C19" s="1"/>
      <c r="D19" s="1"/>
      <c r="E19" s="1"/>
      <c r="F19" s="17" t="s">
        <v>66</v>
      </c>
      <c r="G19" s="16"/>
      <c r="H19" s="16"/>
      <c r="I19" s="16"/>
      <c r="J19" s="16"/>
      <c r="K19" s="16"/>
      <c r="L19" s="16"/>
    </row>
    <row r="20" spans="2:15" ht="56.25" customHeight="1" x14ac:dyDescent="0.25">
      <c r="B20" s="3" t="s">
        <v>13</v>
      </c>
      <c r="C20" s="3" t="s">
        <v>14</v>
      </c>
      <c r="D20" s="3" t="s">
        <v>15</v>
      </c>
      <c r="E20" s="3" t="s">
        <v>16</v>
      </c>
      <c r="F20" s="21" t="s">
        <v>67</v>
      </c>
      <c r="M20"/>
      <c r="N20"/>
      <c r="O20"/>
    </row>
    <row r="21" spans="2:15" x14ac:dyDescent="0.25">
      <c r="B21" s="4" t="s">
        <v>0</v>
      </c>
      <c r="C21" s="4" t="s">
        <v>28</v>
      </c>
      <c r="D21" s="4" t="s">
        <v>29</v>
      </c>
      <c r="E21" s="4" t="s">
        <v>30</v>
      </c>
      <c r="F21" s="25">
        <v>2</v>
      </c>
      <c r="M21"/>
      <c r="N21"/>
      <c r="O21"/>
    </row>
    <row r="22" spans="2:15" x14ac:dyDescent="0.25">
      <c r="B22" s="4" t="s">
        <v>1</v>
      </c>
      <c r="C22" s="4" t="s">
        <v>28</v>
      </c>
      <c r="D22" s="4" t="s">
        <v>33</v>
      </c>
      <c r="E22" s="4" t="s">
        <v>34</v>
      </c>
      <c r="F22" s="25">
        <f t="shared" ref="F22:F31" si="11">$F$21</f>
        <v>2</v>
      </c>
      <c r="M22"/>
      <c r="N22"/>
      <c r="O22"/>
    </row>
    <row r="23" spans="2:15" x14ac:dyDescent="0.25">
      <c r="B23" s="4" t="s">
        <v>2</v>
      </c>
      <c r="C23" s="4" t="s">
        <v>28</v>
      </c>
      <c r="D23" s="4" t="s">
        <v>35</v>
      </c>
      <c r="E23" s="4" t="s">
        <v>36</v>
      </c>
      <c r="F23" s="25">
        <f t="shared" si="11"/>
        <v>2</v>
      </c>
      <c r="M23"/>
      <c r="N23"/>
      <c r="O23"/>
    </row>
    <row r="24" spans="2:15" x14ac:dyDescent="0.25">
      <c r="B24" s="4" t="s">
        <v>3</v>
      </c>
      <c r="C24" s="4" t="s">
        <v>28</v>
      </c>
      <c r="D24" s="4" t="s">
        <v>37</v>
      </c>
      <c r="E24" s="4" t="s">
        <v>38</v>
      </c>
      <c r="F24" s="25">
        <f t="shared" si="11"/>
        <v>2</v>
      </c>
      <c r="M24"/>
      <c r="N24"/>
      <c r="O24"/>
    </row>
    <row r="25" spans="2:15" x14ac:dyDescent="0.25">
      <c r="B25" s="4" t="s">
        <v>4</v>
      </c>
      <c r="C25" s="4" t="s">
        <v>28</v>
      </c>
      <c r="D25" s="4" t="s">
        <v>39</v>
      </c>
      <c r="E25" s="4" t="s">
        <v>40</v>
      </c>
      <c r="F25" s="25">
        <f t="shared" si="11"/>
        <v>2</v>
      </c>
      <c r="M25"/>
      <c r="N25"/>
      <c r="O25"/>
    </row>
    <row r="26" spans="2:15" x14ac:dyDescent="0.25">
      <c r="B26" s="4" t="s">
        <v>5</v>
      </c>
      <c r="C26" s="4" t="s">
        <v>28</v>
      </c>
      <c r="D26" s="4" t="s">
        <v>41</v>
      </c>
      <c r="E26" s="4" t="s">
        <v>42</v>
      </c>
      <c r="F26" s="25">
        <f t="shared" si="11"/>
        <v>2</v>
      </c>
      <c r="M26"/>
      <c r="N26"/>
      <c r="O26"/>
    </row>
    <row r="27" spans="2:15" x14ac:dyDescent="0.25">
      <c r="B27" s="4" t="s">
        <v>6</v>
      </c>
      <c r="C27" s="4" t="s">
        <v>28</v>
      </c>
      <c r="D27" s="4" t="s">
        <v>41</v>
      </c>
      <c r="E27" s="4" t="s">
        <v>43</v>
      </c>
      <c r="F27" s="25">
        <f t="shared" si="11"/>
        <v>2</v>
      </c>
      <c r="M27"/>
      <c r="N27"/>
      <c r="O27"/>
    </row>
    <row r="28" spans="2:15" x14ac:dyDescent="0.25">
      <c r="B28" s="4" t="s">
        <v>7</v>
      </c>
      <c r="C28" s="4" t="s">
        <v>44</v>
      </c>
      <c r="D28" s="4" t="s">
        <v>45</v>
      </c>
      <c r="E28" s="4" t="s">
        <v>46</v>
      </c>
      <c r="F28" s="25">
        <f t="shared" si="11"/>
        <v>2</v>
      </c>
      <c r="M28"/>
      <c r="N28"/>
      <c r="O28"/>
    </row>
    <row r="29" spans="2:15" x14ac:dyDescent="0.25">
      <c r="B29" s="4" t="s">
        <v>8</v>
      </c>
      <c r="C29" s="4" t="s">
        <v>47</v>
      </c>
      <c r="D29" s="4" t="s">
        <v>48</v>
      </c>
      <c r="E29" s="4" t="s">
        <v>49</v>
      </c>
      <c r="F29" s="25">
        <f t="shared" si="11"/>
        <v>2</v>
      </c>
      <c r="M29"/>
      <c r="N29"/>
      <c r="O29"/>
    </row>
    <row r="30" spans="2:15" x14ac:dyDescent="0.25">
      <c r="B30" s="4" t="s">
        <v>9</v>
      </c>
      <c r="C30" s="4" t="s">
        <v>44</v>
      </c>
      <c r="D30" s="4" t="s">
        <v>50</v>
      </c>
      <c r="E30" s="4" t="s">
        <v>51</v>
      </c>
      <c r="F30" s="25">
        <f t="shared" si="11"/>
        <v>2</v>
      </c>
      <c r="M30"/>
      <c r="N30"/>
      <c r="O30"/>
    </row>
    <row r="31" spans="2:15" x14ac:dyDescent="0.25">
      <c r="B31" s="4" t="s">
        <v>10</v>
      </c>
      <c r="C31" s="4" t="s">
        <v>47</v>
      </c>
      <c r="D31" s="4" t="s">
        <v>52</v>
      </c>
      <c r="E31" s="4" t="s">
        <v>53</v>
      </c>
      <c r="F31" s="25">
        <f t="shared" si="11"/>
        <v>2</v>
      </c>
      <c r="M31"/>
      <c r="N31"/>
      <c r="O31"/>
    </row>
    <row r="32" spans="2:15" x14ac:dyDescent="0.25">
      <c r="F32" s="15"/>
      <c r="M32"/>
      <c r="N32"/>
      <c r="O32"/>
    </row>
    <row r="33" spans="6:15" x14ac:dyDescent="0.25">
      <c r="F33" s="15"/>
      <c r="M33"/>
      <c r="N33"/>
      <c r="O33"/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6C7A3-5A34-4185-A52E-962A6F7393F3}">
  <sheetPr>
    <tabColor rgb="FFFFFF00"/>
  </sheetPr>
  <dimension ref="B1:N29"/>
  <sheetViews>
    <sheetView topLeftCell="B1" zoomScaleNormal="100" workbookViewId="0">
      <pane ySplit="1" topLeftCell="A2" activePane="bottomLeft" state="frozen"/>
      <selection activeCell="F17" sqref="F17:L17"/>
      <selection pane="bottomLeft" activeCell="M4" sqref="M4:M14"/>
    </sheetView>
  </sheetViews>
  <sheetFormatPr defaultRowHeight="15" x14ac:dyDescent="0.25"/>
  <cols>
    <col min="1" max="1" width="4" customWidth="1"/>
    <col min="2" max="2" width="44.140625" customWidth="1"/>
    <col min="3" max="3" width="12.5703125" bestFit="1" customWidth="1"/>
    <col min="4" max="4" width="45.28515625" customWidth="1"/>
    <col min="5" max="5" width="13.7109375" bestFit="1" customWidth="1"/>
    <col min="6" max="6" width="13.85546875" customWidth="1"/>
    <col min="7" max="7" width="18.85546875" customWidth="1"/>
    <col min="8" max="8" width="16.5703125" customWidth="1"/>
    <col min="9" max="9" width="18.7109375" customWidth="1"/>
    <col min="10" max="10" width="21.85546875" customWidth="1"/>
    <col min="11" max="11" width="26" customWidth="1"/>
    <col min="13" max="13" width="13" customWidth="1"/>
    <col min="14" max="14" width="15" customWidth="1"/>
  </cols>
  <sheetData>
    <row r="1" spans="2:14" s="6" customFormat="1" ht="32.25" customHeight="1" x14ac:dyDescent="0.25">
      <c r="B1" s="5"/>
      <c r="C1" s="5"/>
      <c r="D1" s="5"/>
      <c r="E1" s="5"/>
      <c r="F1" s="90" t="s">
        <v>72</v>
      </c>
      <c r="G1" s="90"/>
      <c r="H1" s="90"/>
      <c r="I1" s="90"/>
      <c r="J1" s="90"/>
      <c r="K1" s="90"/>
    </row>
    <row r="2" spans="2:14" ht="24" customHeight="1" x14ac:dyDescent="0.25">
      <c r="B2" s="1"/>
      <c r="C2" s="1"/>
      <c r="D2" s="1"/>
      <c r="E2" s="1"/>
      <c r="F2" s="91" t="s">
        <v>12</v>
      </c>
      <c r="G2" s="91"/>
      <c r="H2" s="91"/>
      <c r="I2" s="91"/>
      <c r="J2" s="91"/>
      <c r="K2" s="91"/>
      <c r="M2" s="35">
        <v>60</v>
      </c>
    </row>
    <row r="3" spans="2:14" s="2" customFormat="1" ht="75.75" customHeight="1" x14ac:dyDescent="0.25">
      <c r="B3" s="3" t="s">
        <v>13</v>
      </c>
      <c r="C3" s="3" t="s">
        <v>14</v>
      </c>
      <c r="D3" s="3" t="s">
        <v>15</v>
      </c>
      <c r="E3" s="3" t="s">
        <v>16</v>
      </c>
      <c r="F3" s="7" t="s">
        <v>18</v>
      </c>
      <c r="G3" s="8" t="s">
        <v>61</v>
      </c>
      <c r="H3" s="8" t="s">
        <v>20</v>
      </c>
      <c r="I3" s="8" t="s">
        <v>73</v>
      </c>
      <c r="J3" s="8" t="s">
        <v>23</v>
      </c>
      <c r="K3" s="21" t="s">
        <v>63</v>
      </c>
      <c r="L3" s="21" t="s">
        <v>64</v>
      </c>
      <c r="M3" s="21" t="s">
        <v>65</v>
      </c>
    </row>
    <row r="4" spans="2:14" s="6" customFormat="1" ht="23.25" customHeight="1" x14ac:dyDescent="0.2">
      <c r="B4" s="30" t="s">
        <v>0</v>
      </c>
      <c r="C4" s="30" t="s">
        <v>28</v>
      </c>
      <c r="D4" s="30" t="s">
        <v>29</v>
      </c>
      <c r="E4" s="30" t="s">
        <v>30</v>
      </c>
      <c r="F4" s="30">
        <v>30</v>
      </c>
      <c r="G4" s="30">
        <v>10</v>
      </c>
      <c r="H4" s="30">
        <v>10</v>
      </c>
      <c r="I4" s="30">
        <v>20</v>
      </c>
      <c r="J4" s="30">
        <v>10</v>
      </c>
      <c r="K4" s="31">
        <f t="shared" ref="K4:K14" si="0">SUM(F4:J4)</f>
        <v>80</v>
      </c>
      <c r="L4" s="31">
        <f t="shared" ref="L4:L14" si="1">K4*F19</f>
        <v>160</v>
      </c>
      <c r="M4" s="39">
        <f t="shared" ref="M4:M14" si="2">L4/$M$2</f>
        <v>2.6666666666666665</v>
      </c>
      <c r="N4" s="33">
        <f t="shared" ref="N4:N14" si="3">K4/$M$2</f>
        <v>1.3333333333333333</v>
      </c>
    </row>
    <row r="5" spans="2:14" x14ac:dyDescent="0.25">
      <c r="B5" s="4" t="s">
        <v>1</v>
      </c>
      <c r="C5" s="4" t="s">
        <v>28</v>
      </c>
      <c r="D5" s="4" t="s">
        <v>33</v>
      </c>
      <c r="E5" s="4" t="s">
        <v>34</v>
      </c>
      <c r="F5" s="30">
        <v>30</v>
      </c>
      <c r="G5" s="4">
        <v>10</v>
      </c>
      <c r="H5" s="4">
        <v>10</v>
      </c>
      <c r="I5" s="4">
        <v>20</v>
      </c>
      <c r="J5" s="4">
        <v>10</v>
      </c>
      <c r="K5" s="22">
        <f t="shared" si="0"/>
        <v>80</v>
      </c>
      <c r="L5" s="31">
        <f t="shared" si="1"/>
        <v>160</v>
      </c>
      <c r="M5" s="39">
        <f t="shared" si="2"/>
        <v>2.6666666666666665</v>
      </c>
      <c r="N5" s="33">
        <f t="shared" si="3"/>
        <v>1.3333333333333333</v>
      </c>
    </row>
    <row r="6" spans="2:14" x14ac:dyDescent="0.25">
      <c r="B6" s="4" t="s">
        <v>2</v>
      </c>
      <c r="C6" s="4" t="s">
        <v>28</v>
      </c>
      <c r="D6" s="4" t="s">
        <v>35</v>
      </c>
      <c r="E6" s="4" t="s">
        <v>36</v>
      </c>
      <c r="F6" s="30">
        <v>30</v>
      </c>
      <c r="G6" s="4">
        <v>10</v>
      </c>
      <c r="H6" s="4">
        <v>10</v>
      </c>
      <c r="I6" s="4">
        <v>30</v>
      </c>
      <c r="J6" s="4">
        <v>10</v>
      </c>
      <c r="K6" s="22">
        <f t="shared" si="0"/>
        <v>90</v>
      </c>
      <c r="L6" s="31">
        <f t="shared" si="1"/>
        <v>180</v>
      </c>
      <c r="M6" s="39">
        <f t="shared" si="2"/>
        <v>3</v>
      </c>
      <c r="N6" s="33">
        <f t="shared" si="3"/>
        <v>1.5</v>
      </c>
    </row>
    <row r="7" spans="2:14" x14ac:dyDescent="0.25">
      <c r="B7" s="4" t="s">
        <v>3</v>
      </c>
      <c r="C7" s="4" t="s">
        <v>28</v>
      </c>
      <c r="D7" s="4" t="s">
        <v>37</v>
      </c>
      <c r="E7" s="4" t="s">
        <v>38</v>
      </c>
      <c r="F7" s="30">
        <v>30</v>
      </c>
      <c r="G7" s="4">
        <v>10</v>
      </c>
      <c r="H7" s="4">
        <v>10</v>
      </c>
      <c r="I7" s="4">
        <v>20</v>
      </c>
      <c r="J7" s="4">
        <v>10</v>
      </c>
      <c r="K7" s="22">
        <f t="shared" si="0"/>
        <v>80</v>
      </c>
      <c r="L7" s="31">
        <f t="shared" si="1"/>
        <v>160</v>
      </c>
      <c r="M7" s="39">
        <f t="shared" si="2"/>
        <v>2.6666666666666665</v>
      </c>
      <c r="N7" s="33">
        <f t="shared" si="3"/>
        <v>1.3333333333333333</v>
      </c>
    </row>
    <row r="8" spans="2:14" x14ac:dyDescent="0.25">
      <c r="B8" s="4" t="s">
        <v>4</v>
      </c>
      <c r="C8" s="4" t="s">
        <v>28</v>
      </c>
      <c r="D8" s="4" t="s">
        <v>39</v>
      </c>
      <c r="E8" s="4" t="s">
        <v>40</v>
      </c>
      <c r="F8" s="30">
        <v>30</v>
      </c>
      <c r="G8" s="4">
        <v>10</v>
      </c>
      <c r="H8" s="4">
        <v>10</v>
      </c>
      <c r="I8" s="4">
        <v>30</v>
      </c>
      <c r="J8" s="4">
        <v>10</v>
      </c>
      <c r="K8" s="22">
        <f t="shared" si="0"/>
        <v>90</v>
      </c>
      <c r="L8" s="31">
        <f t="shared" si="1"/>
        <v>180</v>
      </c>
      <c r="M8" s="39">
        <f t="shared" si="2"/>
        <v>3</v>
      </c>
      <c r="N8" s="33">
        <f t="shared" si="3"/>
        <v>1.5</v>
      </c>
    </row>
    <row r="9" spans="2:14" x14ac:dyDescent="0.25">
      <c r="B9" s="4" t="s">
        <v>5</v>
      </c>
      <c r="C9" s="4" t="s">
        <v>28</v>
      </c>
      <c r="D9" s="4" t="s">
        <v>41</v>
      </c>
      <c r="E9" s="4" t="s">
        <v>42</v>
      </c>
      <c r="F9" s="30">
        <v>30</v>
      </c>
      <c r="G9" s="4">
        <v>10</v>
      </c>
      <c r="H9" s="4">
        <v>10</v>
      </c>
      <c r="I9" s="18">
        <v>30</v>
      </c>
      <c r="J9" s="4">
        <v>10</v>
      </c>
      <c r="K9" s="22">
        <f t="shared" si="0"/>
        <v>90</v>
      </c>
      <c r="L9" s="31">
        <f t="shared" si="1"/>
        <v>270</v>
      </c>
      <c r="M9" s="39">
        <f t="shared" si="2"/>
        <v>4.5</v>
      </c>
      <c r="N9" s="33">
        <f t="shared" si="3"/>
        <v>1.5</v>
      </c>
    </row>
    <row r="10" spans="2:14" x14ac:dyDescent="0.25">
      <c r="B10" s="4" t="s">
        <v>6</v>
      </c>
      <c r="C10" s="4" t="s">
        <v>28</v>
      </c>
      <c r="D10" s="4" t="s">
        <v>41</v>
      </c>
      <c r="E10" s="4" t="s">
        <v>43</v>
      </c>
      <c r="F10" s="30">
        <v>30</v>
      </c>
      <c r="G10" s="4">
        <v>10</v>
      </c>
      <c r="H10" s="4">
        <v>10</v>
      </c>
      <c r="I10" s="18">
        <v>30</v>
      </c>
      <c r="J10" s="4">
        <v>10</v>
      </c>
      <c r="K10" s="22">
        <f t="shared" si="0"/>
        <v>90</v>
      </c>
      <c r="L10" s="31">
        <f t="shared" si="1"/>
        <v>270</v>
      </c>
      <c r="M10" s="39">
        <f t="shared" si="2"/>
        <v>4.5</v>
      </c>
      <c r="N10" s="33">
        <f t="shared" si="3"/>
        <v>1.5</v>
      </c>
    </row>
    <row r="11" spans="2:14" x14ac:dyDescent="0.25">
      <c r="B11" s="4" t="s">
        <v>7</v>
      </c>
      <c r="C11" s="4" t="s">
        <v>44</v>
      </c>
      <c r="D11" s="4" t="s">
        <v>45</v>
      </c>
      <c r="E11" s="4" t="s">
        <v>46</v>
      </c>
      <c r="F11" s="30">
        <v>30</v>
      </c>
      <c r="G11" s="4">
        <v>10</v>
      </c>
      <c r="H11" s="4">
        <v>10</v>
      </c>
      <c r="I11" s="4">
        <v>20</v>
      </c>
      <c r="J11" s="4">
        <v>10</v>
      </c>
      <c r="K11" s="22">
        <f t="shared" si="0"/>
        <v>80</v>
      </c>
      <c r="L11" s="31">
        <f t="shared" si="1"/>
        <v>160</v>
      </c>
      <c r="M11" s="39">
        <f t="shared" si="2"/>
        <v>2.6666666666666665</v>
      </c>
      <c r="N11" s="33">
        <f t="shared" si="3"/>
        <v>1.3333333333333333</v>
      </c>
    </row>
    <row r="12" spans="2:14" x14ac:dyDescent="0.25">
      <c r="B12" s="4" t="s">
        <v>8</v>
      </c>
      <c r="C12" s="4" t="s">
        <v>47</v>
      </c>
      <c r="D12" s="4" t="s">
        <v>48</v>
      </c>
      <c r="E12" s="4" t="s">
        <v>49</v>
      </c>
      <c r="F12" s="30">
        <v>30</v>
      </c>
      <c r="G12" s="4">
        <v>10</v>
      </c>
      <c r="H12" s="4">
        <v>10</v>
      </c>
      <c r="I12" s="4">
        <v>20</v>
      </c>
      <c r="J12" s="4">
        <v>10</v>
      </c>
      <c r="K12" s="22">
        <f t="shared" si="0"/>
        <v>80</v>
      </c>
      <c r="L12" s="31">
        <f t="shared" si="1"/>
        <v>160</v>
      </c>
      <c r="M12" s="39">
        <f t="shared" si="2"/>
        <v>2.6666666666666665</v>
      </c>
      <c r="N12" s="33">
        <f t="shared" si="3"/>
        <v>1.3333333333333333</v>
      </c>
    </row>
    <row r="13" spans="2:14" x14ac:dyDescent="0.25">
      <c r="B13" s="4" t="s">
        <v>9</v>
      </c>
      <c r="C13" s="4" t="s">
        <v>44</v>
      </c>
      <c r="D13" s="4" t="s">
        <v>50</v>
      </c>
      <c r="E13" s="4" t="s">
        <v>51</v>
      </c>
      <c r="F13" s="30">
        <v>30</v>
      </c>
      <c r="G13" s="4">
        <v>10</v>
      </c>
      <c r="H13" s="4">
        <v>10</v>
      </c>
      <c r="I13" s="4">
        <v>30</v>
      </c>
      <c r="J13" s="4">
        <v>10</v>
      </c>
      <c r="K13" s="22">
        <f t="shared" si="0"/>
        <v>90</v>
      </c>
      <c r="L13" s="31">
        <f t="shared" si="1"/>
        <v>180</v>
      </c>
      <c r="M13" s="39">
        <f t="shared" si="2"/>
        <v>3</v>
      </c>
      <c r="N13" s="33">
        <f t="shared" si="3"/>
        <v>1.5</v>
      </c>
    </row>
    <row r="14" spans="2:14" x14ac:dyDescent="0.25">
      <c r="B14" s="4" t="s">
        <v>10</v>
      </c>
      <c r="C14" s="4" t="s">
        <v>47</v>
      </c>
      <c r="D14" s="4" t="s">
        <v>52</v>
      </c>
      <c r="E14" s="4" t="s">
        <v>53</v>
      </c>
      <c r="F14" s="30">
        <v>30</v>
      </c>
      <c r="G14" s="4">
        <v>10</v>
      </c>
      <c r="H14" s="4">
        <v>10</v>
      </c>
      <c r="I14" s="4">
        <v>30</v>
      </c>
      <c r="J14" s="4">
        <v>10</v>
      </c>
      <c r="K14" s="22">
        <f t="shared" si="0"/>
        <v>90</v>
      </c>
      <c r="L14" s="31">
        <f t="shared" si="1"/>
        <v>180</v>
      </c>
      <c r="M14" s="39">
        <f t="shared" si="2"/>
        <v>3</v>
      </c>
      <c r="N14" s="33">
        <f t="shared" si="3"/>
        <v>1.5</v>
      </c>
    </row>
    <row r="15" spans="2:14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7" spans="2:11" ht="24" customHeight="1" x14ac:dyDescent="0.25">
      <c r="B17" s="1"/>
      <c r="C17" s="1"/>
      <c r="D17" s="1"/>
      <c r="E17" s="1"/>
      <c r="F17" s="23" t="s">
        <v>66</v>
      </c>
      <c r="G17" s="16"/>
      <c r="H17" s="16"/>
      <c r="I17" s="16"/>
      <c r="J17" s="16"/>
      <c r="K17" s="16"/>
    </row>
    <row r="18" spans="2:11" ht="56.25" customHeight="1" x14ac:dyDescent="0.25">
      <c r="B18" s="3" t="s">
        <v>13</v>
      </c>
      <c r="C18" s="3" t="s">
        <v>14</v>
      </c>
      <c r="D18" s="3" t="s">
        <v>15</v>
      </c>
      <c r="E18" s="3" t="s">
        <v>16</v>
      </c>
      <c r="F18" s="21" t="s">
        <v>67</v>
      </c>
    </row>
    <row r="19" spans="2:11" x14ac:dyDescent="0.25">
      <c r="B19" s="4" t="s">
        <v>0</v>
      </c>
      <c r="C19" s="4" t="s">
        <v>28</v>
      </c>
      <c r="D19" s="4" t="s">
        <v>29</v>
      </c>
      <c r="E19" s="4" t="s">
        <v>30</v>
      </c>
      <c r="F19" s="25">
        <v>2</v>
      </c>
    </row>
    <row r="20" spans="2:11" x14ac:dyDescent="0.25">
      <c r="B20" s="4" t="s">
        <v>1</v>
      </c>
      <c r="C20" s="4" t="s">
        <v>28</v>
      </c>
      <c r="D20" s="4" t="s">
        <v>33</v>
      </c>
      <c r="E20" s="4" t="s">
        <v>34</v>
      </c>
      <c r="F20" s="25">
        <v>2</v>
      </c>
    </row>
    <row r="21" spans="2:11" ht="27" customHeight="1" x14ac:dyDescent="0.25">
      <c r="B21" s="4" t="s">
        <v>2</v>
      </c>
      <c r="C21" s="4" t="s">
        <v>28</v>
      </c>
      <c r="D21" s="4" t="s">
        <v>35</v>
      </c>
      <c r="E21" s="4" t="s">
        <v>36</v>
      </c>
      <c r="F21" s="26">
        <v>2</v>
      </c>
    </row>
    <row r="22" spans="2:11" x14ac:dyDescent="0.25">
      <c r="B22" s="4" t="s">
        <v>3</v>
      </c>
      <c r="C22" s="4" t="s">
        <v>28</v>
      </c>
      <c r="D22" s="4" t="s">
        <v>37</v>
      </c>
      <c r="E22" s="4" t="s">
        <v>38</v>
      </c>
      <c r="F22" s="25">
        <v>2</v>
      </c>
    </row>
    <row r="23" spans="2:11" x14ac:dyDescent="0.25">
      <c r="B23" s="4" t="s">
        <v>4</v>
      </c>
      <c r="C23" s="4" t="s">
        <v>28</v>
      </c>
      <c r="D23" s="4" t="s">
        <v>39</v>
      </c>
      <c r="E23" s="4" t="s">
        <v>40</v>
      </c>
      <c r="F23" s="25">
        <v>2</v>
      </c>
    </row>
    <row r="24" spans="2:11" x14ac:dyDescent="0.25">
      <c r="B24" s="4" t="s">
        <v>5</v>
      </c>
      <c r="C24" s="4" t="s">
        <v>28</v>
      </c>
      <c r="D24" s="4" t="s">
        <v>41</v>
      </c>
      <c r="E24" s="4" t="s">
        <v>42</v>
      </c>
      <c r="F24" s="25">
        <v>3</v>
      </c>
    </row>
    <row r="25" spans="2:11" x14ac:dyDescent="0.25">
      <c r="B25" s="4" t="s">
        <v>6</v>
      </c>
      <c r="C25" s="4" t="s">
        <v>28</v>
      </c>
      <c r="D25" s="4" t="s">
        <v>41</v>
      </c>
      <c r="E25" s="4" t="s">
        <v>43</v>
      </c>
      <c r="F25" s="25">
        <v>3</v>
      </c>
    </row>
    <row r="26" spans="2:11" x14ac:dyDescent="0.25">
      <c r="B26" s="4" t="s">
        <v>7</v>
      </c>
      <c r="C26" s="4" t="s">
        <v>44</v>
      </c>
      <c r="D26" s="4" t="s">
        <v>45</v>
      </c>
      <c r="E26" s="4" t="s">
        <v>46</v>
      </c>
      <c r="F26" s="25">
        <v>2</v>
      </c>
    </row>
    <row r="27" spans="2:11" x14ac:dyDescent="0.25">
      <c r="B27" s="4" t="s">
        <v>8</v>
      </c>
      <c r="C27" s="4" t="s">
        <v>47</v>
      </c>
      <c r="D27" s="4" t="s">
        <v>48</v>
      </c>
      <c r="E27" s="4" t="s">
        <v>49</v>
      </c>
      <c r="F27" s="25">
        <v>2</v>
      </c>
    </row>
    <row r="28" spans="2:11" x14ac:dyDescent="0.25">
      <c r="B28" s="4" t="s">
        <v>9</v>
      </c>
      <c r="C28" s="4" t="s">
        <v>44</v>
      </c>
      <c r="D28" s="4" t="s">
        <v>50</v>
      </c>
      <c r="E28" s="4" t="s">
        <v>51</v>
      </c>
      <c r="F28" s="25">
        <v>2</v>
      </c>
    </row>
    <row r="29" spans="2:11" x14ac:dyDescent="0.25">
      <c r="B29" s="4" t="s">
        <v>10</v>
      </c>
      <c r="C29" s="4" t="s">
        <v>47</v>
      </c>
      <c r="D29" s="4" t="s">
        <v>52</v>
      </c>
      <c r="E29" s="4" t="s">
        <v>53</v>
      </c>
      <c r="F29" s="25">
        <v>2</v>
      </c>
    </row>
  </sheetData>
  <mergeCells count="2">
    <mergeCell ref="F1:K1"/>
    <mergeCell ref="F2:K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0D61E-B8C1-4AC4-A49F-7915D6B0A685}">
  <sheetPr>
    <tabColor rgb="FFFFFF00"/>
  </sheetPr>
  <dimension ref="B1:P31"/>
  <sheetViews>
    <sheetView topLeftCell="B1" zoomScale="90" zoomScaleNormal="90" workbookViewId="0">
      <pane ySplit="1" topLeftCell="A2" activePane="bottomLeft" state="frozen"/>
      <selection activeCell="F17" sqref="F17:L17"/>
      <selection pane="bottomLeft" activeCell="K19" sqref="K19"/>
    </sheetView>
  </sheetViews>
  <sheetFormatPr defaultRowHeight="15" x14ac:dyDescent="0.25"/>
  <cols>
    <col min="1" max="1" width="4" customWidth="1"/>
    <col min="2" max="2" width="35.85546875" customWidth="1"/>
    <col min="3" max="3" width="12.5703125" bestFit="1" customWidth="1"/>
    <col min="4" max="4" width="45.28515625" customWidth="1"/>
    <col min="5" max="5" width="13.7109375" bestFit="1" customWidth="1"/>
    <col min="6" max="6" width="12.5703125" bestFit="1" customWidth="1"/>
    <col min="7" max="7" width="18.85546875" customWidth="1"/>
    <col min="8" max="8" width="16.5703125" customWidth="1"/>
    <col min="9" max="9" width="18.7109375" customWidth="1"/>
    <col min="10" max="10" width="26" bestFit="1" customWidth="1"/>
    <col min="11" max="11" width="26.140625" customWidth="1"/>
    <col min="13" max="13" width="14.42578125" customWidth="1"/>
    <col min="14" max="14" width="12" customWidth="1"/>
  </cols>
  <sheetData>
    <row r="1" spans="2:16" s="6" customFormat="1" ht="32.25" customHeight="1" x14ac:dyDescent="0.25">
      <c r="B1" s="5"/>
      <c r="C1" s="5"/>
      <c r="D1" s="5"/>
      <c r="E1" s="5"/>
      <c r="F1" s="90" t="s">
        <v>59</v>
      </c>
      <c r="G1" s="90"/>
      <c r="H1" s="90"/>
      <c r="I1" s="90"/>
      <c r="J1" s="90"/>
      <c r="K1" s="90"/>
    </row>
    <row r="2" spans="2:16" s="6" customFormat="1" ht="24" customHeight="1" x14ac:dyDescent="0.25">
      <c r="B2" s="5"/>
      <c r="C2" s="5"/>
      <c r="D2" s="5"/>
      <c r="E2" s="5"/>
      <c r="F2" s="11"/>
      <c r="G2" s="11"/>
      <c r="H2" s="11"/>
      <c r="I2" s="11"/>
      <c r="J2" s="11"/>
      <c r="K2" s="11"/>
    </row>
    <row r="3" spans="2:16" s="6" customFormat="1" ht="32.25" customHeight="1" x14ac:dyDescent="0.25">
      <c r="B3" s="5"/>
      <c r="C3" s="5"/>
      <c r="D3" s="5"/>
      <c r="E3" s="5"/>
      <c r="F3" s="10"/>
      <c r="G3" s="10"/>
      <c r="H3" s="10"/>
      <c r="I3" s="10"/>
      <c r="J3" s="10"/>
      <c r="K3" s="10"/>
    </row>
    <row r="4" spans="2:16" ht="29.25" customHeight="1" x14ac:dyDescent="0.25">
      <c r="B4" s="1"/>
      <c r="C4" s="1"/>
      <c r="D4" s="1"/>
      <c r="E4" s="1"/>
      <c r="F4" s="91" t="s">
        <v>12</v>
      </c>
      <c r="G4" s="91"/>
      <c r="H4" s="91"/>
      <c r="I4" s="91"/>
      <c r="J4" s="91"/>
      <c r="K4" s="91"/>
      <c r="M4" s="35">
        <v>60</v>
      </c>
    </row>
    <row r="5" spans="2:16" s="2" customFormat="1" ht="51" customHeight="1" x14ac:dyDescent="0.25">
      <c r="B5" s="3" t="s">
        <v>13</v>
      </c>
      <c r="C5" s="3" t="s">
        <v>14</v>
      </c>
      <c r="D5" s="3" t="s">
        <v>15</v>
      </c>
      <c r="E5" s="3" t="s">
        <v>16</v>
      </c>
      <c r="F5" s="7" t="s">
        <v>18</v>
      </c>
      <c r="G5" s="8" t="s">
        <v>19</v>
      </c>
      <c r="H5" s="8" t="s">
        <v>20</v>
      </c>
      <c r="I5" s="8" t="s">
        <v>74</v>
      </c>
      <c r="J5" s="8" t="s">
        <v>23</v>
      </c>
      <c r="K5" s="21" t="s">
        <v>63</v>
      </c>
      <c r="L5" s="21" t="s">
        <v>64</v>
      </c>
      <c r="M5" s="21" t="s">
        <v>27</v>
      </c>
      <c r="N5" s="37" t="s">
        <v>75</v>
      </c>
    </row>
    <row r="6" spans="2:16" x14ac:dyDescent="0.25">
      <c r="B6" s="4" t="s">
        <v>0</v>
      </c>
      <c r="C6" s="4" t="s">
        <v>28</v>
      </c>
      <c r="D6" s="4" t="s">
        <v>29</v>
      </c>
      <c r="E6" s="4" t="s">
        <v>30</v>
      </c>
      <c r="F6" s="4">
        <v>10</v>
      </c>
      <c r="G6" s="4">
        <v>10</v>
      </c>
      <c r="H6" s="4">
        <v>10</v>
      </c>
      <c r="I6" s="4">
        <v>20</v>
      </c>
      <c r="J6" s="4">
        <v>10</v>
      </c>
      <c r="K6" s="22">
        <f t="shared" ref="K6:K16" si="0">SUM(F6:J6)</f>
        <v>60</v>
      </c>
      <c r="L6" s="22">
        <f t="shared" ref="L6:L16" si="1">K6*F21</f>
        <v>120</v>
      </c>
      <c r="M6" s="39">
        <f t="shared" ref="M6:M16" si="2">L6/$M$4</f>
        <v>2</v>
      </c>
      <c r="N6" s="36">
        <f t="shared" ref="N6:N16" si="3">K6/$M$4</f>
        <v>1</v>
      </c>
      <c r="P6" s="32">
        <v>1.3333333333333333</v>
      </c>
    </row>
    <row r="7" spans="2:16" x14ac:dyDescent="0.25">
      <c r="B7" s="4" t="s">
        <v>1</v>
      </c>
      <c r="C7" s="4" t="s">
        <v>28</v>
      </c>
      <c r="D7" s="4" t="s">
        <v>33</v>
      </c>
      <c r="E7" s="4" t="s">
        <v>34</v>
      </c>
      <c r="F7" s="4">
        <v>10</v>
      </c>
      <c r="G7" s="4">
        <v>10</v>
      </c>
      <c r="H7" s="4">
        <v>10</v>
      </c>
      <c r="I7" s="4">
        <v>20</v>
      </c>
      <c r="J7" s="4">
        <v>10</v>
      </c>
      <c r="K7" s="22">
        <f t="shared" si="0"/>
        <v>60</v>
      </c>
      <c r="L7" s="22">
        <f t="shared" si="1"/>
        <v>120</v>
      </c>
      <c r="M7" s="39">
        <f t="shared" si="2"/>
        <v>2</v>
      </c>
      <c r="N7" s="36">
        <f t="shared" si="3"/>
        <v>1</v>
      </c>
      <c r="P7" s="32">
        <v>1.3333333333333333</v>
      </c>
    </row>
    <row r="8" spans="2:16" x14ac:dyDescent="0.25">
      <c r="B8" s="4" t="s">
        <v>2</v>
      </c>
      <c r="C8" s="4" t="s">
        <v>28</v>
      </c>
      <c r="D8" s="4" t="s">
        <v>35</v>
      </c>
      <c r="E8" s="4" t="s">
        <v>36</v>
      </c>
      <c r="F8" s="4">
        <v>10</v>
      </c>
      <c r="G8" s="4">
        <v>10</v>
      </c>
      <c r="H8" s="4">
        <v>10</v>
      </c>
      <c r="I8" s="4">
        <v>30</v>
      </c>
      <c r="J8" s="4">
        <v>10</v>
      </c>
      <c r="K8" s="22">
        <f t="shared" si="0"/>
        <v>70</v>
      </c>
      <c r="L8" s="22">
        <f t="shared" si="1"/>
        <v>140</v>
      </c>
      <c r="M8" s="39">
        <f t="shared" si="2"/>
        <v>2.3333333333333335</v>
      </c>
      <c r="N8" s="36">
        <f t="shared" si="3"/>
        <v>1.1666666666666667</v>
      </c>
      <c r="P8" s="32">
        <v>1.5</v>
      </c>
    </row>
    <row r="9" spans="2:16" x14ac:dyDescent="0.25">
      <c r="B9" s="4" t="s">
        <v>3</v>
      </c>
      <c r="C9" s="4" t="s">
        <v>28</v>
      </c>
      <c r="D9" s="4" t="s">
        <v>37</v>
      </c>
      <c r="E9" s="4" t="s">
        <v>38</v>
      </c>
      <c r="F9" s="4">
        <v>10</v>
      </c>
      <c r="G9" s="4">
        <v>10</v>
      </c>
      <c r="H9" s="4">
        <v>10</v>
      </c>
      <c r="I9" s="4">
        <v>20</v>
      </c>
      <c r="J9" s="4">
        <v>10</v>
      </c>
      <c r="K9" s="22">
        <f t="shared" si="0"/>
        <v>60</v>
      </c>
      <c r="L9" s="22">
        <f t="shared" si="1"/>
        <v>120</v>
      </c>
      <c r="M9" s="39">
        <f t="shared" si="2"/>
        <v>2</v>
      </c>
      <c r="N9" s="36">
        <f t="shared" si="3"/>
        <v>1</v>
      </c>
      <c r="P9" s="32">
        <v>1.3333333333333333</v>
      </c>
    </row>
    <row r="10" spans="2:16" x14ac:dyDescent="0.25">
      <c r="B10" s="4" t="s">
        <v>4</v>
      </c>
      <c r="C10" s="4" t="s">
        <v>28</v>
      </c>
      <c r="D10" s="4" t="s">
        <v>39</v>
      </c>
      <c r="E10" s="4" t="s">
        <v>40</v>
      </c>
      <c r="F10" s="4">
        <v>10</v>
      </c>
      <c r="G10" s="4">
        <v>10</v>
      </c>
      <c r="H10" s="4">
        <v>10</v>
      </c>
      <c r="I10" s="4">
        <v>30</v>
      </c>
      <c r="J10" s="4">
        <v>10</v>
      </c>
      <c r="K10" s="22">
        <f t="shared" si="0"/>
        <v>70</v>
      </c>
      <c r="L10" s="22">
        <f t="shared" si="1"/>
        <v>140</v>
      </c>
      <c r="M10" s="39">
        <f t="shared" si="2"/>
        <v>2.3333333333333335</v>
      </c>
      <c r="N10" s="36">
        <f t="shared" si="3"/>
        <v>1.1666666666666667</v>
      </c>
      <c r="P10" s="32">
        <v>1.5</v>
      </c>
    </row>
    <row r="11" spans="2:16" x14ac:dyDescent="0.25">
      <c r="B11" s="4" t="s">
        <v>5</v>
      </c>
      <c r="C11" s="4" t="s">
        <v>28</v>
      </c>
      <c r="D11" s="4" t="s">
        <v>41</v>
      </c>
      <c r="E11" s="4" t="s">
        <v>42</v>
      </c>
      <c r="F11" s="4">
        <v>10</v>
      </c>
      <c r="G11" s="4">
        <v>10</v>
      </c>
      <c r="H11" s="4">
        <v>10</v>
      </c>
      <c r="I11" s="4">
        <v>30</v>
      </c>
      <c r="J11" s="4">
        <v>10</v>
      </c>
      <c r="K11" s="22">
        <f t="shared" si="0"/>
        <v>70</v>
      </c>
      <c r="L11" s="22">
        <f t="shared" si="1"/>
        <v>210</v>
      </c>
      <c r="M11" s="39">
        <f t="shared" si="2"/>
        <v>3.5</v>
      </c>
      <c r="N11" s="36">
        <f t="shared" si="3"/>
        <v>1.1666666666666667</v>
      </c>
      <c r="P11" s="32">
        <v>1.5</v>
      </c>
    </row>
    <row r="12" spans="2:16" x14ac:dyDescent="0.25">
      <c r="B12" s="4" t="s">
        <v>6</v>
      </c>
      <c r="C12" s="4" t="s">
        <v>28</v>
      </c>
      <c r="D12" s="4" t="s">
        <v>41</v>
      </c>
      <c r="E12" s="4" t="s">
        <v>43</v>
      </c>
      <c r="F12" s="4">
        <v>10</v>
      </c>
      <c r="G12" s="4">
        <v>10</v>
      </c>
      <c r="H12" s="4">
        <v>10</v>
      </c>
      <c r="I12" s="4">
        <v>30</v>
      </c>
      <c r="J12" s="4">
        <v>10</v>
      </c>
      <c r="K12" s="22">
        <f t="shared" si="0"/>
        <v>70</v>
      </c>
      <c r="L12" s="22">
        <f t="shared" si="1"/>
        <v>210</v>
      </c>
      <c r="M12" s="39">
        <f t="shared" si="2"/>
        <v>3.5</v>
      </c>
      <c r="N12" s="36">
        <f t="shared" si="3"/>
        <v>1.1666666666666667</v>
      </c>
      <c r="P12" s="32">
        <v>1.5</v>
      </c>
    </row>
    <row r="13" spans="2:16" x14ac:dyDescent="0.25">
      <c r="B13" s="4" t="s">
        <v>7</v>
      </c>
      <c r="C13" s="4" t="s">
        <v>44</v>
      </c>
      <c r="D13" s="4" t="s">
        <v>45</v>
      </c>
      <c r="E13" s="4" t="s">
        <v>46</v>
      </c>
      <c r="F13" s="4">
        <v>10</v>
      </c>
      <c r="G13" s="4">
        <v>10</v>
      </c>
      <c r="H13" s="4">
        <v>10</v>
      </c>
      <c r="I13" s="4">
        <v>20</v>
      </c>
      <c r="J13" s="4">
        <v>10</v>
      </c>
      <c r="K13" s="22">
        <f t="shared" si="0"/>
        <v>60</v>
      </c>
      <c r="L13" s="22">
        <f t="shared" si="1"/>
        <v>120</v>
      </c>
      <c r="M13" s="39">
        <f t="shared" si="2"/>
        <v>2</v>
      </c>
      <c r="N13" s="36">
        <f t="shared" si="3"/>
        <v>1</v>
      </c>
      <c r="P13" s="32">
        <v>1.3333333333333333</v>
      </c>
    </row>
    <row r="14" spans="2:16" x14ac:dyDescent="0.25">
      <c r="B14" s="4" t="s">
        <v>8</v>
      </c>
      <c r="C14" s="4" t="s">
        <v>47</v>
      </c>
      <c r="D14" s="4" t="s">
        <v>48</v>
      </c>
      <c r="E14" s="4" t="s">
        <v>49</v>
      </c>
      <c r="F14" s="4">
        <v>10</v>
      </c>
      <c r="G14" s="4">
        <v>10</v>
      </c>
      <c r="H14" s="4">
        <v>10</v>
      </c>
      <c r="I14" s="4">
        <v>20</v>
      </c>
      <c r="J14" s="4">
        <v>10</v>
      </c>
      <c r="K14" s="22">
        <f t="shared" si="0"/>
        <v>60</v>
      </c>
      <c r="L14" s="22">
        <f t="shared" si="1"/>
        <v>120</v>
      </c>
      <c r="M14" s="39">
        <f t="shared" si="2"/>
        <v>2</v>
      </c>
      <c r="N14" s="36">
        <f t="shared" si="3"/>
        <v>1</v>
      </c>
      <c r="P14" s="32">
        <v>1.3333333333333333</v>
      </c>
    </row>
    <row r="15" spans="2:16" x14ac:dyDescent="0.25">
      <c r="B15" s="4" t="s">
        <v>9</v>
      </c>
      <c r="C15" s="4" t="s">
        <v>44</v>
      </c>
      <c r="D15" s="4" t="s">
        <v>50</v>
      </c>
      <c r="E15" s="4" t="s">
        <v>51</v>
      </c>
      <c r="F15" s="4">
        <v>10</v>
      </c>
      <c r="G15" s="4">
        <v>10</v>
      </c>
      <c r="H15" s="4">
        <v>10</v>
      </c>
      <c r="I15" s="4">
        <v>30</v>
      </c>
      <c r="J15" s="4">
        <v>10</v>
      </c>
      <c r="K15" s="22">
        <f t="shared" si="0"/>
        <v>70</v>
      </c>
      <c r="L15" s="22">
        <f t="shared" si="1"/>
        <v>140</v>
      </c>
      <c r="M15" s="39">
        <f t="shared" si="2"/>
        <v>2.3333333333333335</v>
      </c>
      <c r="N15" s="36">
        <f t="shared" si="3"/>
        <v>1.1666666666666667</v>
      </c>
      <c r="P15" s="32">
        <v>1.5</v>
      </c>
    </row>
    <row r="16" spans="2:16" x14ac:dyDescent="0.25">
      <c r="B16" s="4" t="s">
        <v>10</v>
      </c>
      <c r="C16" s="4" t="s">
        <v>47</v>
      </c>
      <c r="D16" s="4" t="s">
        <v>52</v>
      </c>
      <c r="E16" s="4" t="s">
        <v>53</v>
      </c>
      <c r="F16" s="4">
        <v>10</v>
      </c>
      <c r="G16" s="4">
        <v>10</v>
      </c>
      <c r="H16" s="4">
        <v>10</v>
      </c>
      <c r="I16" s="4">
        <v>30</v>
      </c>
      <c r="J16" s="4">
        <v>10</v>
      </c>
      <c r="K16" s="22">
        <f t="shared" si="0"/>
        <v>70</v>
      </c>
      <c r="L16" s="22">
        <f t="shared" si="1"/>
        <v>140</v>
      </c>
      <c r="M16" s="39">
        <f t="shared" si="2"/>
        <v>2.3333333333333335</v>
      </c>
      <c r="N16" s="36">
        <f t="shared" si="3"/>
        <v>1.1666666666666667</v>
      </c>
      <c r="P16" s="32">
        <v>1.5</v>
      </c>
    </row>
    <row r="17" spans="2:11" ht="24" customHeight="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9" spans="2:11" ht="27" customHeight="1" x14ac:dyDescent="0.25">
      <c r="B19" s="1"/>
      <c r="C19" s="1"/>
      <c r="D19" s="1"/>
      <c r="E19" s="1"/>
      <c r="F19" s="23" t="s">
        <v>66</v>
      </c>
      <c r="G19" s="16"/>
      <c r="H19" s="16"/>
      <c r="I19" s="16"/>
      <c r="J19" s="16"/>
      <c r="K19" s="16"/>
    </row>
    <row r="20" spans="2:11" ht="56.25" customHeight="1" x14ac:dyDescent="0.25">
      <c r="B20" s="3" t="s">
        <v>13</v>
      </c>
      <c r="C20" s="3" t="s">
        <v>14</v>
      </c>
      <c r="D20" s="3" t="s">
        <v>15</v>
      </c>
      <c r="E20" s="3" t="s">
        <v>16</v>
      </c>
      <c r="F20" s="21" t="s">
        <v>67</v>
      </c>
    </row>
    <row r="21" spans="2:11" ht="27" customHeight="1" x14ac:dyDescent="0.25">
      <c r="B21" s="4" t="s">
        <v>0</v>
      </c>
      <c r="C21" s="4" t="s">
        <v>28</v>
      </c>
      <c r="D21" s="4" t="s">
        <v>29</v>
      </c>
      <c r="E21" s="4" t="s">
        <v>30</v>
      </c>
      <c r="F21" s="12">
        <v>2</v>
      </c>
    </row>
    <row r="22" spans="2:11" x14ac:dyDescent="0.25">
      <c r="B22" s="4" t="s">
        <v>1</v>
      </c>
      <c r="C22" s="4" t="s">
        <v>28</v>
      </c>
      <c r="D22" s="4" t="s">
        <v>33</v>
      </c>
      <c r="E22" s="4" t="s">
        <v>34</v>
      </c>
      <c r="F22" s="24">
        <v>2</v>
      </c>
    </row>
    <row r="23" spans="2:11" x14ac:dyDescent="0.25">
      <c r="B23" s="4" t="s">
        <v>2</v>
      </c>
      <c r="C23" s="4" t="s">
        <v>28</v>
      </c>
      <c r="D23" s="4" t="s">
        <v>35</v>
      </c>
      <c r="E23" s="4" t="s">
        <v>36</v>
      </c>
      <c r="F23" s="24">
        <v>2</v>
      </c>
    </row>
    <row r="24" spans="2:11" x14ac:dyDescent="0.25">
      <c r="B24" s="4" t="s">
        <v>3</v>
      </c>
      <c r="C24" s="4" t="s">
        <v>28</v>
      </c>
      <c r="D24" s="4" t="s">
        <v>37</v>
      </c>
      <c r="E24" s="4" t="s">
        <v>38</v>
      </c>
      <c r="F24" s="24">
        <v>2</v>
      </c>
    </row>
    <row r="25" spans="2:11" x14ac:dyDescent="0.25">
      <c r="B25" s="4" t="s">
        <v>4</v>
      </c>
      <c r="C25" s="4" t="s">
        <v>28</v>
      </c>
      <c r="D25" s="4" t="s">
        <v>39</v>
      </c>
      <c r="E25" s="4" t="s">
        <v>40</v>
      </c>
      <c r="F25" s="24">
        <v>2</v>
      </c>
    </row>
    <row r="26" spans="2:11" x14ac:dyDescent="0.25">
      <c r="B26" s="4" t="s">
        <v>5</v>
      </c>
      <c r="C26" s="4" t="s">
        <v>28</v>
      </c>
      <c r="D26" s="4" t="s">
        <v>41</v>
      </c>
      <c r="E26" s="4" t="s">
        <v>42</v>
      </c>
      <c r="F26" s="24">
        <v>3</v>
      </c>
    </row>
    <row r="27" spans="2:11" x14ac:dyDescent="0.25">
      <c r="B27" s="4" t="s">
        <v>6</v>
      </c>
      <c r="C27" s="4" t="s">
        <v>28</v>
      </c>
      <c r="D27" s="4" t="s">
        <v>41</v>
      </c>
      <c r="E27" s="4" t="s">
        <v>43</v>
      </c>
      <c r="F27" s="24">
        <v>3</v>
      </c>
    </row>
    <row r="28" spans="2:11" x14ac:dyDescent="0.25">
      <c r="B28" s="4" t="s">
        <v>7</v>
      </c>
      <c r="C28" s="4" t="s">
        <v>44</v>
      </c>
      <c r="D28" s="4" t="s">
        <v>45</v>
      </c>
      <c r="E28" s="4" t="s">
        <v>46</v>
      </c>
      <c r="F28" s="24">
        <v>2</v>
      </c>
    </row>
    <row r="29" spans="2:11" x14ac:dyDescent="0.25">
      <c r="B29" s="4" t="s">
        <v>8</v>
      </c>
      <c r="C29" s="4" t="s">
        <v>47</v>
      </c>
      <c r="D29" s="4" t="s">
        <v>48</v>
      </c>
      <c r="E29" s="4" t="s">
        <v>49</v>
      </c>
      <c r="F29" s="24">
        <v>2</v>
      </c>
    </row>
    <row r="30" spans="2:11" x14ac:dyDescent="0.25">
      <c r="B30" s="4" t="s">
        <v>9</v>
      </c>
      <c r="C30" s="4" t="s">
        <v>44</v>
      </c>
      <c r="D30" s="4" t="s">
        <v>50</v>
      </c>
      <c r="E30" s="4" t="s">
        <v>51</v>
      </c>
      <c r="F30" s="24">
        <v>2</v>
      </c>
    </row>
    <row r="31" spans="2:11" x14ac:dyDescent="0.25">
      <c r="B31" s="4" t="s">
        <v>10</v>
      </c>
      <c r="C31" s="4" t="s">
        <v>47</v>
      </c>
      <c r="D31" s="4" t="s">
        <v>52</v>
      </c>
      <c r="E31" s="4" t="s">
        <v>53</v>
      </c>
      <c r="F31" s="24">
        <v>2</v>
      </c>
    </row>
  </sheetData>
  <mergeCells count="2">
    <mergeCell ref="F4:K4"/>
    <mergeCell ref="F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dd876c-ba06-4341-9d47-b53ee198fe78">
      <Terms xmlns="http://schemas.microsoft.com/office/infopath/2007/PartnerControls"/>
    </lcf76f155ced4ddcb4097134ff3c332f>
    <TaxCatchAll xmlns="cce62ca5-22ea-47d8-bfd0-cf180537c9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463E5E62BF724086D347C959262467" ma:contentTypeVersion="17" ma:contentTypeDescription="Create a new document." ma:contentTypeScope="" ma:versionID="d5fb31da9a69ab909e9c794f9fb151bd">
  <xsd:schema xmlns:xsd="http://www.w3.org/2001/XMLSchema" xmlns:xs="http://www.w3.org/2001/XMLSchema" xmlns:p="http://schemas.microsoft.com/office/2006/metadata/properties" xmlns:ns2="58dd876c-ba06-4341-9d47-b53ee198fe78" xmlns:ns3="cce62ca5-22ea-47d8-bfd0-cf180537c997" targetNamespace="http://schemas.microsoft.com/office/2006/metadata/properties" ma:root="true" ma:fieldsID="89349fb864ef67cc53d88d2da92ebc81" ns2:_="" ns3:_="">
    <xsd:import namespace="58dd876c-ba06-4341-9d47-b53ee198fe78"/>
    <xsd:import namespace="cce62ca5-22ea-47d8-bfd0-cf180537c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d876c-ba06-4341-9d47-b53ee198fe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62ca5-22ea-47d8-bfd0-cf180537c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787cdf0-0bfe-4b44-926d-f49baf1faca0}" ma:internalName="TaxCatchAll" ma:showField="CatchAllData" ma:web="cce62ca5-22ea-47d8-bfd0-cf180537c9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A9423D-82A6-4F30-A8E8-0D453EE21513}">
  <ds:schemaRefs>
    <ds:schemaRef ds:uri="http://schemas.microsoft.com/office/2006/metadata/properties"/>
    <ds:schemaRef ds:uri="http://schemas.openxmlformats.org/package/2006/metadata/core-properties"/>
    <ds:schemaRef ds:uri="a91b0a3a-209b-406f-a9dc-13f09cd54a98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8B79B37-4DE3-4879-92C3-7412B0A86A9F}"/>
</file>

<file path=customXml/itemProps3.xml><?xml version="1.0" encoding="utf-8"?>
<ds:datastoreItem xmlns:ds="http://schemas.openxmlformats.org/officeDocument/2006/customXml" ds:itemID="{06726BBB-A125-41FD-BF69-B31FFEF4C7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Proactive Lifecycle Replacement</vt:lpstr>
      <vt:lpstr>Faults and Failures</vt:lpstr>
      <vt:lpstr>Abolishments_Service Removed</vt:lpstr>
      <vt:lpstr>Metering Inspections</vt:lpstr>
      <vt:lpstr>NH-Abolishment_Service Removed</vt:lpstr>
      <vt:lpstr>A20-MetersExchanged Non AMI-AMI</vt:lpstr>
      <vt:lpstr>Failures_Faults</vt:lpstr>
      <vt:lpstr>A10- AMI Meter Replacement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Ju-Ai Ng</dc:creator>
  <cp:keywords/>
  <dc:description/>
  <cp:lastModifiedBy>Matthew Serpell</cp:lastModifiedBy>
  <cp:revision/>
  <dcterms:created xsi:type="dcterms:W3CDTF">2024-06-12T06:11:09Z</dcterms:created>
  <dcterms:modified xsi:type="dcterms:W3CDTF">2025-01-31T08:21:25Z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0x010100BE463E5E62BF724086D347C959262467</vt:lpwstr>
  </property>
</Properties>
</file>