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pras\AppData\Roaming\iManage\Work\Recent\AER213705 - Directlink transmission determination 2025-30\"/>
    </mc:Choice>
  </mc:AlternateContent>
  <xr:revisionPtr revIDLastSave="0" documentId="13_ncr:1_{6075575E-04C3-49FA-842E-857A8B26C8A0}" xr6:coauthVersionLast="47" xr6:coauthVersionMax="47" xr10:uidLastSave="{00000000-0000-0000-0000-000000000000}"/>
  <bookViews>
    <workbookView xWindow="-120" yWindow="-120" windowWidth="29040" windowHeight="15840" xr2:uid="{DD01ADD6-CBF5-4CB1-8433-8F0445E8B0F4}"/>
  </bookViews>
  <sheets>
    <sheet name="Final Decision" sheetId="4" r:id="rId1"/>
    <sheet name="Directlink SC Data" sheetId="2" r:id="rId2"/>
    <sheet name="@Risk Results" sheetId="3" r:id="rId3"/>
  </sheets>
  <externalReferences>
    <externalReference r:id="rId4"/>
    <externalReference r:id="rId5"/>
    <externalReference r:id="rId6"/>
    <externalReference r:id="rId7"/>
  </externalReferences>
  <definedNames>
    <definedName name="_AtRisk_FitDataRange_FIT_28AF7_1F99B" hidden="1">#REF!</definedName>
    <definedName name="_AtRisk_FitDataRange_FIT_2D65F_B893F" hidden="1">#REF!</definedName>
    <definedName name="_AtRisk_FitDataRange_FIT_53444_B6F0A" hidden="1">#REF!</definedName>
    <definedName name="_AtRisk_FitDataRange_FIT_6046A_B0EEE" hidden="1">#REF!</definedName>
    <definedName name="_AtRisk_FitDataRange_FIT_65992_237BE" hidden="1">#REF!</definedName>
    <definedName name="_AtRisk_FitDataRange_FIT_77513_24C6A" hidden="1">#REF!</definedName>
    <definedName name="_AtRisk_FitDataRange_FIT_77728_A3A06" hidden="1">#REF!</definedName>
    <definedName name="_AtRisk_FitDataRange_FIT_7BB60_E67B5" hidden="1">#REF!</definedName>
    <definedName name="_AtRisk_FitDataRange_FIT_7C184_48ED9" hidden="1">#REF!</definedName>
    <definedName name="_AtRisk_FitDataRange_FIT_819_538C5" hidden="1">#REF!</definedName>
    <definedName name="_AtRisk_FitDataRange_FIT_89E92_3A95F" hidden="1">#REF!</definedName>
    <definedName name="_AtRisk_FitDataRange_FIT_A8D14_273D1" hidden="1">#REF!</definedName>
    <definedName name="_AtRisk_FitDataRange_FIT_AB370_6C441" hidden="1">#REF!</definedName>
    <definedName name="_AtRisk_FitDataRange_FIT_C5E5D_D37CA" hidden="1">#REF!</definedName>
    <definedName name="_AtRisk_FitDataRange_FIT_D4A43_A61BA" hidden="1">#REF!</definedName>
    <definedName name="_AtRisk_FitDataRange_FIT_D8145_250FD" hidden="1">#REF!</definedName>
    <definedName name="_AtRisk_FitDataRange_FIT_DC4D0_7EB56" hidden="1">#REF!</definedName>
    <definedName name="abba" hidden="1">{"Ownership",#N/A,FALSE,"Ownership";"Contents",#N/A,FALSE,"Contents"}</definedName>
    <definedName name="anscount" hidden="1">1</definedName>
    <definedName name="CRCP_final_year">'[1]AER ETL'!$C$47</definedName>
    <definedName name="CRCP_y1" localSheetId="2">'[2]AER lookups'!$G$38</definedName>
    <definedName name="CRCP_y1">'[3]AER lookups'!$G$40</definedName>
    <definedName name="CRCP_y10">'[1]AER lookups'!$G$47</definedName>
    <definedName name="CRCP_y11">'[1]AER lookups'!$G$48</definedName>
    <definedName name="CRCP_y12">'[1]AER lookups'!$G$49</definedName>
    <definedName name="CRCP_y13">'[1]AER lookups'!$G$50</definedName>
    <definedName name="CRCP_y14">'[1]AER lookups'!$G$51</definedName>
    <definedName name="CRCP_y15">'[1]AER lookups'!$G$52</definedName>
    <definedName name="CRCP_y2" localSheetId="2">'[2]AER lookups'!$G$39</definedName>
    <definedName name="CRCP_y2">'[3]AER lookups'!$G$41</definedName>
    <definedName name="CRCP_y3" localSheetId="2">'[2]AER lookups'!$G$40</definedName>
    <definedName name="CRCP_y3">'[3]AER lookups'!$G$42</definedName>
    <definedName name="CRCP_y4" localSheetId="2">'[1]AER lookups'!$G$41</definedName>
    <definedName name="CRCP_y4">'[3]AER lookups'!$G$43</definedName>
    <definedName name="CRCP_y5">'[1]AER lookups'!$G$42</definedName>
    <definedName name="CRCP_y6">'[1]AER lookups'!$G$43</definedName>
    <definedName name="CRCP_y7">'[1]AER lookups'!$G$44</definedName>
    <definedName name="CRCP_y8">'[1]AER lookups'!$G$45</definedName>
    <definedName name="CRCP_y9">'[1]AER lookups'!$G$46</definedName>
    <definedName name="dms_020501_mat_labour_Rows">'[1]2.5 Connections'!$B$12,'[1]2.5 Connections'!#REF!,'[1]2.5 Connections'!$B$14,'[1]2.5 Connections'!$B$15,'[1]2.5 Connections'!$B$16,'[1]2.5 Connections'!$B$17,'[1]2.5 Connections'!$B$18,'[1]2.5 Connections'!$B$19,'[1]2.5 Connections'!$B$20,'[1]2.5 Connections'!$B$21,'[1]2.5 Connections'!$B$22,'[1]2.5 Connections'!$B$23,'[1]2.5 Connections'!$B$24,'[1]2.5 Connections'!$B$25,'[1]2.5 Connections'!$B$26,'[1]2.5 Connections'!$B$27,'[1]2.5 Connections'!$B$28,'[1]2.5 Connections'!$B$29,'[1]2.5 Connections'!$B$30,'[1]2.5 Connections'!$B$31,'[1]2.5 Connections'!$B$32,'[1]2.5 Connections'!$B$33,'[1]2.5 Connections'!$B$34,'[1]2.5 Connections'!$B$35,'[1]2.5 Connections'!$B$36</definedName>
    <definedName name="dms_020501_materials_Values">'[1]2.5 Connections'!$C$12:$I$12,'[1]2.5 Connections'!$C$13:$I$13,'[1]2.5 Connections'!$C$14:$I$14,'[1]2.5 Connections'!$C$15:$I$15,'[1]2.5 Connections'!$C$16:$I$16,'[1]2.5 Connections'!$C$17:$I$17,'[1]2.5 Connections'!$C$18:$I$18,'[1]2.5 Connections'!$C$19:$I$19,'[1]2.5 Connections'!$C$20:$I$20,'[1]2.5 Connections'!$C$21:$I$21,'[1]2.5 Connections'!$C$22:$I$22,'[1]2.5 Connections'!$C$23:$I$23,'[1]2.5 Connections'!$C$24:$I$24,'[1]2.5 Connections'!$C$25:$I$25,'[1]2.5 Connections'!$C$26:$I$26,'[1]2.5 Connections'!$C$27:$I$27,'[1]2.5 Connections'!$C$28:$I$28,'[1]2.5 Connections'!$C$29:$I$29,'[1]2.5 Connections'!$C$30:$I$30</definedName>
    <definedName name="dms_060301_checkvalue">'[1]AER ETL'!$C$90</definedName>
    <definedName name="dms_060301_LastRow">'[1]AER ETL'!$C$92</definedName>
    <definedName name="dms_060701_ARR_MaxRows">'[1]AER ETL'!$C$100</definedName>
    <definedName name="dms_060701_Reset_MaxRows">'[1]AER ETL'!$C$99</definedName>
    <definedName name="dms_060701_StartDateTxt">'[1]AER ETL'!$C$106</definedName>
    <definedName name="dms_0608_LastRow">'[1]AER ETL'!$C$112</definedName>
    <definedName name="dms_0608_OffsetRows">'[1]AER ETL'!$C$111</definedName>
    <definedName name="dms_070901_01_Cap_Values">#REF!</definedName>
    <definedName name="dms_070901_01_Collar_Values">#REF!</definedName>
    <definedName name="dms_070901_01_Rows">#REF!</definedName>
    <definedName name="dms_070901_01_Target_Values">#REF!</definedName>
    <definedName name="dms_070901_01_Values">#REF!</definedName>
    <definedName name="dms_070901_02_Cap_Values">#REF!</definedName>
    <definedName name="dms_070901_02_Collar_Values">#REF!</definedName>
    <definedName name="dms_070901_02_Rows">#REF!</definedName>
    <definedName name="dms_070901_02_Target_Values">#REF!</definedName>
    <definedName name="dms_070901_02_Values">#REF!</definedName>
    <definedName name="dms_070901_03_Cap_Values">#REF!</definedName>
    <definedName name="dms_070901_03_Collar_Values">#REF!</definedName>
    <definedName name="dms_070901_03_Rows">#REF!</definedName>
    <definedName name="dms_070901_03_Target_Values">#REF!</definedName>
    <definedName name="dms_070901_03_Values">#REF!</definedName>
    <definedName name="dms_070901_04_Cap_Values">#REF!</definedName>
    <definedName name="dms_070901_04_Collar_Values">#REF!</definedName>
    <definedName name="dms_070901_04_Rows">#REF!</definedName>
    <definedName name="dms_070901_04_Target_Values">#REF!</definedName>
    <definedName name="dms_070901_04_Values">#REF!</definedName>
    <definedName name="dms_663_List">'[1]AER lookups'!$N$16:$N$17</definedName>
    <definedName name="dms_ABN_List">'[1]AER lookups'!$D$16:$D$17</definedName>
    <definedName name="dms_Addr1_List">'[1]AER lookups'!$P$16:$P$17</definedName>
    <definedName name="dms_Addr2_List">'[1]AER lookups'!$Q$16:$Q$17</definedName>
    <definedName name="dms_Amendment_Text">'[1]Business &amp; other details'!$AL$70</definedName>
    <definedName name="dms_BaseStepTrend">'[1]2.16 Opex Summary'!$M$7</definedName>
    <definedName name="dms_BaseYear_Choice">'[1]2.16 Opex Summary'!$M$9</definedName>
    <definedName name="dms_BaseYear_List">'[1]2.16 Opex Summary'!$C$13:$G$13</definedName>
    <definedName name="dms_Cal_Year_B4_CRY">'[1]AER ETL'!$C$29</definedName>
    <definedName name="dms_CBD_flag">'[1]AER lookups'!$Z$16:$Z$17</definedName>
    <definedName name="dms_CF_8.1_Neg">'[1]AER CF'!$U$7:$U$34</definedName>
    <definedName name="dms_CF_TradingName">'[1]AER CF'!$B$7:$B$34</definedName>
    <definedName name="dms_Confid_status_List">'[1]AER NRs'!$D$6:$D$8</definedName>
    <definedName name="dms_CRCP_start_row">'[1]AER ETL'!$C$40</definedName>
    <definedName name="dms_CRCPlength_List">'[1]AER lookups'!$K$16:$K$17</definedName>
    <definedName name="dms_CRCPlength_Num">'[1]AER ETL'!$C$69</definedName>
    <definedName name="dms_CRY_RYE">'[1]AER ETL'!$C$53</definedName>
    <definedName name="dms_CRY_start_row">'[1]AER ETL'!$C$38</definedName>
    <definedName name="dms_CRY_start_year">'[1]AER ETL'!$C$37</definedName>
    <definedName name="dms_DataQuality_List">'[1]AER NRs'!$C$6:$C$9</definedName>
    <definedName name="dms_DeterminationRef_List">'[1]AER lookups'!$O$16:$O$17</definedName>
    <definedName name="dms_DollarReal">'[1]AER ETL'!$C$31</definedName>
    <definedName name="dms_DollarReal_year">'[1]AER ETL'!$C$51</definedName>
    <definedName name="dms_FeederName_1">'[1]AER lookups'!$AE$16:$AE$17</definedName>
    <definedName name="dms_FeederName_2">'[1]AER lookups'!$AF$16:$AF$17</definedName>
    <definedName name="dms_FeederName_3">'[1]AER lookups'!$AG$16:$AG$17</definedName>
    <definedName name="dms_FeederName_4">'[1]AER lookups'!$AH$16:$AH$17</definedName>
    <definedName name="dms_FeederName_5">'[1]AER lookups'!$AI$16:$AI$17</definedName>
    <definedName name="dms_FeederType_5_flag">'[1]AER lookups'!$AD$16:$AD$17</definedName>
    <definedName name="dms_FifthFeeder_flag_NSP">'[1]AER ETL'!$C$125</definedName>
    <definedName name="dms_FormControl_List">'[1]AER lookups'!$H$16:$H$17</definedName>
    <definedName name="dms_FRCP_start_row">'[1]AER ETL'!$C$39</definedName>
    <definedName name="dms_FRCPlength_List">'[1]AER lookups'!$L$16:$L$17</definedName>
    <definedName name="dms_FRCPlength_Num">'[1]AER ETL'!$C$70</definedName>
    <definedName name="dms_Header_Span">'[1]AER ETL'!$C$60</definedName>
    <definedName name="dms_JurisdictionList">'[1]AER lookups'!$E$16:$E$17</definedName>
    <definedName name="dms_LeapYear_Result">'[1]AER ETL'!$C$98</definedName>
    <definedName name="dms_LongRural_flag">'[1]AER lookups'!$AC$16:$AC$17</definedName>
    <definedName name="dms_Model">'[1]AER ETL'!$C$11</definedName>
    <definedName name="dms_Model_List">'[1]AER lookups'!$B$24:$B$33</definedName>
    <definedName name="dms_Model_Span">'[1]AER ETL'!$C$56</definedName>
    <definedName name="dms_Model_Span_List">'[1]AER lookups'!$E$24:$E$33</definedName>
    <definedName name="dms_MultiYear_FinalYear_Result">'[1]AER ETL'!$C$80</definedName>
    <definedName name="dms_MultiYear_Flag">'[1]AER ETL'!$C$63</definedName>
    <definedName name="dms_MultiYear_ResponseFlag">'[1]AER ETL'!$C$62</definedName>
    <definedName name="dms_PAddr1_List">'[1]AER lookups'!$U$16:$U$17</definedName>
    <definedName name="dms_PAddr2_List">'[1]AER lookups'!$V$16:$V$17</definedName>
    <definedName name="dms_PRCP_start_row">'[1]AER ETL'!$C$41</definedName>
    <definedName name="dms_PRCPlength_List">'[1]AER lookups'!$M$16:$M$17</definedName>
    <definedName name="dms_PRCPlength_Num">'[1]AER ETL'!$C$68</definedName>
    <definedName name="dms_Previous_DollarReal_year">'[1]AER ETL'!$C$52</definedName>
    <definedName name="dms_PState_List">'[1]AER lookups'!$X$16:$X$17</definedName>
    <definedName name="dms_PSuburb_List">'[1]AER lookups'!$W$16:$W$17</definedName>
    <definedName name="dms_Public_Lighting_List">'[1]AER lookups'!$AJ$16:$AJ$17</definedName>
    <definedName name="dms_Reset_final_year">'[1]AER ETL'!$C$49</definedName>
    <definedName name="dms_Reset_RYE">'[1]AER ETL'!$C$54</definedName>
    <definedName name="dms_RPT">'[1]AER ETL'!$C$23</definedName>
    <definedName name="dms_RPT_List">'[1]AER lookups'!$I$16:$I$17</definedName>
    <definedName name="dms_RPTMonth">'[1]AER ETL'!$C$30</definedName>
    <definedName name="dms_RPTMonth_List">'[1]AER lookups'!$J$16:$J$17</definedName>
    <definedName name="dms_RYE_result">'[1]AER ETL'!$C$57</definedName>
    <definedName name="dms_RYE_start_row">'[1]AER ETL'!$C$42</definedName>
    <definedName name="dms_Sector">'[1]AER ETL'!$C$20</definedName>
    <definedName name="dms_Sector_List">'[1]AER lookups'!$F$16:$F$17</definedName>
    <definedName name="dms_Segment">'[1]AER ETL'!$C$21</definedName>
    <definedName name="dms_Segment_List">'[1]AER lookups'!$G$16:$G$17</definedName>
    <definedName name="dms_ShortRural_flag">'[1]AER lookups'!$AB$16:$AB$17</definedName>
    <definedName name="dms_SingleYear_Model">'[1]AER ETL'!$C$72:$C$74</definedName>
    <definedName name="dms_SingleYearModel">'[1]AER ETL'!$C$75</definedName>
    <definedName name="dms_SourceList">'[1]AER NRs'!$C$14:$C$28</definedName>
    <definedName name="dms_Specified_FinalYear">'[1]AER ETL'!$C$64</definedName>
    <definedName name="dms_Specified_RYE">'[1]AER ETL'!$C$55</definedName>
    <definedName name="dms_SpecifiedYear_Span">'[1]AER ETL'!$C$59</definedName>
    <definedName name="dms_start_year">'[1]AER ETL'!$C$36</definedName>
    <definedName name="dms_State_List">'[1]AER lookups'!$S$16:$S$17</definedName>
    <definedName name="dms_STPIS_Detail">'[4]6'!$O$15:$O$37</definedName>
    <definedName name="dms_STPIS_Reasons">'[4]6'!$P$17:$P$30</definedName>
    <definedName name="dms_Suburb_List">'[1]AER lookups'!$R$16:$R$17</definedName>
    <definedName name="dms_TradingName">'[1]Business &amp; other details'!$AL$16</definedName>
    <definedName name="dms_TradingName_List">'[1]AER lookups'!$B$16:$B$17</definedName>
    <definedName name="dms_TradingNameFull">'[1]AER ETL'!$C$9</definedName>
    <definedName name="dms_TradingNameFull_List">'[1]AER lookups'!$C$16:$C$17</definedName>
    <definedName name="dms_Typed_Submission_Date">'[1]Business &amp; other details'!$AL$74</definedName>
    <definedName name="dms_Urban_flag">'[1]AER lookups'!$AA$16:$AA$17</definedName>
    <definedName name="dms_Worksheet_List">'[1]AER lookups'!$D$24:$D$33</definedName>
    <definedName name="dms_y1">'[1]AER lookups'!$E$57</definedName>
    <definedName name="dms_y2">'[1]AER lookups'!$E$58</definedName>
    <definedName name="dms_y3">'[1]AER lookups'!$E$59</definedName>
    <definedName name="dms_y4">'[1]AER lookups'!$E$60</definedName>
    <definedName name="dms_y5">'[1]AER lookups'!$E$61</definedName>
    <definedName name="dms_y6">'[1]AER lookups'!$E$62</definedName>
    <definedName name="dms_y7">'[1]AER lookups'!$E$63</definedName>
    <definedName name="FRCP_final_year">'[1]AER ETL'!$C$46</definedName>
    <definedName name="FRCP_y1">'[1]Business &amp; other details'!$AL$42</definedName>
    <definedName name="FRCP_y10">'[1]AER lookups'!$I$47</definedName>
    <definedName name="FRCP_y11">'[1]AER lookups'!$I$48</definedName>
    <definedName name="FRCP_y12">'[1]AER lookups'!$I$49</definedName>
    <definedName name="FRCP_y13">'[1]AER lookups'!$I$50</definedName>
    <definedName name="FRCP_y14">'[1]AER lookups'!$I$51</definedName>
    <definedName name="FRCP_y15">'[1]AER lookups'!$I$52</definedName>
    <definedName name="FRCP_y2">'[1]AER lookups'!$I$39</definedName>
    <definedName name="FRCP_y3">'[1]AER lookups'!$I$40</definedName>
    <definedName name="FRCP_y4">'[1]AER lookups'!$I$41</definedName>
    <definedName name="FRCP_y5">'[1]AER lookups'!$I$42</definedName>
    <definedName name="FRCP_y6">'[1]AER lookups'!$I$43</definedName>
    <definedName name="FRCP_y7">'[1]AER lookups'!$I$44</definedName>
    <definedName name="FRCP_y8">'[1]AER lookups'!$I$45</definedName>
    <definedName name="FRCP_y9">'[1]AER lookups'!$I$46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PRCP_final_year">'[1]AER ETL'!$C$48</definedName>
    <definedName name="PRCP_y1">'[1]AER lookups'!$E$38</definedName>
    <definedName name="PRCP_y10">'[1]AER lookups'!$E$47</definedName>
    <definedName name="PRCP_y11">'[1]AER lookups'!$E$48</definedName>
    <definedName name="PRCP_y12">'[1]AER lookups'!$E$49</definedName>
    <definedName name="PRCP_y13">'[1]AER lookups'!$E$50</definedName>
    <definedName name="PRCP_y14">'[1]AER lookups'!$E$51</definedName>
    <definedName name="PRCP_y15">'[1]AER lookups'!$E$52</definedName>
    <definedName name="PRCP_y2">'[1]AER lookups'!$E$39</definedName>
    <definedName name="PRCP_y3">'[2]AER lookups'!$E$40</definedName>
    <definedName name="PRCP_y4" localSheetId="2">'[2]AER lookups'!$E$41</definedName>
    <definedName name="PRCP_y4">'[3]AER lookups'!$E$43</definedName>
    <definedName name="PRCP_y5" localSheetId="2">'[2]AER lookups'!$E$42</definedName>
    <definedName name="PRCP_y5">'[3]AER lookups'!$E$44</definedName>
    <definedName name="PRCP_y6">'[1]AER lookups'!$E$43</definedName>
    <definedName name="PRCP_y7">'[1]AER lookups'!$E$44</definedName>
    <definedName name="PRCP_y8">'[1]AER lookups'!$E$45</definedName>
    <definedName name="PRCP_y9">'[1]AER lookups'!$E$46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7" i="2"/>
  <c r="I6" i="2"/>
  <c r="G9" i="2"/>
  <c r="G7" i="2"/>
  <c r="G6" i="2"/>
  <c r="H9" i="2"/>
  <c r="H6" i="2"/>
  <c r="H7" i="2"/>
  <c r="J10" i="3"/>
  <c r="I10" i="3"/>
  <c r="H10" i="3"/>
  <c r="G10" i="3"/>
  <c r="J4" i="3"/>
  <c r="I4" i="3"/>
  <c r="H4" i="3"/>
  <c r="G4" i="3"/>
  <c r="J3" i="3"/>
  <c r="I3" i="3"/>
  <c r="H3" i="3"/>
  <c r="G3" i="3"/>
  <c r="D7" i="2" l="1"/>
  <c r="C7" i="2"/>
  <c r="C6" i="2"/>
  <c r="B6" i="2" l="1"/>
  <c r="D6" i="2" l="1"/>
  <c r="F7" i="2"/>
  <c r="E7" i="2"/>
  <c r="F6" i="2"/>
  <c r="E6" i="2"/>
  <c r="B4" i="4" l="1"/>
  <c r="C4" i="4"/>
  <c r="B7" i="4"/>
  <c r="B5" i="4"/>
  <c r="D7" i="4"/>
  <c r="D5" i="4"/>
  <c r="D4" i="4"/>
  <c r="C7" i="4" l="1"/>
  <c r="C5" i="4"/>
</calcChain>
</file>

<file path=xl/sharedStrings.xml><?xml version="1.0" encoding="utf-8"?>
<sst xmlns="http://schemas.openxmlformats.org/spreadsheetml/2006/main" count="55" uniqueCount="38">
  <si>
    <t>Target</t>
  </si>
  <si>
    <t>7.9.1 - Historical performance and proposed floor, caps and targets for the service component of the STPIS</t>
  </si>
  <si>
    <t>Parameter</t>
  </si>
  <si>
    <t>Circuit outage rate - fault</t>
  </si>
  <si>
    <t>Circuit outage rate - forced</t>
  </si>
  <si>
    <t>Proper operation of equipment (number of events):</t>
  </si>
  <si>
    <t>Failure of protection system</t>
  </si>
  <si>
    <t>Weighting 
(% of MAR)</t>
  </si>
  <si>
    <t>Target = Average of performance</t>
  </si>
  <si>
    <t>Distribution</t>
  </si>
  <si>
    <t>KS Distance Statistic</t>
  </si>
  <si>
    <t>Mean of sample</t>
  </si>
  <si>
    <t>Mean of fitted distribution</t>
  </si>
  <si>
    <t>SD of fitted distribution</t>
  </si>
  <si>
    <t>Cap at 1SD</t>
  </si>
  <si>
    <t>Cap at 2SD</t>
  </si>
  <si>
    <t>Collar at 1SD</t>
  </si>
  <si>
    <t>Collar at 2SD</t>
  </si>
  <si>
    <t>5th percentile of fitted distribution</t>
  </si>
  <si>
    <t>50th percentile of fitted distribution</t>
  </si>
  <si>
    <t>95th percentile of fitted distribution</t>
  </si>
  <si>
    <t xml:space="preserve"> </t>
  </si>
  <si>
    <t>AIC</t>
  </si>
  <si>
    <t>Geomet</t>
  </si>
  <si>
    <t>Floor</t>
  </si>
  <si>
    <t>Cap</t>
  </si>
  <si>
    <t xml:space="preserve">Circuit event rate – fault </t>
  </si>
  <si>
    <t xml:space="preserve">Circuit event rate - forced </t>
  </si>
  <si>
    <t>Floor (95th Percentile)</t>
  </si>
  <si>
    <t>Cap (5th Percentile)</t>
  </si>
  <si>
    <t xml:space="preserve">Unplanned outage circuit event rate (percentage): </t>
  </si>
  <si>
    <t>Table 10.1 Final decision — Service Component caps, floors and target for 2025–30</t>
  </si>
  <si>
    <t>AER's input data and target calculations:</t>
  </si>
  <si>
    <t>Unplanned outage circuit event rate (percentage):</t>
  </si>
  <si>
    <t>Directlink - distributions selected based on mechanical selection of lowest K-S distance statistic, 2019-2023 underlying input data. Calendar year data</t>
  </si>
  <si>
    <t>LogLogistic</t>
  </si>
  <si>
    <t>Expon</t>
  </si>
  <si>
    <t xml:space="preserve">DirectLink - distributions selected based on mechanical selection of lowest AIC, 2019-2023 underlying input data.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</si>
</sst>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"/>
    <numFmt numFmtId="166" formatCode="_-* #,##0_-;[Red]\(#,##0\)_-;_-* &quot;-&quot;??_-;_-@_-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E0601F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03F5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 applyFill="0"/>
    <xf numFmtId="0" fontId="4" fillId="0" borderId="0" applyFill="0"/>
    <xf numFmtId="10" fontId="9" fillId="6" borderId="9" applyBorder="0">
      <alignment horizontal="right"/>
      <protection locked="0"/>
    </xf>
    <xf numFmtId="166" fontId="9" fillId="8" borderId="11" applyBorder="0">
      <alignment horizontal="right"/>
      <protection locked="0"/>
    </xf>
  </cellStyleXfs>
  <cellXfs count="55">
    <xf numFmtId="0" fontId="0" fillId="0" borderId="0" xfId="0"/>
    <xf numFmtId="0" fontId="5" fillId="2" borderId="2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0" fontId="7" fillId="5" borderId="6" xfId="0" applyFont="1" applyFill="1" applyBorder="1" applyAlignment="1">
      <alignment vertical="center" wrapText="1"/>
    </xf>
    <xf numFmtId="0" fontId="8" fillId="5" borderId="7" xfId="0" applyFont="1" applyFill="1" applyBorder="1"/>
    <xf numFmtId="0" fontId="4" fillId="0" borderId="8" xfId="0" applyFont="1" applyBorder="1" applyAlignment="1">
      <alignment horizontal="left" vertical="center" wrapText="1" indent="2"/>
    </xf>
    <xf numFmtId="0" fontId="7" fillId="3" borderId="1" xfId="1" applyNumberFormat="1" applyFont="1" applyFill="1" applyBorder="1" applyAlignment="1">
      <alignment horizontal="center" vertical="center"/>
    </xf>
    <xf numFmtId="0" fontId="1" fillId="5" borderId="7" xfId="0" applyFont="1" applyFill="1" applyBorder="1"/>
    <xf numFmtId="0" fontId="4" fillId="0" borderId="8" xfId="0" applyFont="1" applyBorder="1" applyAlignment="1">
      <alignment vertical="center" wrapText="1"/>
    </xf>
    <xf numFmtId="167" fontId="0" fillId="0" borderId="0" xfId="0" applyNumberFormat="1"/>
    <xf numFmtId="2" fontId="0" fillId="0" borderId="0" xfId="0" applyNumberFormat="1"/>
    <xf numFmtId="0" fontId="2" fillId="0" borderId="0" xfId="0" applyFont="1"/>
    <xf numFmtId="165" fontId="0" fillId="0" borderId="0" xfId="0" applyNumberFormat="1"/>
    <xf numFmtId="0" fontId="11" fillId="0" borderId="0" xfId="0" applyFont="1" applyAlignment="1">
      <alignment vertical="center"/>
    </xf>
    <xf numFmtId="0" fontId="13" fillId="9" borderId="12" xfId="0" applyFont="1" applyFill="1" applyBorder="1" applyAlignment="1">
      <alignment vertical="center" wrapText="1"/>
    </xf>
    <xf numFmtId="0" fontId="13" fillId="9" borderId="13" xfId="0" applyFont="1" applyFill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9" fontId="12" fillId="0" borderId="15" xfId="0" applyNumberFormat="1" applyFont="1" applyBorder="1" applyAlignment="1">
      <alignment vertical="center" wrapText="1"/>
    </xf>
    <xf numFmtId="1" fontId="12" fillId="0" borderId="15" xfId="1" applyNumberFormat="1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10" fontId="9" fillId="6" borderId="10" xfId="4" applyNumberFormat="1" applyBorder="1">
      <alignment horizontal="right"/>
      <protection locked="0"/>
    </xf>
    <xf numFmtId="9" fontId="3" fillId="7" borderId="10" xfId="1" applyFont="1" applyFill="1" applyBorder="1" applyAlignment="1">
      <alignment horizontal="center"/>
    </xf>
    <xf numFmtId="10" fontId="7" fillId="5" borderId="19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20" xfId="0" applyNumberFormat="1" applyFont="1" applyBorder="1" applyAlignment="1" applyProtection="1">
      <alignment horizontal="right" vertical="center" wrapText="1"/>
      <protection locked="0"/>
    </xf>
    <xf numFmtId="0" fontId="6" fillId="2" borderId="12" xfId="2" applyFont="1" applyFill="1" applyBorder="1" applyAlignment="1">
      <alignment vertical="center"/>
    </xf>
    <xf numFmtId="0" fontId="8" fillId="5" borderId="25" xfId="0" applyFont="1" applyFill="1" applyBorder="1"/>
    <xf numFmtId="9" fontId="3" fillId="7" borderId="26" xfId="1" applyFont="1" applyFill="1" applyBorder="1" applyAlignment="1">
      <alignment horizontal="center"/>
    </xf>
    <xf numFmtId="0" fontId="1" fillId="5" borderId="25" xfId="0" applyFont="1" applyFill="1" applyBorder="1"/>
    <xf numFmtId="0" fontId="4" fillId="0" borderId="27" xfId="0" applyFont="1" applyBorder="1" applyAlignment="1">
      <alignment horizontal="left" vertical="center" wrapText="1" indent="2"/>
    </xf>
    <xf numFmtId="1" fontId="9" fillId="8" borderId="28" xfId="5" applyNumberFormat="1" applyBorder="1">
      <alignment horizontal="right"/>
      <protection locked="0"/>
    </xf>
    <xf numFmtId="9" fontId="3" fillId="7" borderId="29" xfId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/>
    </xf>
    <xf numFmtId="1" fontId="3" fillId="7" borderId="28" xfId="1" applyNumberFormat="1" applyFont="1" applyFill="1" applyBorder="1" applyAlignment="1">
      <alignment horizontal="center"/>
    </xf>
    <xf numFmtId="0" fontId="3" fillId="7" borderId="28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67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14" fillId="0" borderId="2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</cellXfs>
  <cellStyles count="6">
    <cellStyle name="dms_NUM" xfId="5" xr:uid="{90F47DEB-FE65-4836-8456-54C367312BA5}"/>
    <cellStyle name="dms_Num%" xfId="4" xr:uid="{978AA4A7-7CA4-41D6-BA25-514B1B9EEF9F}"/>
    <cellStyle name="Normal" xfId="0" builtinId="0"/>
    <cellStyle name="Normal 114" xfId="2" xr:uid="{357D0E48-4AD9-44C1-875B-DBE5FDC1E6CB}"/>
    <cellStyle name="Normal 4" xfId="3" xr:uid="{54511C13-F523-4381-BCCF-E1ED02921FC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ER\STPIS%20annual%20compliance\Transmission%20STPIS\Powerlink%20Revenue%20Determination%202022-2027\Powerlink%202023-27%20-%20RIN%20-%20Workbook%201%20-%20Forecast%20-%20January%202021%20-%20PUBLI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AusNet%20TX%202021\01%20Regulatory%20proposal\03%20RIN%20(ANT%20-%20TRR%202023-27)\AusNet%20Services%20-%20TRR%202023-27%20RIN%20Workbook%201%20Forecast%20-%20updated%2013%20Nov%202020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pras\Work%20Folders\Downloads\Directlink%20&#8211;%20Attachment%2007a%20&#8211;%20Directlink%202025-30%20&#8211;%20Final%20&#8211;%20Reset%20RIN%20&#8211;%20Workbook%201%20&#8211;%20Forecast%20and%20historical%20&#8211;%20240130%20-%20Public%20(4).xlsm" TargetMode="External"/><Relationship Id="rId1" Type="http://schemas.openxmlformats.org/officeDocument/2006/relationships/externalLinkPath" Target="/Users/shpras/Work%20Folders/Downloads/Directlink%20&#8211;%20Attachment%2007a%20&#8211;%20Directlink%202025-30%20&#8211;%20Final%20&#8211;%20Reset%20RIN%20&#8211;%20Workbook%201%20&#8211;%20Forecast%20and%20historical%20&#8211;%20240130%20-%20Public%20(4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3%20Sustained%20interruptions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1 Unprotected Exp Summary"/>
      <sheetName val="2.1 Balancing Item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3 Unprotected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7.9 STPIS (Alternative)"/>
      <sheetName val="8.2 Capex"/>
      <sheetName val="Powerlink 2023-27 - RIN - Workb"/>
    </sheetNames>
    <sheetDataSet>
      <sheetData sheetId="0"/>
      <sheetData sheetId="1">
        <row r="7">
          <cell r="B7" t="str">
            <v>Ausgrid</v>
          </cell>
          <cell r="U7" t="str">
            <v>Y</v>
          </cell>
        </row>
        <row r="8">
          <cell r="B8" t="str">
            <v>Ausgrid (Tx Assets)</v>
          </cell>
          <cell r="U8" t="str">
            <v>Y</v>
          </cell>
        </row>
        <row r="9">
          <cell r="B9" t="str">
            <v>AusNet (D)</v>
          </cell>
          <cell r="U9" t="str">
            <v>Y</v>
          </cell>
        </row>
        <row r="10">
          <cell r="B10" t="str">
            <v>AusNet (T)</v>
          </cell>
          <cell r="U10" t="str">
            <v>Y</v>
          </cell>
        </row>
        <row r="11">
          <cell r="B11" t="str">
            <v>Amadeus</v>
          </cell>
          <cell r="U11" t="str">
            <v>Y</v>
          </cell>
        </row>
        <row r="12">
          <cell r="B12" t="str">
            <v>APA GasNet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Murraylink</v>
          </cell>
          <cell r="U25" t="str">
            <v>Y</v>
          </cell>
        </row>
        <row r="26">
          <cell r="B26" t="str">
            <v>Power and Water</v>
          </cell>
          <cell r="U26" t="str">
            <v>Y</v>
          </cell>
        </row>
        <row r="27">
          <cell r="B27" t="str">
            <v>Powercor Australia</v>
          </cell>
          <cell r="U27" t="str">
            <v>Y</v>
          </cell>
        </row>
        <row r="28">
          <cell r="B28" t="str">
            <v>Powerlink</v>
          </cell>
          <cell r="U28" t="str">
            <v>Y</v>
          </cell>
        </row>
        <row r="29">
          <cell r="B29" t="str">
            <v>Roma to Brisbane Pipeline</v>
          </cell>
          <cell r="U29" t="str">
            <v>Y</v>
          </cell>
        </row>
        <row r="30">
          <cell r="B30" t="str">
            <v>SA Power Networks</v>
          </cell>
          <cell r="U30" t="str">
            <v>N</v>
          </cell>
        </row>
        <row r="31">
          <cell r="B31" t="str">
            <v>TasNetworks (D)</v>
          </cell>
          <cell r="U31" t="str">
            <v>Y</v>
          </cell>
        </row>
        <row r="32">
          <cell r="B32" t="str">
            <v>TasNetworks (T)</v>
          </cell>
          <cell r="U32" t="str">
            <v>Y</v>
          </cell>
        </row>
        <row r="33">
          <cell r="B33" t="str">
            <v>TransGrid</v>
          </cell>
          <cell r="U33" t="str">
            <v>Y</v>
          </cell>
        </row>
        <row r="34">
          <cell r="B34" t="str">
            <v>United Energy</v>
          </cell>
          <cell r="U34" t="str">
            <v>Y</v>
          </cell>
        </row>
      </sheetData>
      <sheetData sheetId="2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Recast</v>
          </cell>
        </row>
        <row r="26">
          <cell r="C26" t="str">
            <v>Regulatory proposal</v>
          </cell>
        </row>
        <row r="27">
          <cell r="C27" t="str">
            <v>Reporting</v>
          </cell>
        </row>
        <row r="28">
          <cell r="C28" t="str">
            <v>Revised regulatory proposal</v>
          </cell>
        </row>
      </sheetData>
      <sheetData sheetId="3">
        <row r="16">
          <cell r="B16" t="str">
            <v>AusNet (T)</v>
          </cell>
          <cell r="C16" t="str">
            <v>AusNet Transmission Group Pty Ltd</v>
          </cell>
          <cell r="D16">
            <v>78079798173</v>
          </cell>
          <cell r="E16" t="str">
            <v>Vic</v>
          </cell>
          <cell r="F16" t="str">
            <v>Electricity</v>
          </cell>
          <cell r="G16" t="str">
            <v>Transmission</v>
          </cell>
          <cell r="H16" t="str">
            <v>Revenue cap</v>
          </cell>
          <cell r="I16" t="str">
            <v>Financial</v>
          </cell>
          <cell r="J16" t="str">
            <v>March</v>
          </cell>
          <cell r="K16">
            <v>5</v>
          </cell>
          <cell r="L16">
            <v>5</v>
          </cell>
          <cell r="M16">
            <v>5</v>
          </cell>
          <cell r="N16">
            <v>2</v>
          </cell>
          <cell r="O16" t="str">
            <v>transmission determination</v>
          </cell>
          <cell r="P16" t="str">
            <v>Level 32</v>
          </cell>
          <cell r="Q16" t="str">
            <v>2 Southbank Boulevard</v>
          </cell>
          <cell r="R16" t="str">
            <v>SOUTHBANK</v>
          </cell>
          <cell r="S16" t="str">
            <v>Vic</v>
          </cell>
          <cell r="U16" t="str">
            <v>Locked Bag 14051</v>
          </cell>
          <cell r="V16"/>
          <cell r="W16" t="str">
            <v>MELBOURNE CITY MAIL CENTRE</v>
          </cell>
          <cell r="X16" t="str">
            <v>Vic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CBD</v>
          </cell>
          <cell r="AF16" t="str">
            <v>Urban</v>
          </cell>
          <cell r="AG16" t="str">
            <v>Short rural</v>
          </cell>
          <cell r="AH16" t="str">
            <v>Long rural</v>
          </cell>
          <cell r="AI16"/>
          <cell r="AJ16" t="str">
            <v>NO</v>
          </cell>
        </row>
        <row r="17">
          <cell r="B17" t="str">
            <v>Powerlink</v>
          </cell>
          <cell r="C17" t="str">
            <v>Queensland Electricity Transmission Corporation Limited trading as Powerlink Queensland</v>
          </cell>
          <cell r="D17">
            <v>82078849233</v>
          </cell>
          <cell r="E17" t="str">
            <v>Qld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transmission determination</v>
          </cell>
          <cell r="P17" t="str">
            <v>33 Harold St</v>
          </cell>
          <cell r="Q17"/>
          <cell r="R17" t="str">
            <v>VIRGINIA</v>
          </cell>
          <cell r="S17" t="str">
            <v>Qld</v>
          </cell>
          <cell r="U17" t="str">
            <v>PO Box 1193</v>
          </cell>
          <cell r="V17"/>
          <cell r="W17" t="str">
            <v>VIRGINIA</v>
          </cell>
          <cell r="X17" t="str">
            <v>QLD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I17"/>
          <cell r="AJ17" t="str">
            <v>NO</v>
          </cell>
        </row>
        <row r="24">
          <cell r="B24" t="str">
            <v>ARR</v>
          </cell>
          <cell r="D24" t="str">
            <v>ANNUAL REPORTING</v>
          </cell>
          <cell r="E24">
            <v>1</v>
          </cell>
        </row>
        <row r="25">
          <cell r="B25" t="str">
            <v>CA</v>
          </cell>
          <cell r="D25" t="str">
            <v>CATEGORY ANALYSIS</v>
          </cell>
          <cell r="E25">
            <v>1</v>
          </cell>
        </row>
        <row r="26">
          <cell r="B26" t="str">
            <v>CESS</v>
          </cell>
          <cell r="D26" t="str">
            <v>CAPITLAL EXPENDITURE SHARING SCHEMING</v>
          </cell>
          <cell r="E26">
            <v>5</v>
          </cell>
        </row>
        <row r="27">
          <cell r="B27" t="str">
            <v>CPI</v>
          </cell>
          <cell r="D27" t="str">
            <v>CPI</v>
          </cell>
          <cell r="E27">
            <v>5</v>
          </cell>
        </row>
        <row r="28">
          <cell r="B28" t="str">
            <v>EB</v>
          </cell>
          <cell r="D28" t="str">
            <v>ECONOMIC BENCHMARKING</v>
          </cell>
          <cell r="E28">
            <v>1</v>
          </cell>
        </row>
        <row r="29">
          <cell r="B29" t="str">
            <v>Pricing</v>
          </cell>
          <cell r="D29" t="str">
            <v>PRICING PROPOSAL</v>
          </cell>
          <cell r="E29">
            <v>5</v>
          </cell>
        </row>
        <row r="30">
          <cell r="B30" t="str">
            <v>PTRM</v>
          </cell>
          <cell r="D30" t="str">
            <v>POST TAX REVENUE MODEL</v>
          </cell>
          <cell r="E30">
            <v>5</v>
          </cell>
        </row>
        <row r="31">
          <cell r="B31" t="str">
            <v>Reset</v>
          </cell>
          <cell r="D31" t="str">
            <v>REGULATORY REPORTING STATEMENT</v>
          </cell>
          <cell r="E31">
            <v>5</v>
          </cell>
        </row>
        <row r="32">
          <cell r="B32" t="str">
            <v>RFM</v>
          </cell>
          <cell r="D32" t="str">
            <v>ROLL FORWARD MODEL</v>
          </cell>
          <cell r="E32">
            <v>5</v>
          </cell>
        </row>
        <row r="33">
          <cell r="B33" t="str">
            <v>WACC</v>
          </cell>
          <cell r="D33" t="str">
            <v>WEIGHTED AVERAGE COST OF CAPITAL</v>
          </cell>
          <cell r="E33">
            <v>1</v>
          </cell>
        </row>
        <row r="38">
          <cell r="E38" t="str">
            <v>2012-13</v>
          </cell>
        </row>
        <row r="39">
          <cell r="E39" t="str">
            <v>2013-14</v>
          </cell>
          <cell r="I39" t="str">
            <v>2023-24</v>
          </cell>
        </row>
        <row r="40">
          <cell r="I40" t="str">
            <v>2024-25</v>
          </cell>
        </row>
        <row r="41">
          <cell r="G41" t="str">
            <v>2020-21</v>
          </cell>
          <cell r="I41" t="str">
            <v>2025-26</v>
          </cell>
        </row>
        <row r="42">
          <cell r="G42" t="str">
            <v>2021-22</v>
          </cell>
          <cell r="I42" t="str">
            <v>2026-27</v>
          </cell>
        </row>
        <row r="43">
          <cell r="E43" t="str">
            <v>2017-18</v>
          </cell>
          <cell r="G43" t="str">
            <v>2022-23</v>
          </cell>
          <cell r="I43" t="str">
            <v>2027-28</v>
          </cell>
        </row>
        <row r="44">
          <cell r="E44" t="str">
            <v>2018-19</v>
          </cell>
          <cell r="G44" t="str">
            <v>2023-24</v>
          </cell>
          <cell r="I44" t="str">
            <v>2028-29</v>
          </cell>
        </row>
        <row r="45">
          <cell r="E45" t="str">
            <v>2019-20</v>
          </cell>
          <cell r="G45" t="str">
            <v>2024-25</v>
          </cell>
          <cell r="I45" t="str">
            <v>2029-30</v>
          </cell>
        </row>
        <row r="46">
          <cell r="E46" t="str">
            <v>2020-21</v>
          </cell>
          <cell r="G46" t="str">
            <v>2025-26</v>
          </cell>
          <cell r="I46" t="str">
            <v>2030-31</v>
          </cell>
        </row>
        <row r="47">
          <cell r="E47" t="str">
            <v>2021-22</v>
          </cell>
          <cell r="G47" t="str">
            <v>2026-27</v>
          </cell>
          <cell r="I47" t="str">
            <v>2031-32</v>
          </cell>
        </row>
        <row r="48">
          <cell r="E48" t="str">
            <v>2022-23</v>
          </cell>
          <cell r="G48" t="str">
            <v>2027-28</v>
          </cell>
          <cell r="I48" t="str">
            <v>2032-33</v>
          </cell>
        </row>
        <row r="49">
          <cell r="E49" t="str">
            <v>2023-24</v>
          </cell>
          <cell r="G49" t="str">
            <v>2028-29</v>
          </cell>
          <cell r="I49" t="str">
            <v>2033-34</v>
          </cell>
        </row>
        <row r="50">
          <cell r="E50" t="str">
            <v>2024-25</v>
          </cell>
          <cell r="G50" t="str">
            <v>2029-30</v>
          </cell>
          <cell r="I50" t="str">
            <v>2034-35</v>
          </cell>
        </row>
        <row r="51">
          <cell r="E51" t="str">
            <v>2025-26</v>
          </cell>
          <cell r="G51" t="str">
            <v>2030-31</v>
          </cell>
          <cell r="I51" t="str">
            <v>2035-36</v>
          </cell>
        </row>
        <row r="52">
          <cell r="E52" t="str">
            <v>2026-27</v>
          </cell>
          <cell r="G52" t="str">
            <v>2031-32</v>
          </cell>
          <cell r="I52" t="str">
            <v>2036-37</v>
          </cell>
        </row>
        <row r="57">
          <cell r="E57" t="str">
            <v>2020-21</v>
          </cell>
        </row>
        <row r="58">
          <cell r="E58" t="str">
            <v>2021-22</v>
          </cell>
        </row>
        <row r="59">
          <cell r="E59" t="str">
            <v>2022-23</v>
          </cell>
        </row>
        <row r="60">
          <cell r="E60" t="str">
            <v>2023-24</v>
          </cell>
        </row>
        <row r="61">
          <cell r="E61" t="str">
            <v>2024-25</v>
          </cell>
        </row>
        <row r="62">
          <cell r="E62" t="str">
            <v>2025-26</v>
          </cell>
        </row>
        <row r="63">
          <cell r="E63" t="str">
            <v>2026-27</v>
          </cell>
        </row>
      </sheetData>
      <sheetData sheetId="4">
        <row r="9">
          <cell r="C9" t="str">
            <v>Queensland Electricity Transmission Corporation Limited trading as Powerlink Queensland</v>
          </cell>
        </row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Transmission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1">
          <cell r="C31" t="str">
            <v>June 2022</v>
          </cell>
        </row>
        <row r="36">
          <cell r="C36" t="str">
            <v>2022-23</v>
          </cell>
        </row>
        <row r="37">
          <cell r="C37" t="str">
            <v>2020-21</v>
          </cell>
        </row>
        <row r="38">
          <cell r="C38">
            <v>34</v>
          </cell>
        </row>
        <row r="39">
          <cell r="C39">
            <v>36</v>
          </cell>
        </row>
        <row r="40">
          <cell r="C40">
            <v>31</v>
          </cell>
        </row>
        <row r="41">
          <cell r="C41">
            <v>26</v>
          </cell>
        </row>
        <row r="42">
          <cell r="C42">
            <v>40</v>
          </cell>
        </row>
        <row r="46">
          <cell r="C46" t="str">
            <v>2026-27</v>
          </cell>
        </row>
        <row r="47">
          <cell r="C47" t="str">
            <v>2021-22</v>
          </cell>
        </row>
        <row r="48">
          <cell r="C48" t="str">
            <v>2016-17</v>
          </cell>
        </row>
        <row r="49">
          <cell r="C49" t="str">
            <v>2026-27</v>
          </cell>
        </row>
        <row r="51">
          <cell r="C51" t="str">
            <v>2022</v>
          </cell>
        </row>
        <row r="52">
          <cell r="C52" t="str">
            <v>2017</v>
          </cell>
        </row>
        <row r="53">
          <cell r="C53">
            <v>0</v>
          </cell>
        </row>
        <row r="54">
          <cell r="C54" t="str">
            <v>2027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2027</v>
          </cell>
        </row>
        <row r="59">
          <cell r="C59">
            <v>0</v>
          </cell>
        </row>
        <row r="60">
          <cell r="C60" t="str">
            <v>2020-21 - 2026-27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2026-27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1-Jul-2015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5"/>
      <sheetData sheetId="6"/>
      <sheetData sheetId="7">
        <row r="16">
          <cell r="AL16" t="str">
            <v>Powerlink</v>
          </cell>
        </row>
        <row r="42">
          <cell r="AL42" t="str">
            <v>2022-23</v>
          </cell>
        </row>
        <row r="70">
          <cell r="AL70" t="str">
            <v>.</v>
          </cell>
        </row>
        <row r="74">
          <cell r="AL74">
            <v>44224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B12" t="str">
            <v>H038 - Goodna, T6</v>
          </cell>
          <cell r="C12"/>
          <cell r="D12"/>
          <cell r="E12"/>
          <cell r="F12"/>
          <cell r="G12"/>
          <cell r="H12"/>
          <cell r="I12"/>
        </row>
        <row r="13">
          <cell r="C13"/>
          <cell r="D13"/>
          <cell r="E13"/>
          <cell r="F13"/>
          <cell r="G13"/>
          <cell r="H13"/>
          <cell r="I13"/>
        </row>
        <row r="14">
          <cell r="B14"/>
          <cell r="C14"/>
          <cell r="D14"/>
          <cell r="E14"/>
          <cell r="F14"/>
          <cell r="G14"/>
          <cell r="H14"/>
          <cell r="I14"/>
        </row>
        <row r="15">
          <cell r="B15"/>
          <cell r="C15"/>
          <cell r="D15"/>
          <cell r="E15"/>
          <cell r="F15"/>
          <cell r="G15"/>
          <cell r="H15"/>
          <cell r="I15"/>
        </row>
        <row r="16">
          <cell r="B16"/>
          <cell r="C16"/>
          <cell r="D16"/>
          <cell r="E16"/>
          <cell r="F16"/>
          <cell r="G16"/>
          <cell r="H16"/>
          <cell r="I16"/>
        </row>
        <row r="17">
          <cell r="B17"/>
          <cell r="C17"/>
          <cell r="D17"/>
          <cell r="E17"/>
          <cell r="F17"/>
          <cell r="G17"/>
          <cell r="H17"/>
          <cell r="I17"/>
        </row>
        <row r="18">
          <cell r="B18"/>
          <cell r="C18"/>
          <cell r="D18"/>
          <cell r="E18"/>
          <cell r="F18"/>
          <cell r="G18"/>
          <cell r="H18"/>
          <cell r="I18"/>
        </row>
        <row r="19">
          <cell r="B19"/>
          <cell r="C19"/>
          <cell r="D19"/>
          <cell r="E19"/>
          <cell r="F19"/>
          <cell r="G19"/>
          <cell r="H19"/>
          <cell r="I19"/>
        </row>
        <row r="20">
          <cell r="B20"/>
          <cell r="C20"/>
          <cell r="D20"/>
          <cell r="E20"/>
          <cell r="F20"/>
          <cell r="G20"/>
          <cell r="H20"/>
          <cell r="I20"/>
        </row>
        <row r="21">
          <cell r="B21"/>
          <cell r="C21"/>
          <cell r="D21"/>
          <cell r="E21"/>
          <cell r="F21"/>
          <cell r="G21"/>
          <cell r="H21"/>
          <cell r="I21"/>
        </row>
        <row r="22">
          <cell r="B22"/>
          <cell r="C22"/>
          <cell r="D22"/>
          <cell r="E22"/>
          <cell r="F22"/>
          <cell r="G22"/>
          <cell r="H22"/>
          <cell r="I22"/>
        </row>
        <row r="23">
          <cell r="B23"/>
          <cell r="C23"/>
          <cell r="D23"/>
          <cell r="E23"/>
          <cell r="F23"/>
          <cell r="G23"/>
          <cell r="H23"/>
          <cell r="I23"/>
        </row>
        <row r="24">
          <cell r="B24"/>
          <cell r="C24"/>
          <cell r="D24"/>
          <cell r="E24"/>
          <cell r="F24"/>
          <cell r="G24"/>
          <cell r="H24"/>
          <cell r="I24"/>
        </row>
        <row r="25">
          <cell r="B25"/>
          <cell r="C25"/>
          <cell r="D25"/>
          <cell r="E25"/>
          <cell r="F25"/>
          <cell r="G25"/>
          <cell r="H25"/>
          <cell r="I25"/>
        </row>
        <row r="26">
          <cell r="B26"/>
          <cell r="C26"/>
          <cell r="D26"/>
          <cell r="E26"/>
          <cell r="F26"/>
          <cell r="G26"/>
          <cell r="H26"/>
          <cell r="I26"/>
        </row>
        <row r="27">
          <cell r="B27"/>
          <cell r="C27"/>
          <cell r="D27"/>
          <cell r="E27"/>
          <cell r="F27"/>
          <cell r="G27"/>
          <cell r="H27"/>
          <cell r="I27"/>
        </row>
        <row r="28">
          <cell r="B28"/>
          <cell r="C28"/>
          <cell r="D28"/>
          <cell r="E28"/>
          <cell r="F28"/>
          <cell r="G28"/>
          <cell r="H28"/>
          <cell r="I28"/>
        </row>
        <row r="29">
          <cell r="B29"/>
          <cell r="C29"/>
          <cell r="D29"/>
          <cell r="E29"/>
          <cell r="F29"/>
          <cell r="G29"/>
          <cell r="H29"/>
          <cell r="I29"/>
        </row>
        <row r="30">
          <cell r="B30"/>
          <cell r="C30"/>
          <cell r="D30"/>
          <cell r="E30"/>
          <cell r="F30"/>
          <cell r="G30"/>
          <cell r="H30"/>
          <cell r="I30"/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</sheetData>
      <sheetData sheetId="16"/>
      <sheetData sheetId="17"/>
      <sheetData sheetId="18"/>
      <sheetData sheetId="19"/>
      <sheetData sheetId="20">
        <row r="7">
          <cell r="M7" t="str">
            <v>Yes</v>
          </cell>
        </row>
        <row r="9">
          <cell r="M9" t="str">
            <v>2018-19</v>
          </cell>
        </row>
        <row r="13">
          <cell r="C13" t="str">
            <v>2017-18</v>
          </cell>
          <cell r="D13" t="str">
            <v>2018-19</v>
          </cell>
          <cell r="E13" t="str">
            <v>2019-20</v>
          </cell>
          <cell r="F13" t="str">
            <v>2020-21</v>
          </cell>
          <cell r="G13" t="str">
            <v>2021-22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/>
      <sheetData sheetId="3">
        <row r="16">
          <cell r="B16" t="str">
            <v>AusNet (T)</v>
          </cell>
        </row>
        <row r="38">
          <cell r="G38" t="str">
            <v>2017-18</v>
          </cell>
        </row>
        <row r="39">
          <cell r="G39" t="str">
            <v>2018-19</v>
          </cell>
        </row>
        <row r="40">
          <cell r="E40" t="str">
            <v>2014-15</v>
          </cell>
          <cell r="G40" t="str">
            <v>2019-20</v>
          </cell>
        </row>
        <row r="41">
          <cell r="E41" t="str">
            <v>2015-16</v>
          </cell>
        </row>
        <row r="42">
          <cell r="E42" t="str">
            <v>2016-17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CONTENTS"/>
      <sheetName val="Business &amp; other details"/>
      <sheetName val="2.1 Expenditure Summary"/>
      <sheetName val="2.3c Material Projects"/>
      <sheetName val="2.6 Non-network"/>
      <sheetName val="2.14 Forecast price changes"/>
      <sheetName val="2.16 Opex Summary"/>
      <sheetName val="2.17 Step Changes"/>
      <sheetName val="3.2.3 Provisions"/>
      <sheetName val="Chart13"/>
      <sheetName val="Chart12"/>
      <sheetName val="Chart11"/>
      <sheetName val="Chart10"/>
      <sheetName val="Chart9"/>
      <sheetName val="Chart8"/>
      <sheetName val="Chart7"/>
      <sheetName val="Chart6"/>
      <sheetName val="Chart5"/>
      <sheetName val="Chart4"/>
      <sheetName val="Chart3"/>
      <sheetName val="Chart2"/>
      <sheetName val="Chart1"/>
      <sheetName val="7.9 STPIS"/>
      <sheetName val="7.1  Policies and Procedures"/>
      <sheetName val="8.2 Capex"/>
      <sheetName val="7.2 Contingent projects"/>
      <sheetName val="7.3 Obligations"/>
      <sheetName val="7.4 Shared Assets"/>
      <sheetName val="AER CF"/>
      <sheetName val="AER NRs"/>
      <sheetName val="AER lookups"/>
      <sheetName val="AER 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0">
          <cell r="G40" t="str">
            <v>2020-21</v>
          </cell>
        </row>
        <row r="41">
          <cell r="G41" t="str">
            <v>2021-22</v>
          </cell>
        </row>
        <row r="42">
          <cell r="G42" t="str">
            <v>2022-23</v>
          </cell>
        </row>
        <row r="43">
          <cell r="E43" t="str">
            <v>2018-19</v>
          </cell>
          <cell r="G43" t="str">
            <v>2023-24</v>
          </cell>
        </row>
        <row r="44">
          <cell r="E44" t="str">
            <v>2019-20</v>
          </cell>
        </row>
      </sheetData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4F4C3-C136-4B2E-B580-78A569E480FE}">
  <dimension ref="A1:D14"/>
  <sheetViews>
    <sheetView tabSelected="1" workbookViewId="0">
      <selection activeCell="E18" sqref="E18"/>
    </sheetView>
  </sheetViews>
  <sheetFormatPr defaultRowHeight="15" x14ac:dyDescent="0.25"/>
  <cols>
    <col min="1" max="1" width="31" customWidth="1"/>
    <col min="2" max="2" width="9.42578125" customWidth="1"/>
  </cols>
  <sheetData>
    <row r="1" spans="1:4" ht="15.75" thickBot="1" x14ac:dyDescent="0.3">
      <c r="A1" s="13" t="s">
        <v>31</v>
      </c>
    </row>
    <row r="2" spans="1:4" ht="15.75" thickBot="1" x14ac:dyDescent="0.3">
      <c r="A2" s="14" t="s">
        <v>2</v>
      </c>
      <c r="B2" s="15" t="s">
        <v>24</v>
      </c>
      <c r="C2" s="15" t="s">
        <v>0</v>
      </c>
      <c r="D2" s="15" t="s">
        <v>25</v>
      </c>
    </row>
    <row r="3" spans="1:4" ht="15.75" thickBot="1" x14ac:dyDescent="0.3">
      <c r="A3" s="40" t="s">
        <v>30</v>
      </c>
      <c r="B3" s="41"/>
      <c r="C3" s="41"/>
      <c r="D3" s="42"/>
    </row>
    <row r="4" spans="1:4" ht="15.75" thickBot="1" x14ac:dyDescent="0.3">
      <c r="A4" s="16" t="s">
        <v>26</v>
      </c>
      <c r="B4" s="18">
        <f>'Directlink SC Data'!G6</f>
        <v>11.444000000000001</v>
      </c>
      <c r="C4" s="18">
        <f>'Directlink SC Data'!H6</f>
        <v>5.6666666666666661</v>
      </c>
      <c r="D4" s="18">
        <f>'Directlink SC Data'!I6</f>
        <v>1.948</v>
      </c>
    </row>
    <row r="5" spans="1:4" ht="15.75" thickBot="1" x14ac:dyDescent="0.3">
      <c r="A5" s="16" t="s">
        <v>27</v>
      </c>
      <c r="B5" s="18">
        <f>'Directlink SC Data'!G7</f>
        <v>0.99860000000000004</v>
      </c>
      <c r="C5" s="18">
        <f>'Directlink SC Data'!H7</f>
        <v>0.33333333333333331</v>
      </c>
      <c r="D5" s="18">
        <f>'Directlink SC Data'!I7</f>
        <v>1.7100000000000001E-2</v>
      </c>
    </row>
    <row r="6" spans="1:4" ht="15.75" thickBot="1" x14ac:dyDescent="0.3">
      <c r="A6" s="43" t="s">
        <v>5</v>
      </c>
      <c r="B6" s="44"/>
      <c r="C6" s="44"/>
      <c r="D6" s="45"/>
    </row>
    <row r="7" spans="1:4" ht="15.75" thickBot="1" x14ac:dyDescent="0.3">
      <c r="A7" s="16" t="s">
        <v>6</v>
      </c>
      <c r="B7" s="19">
        <f>'Directlink SC Data'!G9</f>
        <v>3</v>
      </c>
      <c r="C7" s="19">
        <f>'Directlink SC Data'!H9</f>
        <v>0.8</v>
      </c>
      <c r="D7" s="19">
        <f>'Directlink SC Data'!I9</f>
        <v>0</v>
      </c>
    </row>
    <row r="8" spans="1:4" x14ac:dyDescent="0.25">
      <c r="A8" s="17"/>
    </row>
    <row r="14" spans="1:4" x14ac:dyDescent="0.25">
      <c r="A14" s="17"/>
    </row>
  </sheetData>
  <mergeCells count="2">
    <mergeCell ref="A3:D3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9462-D546-4AE7-947B-193FCBB58584}">
  <dimension ref="A1:J14"/>
  <sheetViews>
    <sheetView workbookViewId="0">
      <selection activeCell="C30" sqref="C30:D30"/>
    </sheetView>
  </sheetViews>
  <sheetFormatPr defaultRowHeight="15" x14ac:dyDescent="0.25"/>
  <cols>
    <col min="1" max="1" width="51.42578125" customWidth="1"/>
    <col min="2" max="3" width="12.140625" customWidth="1"/>
    <col min="4" max="6" width="9.140625" customWidth="1"/>
    <col min="7" max="9" width="16.85546875" customWidth="1"/>
    <col min="10" max="10" width="16.5703125" customWidth="1"/>
  </cols>
  <sheetData>
    <row r="1" spans="1:10" ht="15.75" thickBot="1" x14ac:dyDescent="0.3">
      <c r="A1" s="20" t="s">
        <v>32</v>
      </c>
    </row>
    <row r="2" spans="1:10" ht="19.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5"/>
    </row>
    <row r="3" spans="1:10" ht="14.45" customHeight="1" x14ac:dyDescent="0.25">
      <c r="A3" s="46" t="s">
        <v>2</v>
      </c>
      <c r="B3" s="50"/>
      <c r="C3" s="50"/>
      <c r="D3" s="50"/>
      <c r="E3" s="50"/>
      <c r="F3" s="50"/>
      <c r="G3" s="48" t="s">
        <v>28</v>
      </c>
      <c r="H3" s="48" t="s">
        <v>8</v>
      </c>
      <c r="I3" s="53" t="s">
        <v>29</v>
      </c>
      <c r="J3" s="51" t="s">
        <v>7</v>
      </c>
    </row>
    <row r="4" spans="1:10" ht="15.75" thickBot="1" x14ac:dyDescent="0.3">
      <c r="A4" s="47"/>
      <c r="B4" s="6">
        <v>2019</v>
      </c>
      <c r="C4" s="6">
        <v>2020</v>
      </c>
      <c r="D4" s="6">
        <v>2021</v>
      </c>
      <c r="E4" s="6">
        <v>2022</v>
      </c>
      <c r="F4" s="6">
        <v>2023</v>
      </c>
      <c r="G4" s="49"/>
      <c r="H4" s="49"/>
      <c r="I4" s="54"/>
      <c r="J4" s="52"/>
    </row>
    <row r="5" spans="1:10" x14ac:dyDescent="0.25">
      <c r="A5" s="3" t="s">
        <v>33</v>
      </c>
      <c r="B5" s="4"/>
      <c r="C5" s="4"/>
      <c r="D5" s="4"/>
      <c r="E5" s="4"/>
      <c r="F5" s="4"/>
      <c r="G5" s="4"/>
      <c r="H5" s="4"/>
      <c r="I5" s="26"/>
      <c r="J5" s="23"/>
    </row>
    <row r="6" spans="1:10" x14ac:dyDescent="0.25">
      <c r="A6" s="5" t="s">
        <v>3</v>
      </c>
      <c r="B6" s="21">
        <f>36/3</f>
        <v>12</v>
      </c>
      <c r="C6" s="21">
        <f>16/3</f>
        <v>5.333333333333333</v>
      </c>
      <c r="D6" s="21">
        <f>7/3</f>
        <v>2.3333333333333335</v>
      </c>
      <c r="E6" s="21">
        <f>12/3</f>
        <v>4</v>
      </c>
      <c r="F6" s="21">
        <f>14/3</f>
        <v>4.666666666666667</v>
      </c>
      <c r="G6" s="22">
        <f>'@Risk Results'!M3</f>
        <v>11.444000000000001</v>
      </c>
      <c r="H6" s="22">
        <f>+AVERAGE(B6:F6)</f>
        <v>5.6666666666666661</v>
      </c>
      <c r="I6" s="27">
        <f>'@Risk Results'!K3</f>
        <v>1.948</v>
      </c>
      <c r="J6" s="24">
        <v>7.4999999999999997E-3</v>
      </c>
    </row>
    <row r="7" spans="1:10" ht="15.75" thickBot="1" x14ac:dyDescent="0.3">
      <c r="A7" s="5" t="s">
        <v>4</v>
      </c>
      <c r="B7" s="21">
        <v>1</v>
      </c>
      <c r="C7" s="21">
        <f>1/3</f>
        <v>0.33333333333333331</v>
      </c>
      <c r="D7" s="21">
        <f>0/3</f>
        <v>0</v>
      </c>
      <c r="E7" s="21">
        <f>1/3</f>
        <v>0.33333333333333331</v>
      </c>
      <c r="F7" s="21">
        <f>0/3</f>
        <v>0</v>
      </c>
      <c r="G7" s="22">
        <f>'@Risk Results'!M4</f>
        <v>0.99860000000000004</v>
      </c>
      <c r="H7" s="22">
        <f>+AVERAGE(B7:F7)</f>
        <v>0.33333333333333331</v>
      </c>
      <c r="I7" s="27">
        <f>'@Risk Results'!K4</f>
        <v>1.7100000000000001E-2</v>
      </c>
      <c r="J7" s="24">
        <v>5.0000000000000001E-3</v>
      </c>
    </row>
    <row r="8" spans="1:10" x14ac:dyDescent="0.25">
      <c r="A8" s="3" t="s">
        <v>5</v>
      </c>
      <c r="B8" s="4"/>
      <c r="C8" s="4"/>
      <c r="D8" s="4"/>
      <c r="E8" s="4"/>
      <c r="F8" s="4"/>
      <c r="G8" s="7"/>
      <c r="H8" s="33"/>
      <c r="I8" s="28"/>
      <c r="J8" s="23"/>
    </row>
    <row r="9" spans="1:10" ht="15.75" thickBot="1" x14ac:dyDescent="0.3">
      <c r="A9" s="29" t="s">
        <v>6</v>
      </c>
      <c r="B9" s="30">
        <v>4</v>
      </c>
      <c r="C9" s="30">
        <v>0</v>
      </c>
      <c r="D9" s="30">
        <v>0</v>
      </c>
      <c r="E9" s="30">
        <v>0</v>
      </c>
      <c r="F9" s="30">
        <v>0</v>
      </c>
      <c r="G9" s="35">
        <f>'@Risk Results'!M10</f>
        <v>3</v>
      </c>
      <c r="H9" s="34">
        <f>+AVERAGE(B9:F9)</f>
        <v>0.8</v>
      </c>
      <c r="I9" s="31">
        <f>'@Risk Results'!K10</f>
        <v>0</v>
      </c>
      <c r="J9" s="24">
        <v>0</v>
      </c>
    </row>
    <row r="11" spans="1:10" x14ac:dyDescent="0.25">
      <c r="A11" s="32"/>
    </row>
    <row r="14" spans="1:10" x14ac:dyDescent="0.25">
      <c r="A14" s="20"/>
    </row>
  </sheetData>
  <mergeCells count="6">
    <mergeCell ref="A3:A4"/>
    <mergeCell ref="H3:H4"/>
    <mergeCell ref="B3:F3"/>
    <mergeCell ref="J3:J4"/>
    <mergeCell ref="I3:I4"/>
    <mergeCell ref="G3:G4"/>
  </mergeCells>
  <pageMargins left="0.7" right="0.7" top="0.75" bottom="0.75" header="0.3" footer="0.3"/>
  <ignoredErrors>
    <ignoredError sqref="E6:F6 B6 D6 C6:C7 F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855B-B3E9-4866-A8BD-E7D7BE2FF96D}">
  <dimension ref="A1:N12"/>
  <sheetViews>
    <sheetView zoomScale="80" zoomScaleNormal="80" workbookViewId="0">
      <selection activeCell="F33" sqref="F33"/>
    </sheetView>
  </sheetViews>
  <sheetFormatPr defaultRowHeight="15" x14ac:dyDescent="0.25"/>
  <cols>
    <col min="1" max="1" width="27.140625" customWidth="1"/>
    <col min="2" max="2" width="13.5703125" customWidth="1"/>
    <col min="3" max="3" width="18.85546875" bestFit="1" customWidth="1"/>
    <col min="4" max="4" width="15.28515625" bestFit="1" customWidth="1"/>
    <col min="5" max="5" width="25" bestFit="1" customWidth="1"/>
    <col min="6" max="6" width="22.28515625" bestFit="1" customWidth="1"/>
    <col min="7" max="8" width="11.42578125" bestFit="1" customWidth="1"/>
    <col min="9" max="10" width="13.5703125" bestFit="1" customWidth="1"/>
    <col min="11" max="13" width="22.7109375" customWidth="1"/>
  </cols>
  <sheetData>
    <row r="1" spans="1:14" x14ac:dyDescent="0.25">
      <c r="A1" t="s">
        <v>34</v>
      </c>
    </row>
    <row r="2" spans="1:14" ht="33.950000000000003" customHeight="1" x14ac:dyDescent="0.25">
      <c r="A2" s="36"/>
      <c r="B2" s="36" t="s">
        <v>9</v>
      </c>
      <c r="C2" s="36" t="s">
        <v>10</v>
      </c>
      <c r="D2" s="36" t="s">
        <v>11</v>
      </c>
      <c r="E2" s="36" t="s">
        <v>12</v>
      </c>
      <c r="F2" s="36" t="s">
        <v>13</v>
      </c>
      <c r="G2" s="36" t="s">
        <v>14</v>
      </c>
      <c r="H2" s="36" t="s">
        <v>15</v>
      </c>
      <c r="I2" s="36" t="s">
        <v>16</v>
      </c>
      <c r="J2" s="36" t="s">
        <v>17</v>
      </c>
      <c r="K2" s="36" t="s">
        <v>18</v>
      </c>
      <c r="L2" s="36" t="s">
        <v>19</v>
      </c>
      <c r="M2" s="36" t="s">
        <v>20</v>
      </c>
    </row>
    <row r="3" spans="1:14" x14ac:dyDescent="0.25">
      <c r="A3" s="8" t="s">
        <v>3</v>
      </c>
      <c r="B3" s="36" t="s">
        <v>35</v>
      </c>
      <c r="C3" s="37">
        <v>0.2001</v>
      </c>
      <c r="D3" s="36">
        <v>5.6666999999999996</v>
      </c>
      <c r="E3" s="36">
        <v>5.5049999999999999</v>
      </c>
      <c r="F3" s="36">
        <v>3.7469999999999999</v>
      </c>
      <c r="G3" s="37">
        <f>E3+F3</f>
        <v>9.2519999999999989</v>
      </c>
      <c r="H3" s="37">
        <f>E3+2*F3</f>
        <v>12.998999999999999</v>
      </c>
      <c r="I3" s="37">
        <f>E3-F3</f>
        <v>1.758</v>
      </c>
      <c r="J3" s="37">
        <f>E3-2*F3</f>
        <v>-1.9889999999999999</v>
      </c>
      <c r="K3" s="37">
        <v>1.948</v>
      </c>
      <c r="L3" s="37">
        <v>4.7220000000000004</v>
      </c>
      <c r="M3" s="37">
        <v>11.444000000000001</v>
      </c>
    </row>
    <row r="4" spans="1:14" x14ac:dyDescent="0.25">
      <c r="A4" s="8" t="s">
        <v>4</v>
      </c>
      <c r="B4" s="36" t="s">
        <v>36</v>
      </c>
      <c r="C4" s="37">
        <v>0.4</v>
      </c>
      <c r="D4" s="37">
        <v>0.33329999999999999</v>
      </c>
      <c r="E4" s="37">
        <v>0.33329999999999999</v>
      </c>
      <c r="F4" s="36">
        <v>0.33329999999999999</v>
      </c>
      <c r="G4" s="37">
        <f>E4+F4</f>
        <v>0.66659999999999997</v>
      </c>
      <c r="H4" s="37">
        <f>E4+2*F4</f>
        <v>0.99990000000000001</v>
      </c>
      <c r="I4" s="37">
        <f>E4-F4</f>
        <v>0</v>
      </c>
      <c r="J4" s="37">
        <f>E4-2*F4</f>
        <v>-0.33329999999999999</v>
      </c>
      <c r="K4" s="37">
        <v>1.7100000000000001E-2</v>
      </c>
      <c r="L4" s="37">
        <v>0.23100000000000001</v>
      </c>
      <c r="M4" s="37">
        <v>0.99860000000000004</v>
      </c>
    </row>
    <row r="5" spans="1:14" x14ac:dyDescent="0.25">
      <c r="A5" s="11"/>
      <c r="C5" s="9"/>
      <c r="D5" s="10"/>
      <c r="E5" s="10"/>
      <c r="G5" s="10"/>
      <c r="H5" s="10"/>
      <c r="I5" s="10"/>
      <c r="J5" s="10"/>
      <c r="K5" s="10"/>
      <c r="L5" s="10"/>
      <c r="M5" s="10"/>
    </row>
    <row r="6" spans="1:14" x14ac:dyDescent="0.25">
      <c r="A6" s="11" t="s">
        <v>21</v>
      </c>
      <c r="D6" s="10"/>
      <c r="E6" s="10"/>
      <c r="F6" s="10"/>
      <c r="G6" s="12"/>
      <c r="H6" s="12"/>
      <c r="I6" s="12"/>
      <c r="J6" s="12"/>
      <c r="K6" s="10"/>
      <c r="M6" s="10"/>
    </row>
    <row r="8" spans="1:14" x14ac:dyDescent="0.25">
      <c r="A8" t="s">
        <v>37</v>
      </c>
    </row>
    <row r="9" spans="1:14" ht="30" x14ac:dyDescent="0.25">
      <c r="A9" s="36"/>
      <c r="B9" s="36" t="s">
        <v>9</v>
      </c>
      <c r="C9" s="36" t="s">
        <v>22</v>
      </c>
      <c r="D9" s="36" t="s">
        <v>11</v>
      </c>
      <c r="E9" s="36" t="s">
        <v>12</v>
      </c>
      <c r="F9" s="36" t="s">
        <v>13</v>
      </c>
      <c r="G9" s="36" t="s">
        <v>14</v>
      </c>
      <c r="H9" s="36" t="s">
        <v>15</v>
      </c>
      <c r="I9" s="36" t="s">
        <v>16</v>
      </c>
      <c r="J9" s="36" t="s">
        <v>17</v>
      </c>
      <c r="K9" s="36" t="s">
        <v>18</v>
      </c>
      <c r="L9" s="36" t="s">
        <v>19</v>
      </c>
      <c r="M9" s="36" t="s">
        <v>20</v>
      </c>
      <c r="N9" s="36"/>
    </row>
    <row r="10" spans="1:14" x14ac:dyDescent="0.25">
      <c r="A10" s="8" t="s">
        <v>6</v>
      </c>
      <c r="B10" s="36" t="s">
        <v>23</v>
      </c>
      <c r="C10" s="37">
        <v>15.698600000000001</v>
      </c>
      <c r="D10" s="39">
        <v>0.8</v>
      </c>
      <c r="E10" s="39">
        <v>0.8</v>
      </c>
      <c r="F10" s="36">
        <v>1.2</v>
      </c>
      <c r="G10" s="38">
        <f t="shared" ref="G10" si="0">E10+F10</f>
        <v>2</v>
      </c>
      <c r="H10" s="38">
        <f t="shared" ref="H10" si="1">E10+2*F10</f>
        <v>3.2</v>
      </c>
      <c r="I10" s="38">
        <f t="shared" ref="I10" si="2">E10-F10</f>
        <v>-0.39999999999999991</v>
      </c>
      <c r="J10" s="38">
        <f t="shared" ref="J10" si="3">E10-2*F10</f>
        <v>-1.5999999999999999</v>
      </c>
      <c r="K10" s="36">
        <v>0</v>
      </c>
      <c r="L10" s="36">
        <v>0</v>
      </c>
      <c r="M10" s="36">
        <v>3</v>
      </c>
      <c r="N10" s="36"/>
    </row>
    <row r="11" spans="1:14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Decision</vt:lpstr>
      <vt:lpstr>Directlink SC Data</vt:lpstr>
      <vt:lpstr>@Risk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Prasad</dc:creator>
  <cp:lastModifiedBy>Shan Prasad</cp:lastModifiedBy>
  <dcterms:created xsi:type="dcterms:W3CDTF">2024-02-09T06:56:38Z</dcterms:created>
  <dcterms:modified xsi:type="dcterms:W3CDTF">2025-03-26T03:41:46Z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2024-07-17T04:15:49Z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e5650bd7-0b42-4182-a026-8d21507b4333</vt:lpwstr>
  </property>
  <property fmtid="{D5CDD505-2E9C-101B-9397-08002B2CF9AE}" pid="8" name="MSIP_Label_d9d5a995-dfdf-4407-9a97-edbbc68c9f53_ContentBits">
    <vt:lpwstr>0</vt:lpwstr>
  </property>
</Properties>
</file>