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fileSharing readOnlyRecommended="1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enguy\AppData\Roaming\iManage\Work\Recent\AER22005454 - Qld_SA Determinations - ACS - 2025-30\"/>
    </mc:Choice>
  </mc:AlternateContent>
  <xr:revisionPtr revIDLastSave="0" documentId="13_ncr:1_{390E95D6-80E0-4DC7-BD91-EAABE257B5B6}" xr6:coauthVersionLast="47" xr6:coauthVersionMax="47" xr10:uidLastSave="{00000000-0000-0000-0000-000000000000}"/>
  <bookViews>
    <workbookView xWindow="28680" yWindow="-120" windowWidth="29040" windowHeight="15840" activeTab="3" xr2:uid="{22392DB6-5BE3-4C55-8446-1210A088E210}"/>
  </bookViews>
  <sheets>
    <sheet name="AER Final Decision" sheetId="13" r:id="rId1"/>
    <sheet name="AER Final decision changes" sheetId="12" r:id="rId2"/>
    <sheet name="Cover page" sheetId="1" r:id="rId3"/>
    <sheet name="Inputs" sheetId="4" r:id="rId4"/>
    <sheet name="Calculations" sheetId="8" r:id="rId5"/>
    <sheet name="Output" sheetId="3" r:id="rId6"/>
    <sheet name="Import Qty" sheetId="9" r:id="rId7"/>
  </sheets>
  <externalReferences>
    <externalReference r:id="rId8"/>
  </externalReferences>
  <definedNames>
    <definedName name="_____FRC246" localSheetId="0">OFFSET(#REF!,0,0,COUNTA(#REF!),#REF!)</definedName>
    <definedName name="_____FRC246" localSheetId="1">OFFSET(#REF!,0,0,COUNTA(#REF!),#REF!)</definedName>
    <definedName name="_____FRC246">OFFSET(#REF!,0,0,COUNTA(#REF!),#REF!)</definedName>
    <definedName name="____FRC246" localSheetId="0">OFFSET(#REF!,0,0,COUNTA(#REF!),#REF!)</definedName>
    <definedName name="____FRC246" localSheetId="1">OFFSET(#REF!,0,0,COUNTA(#REF!),#REF!)</definedName>
    <definedName name="____FRC246">OFFSET(#REF!,0,0,COUNTA(#REF!),#REF!)</definedName>
    <definedName name="___FRC246" localSheetId="0">OFFSET(#REF!,0,0,COUNTA(#REF!),#REF!)</definedName>
    <definedName name="___FRC246" localSheetId="1">OFFSET(#REF!,0,0,COUNTA(#REF!),#REF!)</definedName>
    <definedName name="___FRC246">OFFSET(#REF!,0,0,COUNTA(#REF!),#REF!)</definedName>
    <definedName name="__FRC246" localSheetId="0">OFFSET(#REF!,0,0,COUNTA(#REF!),#REF!)</definedName>
    <definedName name="__FRC246" localSheetId="1">OFFSET(#REF!,0,0,COUNTA(#REF!),#REF!)</definedName>
    <definedName name="__FRC246">OFFSET(#REF!,0,0,COUNTA(#REF!),#REF!)</definedName>
    <definedName name="_FRC246" localSheetId="0">OFFSET(#REF!,0,0,COUNTA(#REF!),#REF!)</definedName>
    <definedName name="_FRC246" localSheetId="1">OFFSET(#REF!,0,0,COUNTA(#REF!),#REF!)</definedName>
    <definedName name="_FRC246">OFFSET(#REF!,0,0,COUNTA(#REF!),#REF!)</definedName>
    <definedName name="_MatInverse_In" localSheetId="0" hidden="1">#REF!</definedName>
    <definedName name="_MatInverse_In" localSheetId="1" hidden="1">#REF!</definedName>
    <definedName name="_MatInverse_In" hidden="1">#REF!</definedName>
    <definedName name="_MatInverse_Out" localSheetId="0" hidden="1">#REF!</definedName>
    <definedName name="_MatInverse_Out" localSheetId="1" hidden="1">#REF!</definedName>
    <definedName name="_MatInverse_Out" hidden="1">#REF!</definedName>
    <definedName name="A10offset">10</definedName>
    <definedName name="A10remlife" localSheetId="0">#REF!</definedName>
    <definedName name="A10remlife" localSheetId="1">#REF!</definedName>
    <definedName name="A10remlife">#REF!</definedName>
    <definedName name="A10stdlife" localSheetId="0">#REF!</definedName>
    <definedName name="A10stdlife" localSheetId="1">#REF!</definedName>
    <definedName name="A10stdlife">#REF!</definedName>
    <definedName name="A10taxremlife" localSheetId="0">#REF!</definedName>
    <definedName name="A10taxremlife" localSheetId="1">#REF!</definedName>
    <definedName name="A10taxremlife">#REF!</definedName>
    <definedName name="A10taxstdlife" localSheetId="0">#REF!</definedName>
    <definedName name="A10taxstdlife" localSheetId="1">#REF!</definedName>
    <definedName name="A10taxstdlife">#REF!</definedName>
    <definedName name="A10taxvalue" localSheetId="0">#REF!</definedName>
    <definedName name="A10taxvalue" localSheetId="1">#REF!</definedName>
    <definedName name="A10taxvalue">#REF!</definedName>
    <definedName name="A10value" localSheetId="0">#REF!</definedName>
    <definedName name="A10value" localSheetId="1">#REF!</definedName>
    <definedName name="A10value">#REF!</definedName>
    <definedName name="A11offset">11</definedName>
    <definedName name="A11remlife" localSheetId="0">#REF!</definedName>
    <definedName name="A11remlife" localSheetId="1">#REF!</definedName>
    <definedName name="A11remlife">#REF!</definedName>
    <definedName name="A11stdlife" localSheetId="0">#REF!</definedName>
    <definedName name="A11stdlife" localSheetId="1">#REF!</definedName>
    <definedName name="A11stdlife">#REF!</definedName>
    <definedName name="A11taxremlife" localSheetId="0">#REF!</definedName>
    <definedName name="A11taxremlife" localSheetId="1">#REF!</definedName>
    <definedName name="A11taxremlife">#REF!</definedName>
    <definedName name="A11taxstdlife" localSheetId="0">#REF!</definedName>
    <definedName name="A11taxstdlife" localSheetId="1">#REF!</definedName>
    <definedName name="A11taxstdlife">#REF!</definedName>
    <definedName name="A11taxvalue" localSheetId="0">#REF!</definedName>
    <definedName name="A11taxvalue" localSheetId="1">#REF!</definedName>
    <definedName name="A11taxvalue">#REF!</definedName>
    <definedName name="A11value" localSheetId="0">#REF!</definedName>
    <definedName name="A11value" localSheetId="1">#REF!</definedName>
    <definedName name="A11value">#REF!</definedName>
    <definedName name="A12offset">12</definedName>
    <definedName name="A12remlife" localSheetId="0">#REF!</definedName>
    <definedName name="A12remlife" localSheetId="1">#REF!</definedName>
    <definedName name="A12remlife">#REF!</definedName>
    <definedName name="A12stdlife" localSheetId="0">#REF!</definedName>
    <definedName name="A12stdlife" localSheetId="1">#REF!</definedName>
    <definedName name="A12stdlife">#REF!</definedName>
    <definedName name="A12taxremlife" localSheetId="0">#REF!</definedName>
    <definedName name="A12taxremlife" localSheetId="1">#REF!</definedName>
    <definedName name="A12taxremlife">#REF!</definedName>
    <definedName name="A12taxstdlife" localSheetId="0">#REF!</definedName>
    <definedName name="A12taxstdlife" localSheetId="1">#REF!</definedName>
    <definedName name="A12taxstdlife">#REF!</definedName>
    <definedName name="A12taxvalue" localSheetId="0">#REF!</definedName>
    <definedName name="A12taxvalue" localSheetId="1">#REF!</definedName>
    <definedName name="A12taxvalue">#REF!</definedName>
    <definedName name="A12value" localSheetId="0">#REF!</definedName>
    <definedName name="A12value" localSheetId="1">#REF!</definedName>
    <definedName name="A12value">#REF!</definedName>
    <definedName name="A13offset">13</definedName>
    <definedName name="A13remlife" localSheetId="0">#REF!</definedName>
    <definedName name="A13remlife" localSheetId="1">#REF!</definedName>
    <definedName name="A13remlife">#REF!</definedName>
    <definedName name="A13stdlife" localSheetId="0">#REF!</definedName>
    <definedName name="A13stdlife" localSheetId="1">#REF!</definedName>
    <definedName name="A13stdlife">#REF!</definedName>
    <definedName name="A13taxremlife" localSheetId="0">#REF!</definedName>
    <definedName name="A13taxremlife" localSheetId="1">#REF!</definedName>
    <definedName name="A13taxremlife">#REF!</definedName>
    <definedName name="A13taxstdlife" localSheetId="0">#REF!</definedName>
    <definedName name="A13taxstdlife" localSheetId="1">#REF!</definedName>
    <definedName name="A13taxstdlife">#REF!</definedName>
    <definedName name="A13taxvalue" localSheetId="0">#REF!</definedName>
    <definedName name="A13taxvalue" localSheetId="1">#REF!</definedName>
    <definedName name="A13taxvalue">#REF!</definedName>
    <definedName name="A13value" localSheetId="0">#REF!</definedName>
    <definedName name="A13value" localSheetId="1">#REF!</definedName>
    <definedName name="A13value">#REF!</definedName>
    <definedName name="A14offset">14</definedName>
    <definedName name="A14remlife" localSheetId="0">#REF!</definedName>
    <definedName name="A14remlife" localSheetId="1">#REF!</definedName>
    <definedName name="A14remlife">#REF!</definedName>
    <definedName name="A14stdlife" localSheetId="0">#REF!</definedName>
    <definedName name="A14stdlife" localSheetId="1">#REF!</definedName>
    <definedName name="A14stdlife">#REF!</definedName>
    <definedName name="A14taxremlife" localSheetId="0">#REF!</definedName>
    <definedName name="A14taxremlife" localSheetId="1">#REF!</definedName>
    <definedName name="A14taxremlife">#REF!</definedName>
    <definedName name="A14taxstdlife" localSheetId="0">#REF!</definedName>
    <definedName name="A14taxstdlife" localSheetId="1">#REF!</definedName>
    <definedName name="A14taxstdlife">#REF!</definedName>
    <definedName name="A14taxvalue" localSheetId="0">#REF!</definedName>
    <definedName name="A14taxvalue" localSheetId="1">#REF!</definedName>
    <definedName name="A14taxvalue">#REF!</definedName>
    <definedName name="A14value" localSheetId="0">#REF!</definedName>
    <definedName name="A14value" localSheetId="1">#REF!</definedName>
    <definedName name="A14value">#REF!</definedName>
    <definedName name="A15offset">15</definedName>
    <definedName name="A15remlife" localSheetId="0">#REF!</definedName>
    <definedName name="A15remlife" localSheetId="1">#REF!</definedName>
    <definedName name="A15remlife">#REF!</definedName>
    <definedName name="A15stdlife" localSheetId="0">#REF!</definedName>
    <definedName name="A15stdlife" localSheetId="1">#REF!</definedName>
    <definedName name="A15stdlife">#REF!</definedName>
    <definedName name="A15taxremlife" localSheetId="0">#REF!</definedName>
    <definedName name="A15taxremlife" localSheetId="1">#REF!</definedName>
    <definedName name="A15taxremlife">#REF!</definedName>
    <definedName name="A15taxstdlife" localSheetId="0">#REF!</definedName>
    <definedName name="A15taxstdlife" localSheetId="1">#REF!</definedName>
    <definedName name="A15taxstdlife">#REF!</definedName>
    <definedName name="A15taxvalue" localSheetId="0">#REF!</definedName>
    <definedName name="A15taxvalue" localSheetId="1">#REF!</definedName>
    <definedName name="A15taxvalue">#REF!</definedName>
    <definedName name="A15value" localSheetId="0">#REF!</definedName>
    <definedName name="A15value" localSheetId="1">#REF!</definedName>
    <definedName name="A15value">#REF!</definedName>
    <definedName name="A16offset">16</definedName>
    <definedName name="A16remlife" localSheetId="0">#REF!</definedName>
    <definedName name="A16remlife" localSheetId="1">#REF!</definedName>
    <definedName name="A16remlife">#REF!</definedName>
    <definedName name="A16stdlife" localSheetId="0">#REF!</definedName>
    <definedName name="A16stdlife" localSheetId="1">#REF!</definedName>
    <definedName name="A16stdlife">#REF!</definedName>
    <definedName name="A16taxremlife" localSheetId="0">#REF!</definedName>
    <definedName name="A16taxremlife" localSheetId="1">#REF!</definedName>
    <definedName name="A16taxremlife">#REF!</definedName>
    <definedName name="A16taxstdlife" localSheetId="0">#REF!</definedName>
    <definedName name="A16taxstdlife" localSheetId="1">#REF!</definedName>
    <definedName name="A16taxstdlife">#REF!</definedName>
    <definedName name="A16taxvalue" localSheetId="0">#REF!</definedName>
    <definedName name="A16taxvalue" localSheetId="1">#REF!</definedName>
    <definedName name="A16taxvalue">#REF!</definedName>
    <definedName name="A16value" localSheetId="0">#REF!</definedName>
    <definedName name="A16value" localSheetId="1">#REF!</definedName>
    <definedName name="A16value">#REF!</definedName>
    <definedName name="A17offset">17</definedName>
    <definedName name="A17remlife" localSheetId="0">#REF!</definedName>
    <definedName name="A17remlife" localSheetId="1">#REF!</definedName>
    <definedName name="A17remlife">#REF!</definedName>
    <definedName name="A17stdlife" localSheetId="0">#REF!</definedName>
    <definedName name="A17stdlife" localSheetId="1">#REF!</definedName>
    <definedName name="A17stdlife">#REF!</definedName>
    <definedName name="A17taxremlife" localSheetId="0">#REF!</definedName>
    <definedName name="A17taxremlife" localSheetId="1">#REF!</definedName>
    <definedName name="A17taxremlife">#REF!</definedName>
    <definedName name="A17taxstdlife" localSheetId="0">#REF!</definedName>
    <definedName name="A17taxstdlife" localSheetId="1">#REF!</definedName>
    <definedName name="A17taxstdlife">#REF!</definedName>
    <definedName name="A17taxvalue" localSheetId="0">#REF!</definedName>
    <definedName name="A17taxvalue" localSheetId="1">#REF!</definedName>
    <definedName name="A17taxvalue">#REF!</definedName>
    <definedName name="A17value" localSheetId="0">#REF!</definedName>
    <definedName name="A17value" localSheetId="1">#REF!</definedName>
    <definedName name="A17value">#REF!</definedName>
    <definedName name="A18offset">18</definedName>
    <definedName name="A18remlife" localSheetId="0">#REF!</definedName>
    <definedName name="A18remlife" localSheetId="1">#REF!</definedName>
    <definedName name="A18remlife">#REF!</definedName>
    <definedName name="A18stdlife" localSheetId="0">#REF!</definedName>
    <definedName name="A18stdlife" localSheetId="1">#REF!</definedName>
    <definedName name="A18stdlife">#REF!</definedName>
    <definedName name="A18taxremlife" localSheetId="0">#REF!</definedName>
    <definedName name="A18taxremlife" localSheetId="1">#REF!</definedName>
    <definedName name="A18taxremlife">#REF!</definedName>
    <definedName name="A18taxstdlife" localSheetId="0">#REF!</definedName>
    <definedName name="A18taxstdlife" localSheetId="1">#REF!</definedName>
    <definedName name="A18taxstdlife">#REF!</definedName>
    <definedName name="A18taxvalue" localSheetId="0">#REF!</definedName>
    <definedName name="A18taxvalue" localSheetId="1">#REF!</definedName>
    <definedName name="A18taxvalue">#REF!</definedName>
    <definedName name="A18value" localSheetId="0">#REF!</definedName>
    <definedName name="A18value" localSheetId="1">#REF!</definedName>
    <definedName name="A18value">#REF!</definedName>
    <definedName name="A19offset">19</definedName>
    <definedName name="A19remlife" localSheetId="0">#REF!</definedName>
    <definedName name="A19remlife" localSheetId="1">#REF!</definedName>
    <definedName name="A19remlife">#REF!</definedName>
    <definedName name="A19stdlife" localSheetId="0">#REF!</definedName>
    <definedName name="A19stdlife" localSheetId="1">#REF!</definedName>
    <definedName name="A19stdlife">#REF!</definedName>
    <definedName name="A19taxremlife" localSheetId="0">#REF!</definedName>
    <definedName name="A19taxremlife" localSheetId="1">#REF!</definedName>
    <definedName name="A19taxremlife">#REF!</definedName>
    <definedName name="A19taxstdlife" localSheetId="0">#REF!</definedName>
    <definedName name="A19taxstdlife" localSheetId="1">#REF!</definedName>
    <definedName name="A19taxstdlife">#REF!</definedName>
    <definedName name="A19taxvalue" localSheetId="0">#REF!</definedName>
    <definedName name="A19taxvalue" localSheetId="1">#REF!</definedName>
    <definedName name="A19taxvalue">#REF!</definedName>
    <definedName name="A19value" localSheetId="0">#REF!</definedName>
    <definedName name="A19value" localSheetId="1">#REF!</definedName>
    <definedName name="A19value">#REF!</definedName>
    <definedName name="A1offset">1</definedName>
    <definedName name="A1remlife" localSheetId="0">#REF!</definedName>
    <definedName name="A1remlife" localSheetId="1">#REF!</definedName>
    <definedName name="A1remlife">#REF!</definedName>
    <definedName name="A1stdlife" localSheetId="0">#REF!</definedName>
    <definedName name="A1stdlife" localSheetId="1">#REF!</definedName>
    <definedName name="A1stdlife">#REF!</definedName>
    <definedName name="A1taxremlife" localSheetId="0">#REF!</definedName>
    <definedName name="A1taxremlife" localSheetId="1">#REF!</definedName>
    <definedName name="A1taxremlife">#REF!</definedName>
    <definedName name="A1taxstdlife" localSheetId="0">#REF!</definedName>
    <definedName name="A1taxstdlife" localSheetId="1">#REF!</definedName>
    <definedName name="A1taxstdlife">#REF!</definedName>
    <definedName name="A1taxvalue" localSheetId="0">#REF!</definedName>
    <definedName name="A1taxvalue" localSheetId="1">#REF!</definedName>
    <definedName name="A1taxvalue">#REF!</definedName>
    <definedName name="A1value" localSheetId="0">#REF!</definedName>
    <definedName name="A1value" localSheetId="1">#REF!</definedName>
    <definedName name="A1value">#REF!</definedName>
    <definedName name="A1value_PL" localSheetId="0">#REF!</definedName>
    <definedName name="A1value_PL" localSheetId="1">#REF!</definedName>
    <definedName name="A1value_PL">#REF!</definedName>
    <definedName name="A20offset">20</definedName>
    <definedName name="A20remlife" localSheetId="0">#REF!</definedName>
    <definedName name="A20remlife" localSheetId="1">#REF!</definedName>
    <definedName name="A20remlife">#REF!</definedName>
    <definedName name="A20stdlife" localSheetId="0">#REF!</definedName>
    <definedName name="A20stdlife" localSheetId="1">#REF!</definedName>
    <definedName name="A20stdlife">#REF!</definedName>
    <definedName name="A20taxremlife" localSheetId="0">#REF!</definedName>
    <definedName name="A20taxremlife" localSheetId="1">#REF!</definedName>
    <definedName name="A20taxremlife">#REF!</definedName>
    <definedName name="A20taxstdlife" localSheetId="0">#REF!</definedName>
    <definedName name="A20taxstdlife" localSheetId="1">#REF!</definedName>
    <definedName name="A20taxstdlife">#REF!</definedName>
    <definedName name="A20taxvalue" localSheetId="0">#REF!</definedName>
    <definedName name="A20taxvalue" localSheetId="1">#REF!</definedName>
    <definedName name="A20taxvalue">#REF!</definedName>
    <definedName name="A20value" localSheetId="0">#REF!</definedName>
    <definedName name="A20value" localSheetId="1">#REF!</definedName>
    <definedName name="A20value">#REF!</definedName>
    <definedName name="A21offset">21</definedName>
    <definedName name="A21remlife" localSheetId="0">#REF!</definedName>
    <definedName name="A21remlife" localSheetId="1">#REF!</definedName>
    <definedName name="A21remlife">#REF!</definedName>
    <definedName name="A21stdlife" localSheetId="0">#REF!</definedName>
    <definedName name="A21stdlife" localSheetId="1">#REF!</definedName>
    <definedName name="A21stdlife">#REF!</definedName>
    <definedName name="A21taxremlife" localSheetId="0">#REF!</definedName>
    <definedName name="A21taxremlife" localSheetId="1">#REF!</definedName>
    <definedName name="A21taxremlife">#REF!</definedName>
    <definedName name="A21taxstdlife" localSheetId="0">#REF!</definedName>
    <definedName name="A21taxstdlife" localSheetId="1">#REF!</definedName>
    <definedName name="A21taxstdlife">#REF!</definedName>
    <definedName name="A21taxvalue" localSheetId="0">#REF!</definedName>
    <definedName name="A21taxvalue" localSheetId="1">#REF!</definedName>
    <definedName name="A21taxvalue">#REF!</definedName>
    <definedName name="A21value" localSheetId="0">#REF!</definedName>
    <definedName name="A21value" localSheetId="1">#REF!</definedName>
    <definedName name="A21value">#REF!</definedName>
    <definedName name="A22offset">22</definedName>
    <definedName name="A22remlife" localSheetId="0">#REF!</definedName>
    <definedName name="A22remlife" localSheetId="1">#REF!</definedName>
    <definedName name="A22remlife">#REF!</definedName>
    <definedName name="A22stdlife" localSheetId="0">#REF!</definedName>
    <definedName name="A22stdlife" localSheetId="1">#REF!</definedName>
    <definedName name="A22stdlife">#REF!</definedName>
    <definedName name="A22taxremlife" localSheetId="0">#REF!</definedName>
    <definedName name="A22taxremlife" localSheetId="1">#REF!</definedName>
    <definedName name="A22taxremlife">#REF!</definedName>
    <definedName name="A22taxstdlife" localSheetId="0">#REF!</definedName>
    <definedName name="A22taxstdlife" localSheetId="1">#REF!</definedName>
    <definedName name="A22taxstdlife">#REF!</definedName>
    <definedName name="A22taxvalue" localSheetId="0">#REF!</definedName>
    <definedName name="A22taxvalue" localSheetId="1">#REF!</definedName>
    <definedName name="A22taxvalue">#REF!</definedName>
    <definedName name="A22value" localSheetId="0">#REF!</definedName>
    <definedName name="A22value" localSheetId="1">#REF!</definedName>
    <definedName name="A22value">#REF!</definedName>
    <definedName name="A23offset">23</definedName>
    <definedName name="A23remlife" localSheetId="0">#REF!</definedName>
    <definedName name="A23remlife" localSheetId="1">#REF!</definedName>
    <definedName name="A23remlife">#REF!</definedName>
    <definedName name="A23stdlife" localSheetId="0">#REF!</definedName>
    <definedName name="A23stdlife" localSheetId="1">#REF!</definedName>
    <definedName name="A23stdlife">#REF!</definedName>
    <definedName name="A23taxremlife" localSheetId="0">#REF!</definedName>
    <definedName name="A23taxremlife" localSheetId="1">#REF!</definedName>
    <definedName name="A23taxremlife">#REF!</definedName>
    <definedName name="A23taxstdlife" localSheetId="0">#REF!</definedName>
    <definedName name="A23taxstdlife" localSheetId="1">#REF!</definedName>
    <definedName name="A23taxstdlife">#REF!</definedName>
    <definedName name="A23taxvalue" localSheetId="0">#REF!</definedName>
    <definedName name="A23taxvalue" localSheetId="1">#REF!</definedName>
    <definedName name="A23taxvalue">#REF!</definedName>
    <definedName name="A23value" localSheetId="0">#REF!</definedName>
    <definedName name="A23value" localSheetId="1">#REF!</definedName>
    <definedName name="A23value">#REF!</definedName>
    <definedName name="A24offset">24</definedName>
    <definedName name="A24remlife" localSheetId="0">#REF!</definedName>
    <definedName name="A24remlife" localSheetId="1">#REF!</definedName>
    <definedName name="A24remlife">#REF!</definedName>
    <definedName name="A24stdlife" localSheetId="0">#REF!</definedName>
    <definedName name="A24stdlife" localSheetId="1">#REF!</definedName>
    <definedName name="A24stdlife">#REF!</definedName>
    <definedName name="A24taxremlife" localSheetId="0">#REF!</definedName>
    <definedName name="A24taxremlife" localSheetId="1">#REF!</definedName>
    <definedName name="A24taxremlife">#REF!</definedName>
    <definedName name="A24taxstdlife" localSheetId="0">#REF!</definedName>
    <definedName name="A24taxstdlife" localSheetId="1">#REF!</definedName>
    <definedName name="A24taxstdlife">#REF!</definedName>
    <definedName name="A24taxvalue" localSheetId="0">#REF!</definedName>
    <definedName name="A24taxvalue" localSheetId="1">#REF!</definedName>
    <definedName name="A24taxvalue">#REF!</definedName>
    <definedName name="A24value" localSheetId="0">#REF!</definedName>
    <definedName name="A24value" localSheetId="1">#REF!</definedName>
    <definedName name="A24value">#REF!</definedName>
    <definedName name="A25offset">25</definedName>
    <definedName name="A25remlife" localSheetId="0">#REF!</definedName>
    <definedName name="A25remlife" localSheetId="1">#REF!</definedName>
    <definedName name="A25remlife">#REF!</definedName>
    <definedName name="A25stdlife" localSheetId="0">#REF!</definedName>
    <definedName name="A25stdlife" localSheetId="1">#REF!</definedName>
    <definedName name="A25stdlife">#REF!</definedName>
    <definedName name="A25taxremlife" localSheetId="0">#REF!</definedName>
    <definedName name="A25taxremlife" localSheetId="1">#REF!</definedName>
    <definedName name="A25taxremlife">#REF!</definedName>
    <definedName name="A25taxstdlife" localSheetId="0">#REF!</definedName>
    <definedName name="A25taxstdlife" localSheetId="1">#REF!</definedName>
    <definedName name="A25taxstdlife">#REF!</definedName>
    <definedName name="A25taxvalue" localSheetId="0">#REF!</definedName>
    <definedName name="A25taxvalue" localSheetId="1">#REF!</definedName>
    <definedName name="A25taxvalue">#REF!</definedName>
    <definedName name="A25value" localSheetId="0">#REF!</definedName>
    <definedName name="A25value" localSheetId="1">#REF!</definedName>
    <definedName name="A25value">#REF!</definedName>
    <definedName name="A26offset">26</definedName>
    <definedName name="A26remlife" localSheetId="0">#REF!</definedName>
    <definedName name="A26remlife" localSheetId="1">#REF!</definedName>
    <definedName name="A26remlife">#REF!</definedName>
    <definedName name="A26stdlife" localSheetId="0">#REF!</definedName>
    <definedName name="A26stdlife" localSheetId="1">#REF!</definedName>
    <definedName name="A26stdlife">#REF!</definedName>
    <definedName name="A26taxremlife" localSheetId="0">#REF!</definedName>
    <definedName name="A26taxremlife" localSheetId="1">#REF!</definedName>
    <definedName name="A26taxremlife">#REF!</definedName>
    <definedName name="A26taxstdlife" localSheetId="0">#REF!</definedName>
    <definedName name="A26taxstdlife" localSheetId="1">#REF!</definedName>
    <definedName name="A26taxstdlife">#REF!</definedName>
    <definedName name="A26taxvalue" localSheetId="0">#REF!</definedName>
    <definedName name="A26taxvalue" localSheetId="1">#REF!</definedName>
    <definedName name="A26taxvalue">#REF!</definedName>
    <definedName name="A26value" localSheetId="0">#REF!</definedName>
    <definedName name="A26value" localSheetId="1">#REF!</definedName>
    <definedName name="A26value">#REF!</definedName>
    <definedName name="A27offset">27</definedName>
    <definedName name="A27remlife" localSheetId="0">#REF!</definedName>
    <definedName name="A27remlife" localSheetId="1">#REF!</definedName>
    <definedName name="A27remlife">#REF!</definedName>
    <definedName name="A27stdlife" localSheetId="0">#REF!</definedName>
    <definedName name="A27stdlife" localSheetId="1">#REF!</definedName>
    <definedName name="A27stdlife">#REF!</definedName>
    <definedName name="A27taxremlife" localSheetId="0">#REF!</definedName>
    <definedName name="A27taxremlife" localSheetId="1">#REF!</definedName>
    <definedName name="A27taxremlife">#REF!</definedName>
    <definedName name="A27taxstdlife" localSheetId="0">#REF!</definedName>
    <definedName name="A27taxstdlife" localSheetId="1">#REF!</definedName>
    <definedName name="A27taxstdlife">#REF!</definedName>
    <definedName name="A27taxvalue" localSheetId="0">#REF!</definedName>
    <definedName name="A27taxvalue" localSheetId="1">#REF!</definedName>
    <definedName name="A27taxvalue">#REF!</definedName>
    <definedName name="A27value" localSheetId="0">#REF!</definedName>
    <definedName name="A27value" localSheetId="1">#REF!</definedName>
    <definedName name="A27value">#REF!</definedName>
    <definedName name="A28offset">28</definedName>
    <definedName name="A28remlife" localSheetId="0">#REF!</definedName>
    <definedName name="A28remlife" localSheetId="1">#REF!</definedName>
    <definedName name="A28remlife">#REF!</definedName>
    <definedName name="A28stdlife" localSheetId="0">#REF!</definedName>
    <definedName name="A28stdlife" localSheetId="1">#REF!</definedName>
    <definedName name="A28stdlife">#REF!</definedName>
    <definedName name="A28taxremlife" localSheetId="0">#REF!</definedName>
    <definedName name="A28taxremlife" localSheetId="1">#REF!</definedName>
    <definedName name="A28taxremlife">#REF!</definedName>
    <definedName name="A28taxstdlife" localSheetId="0">#REF!</definedName>
    <definedName name="A28taxstdlife" localSheetId="1">#REF!</definedName>
    <definedName name="A28taxstdlife">#REF!</definedName>
    <definedName name="A28taxvalue" localSheetId="0">#REF!</definedName>
    <definedName name="A28taxvalue" localSheetId="1">#REF!</definedName>
    <definedName name="A28taxvalue">#REF!</definedName>
    <definedName name="A28value" localSheetId="0">#REF!</definedName>
    <definedName name="A28value" localSheetId="1">#REF!</definedName>
    <definedName name="A28value">#REF!</definedName>
    <definedName name="A29offset">29</definedName>
    <definedName name="A29remlife" localSheetId="0">#REF!</definedName>
    <definedName name="A29remlife" localSheetId="1">#REF!</definedName>
    <definedName name="A29remlife">#REF!</definedName>
    <definedName name="A29stdlife" localSheetId="0">#REF!</definedName>
    <definedName name="A29stdlife" localSheetId="1">#REF!</definedName>
    <definedName name="A29stdlife">#REF!</definedName>
    <definedName name="A29taxremlife" localSheetId="0">#REF!</definedName>
    <definedName name="A29taxremlife" localSheetId="1">#REF!</definedName>
    <definedName name="A29taxremlife">#REF!</definedName>
    <definedName name="A29taxstdlife" localSheetId="0">#REF!</definedName>
    <definedName name="A29taxstdlife" localSheetId="1">#REF!</definedName>
    <definedName name="A29taxstdlife">#REF!</definedName>
    <definedName name="A29taxvalue" localSheetId="0">#REF!</definedName>
    <definedName name="A29taxvalue" localSheetId="1">#REF!</definedName>
    <definedName name="A29taxvalue">#REF!</definedName>
    <definedName name="A29value" localSheetId="0">#REF!</definedName>
    <definedName name="A29value" localSheetId="1">#REF!</definedName>
    <definedName name="A29value">#REF!</definedName>
    <definedName name="A2offset">2</definedName>
    <definedName name="A2remlife" localSheetId="0">#REF!</definedName>
    <definedName name="A2remlife" localSheetId="1">#REF!</definedName>
    <definedName name="A2remlife">#REF!</definedName>
    <definedName name="A2stdlife" localSheetId="0">#REF!</definedName>
    <definedName name="A2stdlife" localSheetId="1">#REF!</definedName>
    <definedName name="A2stdlife">#REF!</definedName>
    <definedName name="A2taxremlife" localSheetId="0">#REF!</definedName>
    <definedName name="A2taxremlife" localSheetId="1">#REF!</definedName>
    <definedName name="A2taxremlife">#REF!</definedName>
    <definedName name="A2taxstdlife" localSheetId="0">#REF!</definedName>
    <definedName name="A2taxstdlife" localSheetId="1">#REF!</definedName>
    <definedName name="A2taxstdlife">#REF!</definedName>
    <definedName name="A2taxvalue" localSheetId="0">#REF!</definedName>
    <definedName name="A2taxvalue" localSheetId="1">#REF!</definedName>
    <definedName name="A2taxvalue">#REF!</definedName>
    <definedName name="A2value" localSheetId="0">#REF!</definedName>
    <definedName name="A2value" localSheetId="1">#REF!</definedName>
    <definedName name="A2value">#REF!</definedName>
    <definedName name="A30offset">30</definedName>
    <definedName name="A30remlife" localSheetId="0">#REF!</definedName>
    <definedName name="A30remlife" localSheetId="1">#REF!</definedName>
    <definedName name="A30remlife">#REF!</definedName>
    <definedName name="A30stdlife" localSheetId="0">#REF!</definedName>
    <definedName name="A30stdlife" localSheetId="1">#REF!</definedName>
    <definedName name="A30stdlife">#REF!</definedName>
    <definedName name="A30taxremlife" localSheetId="0">#REF!</definedName>
    <definedName name="A30taxremlife" localSheetId="1">#REF!</definedName>
    <definedName name="A30taxremlife">#REF!</definedName>
    <definedName name="A30taxstdlife" localSheetId="0">#REF!</definedName>
    <definedName name="A30taxstdlife" localSheetId="1">#REF!</definedName>
    <definedName name="A30taxstdlife">#REF!</definedName>
    <definedName name="A30taxvalue" localSheetId="0">#REF!</definedName>
    <definedName name="A30taxvalue" localSheetId="1">#REF!</definedName>
    <definedName name="A30taxvalue">#REF!</definedName>
    <definedName name="A30value" localSheetId="0">#REF!</definedName>
    <definedName name="A30value" localSheetId="1">#REF!</definedName>
    <definedName name="A30value">#REF!</definedName>
    <definedName name="A31offset">31</definedName>
    <definedName name="A31remlife" localSheetId="0">#REF!</definedName>
    <definedName name="A31remlife" localSheetId="1">#REF!</definedName>
    <definedName name="A31remlife">#REF!</definedName>
    <definedName name="A31stdlife" localSheetId="0">#REF!</definedName>
    <definedName name="A31stdlife" localSheetId="1">#REF!</definedName>
    <definedName name="A31stdlife">#REF!</definedName>
    <definedName name="A31taxremlife" localSheetId="0">#REF!</definedName>
    <definedName name="A31taxremlife" localSheetId="1">#REF!</definedName>
    <definedName name="A31taxremlife">#REF!</definedName>
    <definedName name="A31taxstdlife" localSheetId="0">#REF!</definedName>
    <definedName name="A31taxstdlife" localSheetId="1">#REF!</definedName>
    <definedName name="A31taxstdlife">#REF!</definedName>
    <definedName name="A31taxvalue" localSheetId="0">#REF!</definedName>
    <definedName name="A31taxvalue" localSheetId="1">#REF!</definedName>
    <definedName name="A31taxvalue">#REF!</definedName>
    <definedName name="A31value" localSheetId="0">#REF!</definedName>
    <definedName name="A31value" localSheetId="1">#REF!</definedName>
    <definedName name="A31value">#REF!</definedName>
    <definedName name="A32offset">32</definedName>
    <definedName name="A32remlife" localSheetId="0">#REF!</definedName>
    <definedName name="A32remlife" localSheetId="1">#REF!</definedName>
    <definedName name="A32remlife">#REF!</definedName>
    <definedName name="A32stdlife" localSheetId="0">#REF!</definedName>
    <definedName name="A32stdlife" localSheetId="1">#REF!</definedName>
    <definedName name="A32stdlife">#REF!</definedName>
    <definedName name="A32taxremlife" localSheetId="0">#REF!</definedName>
    <definedName name="A32taxremlife" localSheetId="1">#REF!</definedName>
    <definedName name="A32taxremlife">#REF!</definedName>
    <definedName name="A32taxstdlife" localSheetId="0">#REF!</definedName>
    <definedName name="A32taxstdlife" localSheetId="1">#REF!</definedName>
    <definedName name="A32taxstdlife">#REF!</definedName>
    <definedName name="A32taxvalue" localSheetId="0">#REF!</definedName>
    <definedName name="A32taxvalue" localSheetId="1">#REF!</definedName>
    <definedName name="A32taxvalue">#REF!</definedName>
    <definedName name="A32value" localSheetId="0">#REF!</definedName>
    <definedName name="A32value" localSheetId="1">#REF!</definedName>
    <definedName name="A32value">#REF!</definedName>
    <definedName name="A33offset">33</definedName>
    <definedName name="A33remlife" localSheetId="0">#REF!</definedName>
    <definedName name="A33remlife" localSheetId="1">#REF!</definedName>
    <definedName name="A33remlife">#REF!</definedName>
    <definedName name="A33stdlife" localSheetId="0">#REF!</definedName>
    <definedName name="A33stdlife" localSheetId="1">#REF!</definedName>
    <definedName name="A33stdlife">#REF!</definedName>
    <definedName name="A33taxremlife" localSheetId="0">#REF!</definedName>
    <definedName name="A33taxremlife" localSheetId="1">#REF!</definedName>
    <definedName name="A33taxremlife">#REF!</definedName>
    <definedName name="A33taxstdlife" localSheetId="0">#REF!</definedName>
    <definedName name="A33taxstdlife" localSheetId="1">#REF!</definedName>
    <definedName name="A33taxstdlife">#REF!</definedName>
    <definedName name="A33taxvalue" localSheetId="0">#REF!</definedName>
    <definedName name="A33taxvalue" localSheetId="1">#REF!</definedName>
    <definedName name="A33taxvalue">#REF!</definedName>
    <definedName name="A33value" localSheetId="0">#REF!</definedName>
    <definedName name="A33value" localSheetId="1">#REF!</definedName>
    <definedName name="A33value">#REF!</definedName>
    <definedName name="A34offset">34</definedName>
    <definedName name="A34remlife" localSheetId="0">#REF!</definedName>
    <definedName name="A34remlife" localSheetId="1">#REF!</definedName>
    <definedName name="A34remlife">#REF!</definedName>
    <definedName name="A34stdlife" localSheetId="0">#REF!</definedName>
    <definedName name="A34stdlife" localSheetId="1">#REF!</definedName>
    <definedName name="A34stdlife">#REF!</definedName>
    <definedName name="A34taxremlife" localSheetId="0">#REF!</definedName>
    <definedName name="A34taxremlife" localSheetId="1">#REF!</definedName>
    <definedName name="A34taxremlife">#REF!</definedName>
    <definedName name="A34taxstdlife" localSheetId="0">#REF!</definedName>
    <definedName name="A34taxstdlife" localSheetId="1">#REF!</definedName>
    <definedName name="A34taxstdlife">#REF!</definedName>
    <definedName name="A34taxvalue" localSheetId="0">#REF!</definedName>
    <definedName name="A34taxvalue" localSheetId="1">#REF!</definedName>
    <definedName name="A34taxvalue">#REF!</definedName>
    <definedName name="A34value" localSheetId="0">#REF!</definedName>
    <definedName name="A34value" localSheetId="1">#REF!</definedName>
    <definedName name="A34value">#REF!</definedName>
    <definedName name="A35offset">35</definedName>
    <definedName name="A35remlife" localSheetId="0">#REF!</definedName>
    <definedName name="A35remlife" localSheetId="1">#REF!</definedName>
    <definedName name="A35remlife">#REF!</definedName>
    <definedName name="A35stdlife" localSheetId="0">#REF!</definedName>
    <definedName name="A35stdlife" localSheetId="1">#REF!</definedName>
    <definedName name="A35stdlife">#REF!</definedName>
    <definedName name="A35taxremlife" localSheetId="0">#REF!</definedName>
    <definedName name="A35taxremlife" localSheetId="1">#REF!</definedName>
    <definedName name="A35taxremlife">#REF!</definedName>
    <definedName name="A35taxstdlife" localSheetId="0">#REF!</definedName>
    <definedName name="A35taxstdlife" localSheetId="1">#REF!</definedName>
    <definedName name="A35taxstdlife">#REF!</definedName>
    <definedName name="A35taxvalue" localSheetId="0">#REF!</definedName>
    <definedName name="A35taxvalue" localSheetId="1">#REF!</definedName>
    <definedName name="A35taxvalue">#REF!</definedName>
    <definedName name="A35value" localSheetId="0">#REF!</definedName>
    <definedName name="A35value" localSheetId="1">#REF!</definedName>
    <definedName name="A35value">#REF!</definedName>
    <definedName name="A36offset">36</definedName>
    <definedName name="A36remlife" localSheetId="0">#REF!</definedName>
    <definedName name="A36remlife" localSheetId="1">#REF!</definedName>
    <definedName name="A36remlife">#REF!</definedName>
    <definedName name="A36stdlife" localSheetId="0">#REF!</definedName>
    <definedName name="A36stdlife" localSheetId="1">#REF!</definedName>
    <definedName name="A36stdlife">#REF!</definedName>
    <definedName name="A36taxremlife" localSheetId="0">#REF!</definedName>
    <definedName name="A36taxremlife" localSheetId="1">#REF!</definedName>
    <definedName name="A36taxremlife">#REF!</definedName>
    <definedName name="A36taxstdlife" localSheetId="0">#REF!</definedName>
    <definedName name="A36taxstdlife" localSheetId="1">#REF!</definedName>
    <definedName name="A36taxstdlife">#REF!</definedName>
    <definedName name="A36taxvalue" localSheetId="0">#REF!</definedName>
    <definedName name="A36taxvalue" localSheetId="1">#REF!</definedName>
    <definedName name="A36taxvalue">#REF!</definedName>
    <definedName name="A36value" localSheetId="0">#REF!</definedName>
    <definedName name="A36value" localSheetId="1">#REF!</definedName>
    <definedName name="A36value">#REF!</definedName>
    <definedName name="A37offset">37</definedName>
    <definedName name="A37remlife" localSheetId="0">#REF!</definedName>
    <definedName name="A37remlife" localSheetId="1">#REF!</definedName>
    <definedName name="A37remlife">#REF!</definedName>
    <definedName name="A37stdlife" localSheetId="0">#REF!</definedName>
    <definedName name="A37stdlife" localSheetId="1">#REF!</definedName>
    <definedName name="A37stdlife">#REF!</definedName>
    <definedName name="A37taxremlife" localSheetId="0">#REF!</definedName>
    <definedName name="A37taxremlife" localSheetId="1">#REF!</definedName>
    <definedName name="A37taxremlife">#REF!</definedName>
    <definedName name="A37taxstdlife" localSheetId="0">#REF!</definedName>
    <definedName name="A37taxstdlife" localSheetId="1">#REF!</definedName>
    <definedName name="A37taxstdlife">#REF!</definedName>
    <definedName name="A37taxvalue" localSheetId="0">#REF!</definedName>
    <definedName name="A37taxvalue" localSheetId="1">#REF!</definedName>
    <definedName name="A37taxvalue">#REF!</definedName>
    <definedName name="A37value" localSheetId="0">#REF!</definedName>
    <definedName name="A37value" localSheetId="1">#REF!</definedName>
    <definedName name="A37value">#REF!</definedName>
    <definedName name="A38offset">38</definedName>
    <definedName name="A38remlife" localSheetId="0">#REF!</definedName>
    <definedName name="A38remlife" localSheetId="1">#REF!</definedName>
    <definedName name="A38remlife">#REF!</definedName>
    <definedName name="A38stdlife" localSheetId="0">#REF!</definedName>
    <definedName name="A38stdlife" localSheetId="1">#REF!</definedName>
    <definedName name="A38stdlife">#REF!</definedName>
    <definedName name="A38taxremlife" localSheetId="0">#REF!</definedName>
    <definedName name="A38taxremlife" localSheetId="1">#REF!</definedName>
    <definedName name="A38taxremlife">#REF!</definedName>
    <definedName name="A38taxstdlife" localSheetId="0">#REF!</definedName>
    <definedName name="A38taxstdlife" localSheetId="1">#REF!</definedName>
    <definedName name="A38taxstdlife">#REF!</definedName>
    <definedName name="A38taxvalue" localSheetId="0">#REF!</definedName>
    <definedName name="A38taxvalue" localSheetId="1">#REF!</definedName>
    <definedName name="A38taxvalue">#REF!</definedName>
    <definedName name="A38value" localSheetId="0">#REF!</definedName>
    <definedName name="A38value" localSheetId="1">#REF!</definedName>
    <definedName name="A38value">#REF!</definedName>
    <definedName name="A39offset">39</definedName>
    <definedName name="A39remlife" localSheetId="0">#REF!</definedName>
    <definedName name="A39remlife" localSheetId="1">#REF!</definedName>
    <definedName name="A39remlife">#REF!</definedName>
    <definedName name="A39stdlife" localSheetId="0">#REF!</definedName>
    <definedName name="A39stdlife" localSheetId="1">#REF!</definedName>
    <definedName name="A39stdlife">#REF!</definedName>
    <definedName name="A39taxremlife" localSheetId="0">#REF!</definedName>
    <definedName name="A39taxremlife" localSheetId="1">#REF!</definedName>
    <definedName name="A39taxremlife">#REF!</definedName>
    <definedName name="A39taxstdlife" localSheetId="0">#REF!</definedName>
    <definedName name="A39taxstdlife" localSheetId="1">#REF!</definedName>
    <definedName name="A39taxstdlife">#REF!</definedName>
    <definedName name="A39taxvalue" localSheetId="0">#REF!</definedName>
    <definedName name="A39taxvalue" localSheetId="1">#REF!</definedName>
    <definedName name="A39taxvalue">#REF!</definedName>
    <definedName name="A39value" localSheetId="0">#REF!</definedName>
    <definedName name="A39value" localSheetId="1">#REF!</definedName>
    <definedName name="A39value">#REF!</definedName>
    <definedName name="A3offset">3</definedName>
    <definedName name="A3remlife" localSheetId="0">#REF!</definedName>
    <definedName name="A3remlife" localSheetId="1">#REF!</definedName>
    <definedName name="A3remlife">#REF!</definedName>
    <definedName name="A3stdlife" localSheetId="0">#REF!</definedName>
    <definedName name="A3stdlife" localSheetId="1">#REF!</definedName>
    <definedName name="A3stdlife">#REF!</definedName>
    <definedName name="A3taxremlife" localSheetId="0">#REF!</definedName>
    <definedName name="A3taxremlife" localSheetId="1">#REF!</definedName>
    <definedName name="A3taxremlife">#REF!</definedName>
    <definedName name="A3taxstdlife" localSheetId="0">#REF!</definedName>
    <definedName name="A3taxstdlife" localSheetId="1">#REF!</definedName>
    <definedName name="A3taxstdlife">#REF!</definedName>
    <definedName name="A3taxvalue" localSheetId="0">#REF!</definedName>
    <definedName name="A3taxvalue" localSheetId="1">#REF!</definedName>
    <definedName name="A3taxvalue">#REF!</definedName>
    <definedName name="A3value" localSheetId="0">#REF!</definedName>
    <definedName name="A3value" localSheetId="1">#REF!</definedName>
    <definedName name="A3value">#REF!</definedName>
    <definedName name="A40offset">40</definedName>
    <definedName name="A40remlife" localSheetId="0">#REF!</definedName>
    <definedName name="A40remlife" localSheetId="1">#REF!</definedName>
    <definedName name="A40remlife">#REF!</definedName>
    <definedName name="A40stdlife" localSheetId="0">#REF!</definedName>
    <definedName name="A40stdlife" localSheetId="1">#REF!</definedName>
    <definedName name="A40stdlife">#REF!</definedName>
    <definedName name="A40taxremlife" localSheetId="0">#REF!</definedName>
    <definedName name="A40taxremlife" localSheetId="1">#REF!</definedName>
    <definedName name="A40taxremlife">#REF!</definedName>
    <definedName name="A40taxstdlife" localSheetId="0">#REF!</definedName>
    <definedName name="A40taxstdlife" localSheetId="1">#REF!</definedName>
    <definedName name="A40taxstdlife">#REF!</definedName>
    <definedName name="A40taxvalue" localSheetId="0">#REF!</definedName>
    <definedName name="A40taxvalue" localSheetId="1">#REF!</definedName>
    <definedName name="A40taxvalue">#REF!</definedName>
    <definedName name="A40value" localSheetId="0">#REF!</definedName>
    <definedName name="A40value" localSheetId="1">#REF!</definedName>
    <definedName name="A40value">#REF!</definedName>
    <definedName name="A41offset">41</definedName>
    <definedName name="A41remlife" localSheetId="0">#REF!</definedName>
    <definedName name="A41remlife" localSheetId="1">#REF!</definedName>
    <definedName name="A41remlife">#REF!</definedName>
    <definedName name="A41stdlife" localSheetId="0">#REF!</definedName>
    <definedName name="A41stdlife" localSheetId="1">#REF!</definedName>
    <definedName name="A41stdlife">#REF!</definedName>
    <definedName name="A41taxremlife" localSheetId="0">#REF!</definedName>
    <definedName name="A41taxremlife" localSheetId="1">#REF!</definedName>
    <definedName name="A41taxremlife">#REF!</definedName>
    <definedName name="A41taxstdlife" localSheetId="0">#REF!</definedName>
    <definedName name="A41taxstdlife" localSheetId="1">#REF!</definedName>
    <definedName name="A41taxstdlife">#REF!</definedName>
    <definedName name="A41taxvalue" localSheetId="0">#REF!</definedName>
    <definedName name="A41taxvalue" localSheetId="1">#REF!</definedName>
    <definedName name="A41taxvalue">#REF!</definedName>
    <definedName name="A41value" localSheetId="0">#REF!</definedName>
    <definedName name="A41value" localSheetId="1">#REF!</definedName>
    <definedName name="A41value">#REF!</definedName>
    <definedName name="A42offset">42</definedName>
    <definedName name="A42remlife" localSheetId="0">#REF!</definedName>
    <definedName name="A42remlife" localSheetId="1">#REF!</definedName>
    <definedName name="A42remlife">#REF!</definedName>
    <definedName name="A42stdlife" localSheetId="0">#REF!</definedName>
    <definedName name="A42stdlife" localSheetId="1">#REF!</definedName>
    <definedName name="A42stdlife">#REF!</definedName>
    <definedName name="A42taxremlife" localSheetId="0">#REF!</definedName>
    <definedName name="A42taxremlife" localSheetId="1">#REF!</definedName>
    <definedName name="A42taxremlife">#REF!</definedName>
    <definedName name="A42taxstdlife" localSheetId="0">#REF!</definedName>
    <definedName name="A42taxstdlife" localSheetId="1">#REF!</definedName>
    <definedName name="A42taxstdlife">#REF!</definedName>
    <definedName name="A42taxvalue" localSheetId="0">#REF!</definedName>
    <definedName name="A42taxvalue" localSheetId="1">#REF!</definedName>
    <definedName name="A42taxvalue">#REF!</definedName>
    <definedName name="A42value" localSheetId="0">#REF!</definedName>
    <definedName name="A42value" localSheetId="1">#REF!</definedName>
    <definedName name="A42value">#REF!</definedName>
    <definedName name="A43offset">43</definedName>
    <definedName name="A43remlife" localSheetId="0">#REF!</definedName>
    <definedName name="A43remlife" localSheetId="1">#REF!</definedName>
    <definedName name="A43remlife">#REF!</definedName>
    <definedName name="A43stdlife" localSheetId="0">#REF!</definedName>
    <definedName name="A43stdlife" localSheetId="1">#REF!</definedName>
    <definedName name="A43stdlife">#REF!</definedName>
    <definedName name="A43taxremlife" localSheetId="0">#REF!</definedName>
    <definedName name="A43taxremlife" localSheetId="1">#REF!</definedName>
    <definedName name="A43taxremlife">#REF!</definedName>
    <definedName name="A43taxstdlife" localSheetId="0">#REF!</definedName>
    <definedName name="A43taxstdlife" localSheetId="1">#REF!</definedName>
    <definedName name="A43taxstdlife">#REF!</definedName>
    <definedName name="A43taxvalue" localSheetId="0">#REF!</definedName>
    <definedName name="A43taxvalue" localSheetId="1">#REF!</definedName>
    <definedName name="A43taxvalue">#REF!</definedName>
    <definedName name="A43value" localSheetId="0">#REF!</definedName>
    <definedName name="A43value" localSheetId="1">#REF!</definedName>
    <definedName name="A43value">#REF!</definedName>
    <definedName name="A44offset">44</definedName>
    <definedName name="A44remlife" localSheetId="0">#REF!</definedName>
    <definedName name="A44remlife" localSheetId="1">#REF!</definedName>
    <definedName name="A44remlife">#REF!</definedName>
    <definedName name="A44stdlife" localSheetId="0">#REF!</definedName>
    <definedName name="A44stdlife" localSheetId="1">#REF!</definedName>
    <definedName name="A44stdlife">#REF!</definedName>
    <definedName name="A44taxremlife" localSheetId="0">#REF!</definedName>
    <definedName name="A44taxremlife" localSheetId="1">#REF!</definedName>
    <definedName name="A44taxremlife">#REF!</definedName>
    <definedName name="A44taxstdlife" localSheetId="0">#REF!</definedName>
    <definedName name="A44taxstdlife" localSheetId="1">#REF!</definedName>
    <definedName name="A44taxstdlife">#REF!</definedName>
    <definedName name="A44taxvalue" localSheetId="0">#REF!</definedName>
    <definedName name="A44taxvalue" localSheetId="1">#REF!</definedName>
    <definedName name="A44taxvalue">#REF!</definedName>
    <definedName name="A44value" localSheetId="0">#REF!</definedName>
    <definedName name="A44value" localSheetId="1">#REF!</definedName>
    <definedName name="A44value">#REF!</definedName>
    <definedName name="A45offset">45</definedName>
    <definedName name="A45remlife" localSheetId="0">#REF!</definedName>
    <definedName name="A45remlife" localSheetId="1">#REF!</definedName>
    <definedName name="A45remlife">#REF!</definedName>
    <definedName name="A45stdlife" localSheetId="0">#REF!</definedName>
    <definedName name="A45stdlife" localSheetId="1">#REF!</definedName>
    <definedName name="A45stdlife">#REF!</definedName>
    <definedName name="A45taxremlife" localSheetId="0">#REF!</definedName>
    <definedName name="A45taxremlife" localSheetId="1">#REF!</definedName>
    <definedName name="A45taxremlife">#REF!</definedName>
    <definedName name="A45taxstdlife" localSheetId="0">#REF!</definedName>
    <definedName name="A45taxstdlife" localSheetId="1">#REF!</definedName>
    <definedName name="A45taxstdlife">#REF!</definedName>
    <definedName name="A45taxvalue" localSheetId="0">#REF!</definedName>
    <definedName name="A45taxvalue" localSheetId="1">#REF!</definedName>
    <definedName name="A45taxvalue">#REF!</definedName>
    <definedName name="A45value" localSheetId="0">#REF!</definedName>
    <definedName name="A45value" localSheetId="1">#REF!</definedName>
    <definedName name="A45value">#REF!</definedName>
    <definedName name="A46offset">46</definedName>
    <definedName name="A46remlife" localSheetId="0">#REF!</definedName>
    <definedName name="A46remlife" localSheetId="1">#REF!</definedName>
    <definedName name="A46remlife">#REF!</definedName>
    <definedName name="A46stdlife" localSheetId="0">#REF!</definedName>
    <definedName name="A46stdlife" localSheetId="1">#REF!</definedName>
    <definedName name="A46stdlife">#REF!</definedName>
    <definedName name="A46taxremlife" localSheetId="0">#REF!</definedName>
    <definedName name="A46taxremlife" localSheetId="1">#REF!</definedName>
    <definedName name="A46taxremlife">#REF!</definedName>
    <definedName name="A46taxstdlife" localSheetId="0">#REF!</definedName>
    <definedName name="A46taxstdlife" localSheetId="1">#REF!</definedName>
    <definedName name="A46taxstdlife">#REF!</definedName>
    <definedName name="A46taxvalue" localSheetId="0">#REF!</definedName>
    <definedName name="A46taxvalue" localSheetId="1">#REF!</definedName>
    <definedName name="A46taxvalue">#REF!</definedName>
    <definedName name="A46value" localSheetId="0">#REF!</definedName>
    <definedName name="A46value" localSheetId="1">#REF!</definedName>
    <definedName name="A46value">#REF!</definedName>
    <definedName name="A47offset">47</definedName>
    <definedName name="A47remlife" localSheetId="0">#REF!</definedName>
    <definedName name="A47remlife" localSheetId="1">#REF!</definedName>
    <definedName name="A47remlife">#REF!</definedName>
    <definedName name="A47stdlife" localSheetId="0">#REF!</definedName>
    <definedName name="A47stdlife" localSheetId="1">#REF!</definedName>
    <definedName name="A47stdlife">#REF!</definedName>
    <definedName name="A47taxremlife" localSheetId="0">#REF!</definedName>
    <definedName name="A47taxremlife" localSheetId="1">#REF!</definedName>
    <definedName name="A47taxremlife">#REF!</definedName>
    <definedName name="A47taxstdlife" localSheetId="0">#REF!</definedName>
    <definedName name="A47taxstdlife" localSheetId="1">#REF!</definedName>
    <definedName name="A47taxstdlife">#REF!</definedName>
    <definedName name="A47taxvalue" localSheetId="0">#REF!</definedName>
    <definedName name="A47taxvalue" localSheetId="1">#REF!</definedName>
    <definedName name="A47taxvalue">#REF!</definedName>
    <definedName name="A47value" localSheetId="0">#REF!</definedName>
    <definedName name="A47value" localSheetId="1">#REF!</definedName>
    <definedName name="A47value">#REF!</definedName>
    <definedName name="A48offset">48</definedName>
    <definedName name="A48remlife" localSheetId="0">#REF!</definedName>
    <definedName name="A48remlife" localSheetId="1">#REF!</definedName>
    <definedName name="A48remlife">#REF!</definedName>
    <definedName name="A48stdlife" localSheetId="0">#REF!</definedName>
    <definedName name="A48stdlife" localSheetId="1">#REF!</definedName>
    <definedName name="A48stdlife">#REF!</definedName>
    <definedName name="A48taxremlife" localSheetId="0">#REF!</definedName>
    <definedName name="A48taxremlife" localSheetId="1">#REF!</definedName>
    <definedName name="A48taxremlife">#REF!</definedName>
    <definedName name="A48taxstdlife" localSheetId="0">#REF!</definedName>
    <definedName name="A48taxstdlife" localSheetId="1">#REF!</definedName>
    <definedName name="A48taxstdlife">#REF!</definedName>
    <definedName name="A48taxvalue" localSheetId="0">#REF!</definedName>
    <definedName name="A48taxvalue" localSheetId="1">#REF!</definedName>
    <definedName name="A48taxvalue">#REF!</definedName>
    <definedName name="A48value" localSheetId="0">#REF!</definedName>
    <definedName name="A48value" localSheetId="1">#REF!</definedName>
    <definedName name="A48value">#REF!</definedName>
    <definedName name="A49offset">49</definedName>
    <definedName name="A49remlife" localSheetId="0">#REF!</definedName>
    <definedName name="A49remlife" localSheetId="1">#REF!</definedName>
    <definedName name="A49remlife">#REF!</definedName>
    <definedName name="A49stdlife" localSheetId="0">#REF!</definedName>
    <definedName name="A49stdlife" localSheetId="1">#REF!</definedName>
    <definedName name="A49stdlife">#REF!</definedName>
    <definedName name="A49taxremlife" localSheetId="0">#REF!</definedName>
    <definedName name="A49taxremlife" localSheetId="1">#REF!</definedName>
    <definedName name="A49taxremlife">#REF!</definedName>
    <definedName name="A49taxstdlife" localSheetId="0">#REF!</definedName>
    <definedName name="A49taxstdlife" localSheetId="1">#REF!</definedName>
    <definedName name="A49taxstdlife">#REF!</definedName>
    <definedName name="A49taxvalue" localSheetId="0">#REF!</definedName>
    <definedName name="A49taxvalue" localSheetId="1">#REF!</definedName>
    <definedName name="A49taxvalue">#REF!</definedName>
    <definedName name="A49value" localSheetId="0">#REF!</definedName>
    <definedName name="A49value" localSheetId="1">#REF!</definedName>
    <definedName name="A49value">#REF!</definedName>
    <definedName name="A4offset">4</definedName>
    <definedName name="A4remlife" localSheetId="0">#REF!</definedName>
    <definedName name="A4remlife" localSheetId="1">#REF!</definedName>
    <definedName name="A4remlife">#REF!</definedName>
    <definedName name="A4stdlife" localSheetId="0">#REF!</definedName>
    <definedName name="A4stdlife" localSheetId="1">#REF!</definedName>
    <definedName name="A4stdlife">#REF!</definedName>
    <definedName name="A4taxremlife" localSheetId="0">#REF!</definedName>
    <definedName name="A4taxremlife" localSheetId="1">#REF!</definedName>
    <definedName name="A4taxremlife">#REF!</definedName>
    <definedName name="A4taxstdlife" localSheetId="0">#REF!</definedName>
    <definedName name="A4taxstdlife" localSheetId="1">#REF!</definedName>
    <definedName name="A4taxstdlife">#REF!</definedName>
    <definedName name="A4taxvalue" localSheetId="0">#REF!</definedName>
    <definedName name="A4taxvalue" localSheetId="1">#REF!</definedName>
    <definedName name="A4taxvalue">#REF!</definedName>
    <definedName name="A4value" localSheetId="0">#REF!</definedName>
    <definedName name="A4value" localSheetId="1">#REF!</definedName>
    <definedName name="A4value">#REF!</definedName>
    <definedName name="A50offset">50</definedName>
    <definedName name="A50remlife" localSheetId="0">#REF!</definedName>
    <definedName name="A50remlife" localSheetId="1">#REF!</definedName>
    <definedName name="A50remlife">#REF!</definedName>
    <definedName name="A50stdlife" localSheetId="0">#REF!</definedName>
    <definedName name="A50stdlife" localSheetId="1">#REF!</definedName>
    <definedName name="A50stdlife">#REF!</definedName>
    <definedName name="A50taxremlife" localSheetId="0">#REF!</definedName>
    <definedName name="A50taxremlife" localSheetId="1">#REF!</definedName>
    <definedName name="A50taxremlife">#REF!</definedName>
    <definedName name="A50taxstdlife" localSheetId="0">#REF!</definedName>
    <definedName name="A50taxstdlife" localSheetId="1">#REF!</definedName>
    <definedName name="A50taxstdlife">#REF!</definedName>
    <definedName name="A50taxvalue" localSheetId="0">#REF!</definedName>
    <definedName name="A50taxvalue" localSheetId="1">#REF!</definedName>
    <definedName name="A50taxvalue">#REF!</definedName>
    <definedName name="A50value" localSheetId="0">#REF!</definedName>
    <definedName name="A50value" localSheetId="1">#REF!</definedName>
    <definedName name="A50value">#REF!</definedName>
    <definedName name="A5offset">5</definedName>
    <definedName name="A5remlife" localSheetId="0">#REF!</definedName>
    <definedName name="A5remlife" localSheetId="1">#REF!</definedName>
    <definedName name="A5remlife">#REF!</definedName>
    <definedName name="A5stdlife" localSheetId="0">#REF!</definedName>
    <definedName name="A5stdlife" localSheetId="1">#REF!</definedName>
    <definedName name="A5stdlife">#REF!</definedName>
    <definedName name="A5taxremlife" localSheetId="0">#REF!</definedName>
    <definedName name="A5taxremlife" localSheetId="1">#REF!</definedName>
    <definedName name="A5taxremlife">#REF!</definedName>
    <definedName name="A5taxstdlife" localSheetId="0">#REF!</definedName>
    <definedName name="A5taxstdlife" localSheetId="1">#REF!</definedName>
    <definedName name="A5taxstdlife">#REF!</definedName>
    <definedName name="A5taxvalue" localSheetId="0">#REF!</definedName>
    <definedName name="A5taxvalue" localSheetId="1">#REF!</definedName>
    <definedName name="A5taxvalue">#REF!</definedName>
    <definedName name="A5value" localSheetId="0">#REF!</definedName>
    <definedName name="A5value" localSheetId="1">#REF!</definedName>
    <definedName name="A5value">#REF!</definedName>
    <definedName name="A6offset">6</definedName>
    <definedName name="A6remlife" localSheetId="0">#REF!</definedName>
    <definedName name="A6remlife" localSheetId="1">#REF!</definedName>
    <definedName name="A6remlife">#REF!</definedName>
    <definedName name="A6stdlife" localSheetId="0">#REF!</definedName>
    <definedName name="A6stdlife" localSheetId="1">#REF!</definedName>
    <definedName name="A6stdlife">#REF!</definedName>
    <definedName name="A6taxremlife" localSheetId="0">#REF!</definedName>
    <definedName name="A6taxremlife" localSheetId="1">#REF!</definedName>
    <definedName name="A6taxremlife">#REF!</definedName>
    <definedName name="A6taxstdlife" localSheetId="0">#REF!</definedName>
    <definedName name="A6taxstdlife" localSheetId="1">#REF!</definedName>
    <definedName name="A6taxstdlife">#REF!</definedName>
    <definedName name="A6taxvalue" localSheetId="0">#REF!</definedName>
    <definedName name="A6taxvalue" localSheetId="1">#REF!</definedName>
    <definedName name="A6taxvalue">#REF!</definedName>
    <definedName name="A6value" localSheetId="0">#REF!</definedName>
    <definedName name="A6value" localSheetId="1">#REF!</definedName>
    <definedName name="A6value">#REF!</definedName>
    <definedName name="A7offset">7</definedName>
    <definedName name="A7remlife" localSheetId="0">#REF!</definedName>
    <definedName name="A7remlife" localSheetId="1">#REF!</definedName>
    <definedName name="A7remlife">#REF!</definedName>
    <definedName name="A7stdlife" localSheetId="0">#REF!</definedName>
    <definedName name="A7stdlife" localSheetId="1">#REF!</definedName>
    <definedName name="A7stdlife">#REF!</definedName>
    <definedName name="A7taxremlife" localSheetId="0">#REF!</definedName>
    <definedName name="A7taxremlife" localSheetId="1">#REF!</definedName>
    <definedName name="A7taxremlife">#REF!</definedName>
    <definedName name="A7taxstdlife" localSheetId="0">#REF!</definedName>
    <definedName name="A7taxstdlife" localSheetId="1">#REF!</definedName>
    <definedName name="A7taxstdlife">#REF!</definedName>
    <definedName name="A7taxvalue" localSheetId="0">#REF!</definedName>
    <definedName name="A7taxvalue" localSheetId="1">#REF!</definedName>
    <definedName name="A7taxvalue">#REF!</definedName>
    <definedName name="A7value" localSheetId="0">#REF!</definedName>
    <definedName name="A7value" localSheetId="1">#REF!</definedName>
    <definedName name="A7value">#REF!</definedName>
    <definedName name="A8offset">8</definedName>
    <definedName name="A8remlife" localSheetId="0">#REF!</definedName>
    <definedName name="A8remlife" localSheetId="1">#REF!</definedName>
    <definedName name="A8remlife">#REF!</definedName>
    <definedName name="A8stdlife" localSheetId="0">#REF!</definedName>
    <definedName name="A8stdlife" localSheetId="1">#REF!</definedName>
    <definedName name="A8stdlife">#REF!</definedName>
    <definedName name="A8taxremlife" localSheetId="0">#REF!</definedName>
    <definedName name="A8taxremlife" localSheetId="1">#REF!</definedName>
    <definedName name="A8taxremlife">#REF!</definedName>
    <definedName name="A8taxstdlife" localSheetId="0">#REF!</definedName>
    <definedName name="A8taxstdlife" localSheetId="1">#REF!</definedName>
    <definedName name="A8taxstdlife">#REF!</definedName>
    <definedName name="A8taxvalue" localSheetId="0">#REF!</definedName>
    <definedName name="A8taxvalue" localSheetId="1">#REF!</definedName>
    <definedName name="A8taxvalue">#REF!</definedName>
    <definedName name="A8value" localSheetId="0">#REF!</definedName>
    <definedName name="A8value" localSheetId="1">#REF!</definedName>
    <definedName name="A8value">#REF!</definedName>
    <definedName name="A9offset">9</definedName>
    <definedName name="A9remlife" localSheetId="0">#REF!</definedName>
    <definedName name="A9remlife" localSheetId="1">#REF!</definedName>
    <definedName name="A9remlife">#REF!</definedName>
    <definedName name="A9stdlife" localSheetId="0">#REF!</definedName>
    <definedName name="A9stdlife" localSheetId="1">#REF!</definedName>
    <definedName name="A9stdlife">#REF!</definedName>
    <definedName name="A9taxremlife" localSheetId="0">#REF!</definedName>
    <definedName name="A9taxremlife" localSheetId="1">#REF!</definedName>
    <definedName name="A9taxremlife">#REF!</definedName>
    <definedName name="A9taxstdlife" localSheetId="0">#REF!</definedName>
    <definedName name="A9taxstdlife" localSheetId="1">#REF!</definedName>
    <definedName name="A9taxstdlife">#REF!</definedName>
    <definedName name="A9taxvalue" localSheetId="0">#REF!</definedName>
    <definedName name="A9taxvalue" localSheetId="1">#REF!</definedName>
    <definedName name="A9taxvalue">#REF!</definedName>
    <definedName name="A9value" localSheetId="0">#REF!</definedName>
    <definedName name="A9value" localSheetId="1">#REF!</definedName>
    <definedName name="A9value">#REF!</definedName>
    <definedName name="abba" localSheetId="0" hidden="1">{"Ownership",#N/A,FALSE,"Ownership";"Contents",#N/A,FALSE,"Contents"}</definedName>
    <definedName name="abba" localSheetId="1" hidden="1">{"Ownership",#N/A,FALSE,"Ownership";"Contents",#N/A,FALSE,"Contents"}</definedName>
    <definedName name="abba" localSheetId="6" hidden="1">{"Ownership",#N/A,FALSE,"Ownership";"Contents",#N/A,FALSE,"Contents"}</definedName>
    <definedName name="abba" hidden="1">{"Ownership",#N/A,FALSE,"Ownership";"Contents",#N/A,FALSE,"Contents"}</definedName>
    <definedName name="abc">#REF!</definedName>
    <definedName name="ACS_ACT" localSheetId="0">OFFSET(#REF!,0,0,COUNTA(#REF!),COUNTA(#REF!))</definedName>
    <definedName name="ACS_ACT" localSheetId="1">OFFSET(#REF!,0,0,COUNTA(#REF!),COUNTA(#REF!))</definedName>
    <definedName name="ACS_ACT">OFFSET(#REF!,0,0,COUNTA(#REF!),COUNTA(#REF!))</definedName>
    <definedName name="ACS_P" localSheetId="0">#REF!</definedName>
    <definedName name="ACS_P" localSheetId="1">#REF!</definedName>
    <definedName name="ACS_P">#REF!</definedName>
    <definedName name="ACS_PRD" localSheetId="0">OFFSET(#REF!,0,0,COUNTA(#REF!),COUNTA(#REF!))</definedName>
    <definedName name="ACS_PRD" localSheetId="1">OFFSET(#REF!,0,0,COUNTA(#REF!),COUNTA(#REF!))</definedName>
    <definedName name="ACS_PRD">OFFSET(#REF!,0,0,COUNTA(#REF!),COUNTA(#REF!))</definedName>
    <definedName name="ACS_Team_Data" localSheetId="0">#REF!</definedName>
    <definedName name="ACS_Team_Data" localSheetId="1">#REF!</definedName>
    <definedName name="ACS_Team_Data">#REF!</definedName>
    <definedName name="ACT" localSheetId="0">OFFSET(#REF!,0,0,COUNTA(#REF!)-1,1)</definedName>
    <definedName name="ACT" localSheetId="1">OFFSET(#REF!,0,0,COUNTA(#REF!)-1,1)</definedName>
    <definedName name="ACT">OFFSET(#REF!,0,0,COUNTA(#REF!)-1,1)</definedName>
    <definedName name="ADD_AH_1415_1" localSheetId="0">#REF!</definedName>
    <definedName name="ADD_AH_1415_1" localSheetId="1">#REF!</definedName>
    <definedName name="ADD_AH_1415_1">#REF!</definedName>
    <definedName name="ADD_AH_1415_2" localSheetId="0">#REF!</definedName>
    <definedName name="ADD_AH_1415_2" localSheetId="1">#REF!</definedName>
    <definedName name="ADD_AH_1415_2">#REF!</definedName>
    <definedName name="ADD_BH_1415_1" localSheetId="0">#REF!</definedName>
    <definedName name="ADD_BH_1415_1" localSheetId="1">#REF!</definedName>
    <definedName name="ADD_BH_1415_1">#REF!</definedName>
    <definedName name="ADD_BH_1415_2" localSheetId="0">#REF!</definedName>
    <definedName name="ADD_BH_1415_2" localSheetId="1">#REF!</definedName>
    <definedName name="ADD_BH_1415_2">#REF!</definedName>
    <definedName name="AER_Labour_Category" localSheetId="0">#REF!</definedName>
    <definedName name="AER_Labour_Category" localSheetId="1">#REF!</definedName>
    <definedName name="AER_Labour_Category">#REF!</definedName>
    <definedName name="anscount" hidden="1">1</definedName>
    <definedName name="Asset1" localSheetId="0">#REF!</definedName>
    <definedName name="Asset1" localSheetId="1">#REF!</definedName>
    <definedName name="Asset1">#REF!</definedName>
    <definedName name="Asset10" localSheetId="0">#REF!</definedName>
    <definedName name="Asset10" localSheetId="1">#REF!</definedName>
    <definedName name="Asset10">#REF!</definedName>
    <definedName name="Asset11" localSheetId="0">#REF!</definedName>
    <definedName name="Asset11" localSheetId="1">#REF!</definedName>
    <definedName name="Asset11">#REF!</definedName>
    <definedName name="Asset12" localSheetId="0">#REF!</definedName>
    <definedName name="Asset12" localSheetId="1">#REF!</definedName>
    <definedName name="Asset12">#REF!</definedName>
    <definedName name="Asset13" localSheetId="0">#REF!</definedName>
    <definedName name="Asset13" localSheetId="1">#REF!</definedName>
    <definedName name="Asset13">#REF!</definedName>
    <definedName name="Asset14" localSheetId="0">#REF!</definedName>
    <definedName name="Asset14" localSheetId="1">#REF!</definedName>
    <definedName name="Asset14">#REF!</definedName>
    <definedName name="Asset15" localSheetId="0">#REF!</definedName>
    <definedName name="Asset15" localSheetId="1">#REF!</definedName>
    <definedName name="Asset15">#REF!</definedName>
    <definedName name="Asset16" localSheetId="0">#REF!</definedName>
    <definedName name="Asset16" localSheetId="1">#REF!</definedName>
    <definedName name="Asset16">#REF!</definedName>
    <definedName name="Asset17" localSheetId="0">#REF!</definedName>
    <definedName name="Asset17" localSheetId="1">#REF!</definedName>
    <definedName name="Asset17">#REF!</definedName>
    <definedName name="Asset18" localSheetId="0">#REF!</definedName>
    <definedName name="Asset18" localSheetId="1">#REF!</definedName>
    <definedName name="Asset18">#REF!</definedName>
    <definedName name="Asset19" localSheetId="0">#REF!</definedName>
    <definedName name="Asset19" localSheetId="1">#REF!</definedName>
    <definedName name="Asset19">#REF!</definedName>
    <definedName name="Asset2" localSheetId="0">#REF!</definedName>
    <definedName name="Asset2" localSheetId="1">#REF!</definedName>
    <definedName name="Asset2">#REF!</definedName>
    <definedName name="Asset20" localSheetId="0">#REF!</definedName>
    <definedName name="Asset20" localSheetId="1">#REF!</definedName>
    <definedName name="Asset20">#REF!</definedName>
    <definedName name="Asset21" localSheetId="0">#REF!</definedName>
    <definedName name="Asset21" localSheetId="1">#REF!</definedName>
    <definedName name="Asset21">#REF!</definedName>
    <definedName name="Asset22" localSheetId="0">#REF!</definedName>
    <definedName name="Asset22" localSheetId="1">#REF!</definedName>
    <definedName name="Asset22">#REF!</definedName>
    <definedName name="Asset23" localSheetId="0">#REF!</definedName>
    <definedName name="Asset23" localSheetId="1">#REF!</definedName>
    <definedName name="Asset23">#REF!</definedName>
    <definedName name="Asset24" localSheetId="0">#REF!</definedName>
    <definedName name="Asset24" localSheetId="1">#REF!</definedName>
    <definedName name="Asset24">#REF!</definedName>
    <definedName name="Asset25" localSheetId="0">#REF!</definedName>
    <definedName name="Asset25" localSheetId="1">#REF!</definedName>
    <definedName name="Asset25">#REF!</definedName>
    <definedName name="Asset26" localSheetId="0">#REF!</definedName>
    <definedName name="Asset26" localSheetId="1">#REF!</definedName>
    <definedName name="Asset26">#REF!</definedName>
    <definedName name="Asset27" localSheetId="0">#REF!</definedName>
    <definedName name="Asset27" localSheetId="1">#REF!</definedName>
    <definedName name="Asset27">#REF!</definedName>
    <definedName name="Asset28" localSheetId="0">#REF!</definedName>
    <definedName name="Asset28" localSheetId="1">#REF!</definedName>
    <definedName name="Asset28">#REF!</definedName>
    <definedName name="Asset29" localSheetId="0">#REF!</definedName>
    <definedName name="Asset29" localSheetId="1">#REF!</definedName>
    <definedName name="Asset29">#REF!</definedName>
    <definedName name="Asset3" localSheetId="0">#REF!</definedName>
    <definedName name="Asset3" localSheetId="1">#REF!</definedName>
    <definedName name="Asset3">#REF!</definedName>
    <definedName name="Asset30" localSheetId="0">#REF!</definedName>
    <definedName name="Asset30" localSheetId="1">#REF!</definedName>
    <definedName name="Asset30">#REF!</definedName>
    <definedName name="Asset31" localSheetId="0">#REF!</definedName>
    <definedName name="Asset31" localSheetId="1">#REF!</definedName>
    <definedName name="Asset31">#REF!</definedName>
    <definedName name="Asset32" localSheetId="0">#REF!</definedName>
    <definedName name="Asset32" localSheetId="1">#REF!</definedName>
    <definedName name="Asset32">#REF!</definedName>
    <definedName name="Asset33" localSheetId="0">#REF!</definedName>
    <definedName name="Asset33" localSheetId="1">#REF!</definedName>
    <definedName name="Asset33">#REF!</definedName>
    <definedName name="Asset34" localSheetId="0">#REF!</definedName>
    <definedName name="Asset34" localSheetId="1">#REF!</definedName>
    <definedName name="Asset34">#REF!</definedName>
    <definedName name="Asset35" localSheetId="0">#REF!</definedName>
    <definedName name="Asset35" localSheetId="1">#REF!</definedName>
    <definedName name="Asset35">#REF!</definedName>
    <definedName name="Asset36" localSheetId="0">#REF!</definedName>
    <definedName name="Asset36" localSheetId="1">#REF!</definedName>
    <definedName name="Asset36">#REF!</definedName>
    <definedName name="Asset37" localSheetId="0">#REF!</definedName>
    <definedName name="Asset37" localSheetId="1">#REF!</definedName>
    <definedName name="Asset37">#REF!</definedName>
    <definedName name="Asset38" localSheetId="0">#REF!</definedName>
    <definedName name="Asset38" localSheetId="1">#REF!</definedName>
    <definedName name="Asset38">#REF!</definedName>
    <definedName name="Asset39" localSheetId="0">#REF!</definedName>
    <definedName name="Asset39" localSheetId="1">#REF!</definedName>
    <definedName name="Asset39">#REF!</definedName>
    <definedName name="Asset4" localSheetId="0">#REF!</definedName>
    <definedName name="Asset4" localSheetId="1">#REF!</definedName>
    <definedName name="Asset4">#REF!</definedName>
    <definedName name="Asset40" localSheetId="0">#REF!</definedName>
    <definedName name="Asset40" localSheetId="1">#REF!</definedName>
    <definedName name="Asset40">#REF!</definedName>
    <definedName name="Asset41" localSheetId="0">#REF!</definedName>
    <definedName name="Asset41" localSheetId="1">#REF!</definedName>
    <definedName name="Asset41">#REF!</definedName>
    <definedName name="Asset42" localSheetId="0">#REF!</definedName>
    <definedName name="Asset42" localSheetId="1">#REF!</definedName>
    <definedName name="Asset42">#REF!</definedName>
    <definedName name="Asset43" localSheetId="0">#REF!</definedName>
    <definedName name="Asset43" localSheetId="1">#REF!</definedName>
    <definedName name="Asset43">#REF!</definedName>
    <definedName name="Asset44" localSheetId="0">#REF!</definedName>
    <definedName name="Asset44" localSheetId="1">#REF!</definedName>
    <definedName name="Asset44">#REF!</definedName>
    <definedName name="Asset45" localSheetId="0">#REF!</definedName>
    <definedName name="Asset45" localSheetId="1">#REF!</definedName>
    <definedName name="Asset45">#REF!</definedName>
    <definedName name="Asset46" localSheetId="0">#REF!</definedName>
    <definedName name="Asset46" localSheetId="1">#REF!</definedName>
    <definedName name="Asset46">#REF!</definedName>
    <definedName name="Asset47" localSheetId="0">#REF!</definedName>
    <definedName name="Asset47" localSheetId="1">#REF!</definedName>
    <definedName name="Asset47">#REF!</definedName>
    <definedName name="Asset48" localSheetId="0">#REF!</definedName>
    <definedName name="Asset48" localSheetId="1">#REF!</definedName>
    <definedName name="Asset48">#REF!</definedName>
    <definedName name="Asset49" localSheetId="0">#REF!</definedName>
    <definedName name="Asset49" localSheetId="1">#REF!</definedName>
    <definedName name="Asset49">#REF!</definedName>
    <definedName name="Asset5" localSheetId="0">#REF!</definedName>
    <definedName name="Asset5" localSheetId="1">#REF!</definedName>
    <definedName name="Asset5">#REF!</definedName>
    <definedName name="Asset50" localSheetId="0">#REF!</definedName>
    <definedName name="Asset50" localSheetId="1">#REF!</definedName>
    <definedName name="Asset50">#REF!</definedName>
    <definedName name="Asset6" localSheetId="0">#REF!</definedName>
    <definedName name="Asset6" localSheetId="1">#REF!</definedName>
    <definedName name="Asset6">#REF!</definedName>
    <definedName name="Asset7" localSheetId="0">#REF!</definedName>
    <definedName name="Asset7" localSheetId="1">#REF!</definedName>
    <definedName name="Asset7">#REF!</definedName>
    <definedName name="Asset8" localSheetId="0">#REF!</definedName>
    <definedName name="Asset8" localSheetId="1">#REF!</definedName>
    <definedName name="Asset8">#REF!</definedName>
    <definedName name="Asset9" localSheetId="0">#REF!</definedName>
    <definedName name="Asset9" localSheetId="1">#REF!</definedName>
    <definedName name="Asset9">#REF!</definedName>
    <definedName name="CA_1415" localSheetId="0">#REF!</definedName>
    <definedName name="CA_1415" localSheetId="1">#REF!</definedName>
    <definedName name="CA_1415">#REF!</definedName>
    <definedName name="CA_1516" localSheetId="0">#REF!</definedName>
    <definedName name="CA_1516" localSheetId="1">#REF!</definedName>
    <definedName name="CA_1516">#REF!</definedName>
    <definedName name="CA_1617" localSheetId="0">#REF!</definedName>
    <definedName name="CA_1617" localSheetId="1">#REF!</definedName>
    <definedName name="CA_1617">#REF!</definedName>
    <definedName name="CA_1718" localSheetId="0">#REF!</definedName>
    <definedName name="CA_1718" localSheetId="1">#REF!</definedName>
    <definedName name="CA_1718">#REF!</definedName>
    <definedName name="CA_1819" localSheetId="0">#REF!</definedName>
    <definedName name="CA_1819" localSheetId="1">#REF!</definedName>
    <definedName name="CA_1819">#REF!</definedName>
    <definedName name="CA_1920" localSheetId="0">#REF!</definedName>
    <definedName name="CA_1920" localSheetId="1">#REF!</definedName>
    <definedName name="CA_1920">#REF!</definedName>
    <definedName name="CC_LAB_1516" localSheetId="0">#REF!</definedName>
    <definedName name="CC_LAB_1516" localSheetId="1">#REF!</definedName>
    <definedName name="CC_LAB_1516">#REF!</definedName>
    <definedName name="CC_LAB_1617" localSheetId="0">#REF!</definedName>
    <definedName name="CC_LAB_1617" localSheetId="1">#REF!</definedName>
    <definedName name="CC_LAB_1617">#REF!</definedName>
    <definedName name="CC_LAB_1718" localSheetId="0">#REF!</definedName>
    <definedName name="CC_LAB_1718" localSheetId="1">#REF!</definedName>
    <definedName name="CC_LAB_1718">#REF!</definedName>
    <definedName name="CONCAT_2" localSheetId="0">#REF!</definedName>
    <definedName name="CONCAT_2" localSheetId="1">#REF!</definedName>
    <definedName name="CONCAT_2">#REF!</definedName>
    <definedName name="CONT_1314" localSheetId="0">#REF!</definedName>
    <definedName name="CONT_1314" localSheetId="1">#REF!</definedName>
    <definedName name="CONT_1314">#REF!</definedName>
    <definedName name="CONT_1415" localSheetId="0">#REF!</definedName>
    <definedName name="CONT_1415" localSheetId="1">#REF!</definedName>
    <definedName name="CONT_1415">#REF!</definedName>
    <definedName name="CONT_1516" localSheetId="0">#REF!</definedName>
    <definedName name="CONT_1516" localSheetId="1">#REF!</definedName>
    <definedName name="CONT_1516">#REF!</definedName>
    <definedName name="CONT_1617" localSheetId="0">#REF!</definedName>
    <definedName name="CONT_1617" localSheetId="1">#REF!</definedName>
    <definedName name="CONT_1617">#REF!</definedName>
    <definedName name="CONT_1718" localSheetId="0">#REF!</definedName>
    <definedName name="CONT_1718" localSheetId="1">#REF!</definedName>
    <definedName name="CONT_1718">#REF!</definedName>
    <definedName name="CONT_1819" localSheetId="0">#REF!</definedName>
    <definedName name="CONT_1819" localSheetId="1">#REF!</definedName>
    <definedName name="CONT_1819">#REF!</definedName>
    <definedName name="CONT_1920" localSheetId="0">#REF!</definedName>
    <definedName name="CONT_1920" localSheetId="1">#REF!</definedName>
    <definedName name="CONT_1920">#REF!</definedName>
    <definedName name="Control1" localSheetId="0">#REF!</definedName>
    <definedName name="Control1" localSheetId="1">#REF!</definedName>
    <definedName name="Control1">#REF!</definedName>
    <definedName name="Control2" localSheetId="0">#REF!</definedName>
    <definedName name="Control2" localSheetId="1">#REF!</definedName>
    <definedName name="Control2">#REF!</definedName>
    <definedName name="CORP_OH_1516" localSheetId="0">#REF!</definedName>
    <definedName name="CORP_OH_1516" localSheetId="1">#REF!</definedName>
    <definedName name="CORP_OH_1516">#REF!</definedName>
    <definedName name="CORP_OH_1617" localSheetId="0">#REF!</definedName>
    <definedName name="CORP_OH_1617" localSheetId="1">#REF!</definedName>
    <definedName name="CORP_OH_1617">#REF!</definedName>
    <definedName name="CORP_OH_1718" localSheetId="0">#REF!</definedName>
    <definedName name="CORP_OH_1718" localSheetId="1">#REF!</definedName>
    <definedName name="CORP_OH_1718">#REF!</definedName>
    <definedName name="CORP_OH_1819" localSheetId="0">#REF!</definedName>
    <definedName name="CORP_OH_1819" localSheetId="1">#REF!</definedName>
    <definedName name="CORP_OH_1819">#REF!</definedName>
    <definedName name="CORP_OH_1920" localSheetId="0">#REF!</definedName>
    <definedName name="CORP_OH_1920" localSheetId="1">#REF!</definedName>
    <definedName name="CORP_OH_1920">#REF!</definedName>
    <definedName name="CRCP_final_year" localSheetId="0">#REF!</definedName>
    <definedName name="CRCP_final_year" localSheetId="1">#REF!</definedName>
    <definedName name="CRCP_final_year">#REF!</definedName>
    <definedName name="CRCP_span" localSheetId="0">CONCATENATE('AER Final Decision'!CRCP_y1, " to ",'AER Final Decision'!CRCP_y5)</definedName>
    <definedName name="CRCP_span" localSheetId="1">CONCATENATE('AER Final decision changes'!CRCP_y1, " to ",'AER Final decision changes'!CRCP_y5)</definedName>
    <definedName name="CRCP_span" localSheetId="6">CONCATENATE([0]!CRCP_y1, " to ",[0]!CRCP_y5)</definedName>
    <definedName name="CRCP_span">CONCATENATE([0]!CRCP_y1, " to ",[0]!CRCP_y5)</definedName>
    <definedName name="CRCP_y1" localSheetId="0">#REF!</definedName>
    <definedName name="CRCP_y1" localSheetId="1">#REF!</definedName>
    <definedName name="CRCP_y1">#REF!</definedName>
    <definedName name="CRCP_y10" localSheetId="0">#REF!</definedName>
    <definedName name="CRCP_y10" localSheetId="1">#REF!</definedName>
    <definedName name="CRCP_y10">#REF!</definedName>
    <definedName name="CRCP_y11" localSheetId="0">#REF!</definedName>
    <definedName name="CRCP_y11" localSheetId="1">#REF!</definedName>
    <definedName name="CRCP_y11">#REF!</definedName>
    <definedName name="CRCP_y12" localSheetId="0">#REF!</definedName>
    <definedName name="CRCP_y12" localSheetId="1">#REF!</definedName>
    <definedName name="CRCP_y12">#REF!</definedName>
    <definedName name="CRCP_y13" localSheetId="0">#REF!</definedName>
    <definedName name="CRCP_y13" localSheetId="1">#REF!</definedName>
    <definedName name="CRCP_y13">#REF!</definedName>
    <definedName name="CRCP_y14" localSheetId="0">#REF!</definedName>
    <definedName name="CRCP_y14" localSheetId="1">#REF!</definedName>
    <definedName name="CRCP_y14">#REF!</definedName>
    <definedName name="CRCP_y15" localSheetId="0">#REF!</definedName>
    <definedName name="CRCP_y15" localSheetId="1">#REF!</definedName>
    <definedName name="CRCP_y15">#REF!</definedName>
    <definedName name="CRCP_y2" localSheetId="0">#REF!</definedName>
    <definedName name="CRCP_y2" localSheetId="1">#REF!</definedName>
    <definedName name="CRCP_y2">#REF!</definedName>
    <definedName name="CRCP_y3" localSheetId="0">#REF!</definedName>
    <definedName name="CRCP_y3" localSheetId="1">#REF!</definedName>
    <definedName name="CRCP_y3">#REF!</definedName>
    <definedName name="CRCP_y4" localSheetId="0">#REF!</definedName>
    <definedName name="CRCP_y4" localSheetId="1">#REF!</definedName>
    <definedName name="CRCP_y4">#REF!</definedName>
    <definedName name="CRCP_y5" localSheetId="0">#REF!</definedName>
    <definedName name="CRCP_y5" localSheetId="1">#REF!</definedName>
    <definedName name="CRCP_y5">#REF!</definedName>
    <definedName name="CRCP_y6" localSheetId="0">#REF!</definedName>
    <definedName name="CRCP_y6" localSheetId="1">#REF!</definedName>
    <definedName name="CRCP_y6">#REF!</definedName>
    <definedName name="CRCP_y7" localSheetId="0">#REF!</definedName>
    <definedName name="CRCP_y7" localSheetId="1">#REF!</definedName>
    <definedName name="CRCP_y7">#REF!</definedName>
    <definedName name="CRCP_y8" localSheetId="0">#REF!</definedName>
    <definedName name="CRCP_y8" localSheetId="1">#REF!</definedName>
    <definedName name="CRCP_y8">#REF!</definedName>
    <definedName name="CRCP_y9" localSheetId="0">#REF!</definedName>
    <definedName name="CRCP_y9" localSheetId="1">#REF!</definedName>
    <definedName name="CRCP_y9">#REF!</definedName>
    <definedName name="Current_Light" localSheetId="0">#REF!</definedName>
    <definedName name="Current_Light" localSheetId="1">#REF!</definedName>
    <definedName name="Current_Light">#REF!</definedName>
    <definedName name="Customers" localSheetId="0">#REF!</definedName>
    <definedName name="Customers" localSheetId="1">#REF!</definedName>
    <definedName name="Customers">#REF!</definedName>
    <definedName name="DarkHour_North" localSheetId="0">#REF!</definedName>
    <definedName name="DarkHour_North" localSheetId="1">#REF!</definedName>
    <definedName name="DarkHour_North">#REF!</definedName>
    <definedName name="DarkHour_South" localSheetId="0">#REF!</definedName>
    <definedName name="DarkHour_South" localSheetId="1">#REF!</definedName>
    <definedName name="DarkHour_South">#REF!</definedName>
    <definedName name="Days" localSheetId="0">#REF!</definedName>
    <definedName name="Days" localSheetId="1">#REF!</definedName>
    <definedName name="Days">#REF!</definedName>
    <definedName name="dayspa" localSheetId="0">#REF!</definedName>
    <definedName name="dayspa" localSheetId="1">#REF!</definedName>
    <definedName name="dayspa">#REF!</definedName>
    <definedName name="Difference_energex" localSheetId="0">#REF!</definedName>
    <definedName name="Difference_energex" localSheetId="1">#REF!</definedName>
    <definedName name="Difference_energex">#REF!</definedName>
    <definedName name="Difference_energex_LED" localSheetId="0">#REF!</definedName>
    <definedName name="Difference_energex_LED" localSheetId="1">#REF!</definedName>
    <definedName name="Difference_energex_LED">#REF!</definedName>
    <definedName name="dms_060301_checkvalue" localSheetId="0">#REF!</definedName>
    <definedName name="dms_060301_checkvalue" localSheetId="1">#REF!</definedName>
    <definedName name="dms_060301_checkvalue">#REF!</definedName>
    <definedName name="dms_060301_LastRow" localSheetId="0">#REF!</definedName>
    <definedName name="dms_060301_LastRow" localSheetId="1">#REF!</definedName>
    <definedName name="dms_060301_LastRow">#REF!</definedName>
    <definedName name="dms_060701_ARR_MaxRows" localSheetId="0">#REF!</definedName>
    <definedName name="dms_060701_ARR_MaxRows" localSheetId="1">#REF!</definedName>
    <definedName name="dms_060701_ARR_MaxRows">#REF!</definedName>
    <definedName name="dms_060701_Reset_MaxRows" localSheetId="0">#REF!</definedName>
    <definedName name="dms_060701_Reset_MaxRows" localSheetId="1">#REF!</definedName>
    <definedName name="dms_060701_Reset_MaxRows">#REF!</definedName>
    <definedName name="dms_060701_StartDateTxt" localSheetId="0">#REF!</definedName>
    <definedName name="dms_060701_StartDateTxt" localSheetId="1">#REF!</definedName>
    <definedName name="dms_060701_StartDateTxt">#REF!</definedName>
    <definedName name="dms_0608_LastRow" localSheetId="0">#REF!</definedName>
    <definedName name="dms_0608_LastRow" localSheetId="1">#REF!</definedName>
    <definedName name="dms_0608_LastRow">#REF!</definedName>
    <definedName name="dms_0608_OffsetRows" localSheetId="0">#REF!</definedName>
    <definedName name="dms_0608_OffsetRows" localSheetId="1">#REF!</definedName>
    <definedName name="dms_0608_OffsetRows">#REF!</definedName>
    <definedName name="dms_060801_StartCell" localSheetId="0">#REF!</definedName>
    <definedName name="dms_060801_StartCell" localSheetId="1">#REF!</definedName>
    <definedName name="dms_060801_StartCell">#REF!</definedName>
    <definedName name="dms_663_List" localSheetId="0">#REF!</definedName>
    <definedName name="dms_663_List" localSheetId="1">#REF!</definedName>
    <definedName name="dms_663_List">#REF!</definedName>
    <definedName name="dms_ABN" localSheetId="0">#REF!</definedName>
    <definedName name="dms_ABN" localSheetId="1">#REF!</definedName>
    <definedName name="dms_ABN">#REF!</definedName>
    <definedName name="dms_ABN_List" localSheetId="0">#REF!</definedName>
    <definedName name="dms_ABN_List" localSheetId="1">#REF!</definedName>
    <definedName name="dms_ABN_List">#REF!</definedName>
    <definedName name="dms_Addr1_List" localSheetId="0">#REF!</definedName>
    <definedName name="dms_Addr1_List" localSheetId="1">#REF!</definedName>
    <definedName name="dms_Addr1_List">#REF!</definedName>
    <definedName name="dms_Addr2_List" localSheetId="0">#REF!</definedName>
    <definedName name="dms_Addr2_List" localSheetId="1">#REF!</definedName>
    <definedName name="dms_Addr2_List">#REF!</definedName>
    <definedName name="dms_Amendment_Text" localSheetId="0">#REF!</definedName>
    <definedName name="dms_Amendment_Text" localSheetId="1">#REF!</definedName>
    <definedName name="dms_Amendment_Text">#REF!</definedName>
    <definedName name="dms_Cal_Year_B4_CRY" localSheetId="0">#REF!</definedName>
    <definedName name="dms_Cal_Year_B4_CRY" localSheetId="1">#REF!</definedName>
    <definedName name="dms_Cal_Year_B4_CRY">#REF!</definedName>
    <definedName name="dms_CBD_flag" localSheetId="0">#REF!</definedName>
    <definedName name="dms_CBD_flag" localSheetId="1">#REF!</definedName>
    <definedName name="dms_CBD_flag">#REF!</definedName>
    <definedName name="dms_CFinalYear_List" localSheetId="0">#REF!</definedName>
    <definedName name="dms_CFinalYear_List" localSheetId="1">#REF!</definedName>
    <definedName name="dms_CFinalYear_List">#REF!</definedName>
    <definedName name="dms_Confid_status_List" localSheetId="0">#REF!</definedName>
    <definedName name="dms_Confid_status_List" localSheetId="1">#REF!</definedName>
    <definedName name="dms_Confid_status_List">#REF!</definedName>
    <definedName name="dms_CRCP_index" localSheetId="0">#REF!</definedName>
    <definedName name="dms_CRCP_index" localSheetId="1">#REF!</definedName>
    <definedName name="dms_CRCP_index">#REF!</definedName>
    <definedName name="dms_CRCP_start_row" localSheetId="0">#REF!</definedName>
    <definedName name="dms_CRCP_start_row" localSheetId="1">#REF!</definedName>
    <definedName name="dms_CRCP_start_row">#REF!</definedName>
    <definedName name="dms_CRCP_years" localSheetId="0">#REF!</definedName>
    <definedName name="dms_CRCP_years" localSheetId="1">#REF!</definedName>
    <definedName name="dms_CRCP_years">#REF!</definedName>
    <definedName name="dms_CRCP_yM" localSheetId="0">#REF!</definedName>
    <definedName name="dms_CRCP_yM" localSheetId="1">#REF!</definedName>
    <definedName name="dms_CRCP_yM">#REF!</definedName>
    <definedName name="dms_CRCP_yN" localSheetId="0">#REF!</definedName>
    <definedName name="dms_CRCP_yN" localSheetId="1">#REF!</definedName>
    <definedName name="dms_CRCP_yN">#REF!</definedName>
    <definedName name="dms_CRCP_yO" localSheetId="0">#REF!</definedName>
    <definedName name="dms_CRCP_yO" localSheetId="1">#REF!</definedName>
    <definedName name="dms_CRCP_yO">#REF!</definedName>
    <definedName name="dms_CRCP_yP" localSheetId="0">#REF!</definedName>
    <definedName name="dms_CRCP_yP" localSheetId="1">#REF!</definedName>
    <definedName name="dms_CRCP_yP">#REF!</definedName>
    <definedName name="dms_CRCP_yQ" localSheetId="0">#REF!</definedName>
    <definedName name="dms_CRCP_yQ" localSheetId="1">#REF!</definedName>
    <definedName name="dms_CRCP_yQ">#REF!</definedName>
    <definedName name="dms_CRCP_yR" localSheetId="0">#REF!</definedName>
    <definedName name="dms_CRCP_yR" localSheetId="1">#REF!</definedName>
    <definedName name="dms_CRCP_yR">#REF!</definedName>
    <definedName name="dms_CRCP_yS" localSheetId="0">#REF!</definedName>
    <definedName name="dms_CRCP_yS" localSheetId="1">#REF!</definedName>
    <definedName name="dms_CRCP_yS">#REF!</definedName>
    <definedName name="dms_CRCP_yT" localSheetId="0">#REF!</definedName>
    <definedName name="dms_CRCP_yT" localSheetId="1">#REF!</definedName>
    <definedName name="dms_CRCP_yT">#REF!</definedName>
    <definedName name="dms_CRCP_yU" localSheetId="0">#REF!</definedName>
    <definedName name="dms_CRCP_yU" localSheetId="1">#REF!</definedName>
    <definedName name="dms_CRCP_yU">#REF!</definedName>
    <definedName name="dms_CRCP_yV" localSheetId="0">#REF!</definedName>
    <definedName name="dms_CRCP_yV" localSheetId="1">#REF!</definedName>
    <definedName name="dms_CRCP_yV">#REF!</definedName>
    <definedName name="dms_CRCP_yW" localSheetId="0">#REF!</definedName>
    <definedName name="dms_CRCP_yW" localSheetId="1">#REF!</definedName>
    <definedName name="dms_CRCP_yW">#REF!</definedName>
    <definedName name="dms_CRCP_yX" localSheetId="0">#REF!</definedName>
    <definedName name="dms_CRCP_yX" localSheetId="1">#REF!</definedName>
    <definedName name="dms_CRCP_yX">#REF!</definedName>
    <definedName name="dms_CRCP_yY" localSheetId="0">#REF!</definedName>
    <definedName name="dms_CRCP_yY" localSheetId="1">#REF!</definedName>
    <definedName name="dms_CRCP_yY">#REF!</definedName>
    <definedName name="dms_CRCP_yZ" localSheetId="0">#REF!</definedName>
    <definedName name="dms_CRCP_yZ" localSheetId="1">#REF!</definedName>
    <definedName name="dms_CRCP_yZ">#REF!</definedName>
    <definedName name="dms_CRCPlength_List" localSheetId="0">#REF!</definedName>
    <definedName name="dms_CRCPlength_List" localSheetId="1">#REF!</definedName>
    <definedName name="dms_CRCPlength_List">#REF!</definedName>
    <definedName name="dms_CRCPlength_Num" localSheetId="0">#REF!</definedName>
    <definedName name="dms_CRCPlength_Num" localSheetId="1">#REF!</definedName>
    <definedName name="dms_CRCPlength_Num">#REF!</definedName>
    <definedName name="dms_CRCPlength_Num_List" localSheetId="0">#REF!</definedName>
    <definedName name="dms_CRCPlength_Num_List" localSheetId="1">#REF!</definedName>
    <definedName name="dms_CRCPlength_Num_List">#REF!</definedName>
    <definedName name="dms_CRY_ListC" localSheetId="0">#REF!</definedName>
    <definedName name="dms_CRY_ListC" localSheetId="1">#REF!</definedName>
    <definedName name="dms_CRY_ListC">#REF!</definedName>
    <definedName name="dms_CRY_ListF" localSheetId="0">#REF!</definedName>
    <definedName name="dms_CRY_ListF" localSheetId="1">#REF!</definedName>
    <definedName name="dms_CRY_ListF">#REF!</definedName>
    <definedName name="dms_CRY_RYE" localSheetId="0">#REF!</definedName>
    <definedName name="dms_CRY_RYE" localSheetId="1">#REF!</definedName>
    <definedName name="dms_CRY_RYE">#REF!</definedName>
    <definedName name="dms_CRY_start_row" localSheetId="0">#REF!</definedName>
    <definedName name="dms_CRY_start_row" localSheetId="1">#REF!</definedName>
    <definedName name="dms_CRY_start_row">#REF!</definedName>
    <definedName name="dms_CRY_start_year" localSheetId="0">#REF!</definedName>
    <definedName name="dms_CRY_start_year" localSheetId="1">#REF!</definedName>
    <definedName name="dms_CRY_start_year">#REF!</definedName>
    <definedName name="dms_CRYc_y1" localSheetId="0">#REF!</definedName>
    <definedName name="dms_CRYc_y1" localSheetId="1">#REF!</definedName>
    <definedName name="dms_CRYc_y1">#REF!</definedName>
    <definedName name="dms_CRYc_y10" localSheetId="0">#REF!</definedName>
    <definedName name="dms_CRYc_y10" localSheetId="1">#REF!</definedName>
    <definedName name="dms_CRYc_y10">#REF!</definedName>
    <definedName name="dms_CRYc_y11" localSheetId="0">#REF!</definedName>
    <definedName name="dms_CRYc_y11" localSheetId="1">#REF!</definedName>
    <definedName name="dms_CRYc_y11">#REF!</definedName>
    <definedName name="dms_CRYc_y12" localSheetId="0">#REF!</definedName>
    <definedName name="dms_CRYc_y12" localSheetId="1">#REF!</definedName>
    <definedName name="dms_CRYc_y12">#REF!</definedName>
    <definedName name="dms_CRYc_y13" localSheetId="0">#REF!</definedName>
    <definedName name="dms_CRYc_y13" localSheetId="1">#REF!</definedName>
    <definedName name="dms_CRYc_y13">#REF!</definedName>
    <definedName name="dms_CRYc_y14" localSheetId="0">#REF!</definedName>
    <definedName name="dms_CRYc_y14" localSheetId="1">#REF!</definedName>
    <definedName name="dms_CRYc_y14">#REF!</definedName>
    <definedName name="dms_CRYc_y15" localSheetId="0">#REF!</definedName>
    <definedName name="dms_CRYc_y15" localSheetId="1">#REF!</definedName>
    <definedName name="dms_CRYc_y15">#REF!</definedName>
    <definedName name="dms_CRYc_y16" localSheetId="0">#REF!</definedName>
    <definedName name="dms_CRYc_y16" localSheetId="1">#REF!</definedName>
    <definedName name="dms_CRYc_y16">#REF!</definedName>
    <definedName name="dms_CRYc_y17" localSheetId="0">#REF!</definedName>
    <definedName name="dms_CRYc_y17" localSheetId="1">#REF!</definedName>
    <definedName name="dms_CRYc_y17">#REF!</definedName>
    <definedName name="dms_CRYc_y18" localSheetId="0">#REF!</definedName>
    <definedName name="dms_CRYc_y18" localSheetId="1">#REF!</definedName>
    <definedName name="dms_CRYc_y18">#REF!</definedName>
    <definedName name="dms_CRYc_y19" localSheetId="0">#REF!</definedName>
    <definedName name="dms_CRYc_y19" localSheetId="1">#REF!</definedName>
    <definedName name="dms_CRYc_y19">#REF!</definedName>
    <definedName name="dms_CRYc_y2" localSheetId="0">#REF!</definedName>
    <definedName name="dms_CRYc_y2" localSheetId="1">#REF!</definedName>
    <definedName name="dms_CRYc_y2">#REF!</definedName>
    <definedName name="dms_CRYc_y3" localSheetId="0">#REF!</definedName>
    <definedName name="dms_CRYc_y3" localSheetId="1">#REF!</definedName>
    <definedName name="dms_CRYc_y3">#REF!</definedName>
    <definedName name="dms_CRYc_y4" localSheetId="0">#REF!</definedName>
    <definedName name="dms_CRYc_y4" localSheetId="1">#REF!</definedName>
    <definedName name="dms_CRYc_y4">#REF!</definedName>
    <definedName name="dms_CRYc_y5" localSheetId="0">#REF!</definedName>
    <definedName name="dms_CRYc_y5" localSheetId="1">#REF!</definedName>
    <definedName name="dms_CRYc_y5">#REF!</definedName>
    <definedName name="dms_CRYc_y6" localSheetId="0">#REF!</definedName>
    <definedName name="dms_CRYc_y6" localSheetId="1">#REF!</definedName>
    <definedName name="dms_CRYc_y6">#REF!</definedName>
    <definedName name="dms_CRYc_y7" localSheetId="0">#REF!</definedName>
    <definedName name="dms_CRYc_y7" localSheetId="1">#REF!</definedName>
    <definedName name="dms_CRYc_y7">#REF!</definedName>
    <definedName name="dms_CRYc_y8" localSheetId="0">#REF!</definedName>
    <definedName name="dms_CRYc_y8" localSheetId="1">#REF!</definedName>
    <definedName name="dms_CRYc_y8">#REF!</definedName>
    <definedName name="dms_CRYc_y9" localSheetId="0">#REF!</definedName>
    <definedName name="dms_CRYc_y9" localSheetId="1">#REF!</definedName>
    <definedName name="dms_CRYc_y9">#REF!</definedName>
    <definedName name="dms_CRYf_y1" localSheetId="0">#REF!</definedName>
    <definedName name="dms_CRYf_y1" localSheetId="1">#REF!</definedName>
    <definedName name="dms_CRYf_y1">#REF!</definedName>
    <definedName name="dms_CRYf_y10" localSheetId="0">#REF!</definedName>
    <definedName name="dms_CRYf_y10" localSheetId="1">#REF!</definedName>
    <definedName name="dms_CRYf_y10">#REF!</definedName>
    <definedName name="dms_CRYf_y11" localSheetId="0">#REF!</definedName>
    <definedName name="dms_CRYf_y11" localSheetId="1">#REF!</definedName>
    <definedName name="dms_CRYf_y11">#REF!</definedName>
    <definedName name="dms_CRYf_y12" localSheetId="0">#REF!</definedName>
    <definedName name="dms_CRYf_y12" localSheetId="1">#REF!</definedName>
    <definedName name="dms_CRYf_y12">#REF!</definedName>
    <definedName name="dms_CRYf_y13" localSheetId="0">#REF!</definedName>
    <definedName name="dms_CRYf_y13" localSheetId="1">#REF!</definedName>
    <definedName name="dms_CRYf_y13">#REF!</definedName>
    <definedName name="dms_CRYf_y14" localSheetId="0">#REF!</definedName>
    <definedName name="dms_CRYf_y14" localSheetId="1">#REF!</definedName>
    <definedName name="dms_CRYf_y14">#REF!</definedName>
    <definedName name="dms_CRYf_y15" localSheetId="0">#REF!</definedName>
    <definedName name="dms_CRYf_y15" localSheetId="1">#REF!</definedName>
    <definedName name="dms_CRYf_y15">#REF!</definedName>
    <definedName name="dms_CRYf_y16" localSheetId="0">#REF!</definedName>
    <definedName name="dms_CRYf_y16" localSheetId="1">#REF!</definedName>
    <definedName name="dms_CRYf_y16">#REF!</definedName>
    <definedName name="dms_CRYf_y17" localSheetId="0">#REF!</definedName>
    <definedName name="dms_CRYf_y17" localSheetId="1">#REF!</definedName>
    <definedName name="dms_CRYf_y17">#REF!</definedName>
    <definedName name="dms_CRYf_y18" localSheetId="0">#REF!</definedName>
    <definedName name="dms_CRYf_y18" localSheetId="1">#REF!</definedName>
    <definedName name="dms_CRYf_y18">#REF!</definedName>
    <definedName name="dms_CRYf_y19" localSheetId="0">#REF!</definedName>
    <definedName name="dms_CRYf_y19" localSheetId="1">#REF!</definedName>
    <definedName name="dms_CRYf_y19">#REF!</definedName>
    <definedName name="dms_CRYf_y2" localSheetId="0">#REF!</definedName>
    <definedName name="dms_CRYf_y2" localSheetId="1">#REF!</definedName>
    <definedName name="dms_CRYf_y2">#REF!</definedName>
    <definedName name="dms_CRYf_y3" localSheetId="0">#REF!</definedName>
    <definedName name="dms_CRYf_y3" localSheetId="1">#REF!</definedName>
    <definedName name="dms_CRYf_y3">#REF!</definedName>
    <definedName name="dms_CRYf_y4" localSheetId="0">#REF!</definedName>
    <definedName name="dms_CRYf_y4" localSheetId="1">#REF!</definedName>
    <definedName name="dms_CRYf_y4">#REF!</definedName>
    <definedName name="dms_CRYf_y5" localSheetId="0">#REF!</definedName>
    <definedName name="dms_CRYf_y5" localSheetId="1">#REF!</definedName>
    <definedName name="dms_CRYf_y5">#REF!</definedName>
    <definedName name="dms_CRYf_y6" localSheetId="0">#REF!</definedName>
    <definedName name="dms_CRYf_y6" localSheetId="1">#REF!</definedName>
    <definedName name="dms_CRYf_y6">#REF!</definedName>
    <definedName name="dms_CRYf_y7" localSheetId="0">#REF!</definedName>
    <definedName name="dms_CRYf_y7" localSheetId="1">#REF!</definedName>
    <definedName name="dms_CRYf_y7">#REF!</definedName>
    <definedName name="dms_CRYf_y8" localSheetId="0">#REF!</definedName>
    <definedName name="dms_CRYf_y8" localSheetId="1">#REF!</definedName>
    <definedName name="dms_CRYf_y8">#REF!</definedName>
    <definedName name="dms_CRYf_y9" localSheetId="0">#REF!</definedName>
    <definedName name="dms_CRYf_y9" localSheetId="1">#REF!</definedName>
    <definedName name="dms_CRYf_y9">#REF!</definedName>
    <definedName name="dms_DataQuality_List" localSheetId="0">#REF!</definedName>
    <definedName name="dms_DataQuality_List" localSheetId="1">#REF!</definedName>
    <definedName name="dms_DataQuality_List">#REF!</definedName>
    <definedName name="dms_DeterminationRef_List" localSheetId="0">#REF!</definedName>
    <definedName name="dms_DeterminationRef_List" localSheetId="1">#REF!</definedName>
    <definedName name="dms_DeterminationRef_List">#REF!</definedName>
    <definedName name="dms_DollarReal_year" localSheetId="0">#REF!</definedName>
    <definedName name="dms_DollarReal_year" localSheetId="1">#REF!</definedName>
    <definedName name="dms_DollarReal_year">#REF!</definedName>
    <definedName name="dms_FeederName_1" localSheetId="0">#REF!</definedName>
    <definedName name="dms_FeederName_1" localSheetId="1">#REF!</definedName>
    <definedName name="dms_FeederName_1">#REF!</definedName>
    <definedName name="dms_FeederName_2" localSheetId="0">#REF!</definedName>
    <definedName name="dms_FeederName_2" localSheetId="1">#REF!</definedName>
    <definedName name="dms_FeederName_2">#REF!</definedName>
    <definedName name="dms_FeederName_3" localSheetId="0">#REF!</definedName>
    <definedName name="dms_FeederName_3" localSheetId="1">#REF!</definedName>
    <definedName name="dms_FeederName_3">#REF!</definedName>
    <definedName name="dms_FeederName_4" localSheetId="0">#REF!</definedName>
    <definedName name="dms_FeederName_4" localSheetId="1">#REF!</definedName>
    <definedName name="dms_FeederName_4">#REF!</definedName>
    <definedName name="dms_FeederName_5" localSheetId="0">#REF!</definedName>
    <definedName name="dms_FeederName_5" localSheetId="1">#REF!</definedName>
    <definedName name="dms_FeederName_5">#REF!</definedName>
    <definedName name="dms_FeederType_5_flag" localSheetId="0">#REF!</definedName>
    <definedName name="dms_FeederType_5_flag" localSheetId="1">#REF!</definedName>
    <definedName name="dms_FeederType_5_flag">#REF!</definedName>
    <definedName name="dms_FifthFeeder_flag_NSP" localSheetId="0">#REF!</definedName>
    <definedName name="dms_FifthFeeder_flag_NSP" localSheetId="1">#REF!</definedName>
    <definedName name="dms_FifthFeeder_flag_NSP">#REF!</definedName>
    <definedName name="dms_FinalYear_List" localSheetId="0">#REF!</definedName>
    <definedName name="dms_FinalYear_List" localSheetId="1">#REF!</definedName>
    <definedName name="dms_FinalYear_List">#REF!</definedName>
    <definedName name="dms_FormControl_Choices" localSheetId="0">#REF!</definedName>
    <definedName name="dms_FormControl_Choices" localSheetId="1">#REF!</definedName>
    <definedName name="dms_FormControl_Choices">#REF!</definedName>
    <definedName name="dms_FormControl_List" localSheetId="0">#REF!</definedName>
    <definedName name="dms_FormControl_List" localSheetId="1">#REF!</definedName>
    <definedName name="dms_FormControl_List">#REF!</definedName>
    <definedName name="dms_FRCP_ListC" localSheetId="0">#REF!</definedName>
    <definedName name="dms_FRCP_ListC" localSheetId="1">#REF!</definedName>
    <definedName name="dms_FRCP_ListC">#REF!</definedName>
    <definedName name="dms_FRCP_ListF" localSheetId="0">#REF!</definedName>
    <definedName name="dms_FRCP_ListF" localSheetId="1">#REF!</definedName>
    <definedName name="dms_FRCP_ListF">#REF!</definedName>
    <definedName name="dms_FRCP_start_row" localSheetId="0">#REF!</definedName>
    <definedName name="dms_FRCP_start_row" localSheetId="1">#REF!</definedName>
    <definedName name="dms_FRCP_start_row">#REF!</definedName>
    <definedName name="dms_FRCP_y10" localSheetId="0">#REF!</definedName>
    <definedName name="dms_FRCP_y10" localSheetId="1">#REF!</definedName>
    <definedName name="dms_FRCP_y10">#REF!</definedName>
    <definedName name="dms_FRCP_y11" localSheetId="0">#REF!</definedName>
    <definedName name="dms_FRCP_y11" localSheetId="1">#REF!</definedName>
    <definedName name="dms_FRCP_y11">#REF!</definedName>
    <definedName name="dms_FRCP_y12" localSheetId="0">#REF!</definedName>
    <definedName name="dms_FRCP_y12" localSheetId="1">#REF!</definedName>
    <definedName name="dms_FRCP_y12">#REF!</definedName>
    <definedName name="dms_FRCP_y13" localSheetId="0">#REF!</definedName>
    <definedName name="dms_FRCP_y13" localSheetId="1">#REF!</definedName>
    <definedName name="dms_FRCP_y13">#REF!</definedName>
    <definedName name="dms_FRCP_y14" localSheetId="0">#REF!</definedName>
    <definedName name="dms_FRCP_y14" localSheetId="1">#REF!</definedName>
    <definedName name="dms_FRCP_y14">#REF!</definedName>
    <definedName name="dms_FRCP_y2" localSheetId="0">#REF!</definedName>
    <definedName name="dms_FRCP_y2" localSheetId="1">#REF!</definedName>
    <definedName name="dms_FRCP_y2">#REF!</definedName>
    <definedName name="dms_FRCP_y3" localSheetId="0">#REF!</definedName>
    <definedName name="dms_FRCP_y3" localSheetId="1">#REF!</definedName>
    <definedName name="dms_FRCP_y3">#REF!</definedName>
    <definedName name="dms_FRCP_y4" localSheetId="0">#REF!</definedName>
    <definedName name="dms_FRCP_y4" localSheetId="1">#REF!</definedName>
    <definedName name="dms_FRCP_y4">#REF!</definedName>
    <definedName name="dms_FRCP_y5" localSheetId="0">#REF!</definedName>
    <definedName name="dms_FRCP_y5" localSheetId="1">#REF!</definedName>
    <definedName name="dms_FRCP_y5">#REF!</definedName>
    <definedName name="dms_FRCP_y6" localSheetId="0">#REF!</definedName>
    <definedName name="dms_FRCP_y6" localSheetId="1">#REF!</definedName>
    <definedName name="dms_FRCP_y6">#REF!</definedName>
    <definedName name="dms_FRCP_y7" localSheetId="0">#REF!</definedName>
    <definedName name="dms_FRCP_y7" localSheetId="1">#REF!</definedName>
    <definedName name="dms_FRCP_y7">#REF!</definedName>
    <definedName name="dms_FRCP_y8" localSheetId="0">#REF!</definedName>
    <definedName name="dms_FRCP_y8" localSheetId="1">#REF!</definedName>
    <definedName name="dms_FRCP_y8">#REF!</definedName>
    <definedName name="dms_FRCP_y9" localSheetId="0">#REF!</definedName>
    <definedName name="dms_FRCP_y9" localSheetId="1">#REF!</definedName>
    <definedName name="dms_FRCP_y9">#REF!</definedName>
    <definedName name="dms_FRCPlength_List" localSheetId="0">#REF!</definedName>
    <definedName name="dms_FRCPlength_List" localSheetId="1">#REF!</definedName>
    <definedName name="dms_FRCPlength_List">#REF!</definedName>
    <definedName name="dms_FRCPlength_Num" localSheetId="0">#REF!</definedName>
    <definedName name="dms_FRCPlength_Num" localSheetId="1">#REF!</definedName>
    <definedName name="dms_FRCPlength_Num">#REF!</definedName>
    <definedName name="dms_FRCPlength_Num_List" localSheetId="0">#REF!</definedName>
    <definedName name="dms_FRCPlength_Num_List" localSheetId="1">#REF!</definedName>
    <definedName name="dms_FRCPlength_Num_List">#REF!</definedName>
    <definedName name="dms_Header_Span" localSheetId="0">#REF!</definedName>
    <definedName name="dms_Header_Span" localSheetId="1">#REF!</definedName>
    <definedName name="dms_Header_Span">#REF!</definedName>
    <definedName name="dms_InputSource" localSheetId="0">#REF!</definedName>
    <definedName name="dms_InputSource" localSheetId="1">#REF!</definedName>
    <definedName name="dms_InputSource">#REF!</definedName>
    <definedName name="dms_InputTradingName" localSheetId="0">#REF!</definedName>
    <definedName name="dms_InputTradingName" localSheetId="1">#REF!</definedName>
    <definedName name="dms_InputTradingName">#REF!</definedName>
    <definedName name="dms_JurisdictionList" localSheetId="0">#REF!</definedName>
    <definedName name="dms_JurisdictionList" localSheetId="1">#REF!</definedName>
    <definedName name="dms_JurisdictionList">#REF!</definedName>
    <definedName name="dms_LeapYear_Result" localSheetId="0">#REF!</definedName>
    <definedName name="dms_LeapYear_Result" localSheetId="1">#REF!</definedName>
    <definedName name="dms_LeapYear_Result">#REF!</definedName>
    <definedName name="dms_LongRural_flag" localSheetId="0">#REF!</definedName>
    <definedName name="dms_LongRural_flag" localSheetId="1">#REF!</definedName>
    <definedName name="dms_LongRural_flag">#REF!</definedName>
    <definedName name="dms_Model" localSheetId="0">#REF!</definedName>
    <definedName name="dms_Model" localSheetId="1">#REF!</definedName>
    <definedName name="dms_Model">#REF!</definedName>
    <definedName name="dms_Model_List" localSheetId="0">#REF!</definedName>
    <definedName name="dms_Model_List" localSheetId="1">#REF!</definedName>
    <definedName name="dms_Model_List">#REF!</definedName>
    <definedName name="dms_Model_Span" localSheetId="0">#REF!</definedName>
    <definedName name="dms_Model_Span" localSheetId="1">#REF!</definedName>
    <definedName name="dms_Model_Span">#REF!</definedName>
    <definedName name="dms_Model_Span_List" localSheetId="0">#REF!</definedName>
    <definedName name="dms_Model_Span_List" localSheetId="1">#REF!</definedName>
    <definedName name="dms_Model_Span_List">#REF!</definedName>
    <definedName name="dms_MultiYear_Flag" localSheetId="0">#REF!</definedName>
    <definedName name="dms_MultiYear_Flag" localSheetId="1">#REF!</definedName>
    <definedName name="dms_MultiYear_Flag">#REF!</definedName>
    <definedName name="dms_MultiYear_ResponseFlag" localSheetId="0">#REF!</definedName>
    <definedName name="dms_MultiYear_ResponseFlag" localSheetId="1">#REF!</definedName>
    <definedName name="dms_MultiYear_ResponseFlag">#REF!</definedName>
    <definedName name="dms_PAddr1_List" localSheetId="0">#REF!</definedName>
    <definedName name="dms_PAddr1_List" localSheetId="1">#REF!</definedName>
    <definedName name="dms_PAddr1_List">#REF!</definedName>
    <definedName name="dms_PAddr2_List" localSheetId="0">#REF!</definedName>
    <definedName name="dms_PAddr2_List" localSheetId="1">#REF!</definedName>
    <definedName name="dms_PAddr2_List">#REF!</definedName>
    <definedName name="dms_PRCP_start_row" localSheetId="0">#REF!</definedName>
    <definedName name="dms_PRCP_start_row" localSheetId="1">#REF!</definedName>
    <definedName name="dms_PRCP_start_row">#REF!</definedName>
    <definedName name="dms_PRCPlength_List" localSheetId="0">#REF!</definedName>
    <definedName name="dms_PRCPlength_List" localSheetId="1">#REF!</definedName>
    <definedName name="dms_PRCPlength_List">#REF!</definedName>
    <definedName name="dms_PRCPlength_Num" localSheetId="0">#REF!</definedName>
    <definedName name="dms_PRCPlength_Num" localSheetId="1">#REF!</definedName>
    <definedName name="dms_PRCPlength_Num">#REF!</definedName>
    <definedName name="dms_Previous_DollarReal_year" localSheetId="0">#REF!</definedName>
    <definedName name="dms_Previous_DollarReal_year" localSheetId="1">#REF!</definedName>
    <definedName name="dms_Previous_DollarReal_year">#REF!</definedName>
    <definedName name="dms_PState_List" localSheetId="0">#REF!</definedName>
    <definedName name="dms_PState_List" localSheetId="1">#REF!</definedName>
    <definedName name="dms_PState_List">#REF!</definedName>
    <definedName name="dms_PSuburb_List" localSheetId="0">#REF!</definedName>
    <definedName name="dms_PSuburb_List" localSheetId="1">#REF!</definedName>
    <definedName name="dms_PSuburb_List">#REF!</definedName>
    <definedName name="dms_Public_Lighting_List" localSheetId="0">#REF!</definedName>
    <definedName name="dms_Public_Lighting_List" localSheetId="1">#REF!</definedName>
    <definedName name="dms_Public_Lighting_List">#REF!</definedName>
    <definedName name="dms_Reset_final_year" localSheetId="0">#REF!</definedName>
    <definedName name="dms_Reset_final_year" localSheetId="1">#REF!</definedName>
    <definedName name="dms_Reset_final_year">#REF!</definedName>
    <definedName name="dms_Reset_RYE" localSheetId="0">#REF!</definedName>
    <definedName name="dms_Reset_RYE" localSheetId="1">#REF!</definedName>
    <definedName name="dms_Reset_RYE">#REF!</definedName>
    <definedName name="dms_RPT" localSheetId="0">#REF!</definedName>
    <definedName name="dms_RPT" localSheetId="1">#REF!</definedName>
    <definedName name="dms_RPT">#REF!</definedName>
    <definedName name="dms_RPT_List" localSheetId="0">#REF!</definedName>
    <definedName name="dms_RPT_List" localSheetId="1">#REF!</definedName>
    <definedName name="dms_RPT_List">#REF!</definedName>
    <definedName name="dms_RPTMonth" localSheetId="0">#REF!</definedName>
    <definedName name="dms_RPTMonth" localSheetId="1">#REF!</definedName>
    <definedName name="dms_RPTMonth">#REF!</definedName>
    <definedName name="dms_RPTMonth_List" localSheetId="0">#REF!</definedName>
    <definedName name="dms_RPTMonth_List" localSheetId="1">#REF!</definedName>
    <definedName name="dms_RPTMonth_List">#REF!</definedName>
    <definedName name="dms_RYE_Formula_Result" localSheetId="0">#REF!</definedName>
    <definedName name="dms_RYE_Formula_Result" localSheetId="1">#REF!</definedName>
    <definedName name="dms_RYE_Formula_Result">#REF!</definedName>
    <definedName name="dms_RYE_result" localSheetId="0">#REF!</definedName>
    <definedName name="dms_RYE_result" localSheetId="1">#REF!</definedName>
    <definedName name="dms_RYE_result">#REF!</definedName>
    <definedName name="dms_RYE_start_row" localSheetId="0">#REF!</definedName>
    <definedName name="dms_RYE_start_row" localSheetId="1">#REF!</definedName>
    <definedName name="dms_RYE_start_row">#REF!</definedName>
    <definedName name="dms_Sector_List" localSheetId="0">#REF!</definedName>
    <definedName name="dms_Sector_List" localSheetId="1">#REF!</definedName>
    <definedName name="dms_Sector_List">#REF!</definedName>
    <definedName name="dms_Segment" localSheetId="0">#REF!</definedName>
    <definedName name="dms_Segment" localSheetId="1">#REF!</definedName>
    <definedName name="dms_Segment">#REF!</definedName>
    <definedName name="dms_Segment_List" localSheetId="0">#REF!</definedName>
    <definedName name="dms_Segment_List" localSheetId="1">#REF!</definedName>
    <definedName name="dms_Segment_List">#REF!</definedName>
    <definedName name="dms_Selected_Source" localSheetId="0">#REF!</definedName>
    <definedName name="dms_Selected_Source" localSheetId="1">#REF!</definedName>
    <definedName name="dms_Selected_Source">#REF!</definedName>
    <definedName name="dms_ShortRural_flag" localSheetId="0">#REF!</definedName>
    <definedName name="dms_ShortRural_flag" localSheetId="1">#REF!</definedName>
    <definedName name="dms_ShortRural_flag">#REF!</definedName>
    <definedName name="dms_SingleYear_Model" localSheetId="0">#REF!</definedName>
    <definedName name="dms_SingleYear_Model" localSheetId="1">#REF!</definedName>
    <definedName name="dms_SingleYear_Model">#REF!</definedName>
    <definedName name="dms_SingleYearModel" localSheetId="0">#REF!</definedName>
    <definedName name="dms_SingleYearModel" localSheetId="1">#REF!</definedName>
    <definedName name="dms_SingleYearModel">#REF!</definedName>
    <definedName name="dms_SourceList" localSheetId="0">#REF!</definedName>
    <definedName name="dms_SourceList" localSheetId="1">#REF!</definedName>
    <definedName name="dms_SourceList">#REF!</definedName>
    <definedName name="dms_Specified_FinalYear" localSheetId="0">#REF!</definedName>
    <definedName name="dms_Specified_FinalYear" localSheetId="1">#REF!</definedName>
    <definedName name="dms_Specified_FinalYear">#REF!</definedName>
    <definedName name="dms_Specified_RYE" localSheetId="0">#REF!</definedName>
    <definedName name="dms_Specified_RYE" localSheetId="1">#REF!</definedName>
    <definedName name="dms_Specified_RYE">#REF!</definedName>
    <definedName name="dms_SpecifiedYear_Span" localSheetId="0">#REF!</definedName>
    <definedName name="dms_SpecifiedYear_Span" localSheetId="1">#REF!</definedName>
    <definedName name="dms_SpecifiedYear_Span">#REF!</definedName>
    <definedName name="dms_start_year" localSheetId="0">#REF!</definedName>
    <definedName name="dms_start_year" localSheetId="1">#REF!</definedName>
    <definedName name="dms_start_year">#REF!</definedName>
    <definedName name="dms_State_List" localSheetId="0">#REF!</definedName>
    <definedName name="dms_State_List" localSheetId="1">#REF!</definedName>
    <definedName name="dms_State_List">#REF!</definedName>
    <definedName name="dms_Suburb_List" localSheetId="0">#REF!</definedName>
    <definedName name="dms_Suburb_List" localSheetId="1">#REF!</definedName>
    <definedName name="dms_Suburb_List">#REF!</definedName>
    <definedName name="dms_TradingName" localSheetId="0">#REF!</definedName>
    <definedName name="dms_TradingName" localSheetId="1">#REF!</definedName>
    <definedName name="dms_TradingName">#REF!</definedName>
    <definedName name="dms_TradingName_List" localSheetId="0">#REF!</definedName>
    <definedName name="dms_TradingName_List" localSheetId="1">#REF!</definedName>
    <definedName name="dms_TradingName_List">#REF!</definedName>
    <definedName name="dms_TradingNameFull_List" localSheetId="0">#REF!</definedName>
    <definedName name="dms_TradingNameFull_List" localSheetId="1">#REF!</definedName>
    <definedName name="dms_TradingNameFull_List">#REF!</definedName>
    <definedName name="dms_Typed_Submission_Date" localSheetId="0">#REF!</definedName>
    <definedName name="dms_Typed_Submission_Date" localSheetId="1">#REF!</definedName>
    <definedName name="dms_Typed_Submission_Date">#REF!</definedName>
    <definedName name="dms_Urban_flag" localSheetId="0">#REF!</definedName>
    <definedName name="dms_Urban_flag" localSheetId="1">#REF!</definedName>
    <definedName name="dms_Urban_flag">#REF!</definedName>
    <definedName name="dms_Worksheet_List" localSheetId="0">#REF!</definedName>
    <definedName name="dms_Worksheet_List" localSheetId="1">#REF!</definedName>
    <definedName name="dms_Worksheet_List">#REF!</definedName>
    <definedName name="dms_y1" localSheetId="0">#REF!</definedName>
    <definedName name="dms_y1" localSheetId="1">#REF!</definedName>
    <definedName name="dms_y1">#REF!</definedName>
    <definedName name="Drc" localSheetId="0">#REF!</definedName>
    <definedName name="Drc" localSheetId="1">#REF!</definedName>
    <definedName name="Drc">#REF!</definedName>
    <definedName name="Drpc" localSheetId="0">#REF!</definedName>
    <definedName name="Drpc" localSheetId="1">#REF!</definedName>
    <definedName name="Drpc">#REF!</definedName>
    <definedName name="Drpt" localSheetId="0">#REF!</definedName>
    <definedName name="Drpt" localSheetId="1">#REF!</definedName>
    <definedName name="Drpt">#REF!</definedName>
    <definedName name="Dv" localSheetId="0">#REF!</definedName>
    <definedName name="Dv" localSheetId="1">#REF!</definedName>
    <definedName name="Dv">#REF!</definedName>
    <definedName name="ELE" localSheetId="0">OFFSET(#REF!,0,0,COUNTA(#REF!)-1,1)</definedName>
    <definedName name="ELE" localSheetId="1">OFFSET(#REF!,0,0,COUNTA(#REF!)-1,1)</definedName>
    <definedName name="ELE">OFFSET(#REF!,0,0,COUNTA(#REF!)-1,1)</definedName>
    <definedName name="ERC_Final_Calc" localSheetId="0">#REF!</definedName>
    <definedName name="ERC_Final_Calc" localSheetId="1">#REF!</definedName>
    <definedName name="ERC_Final_Calc">#REF!</definedName>
    <definedName name="ERC_Yr01_Inc" localSheetId="0">#REF!</definedName>
    <definedName name="ERC_Yr01_Inc" localSheetId="1">#REF!</definedName>
    <definedName name="ERC_Yr01_Inc">#REF!</definedName>
    <definedName name="Existing_LEDs" localSheetId="0">#REF!</definedName>
    <definedName name="Existing_LEDs" localSheetId="1">#REF!</definedName>
    <definedName name="Existing_LEDs">#REF!</definedName>
    <definedName name="Exit_Fee" localSheetId="0">#REF!</definedName>
    <definedName name="Exit_Fee" localSheetId="1">#REF!</definedName>
    <definedName name="Exit_Fee">#REF!</definedName>
    <definedName name="f" localSheetId="0">#REF!</definedName>
    <definedName name="f" localSheetId="1">#REF!</definedName>
    <definedName name="f">#REF!</definedName>
    <definedName name="Factor" localSheetId="0">#REF!</definedName>
    <definedName name="Factor" localSheetId="1">#REF!</definedName>
    <definedName name="Factor">#REF!</definedName>
    <definedName name="FOC_1415" localSheetId="0">#REF!</definedName>
    <definedName name="FOC_1415" localSheetId="1">#REF!</definedName>
    <definedName name="FOC_1415">#REF!</definedName>
    <definedName name="FOC_1516" localSheetId="0">#REF!</definedName>
    <definedName name="FOC_1516" localSheetId="1">#REF!</definedName>
    <definedName name="FOC_1516">#REF!</definedName>
    <definedName name="FOC_1617" localSheetId="0">#REF!</definedName>
    <definedName name="FOC_1617" localSheetId="1">#REF!</definedName>
    <definedName name="FOC_1617">#REF!</definedName>
    <definedName name="FOC_1718" localSheetId="0">#REF!</definedName>
    <definedName name="FOC_1718" localSheetId="1">#REF!</definedName>
    <definedName name="FOC_1718">#REF!</definedName>
    <definedName name="FOC_1819" localSheetId="0">#REF!</definedName>
    <definedName name="FOC_1819" localSheetId="1">#REF!</definedName>
    <definedName name="FOC_1819">#REF!</definedName>
    <definedName name="FOC_1920" localSheetId="0">#REF!</definedName>
    <definedName name="FOC_1920" localSheetId="1">#REF!</definedName>
    <definedName name="FOC_1920">#REF!</definedName>
    <definedName name="FRC213_013" localSheetId="0">OFFSET(#REF!,0,0,COUNTA(#REF!),COUNTA(#REF!))</definedName>
    <definedName name="FRC213_013" localSheetId="1">OFFSET(#REF!,0,0,COUNTA(#REF!),COUNTA(#REF!))</definedName>
    <definedName name="FRC213_013">OFFSET(#REF!,0,0,COUNTA(#REF!),COUNTA(#REF!))</definedName>
    <definedName name="FRC246_TABLE" localSheetId="0">OFFSET(#REF!,0,0,COUNTA(#REF!),COUNTA(#REF!))</definedName>
    <definedName name="FRC246_TABLE" localSheetId="1">OFFSET(#REF!,0,0,COUNTA(#REF!),COUNTA(#REF!))</definedName>
    <definedName name="FRC246_TABLE">OFFSET(#REF!,0,0,COUNTA(#REF!),COUNTA(#REF!))</definedName>
    <definedName name="FRCP_1to5">"2015-16 to 2019-20"</definedName>
    <definedName name="FRCP_final_year" localSheetId="0">#REF!</definedName>
    <definedName name="FRCP_final_year" localSheetId="1">#REF!</definedName>
    <definedName name="FRCP_final_year">#REF!</definedName>
    <definedName name="FRCP_span" localSheetId="0">CONCATENATE('AER Final Decision'!FRCP_y1, " to ", 'AER Final Decision'!FRCP_y5)</definedName>
    <definedName name="FRCP_span" localSheetId="1">CONCATENATE('AER Final decision changes'!FRCP_y1, " to ", 'AER Final decision changes'!FRCP_y5)</definedName>
    <definedName name="FRCP_span" localSheetId="6">CONCATENATE([0]!FRCP_y1, " to ", [0]!FRCP_y5)</definedName>
    <definedName name="FRCP_span">CONCATENATE([0]!FRCP_y1, " to ", [0]!FRCP_y5)</definedName>
    <definedName name="FRCP_y1" localSheetId="0">#REF!</definedName>
    <definedName name="FRCP_y1" localSheetId="1">#REF!</definedName>
    <definedName name="FRCP_y1">#REF!</definedName>
    <definedName name="FRCP_y10" localSheetId="0">#REF!</definedName>
    <definedName name="FRCP_y10" localSheetId="1">#REF!</definedName>
    <definedName name="FRCP_y10">#REF!</definedName>
    <definedName name="FRCP_y11" localSheetId="0">#REF!</definedName>
    <definedName name="FRCP_y11" localSheetId="1">#REF!</definedName>
    <definedName name="FRCP_y11">#REF!</definedName>
    <definedName name="FRCP_y12" localSheetId="0">#REF!</definedName>
    <definedName name="FRCP_y12" localSheetId="1">#REF!</definedName>
    <definedName name="FRCP_y12">#REF!</definedName>
    <definedName name="FRCP_y13" localSheetId="0">#REF!</definedName>
    <definedName name="FRCP_y13" localSheetId="1">#REF!</definedName>
    <definedName name="FRCP_y13">#REF!</definedName>
    <definedName name="FRCP_y14" localSheetId="0">#REF!</definedName>
    <definedName name="FRCP_y14" localSheetId="1">#REF!</definedName>
    <definedName name="FRCP_y14">#REF!</definedName>
    <definedName name="FRCP_y15" localSheetId="0">#REF!</definedName>
    <definedName name="FRCP_y15" localSheetId="1">#REF!</definedName>
    <definedName name="FRCP_y15">#REF!</definedName>
    <definedName name="FRCP_y2" localSheetId="0">#REF!</definedName>
    <definedName name="FRCP_y2" localSheetId="1">#REF!</definedName>
    <definedName name="FRCP_y2">#REF!</definedName>
    <definedName name="FRCP_y3" localSheetId="0">#REF!</definedName>
    <definedName name="FRCP_y3" localSheetId="1">#REF!</definedName>
    <definedName name="FRCP_y3">#REF!</definedName>
    <definedName name="FRCP_y4" localSheetId="0">#REF!</definedName>
    <definedName name="FRCP_y4" localSheetId="1">#REF!</definedName>
    <definedName name="FRCP_y4">#REF!</definedName>
    <definedName name="FRCP_y5" localSheetId="0">#REF!</definedName>
    <definedName name="FRCP_y5" localSheetId="1">#REF!</definedName>
    <definedName name="FRCP_y5">#REF!</definedName>
    <definedName name="FRCP_y6" localSheetId="0">#REF!</definedName>
    <definedName name="FRCP_y6" localSheetId="1">#REF!</definedName>
    <definedName name="FRCP_y6">#REF!</definedName>
    <definedName name="FRCP_y7" localSheetId="0">#REF!</definedName>
    <definedName name="FRCP_y7" localSheetId="1">#REF!</definedName>
    <definedName name="FRCP_y7">#REF!</definedName>
    <definedName name="FRCP_y8" localSheetId="0">#REF!</definedName>
    <definedName name="FRCP_y8" localSheetId="1">#REF!</definedName>
    <definedName name="FRCP_y8">#REF!</definedName>
    <definedName name="FRCP_y9" localSheetId="0">#REF!</definedName>
    <definedName name="FRCP_y9" localSheetId="1">#REF!</definedName>
    <definedName name="FRCP_y9">#REF!</definedName>
    <definedName name="FW_10" localSheetId="0">#REF!</definedName>
    <definedName name="FW_10" localSheetId="1">#REF!</definedName>
    <definedName name="FW_10">#REF!</definedName>
    <definedName name="FW_11" localSheetId="0">#REF!</definedName>
    <definedName name="FW_11" localSheetId="1">#REF!</definedName>
    <definedName name="FW_11">#REF!</definedName>
    <definedName name="FW_12" localSheetId="0">#REF!</definedName>
    <definedName name="FW_12" localSheetId="1">#REF!</definedName>
    <definedName name="FW_12">#REF!</definedName>
    <definedName name="FW_15" localSheetId="0">#REF!</definedName>
    <definedName name="FW_15" localSheetId="1">#REF!</definedName>
    <definedName name="FW_15">#REF!</definedName>
    <definedName name="FW_17" localSheetId="0">#REF!</definedName>
    <definedName name="FW_17" localSheetId="1">#REF!</definedName>
    <definedName name="FW_17">#REF!</definedName>
    <definedName name="FW_20" localSheetId="0">#REF!</definedName>
    <definedName name="FW_20" localSheetId="1">#REF!</definedName>
    <definedName name="FW_20">#REF!</definedName>
    <definedName name="FW_3" localSheetId="0">#REF!</definedName>
    <definedName name="FW_3" localSheetId="1">#REF!</definedName>
    <definedName name="FW_3">#REF!</definedName>
    <definedName name="FW_4" localSheetId="0">#REF!</definedName>
    <definedName name="FW_4" localSheetId="1">#REF!</definedName>
    <definedName name="FW_4">#REF!</definedName>
    <definedName name="FW_5" localSheetId="0">#REF!</definedName>
    <definedName name="FW_5" localSheetId="1">#REF!</definedName>
    <definedName name="FW_5">#REF!</definedName>
    <definedName name="FW_72" localSheetId="0">#REF!</definedName>
    <definedName name="FW_72" localSheetId="1">#REF!</definedName>
    <definedName name="FW_72">#REF!</definedName>
    <definedName name="FW_9" localSheetId="0">#REF!</definedName>
    <definedName name="FW_9" localSheetId="1">#REF!</definedName>
    <definedName name="FW_9">#REF!</definedName>
    <definedName name="FY" localSheetId="0">OFFSET(#REF!,0,0,COUNTA(#REF!)-1,1)</definedName>
    <definedName name="FY" localSheetId="1">OFFSET(#REF!,0,0,COUNTA(#REF!)-1,1)</definedName>
    <definedName name="FY">OFFSET(#REF!,0,0,COUNTA(#REF!)-1,1)</definedName>
    <definedName name="g" localSheetId="0">#REF!</definedName>
    <definedName name="g" localSheetId="1">#REF!</definedName>
    <definedName name="g">#REF!</definedName>
    <definedName name="Icpr" localSheetId="0">#REF!</definedName>
    <definedName name="Icpr" localSheetId="1">#REF!</definedName>
    <definedName name="Icpr">#REF!</definedName>
    <definedName name="Index1" localSheetId="0">#REF!</definedName>
    <definedName name="Index1" localSheetId="1">#REF!</definedName>
    <definedName name="Index1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B" localSheetId="0">#REF!</definedName>
    <definedName name="LAB" localSheetId="1">#REF!</definedName>
    <definedName name="LAB">#REF!</definedName>
    <definedName name="LAB_CAT" localSheetId="0">#REF!</definedName>
    <definedName name="LAB_CAT" localSheetId="1">#REF!</definedName>
    <definedName name="LAB_CAT">#REF!</definedName>
    <definedName name="LAB_ESC_1617" localSheetId="0">#REF!</definedName>
    <definedName name="LAB_ESC_1617" localSheetId="1">#REF!</definedName>
    <definedName name="LAB_ESC_1617">#REF!</definedName>
    <definedName name="LAB_ESC_1718" localSheetId="0">#REF!</definedName>
    <definedName name="LAB_ESC_1718" localSheetId="1">#REF!</definedName>
    <definedName name="LAB_ESC_1718">#REF!</definedName>
    <definedName name="LAB_ESC_1819" localSheetId="0">#REF!</definedName>
    <definedName name="LAB_ESC_1819" localSheetId="1">#REF!</definedName>
    <definedName name="LAB_ESC_1819">#REF!</definedName>
    <definedName name="LAB_ESC_1920" localSheetId="0">#REF!</definedName>
    <definedName name="LAB_ESC_1920" localSheetId="1">#REF!</definedName>
    <definedName name="LAB_ESC_1920">#REF!</definedName>
    <definedName name="LAB_INC" localSheetId="0">#REF!</definedName>
    <definedName name="LAB_INC" localSheetId="1">#REF!</definedName>
    <definedName name="LAB_INC">#REF!</definedName>
    <definedName name="LAB_OT" localSheetId="0">#REF!</definedName>
    <definedName name="LAB_OT" localSheetId="1">#REF!</definedName>
    <definedName name="LAB_OT">#REF!</definedName>
    <definedName name="LAN" localSheetId="0" hidden="1">{"Ownership",#N/A,FALSE,"Ownership";"Contents",#N/A,FALSE,"Contents"}</definedName>
    <definedName name="LAN" localSheetId="1" hidden="1">{"Ownership",#N/A,FALSE,"Ownership";"Contents",#N/A,FALSE,"Contents"}</definedName>
    <definedName name="LAN" localSheetId="6" hidden="1">{"Ownership",#N/A,FALSE,"Ownership";"Contents",#N/A,FALSE,"Contents"}</definedName>
    <definedName name="LAN" hidden="1">{"Ownership",#N/A,FALSE,"Ownership";"Contents",#N/A,FALSE,"Contents"}</definedName>
    <definedName name="LED_Life" localSheetId="0">#REF!</definedName>
    <definedName name="LED_Life" localSheetId="1">#REF!</definedName>
    <definedName name="LED_Life">#REF!</definedName>
    <definedName name="LED_Light" localSheetId="0">#REF!</definedName>
    <definedName name="LED_Light" localSheetId="1">#REF!</definedName>
    <definedName name="LED_Light">#REF!</definedName>
    <definedName name="LED_List" localSheetId="0">#REF!</definedName>
    <definedName name="LED_List" localSheetId="1">#REF!</definedName>
    <definedName name="LED_List">#REF!</definedName>
    <definedName name="LED_opex_sav_include" localSheetId="0">#REF!</definedName>
    <definedName name="LED_opex_sav_include" localSheetId="1">#REF!</definedName>
    <definedName name="LED_opex_sav_include">#REF!</definedName>
    <definedName name="LED_opex_savings" localSheetId="0">#REF!</definedName>
    <definedName name="LED_opex_savings" localSheetId="1">#REF!</definedName>
    <definedName name="LED_opex_savings">#REF!</definedName>
    <definedName name="Length1" localSheetId="0">#REF!</definedName>
    <definedName name="Length1" localSheetId="1">#REF!</definedName>
    <definedName name="Length1">#REF!</definedName>
    <definedName name="List1" localSheetId="0">#REF!</definedName>
    <definedName name="List1" localSheetId="1">#REF!</definedName>
    <definedName name="List1">#REF!</definedName>
    <definedName name="List2" localSheetId="0">#REF!</definedName>
    <definedName name="List2" localSheetId="1">#REF!</definedName>
    <definedName name="List2">#REF!</definedName>
    <definedName name="List3" localSheetId="0">#REF!</definedName>
    <definedName name="List3" localSheetId="1">#REF!</definedName>
    <definedName name="List3">#REF!</definedName>
    <definedName name="MAT_1314" localSheetId="0">#REF!</definedName>
    <definedName name="MAT_1314" localSheetId="1">#REF!</definedName>
    <definedName name="MAT_1314">#REF!</definedName>
    <definedName name="MAT_1415" localSheetId="0">#REF!</definedName>
    <definedName name="MAT_1415" localSheetId="1">#REF!</definedName>
    <definedName name="MAT_1415">#REF!</definedName>
    <definedName name="MAT_1516" localSheetId="0">#REF!</definedName>
    <definedName name="MAT_1516" localSheetId="1">#REF!</definedName>
    <definedName name="MAT_1516">#REF!</definedName>
    <definedName name="MAT_1617" localSheetId="0">#REF!</definedName>
    <definedName name="MAT_1617" localSheetId="1">#REF!</definedName>
    <definedName name="MAT_1617">#REF!</definedName>
    <definedName name="MAT_1718" localSheetId="0">#REF!</definedName>
    <definedName name="MAT_1718" localSheetId="1">#REF!</definedName>
    <definedName name="MAT_1718">#REF!</definedName>
    <definedName name="MAT_1819" localSheetId="0">#REF!</definedName>
    <definedName name="MAT_1819" localSheetId="1">#REF!</definedName>
    <definedName name="MAT_1819">#REF!</definedName>
    <definedName name="MAT_1920" localSheetId="0">#REF!</definedName>
    <definedName name="MAT_1920" localSheetId="1">#REF!</definedName>
    <definedName name="MAT_1920">#REF!</definedName>
    <definedName name="Match_Row" localSheetId="0">#REF!</definedName>
    <definedName name="Match_Row" localSheetId="1">#REF!</definedName>
    <definedName name="Match_Row">#REF!</definedName>
    <definedName name="Materials" localSheetId="0">#REF!</definedName>
    <definedName name="Materials" localSheetId="1">#REF!</definedName>
    <definedName name="Materials">#REF!</definedName>
    <definedName name="Max_LEDopex" localSheetId="0">#REF!</definedName>
    <definedName name="Max_LEDopex" localSheetId="1">#REF!</definedName>
    <definedName name="Max_LEDopex">#REF!</definedName>
    <definedName name="Million" localSheetId="0">#REF!</definedName>
    <definedName name="Million" localSheetId="1">#REF!</definedName>
    <definedName name="Million">#REF!</definedName>
    <definedName name="Millions" localSheetId="0">#REF!</definedName>
    <definedName name="Millions" localSheetId="1">#REF!</definedName>
    <definedName name="Millions">#REF!</definedName>
    <definedName name="MOC_1415" localSheetId="0">#REF!</definedName>
    <definedName name="MOC_1415" localSheetId="1">#REF!</definedName>
    <definedName name="MOC_1415">#REF!</definedName>
    <definedName name="MOC_1516" localSheetId="0">#REF!</definedName>
    <definedName name="MOC_1516" localSheetId="1">#REF!</definedName>
    <definedName name="MOC_1516">#REF!</definedName>
    <definedName name="MOC_1617" localSheetId="0">#REF!</definedName>
    <definedName name="MOC_1617" localSheetId="1">#REF!</definedName>
    <definedName name="MOC_1617">#REF!</definedName>
    <definedName name="MOC_1718" localSheetId="0">#REF!</definedName>
    <definedName name="MOC_1718" localSheetId="1">#REF!</definedName>
    <definedName name="MOC_1718">#REF!</definedName>
    <definedName name="MOC_1819" localSheetId="0">#REF!</definedName>
    <definedName name="MOC_1819" localSheetId="1">#REF!</definedName>
    <definedName name="MOC_1819">#REF!</definedName>
    <definedName name="MOC_1920" localSheetId="0">#REF!</definedName>
    <definedName name="MOC_1920" localSheetId="1">#REF!</definedName>
    <definedName name="MOC_1920">#REF!</definedName>
    <definedName name="Model_Name" localSheetId="0">#REF!</definedName>
    <definedName name="Model_Name" localSheetId="1">#REF!</definedName>
    <definedName name="Model_Name">#REF!</definedName>
    <definedName name="Model_Start_Date" localSheetId="0">#REF!</definedName>
    <definedName name="Model_Start_Date" localSheetId="1">#REF!</definedName>
    <definedName name="Model_Start_Date">#REF!</definedName>
    <definedName name="MTH_ACT" localSheetId="0">#REF!</definedName>
    <definedName name="MTH_ACT" localSheetId="1">#REF!</definedName>
    <definedName name="MTH_ACT">#REF!</definedName>
    <definedName name="MTH_BUD" localSheetId="0">#REF!</definedName>
    <definedName name="MTH_BUD" localSheetId="1">#REF!</definedName>
    <definedName name="MTH_BUD">#REF!</definedName>
    <definedName name="Mths_In_Yr" localSheetId="0">#REF!</definedName>
    <definedName name="Mths_In_Yr" localSheetId="1">#REF!</definedName>
    <definedName name="Mths_In_Yr">#REF!</definedName>
    <definedName name="MVtable" localSheetId="0">#REF!</definedName>
    <definedName name="MVtable" localSheetId="1">#REF!</definedName>
    <definedName name="MVtable">#REF!</definedName>
    <definedName name="n_a" localSheetId="0">#REF!</definedName>
    <definedName name="n_a" localSheetId="1">#REF!</definedName>
    <definedName name="n_a">#REF!</definedName>
    <definedName name="NA" localSheetId="0">#REF!</definedName>
    <definedName name="NA" localSheetId="1">#REF!</definedName>
    <definedName name="NA">#REF!</definedName>
    <definedName name="NMI_master" localSheetId="0">#REF!</definedName>
    <definedName name="NMI_master" localSheetId="1">#REF!</definedName>
    <definedName name="NMI_master">#REF!</definedName>
    <definedName name="Nominal" localSheetId="0">#REF!</definedName>
    <definedName name="Nominal" localSheetId="1">#REF!</definedName>
    <definedName name="Nominal">#REF!</definedName>
    <definedName name="NPV_C" localSheetId="0">#REF!</definedName>
    <definedName name="NPV_C" localSheetId="1">#REF!</definedName>
    <definedName name="NPV_C">#REF!</definedName>
    <definedName name="NPV_D" localSheetId="0">#REF!</definedName>
    <definedName name="NPV_D" localSheetId="1">#REF!</definedName>
    <definedName name="NPV_D">#REF!</definedName>
    <definedName name="NPV_D21" localSheetId="0">#REF!</definedName>
    <definedName name="NPV_D21" localSheetId="1">#REF!</definedName>
    <definedName name="NPV_D21">#REF!</definedName>
    <definedName name="NTC_master" localSheetId="0">#REF!</definedName>
    <definedName name="NTC_master" localSheetId="1">#REF!</definedName>
    <definedName name="NTC_master">#REF!</definedName>
    <definedName name="OH_1415" localSheetId="0">#REF!</definedName>
    <definedName name="OH_1415" localSheetId="1">#REF!</definedName>
    <definedName name="OH_1415">#REF!</definedName>
    <definedName name="OH_1516" localSheetId="0">#REF!</definedName>
    <definedName name="OH_1516" localSheetId="1">#REF!</definedName>
    <definedName name="OH_1516">#REF!</definedName>
    <definedName name="OH_1617" localSheetId="0">#REF!</definedName>
    <definedName name="OH_1617" localSheetId="1">#REF!</definedName>
    <definedName name="OH_1617">#REF!</definedName>
    <definedName name="OH_1718" localSheetId="0">#REF!</definedName>
    <definedName name="OH_1718" localSheetId="1">#REF!</definedName>
    <definedName name="OH_1718">#REF!</definedName>
    <definedName name="OH_1819" localSheetId="0">#REF!</definedName>
    <definedName name="OH_1819" localSheetId="1">#REF!</definedName>
    <definedName name="OH_1819">#REF!</definedName>
    <definedName name="OH_1920" localSheetId="0">#REF!</definedName>
    <definedName name="OH_1920" localSheetId="1">#REF!</definedName>
    <definedName name="OH_1920">#REF!</definedName>
    <definedName name="Output_Range" localSheetId="0">#REF!</definedName>
    <definedName name="Output_Range" localSheetId="1">#REF!</definedName>
    <definedName name="Output_Range">#REF!</definedName>
    <definedName name="Output1" localSheetId="0">#REF!</definedName>
    <definedName name="Output1" localSheetId="1">#REF!</definedName>
    <definedName name="Output1">#REF!</definedName>
    <definedName name="Output2" localSheetId="0">#REF!</definedName>
    <definedName name="Output2" localSheetId="1">#REF!</definedName>
    <definedName name="Output2">#REF!</definedName>
    <definedName name="P_0_RevCap" localSheetId="0">#REF!</definedName>
    <definedName name="P_0_RevCap" localSheetId="1">#REF!</definedName>
    <definedName name="P_0_RevCap">#REF!</definedName>
    <definedName name="P_0_RevYld" localSheetId="0">#REF!</definedName>
    <definedName name="P_0_RevYld" localSheetId="1">#REF!</definedName>
    <definedName name="P_0_RevYld">#REF!</definedName>
    <definedName name="P_0_WAPC" localSheetId="0">#REF!</definedName>
    <definedName name="P_0_WAPC" localSheetId="1">#REF!</definedName>
    <definedName name="P_0_WAPC">#REF!</definedName>
    <definedName name="Percent" localSheetId="0">#REF!</definedName>
    <definedName name="Percent" localSheetId="1">#REF!</definedName>
    <definedName name="Percent">#REF!</definedName>
    <definedName name="PP_1516" localSheetId="0">#REF!</definedName>
    <definedName name="PP_1516" localSheetId="1">#REF!</definedName>
    <definedName name="PP_1516">#REF!</definedName>
    <definedName name="PRCP_final_year" localSheetId="0">#REF!</definedName>
    <definedName name="PRCP_final_year" localSheetId="1">#REF!</definedName>
    <definedName name="PRCP_final_year">#REF!</definedName>
    <definedName name="PRCP_y1" localSheetId="0">#REF!</definedName>
    <definedName name="PRCP_y1" localSheetId="1">#REF!</definedName>
    <definedName name="PRCP_y1">#REF!</definedName>
    <definedName name="PRCP_y10" localSheetId="0">#REF!</definedName>
    <definedName name="PRCP_y10" localSheetId="1">#REF!</definedName>
    <definedName name="PRCP_y10">#REF!</definedName>
    <definedName name="PRCP_y11" localSheetId="0">#REF!</definedName>
    <definedName name="PRCP_y11" localSheetId="1">#REF!</definedName>
    <definedName name="PRCP_y11">#REF!</definedName>
    <definedName name="PRCP_y12" localSheetId="0">#REF!</definedName>
    <definedName name="PRCP_y12" localSheetId="1">#REF!</definedName>
    <definedName name="PRCP_y12">#REF!</definedName>
    <definedName name="PRCP_y13" localSheetId="0">#REF!</definedName>
    <definedName name="PRCP_y13" localSheetId="1">#REF!</definedName>
    <definedName name="PRCP_y13">#REF!</definedName>
    <definedName name="PRCP_y14" localSheetId="0">#REF!</definedName>
    <definedName name="PRCP_y14" localSheetId="1">#REF!</definedName>
    <definedName name="PRCP_y14">#REF!</definedName>
    <definedName name="PRCP_y15" localSheetId="0">#REF!</definedName>
    <definedName name="PRCP_y15" localSheetId="1">#REF!</definedName>
    <definedName name="PRCP_y15">#REF!</definedName>
    <definedName name="PRCP_y2" localSheetId="0">#REF!</definedName>
    <definedName name="PRCP_y2" localSheetId="1">#REF!</definedName>
    <definedName name="PRCP_y2">#REF!</definedName>
    <definedName name="PRCP_y3" localSheetId="0">#REF!</definedName>
    <definedName name="PRCP_y3" localSheetId="1">#REF!</definedName>
    <definedName name="PRCP_y3">#REF!</definedName>
    <definedName name="PRCP_y4" localSheetId="0">#REF!</definedName>
    <definedName name="PRCP_y4" localSheetId="1">#REF!</definedName>
    <definedName name="PRCP_y4">#REF!</definedName>
    <definedName name="PRCP_y5" localSheetId="0">#REF!</definedName>
    <definedName name="PRCP_y5" localSheetId="1">#REF!</definedName>
    <definedName name="PRCP_y5">#REF!</definedName>
    <definedName name="PRCP_y6" localSheetId="0">#REF!</definedName>
    <definedName name="PRCP_y6" localSheetId="1">#REF!</definedName>
    <definedName name="PRCP_y6">#REF!</definedName>
    <definedName name="PRCP_y7" localSheetId="0">#REF!</definedName>
    <definedName name="PRCP_y7" localSheetId="1">#REF!</definedName>
    <definedName name="PRCP_y7">#REF!</definedName>
    <definedName name="PRCP_y8" localSheetId="0">#REF!</definedName>
    <definedName name="PRCP_y8" localSheetId="1">#REF!</definedName>
    <definedName name="PRCP_y8">#REF!</definedName>
    <definedName name="PRCP_y9" localSheetId="0">#REF!</definedName>
    <definedName name="PRCP_y9" localSheetId="1">#REF!</definedName>
    <definedName name="PRCP_y9">#REF!</definedName>
    <definedName name="_xlnm.Print_Area" localSheetId="4">Calculations!$B$1:$G$150</definedName>
    <definedName name="_xlnm.Print_Area" localSheetId="6">'Import Qty'!$B$6:$I$53</definedName>
    <definedName name="PROD" localSheetId="0">OFFSET(#REF!,0,0,COUNTA(#REF!)-1,1)</definedName>
    <definedName name="PROD" localSheetId="1">OFFSET(#REF!,0,0,COUNTA(#REF!)-1,1)</definedName>
    <definedName name="PROD">OFFSET(#REF!,0,0,COUNTA(#REF!)-1,1)</definedName>
    <definedName name="Prod_factor" localSheetId="0">#REF!</definedName>
    <definedName name="Prod_factor" localSheetId="1">#REF!</definedName>
    <definedName name="Prod_factor">#REF!</definedName>
    <definedName name="RAB" localSheetId="0">#REF!</definedName>
    <definedName name="RAB" localSheetId="1">#REF!</definedName>
    <definedName name="RAB">#REF!</definedName>
    <definedName name="RCP_1to5">"2015-16 to 2019-20"</definedName>
    <definedName name="Real2018" localSheetId="0">#REF!</definedName>
    <definedName name="Real2018" localSheetId="1">#REF!</definedName>
    <definedName name="Real2018">#REF!</definedName>
    <definedName name="Real2020" localSheetId="0">#REF!</definedName>
    <definedName name="Real2020" localSheetId="1">#REF!</definedName>
    <definedName name="Real2020">#REF!</definedName>
    <definedName name="Reg_Period_Length" localSheetId="0">#REF!</definedName>
    <definedName name="Reg_Period_Length" localSheetId="1">#REF!</definedName>
    <definedName name="Reg_Period_Length">#REF!</definedName>
    <definedName name="Region" localSheetId="0">#REF!</definedName>
    <definedName name="Region" localSheetId="1">#REF!</definedName>
    <definedName name="Region">#REF!</definedName>
    <definedName name="Regions" localSheetId="0">#REF!</definedName>
    <definedName name="Regions" localSheetId="1">#REF!</definedName>
    <definedName name="Regions">#REF!</definedName>
    <definedName name="RespCentre" localSheetId="0">OFFSET(#REF!,0,0,COUNTA(#REF!)-1,1)</definedName>
    <definedName name="RespCentre" localSheetId="1">OFFSET(#REF!,0,0,COUNTA(#REF!)-1,1)</definedName>
    <definedName name="RespCentre">OFFSET(#REF!,0,0,COUNTA(#REF!)-1,1)</definedName>
    <definedName name="ROA_Major" localSheetId="0">#REF!</definedName>
    <definedName name="ROA_Major" localSheetId="1">#REF!</definedName>
    <definedName name="ROA_Major">#REF!</definedName>
    <definedName name="ROA_Minor" localSheetId="0">#REF!</definedName>
    <definedName name="ROA_Minor" localSheetId="1">#REF!</definedName>
    <definedName name="ROA_Minor">#REF!</definedName>
    <definedName name="rvanilla01" localSheetId="0">#REF!</definedName>
    <definedName name="rvanilla01" localSheetId="1">#REF!</definedName>
    <definedName name="rvanilla01">#REF!</definedName>
    <definedName name="rvanilla01_pl" localSheetId="0">#REF!</definedName>
    <definedName name="rvanilla01_pl" localSheetId="1">#REF!</definedName>
    <definedName name="rvanilla01_pl">#REF!</definedName>
    <definedName name="rvanilla02" localSheetId="0">#REF!</definedName>
    <definedName name="rvanilla02" localSheetId="1">#REF!</definedName>
    <definedName name="rvanilla02">#REF!</definedName>
    <definedName name="rvanilla02_pl" localSheetId="0">#REF!</definedName>
    <definedName name="rvanilla02_pl" localSheetId="1">#REF!</definedName>
    <definedName name="rvanilla02_pl">#REF!</definedName>
    <definedName name="rvanilla03" localSheetId="0">#REF!</definedName>
    <definedName name="rvanilla03" localSheetId="1">#REF!</definedName>
    <definedName name="rvanilla03">#REF!</definedName>
    <definedName name="rvanilla03_pl" localSheetId="0">#REF!</definedName>
    <definedName name="rvanilla03_pl" localSheetId="1">#REF!</definedName>
    <definedName name="rvanilla03_pl">#REF!</definedName>
    <definedName name="rvanilla04" localSheetId="0">#REF!</definedName>
    <definedName name="rvanilla04" localSheetId="1">#REF!</definedName>
    <definedName name="rvanilla04">#REF!</definedName>
    <definedName name="rvanilla04_pl" localSheetId="0">#REF!</definedName>
    <definedName name="rvanilla04_pl" localSheetId="1">#REF!</definedName>
    <definedName name="rvanilla04_pl">#REF!</definedName>
    <definedName name="rvanilla05" localSheetId="0">#REF!</definedName>
    <definedName name="rvanilla05" localSheetId="1">#REF!</definedName>
    <definedName name="rvanilla05">#REF!</definedName>
    <definedName name="rvanilla05_pl" localSheetId="0">#REF!</definedName>
    <definedName name="rvanilla05_pl" localSheetId="1">#REF!</definedName>
    <definedName name="rvanilla05_pl">#REF!</definedName>
    <definedName name="rvanilla06" localSheetId="0">#REF!</definedName>
    <definedName name="rvanilla06" localSheetId="1">#REF!</definedName>
    <definedName name="rvanilla06">#REF!</definedName>
    <definedName name="rvanilla06_pl" localSheetId="0">#REF!</definedName>
    <definedName name="rvanilla06_pl" localSheetId="1">#REF!</definedName>
    <definedName name="rvanilla06_pl">#REF!</definedName>
    <definedName name="rvanilla07" localSheetId="0">#REF!</definedName>
    <definedName name="rvanilla07" localSheetId="1">#REF!</definedName>
    <definedName name="rvanilla07">#REF!</definedName>
    <definedName name="rvanilla07_pl" localSheetId="0">#REF!</definedName>
    <definedName name="rvanilla07_pl" localSheetId="1">#REF!</definedName>
    <definedName name="rvanilla07_pl">#REF!</definedName>
    <definedName name="rvanilla08" localSheetId="0">#REF!</definedName>
    <definedName name="rvanilla08" localSheetId="1">#REF!</definedName>
    <definedName name="rvanilla08">#REF!</definedName>
    <definedName name="rvanilla08_pl" localSheetId="0">#REF!</definedName>
    <definedName name="rvanilla08_pl" localSheetId="1">#REF!</definedName>
    <definedName name="rvanilla08_pl">#REF!</definedName>
    <definedName name="rvanilla09" localSheetId="0">#REF!</definedName>
    <definedName name="rvanilla09" localSheetId="1">#REF!</definedName>
    <definedName name="rvanilla09">#REF!</definedName>
    <definedName name="rvanilla09_pl" localSheetId="0">#REF!</definedName>
    <definedName name="rvanilla09_pl" localSheetId="1">#REF!</definedName>
    <definedName name="rvanilla09_pl">#REF!</definedName>
    <definedName name="rvanilla10" localSheetId="0">#REF!</definedName>
    <definedName name="rvanilla10" localSheetId="1">#REF!</definedName>
    <definedName name="rvanilla10">#REF!</definedName>
    <definedName name="S_3" localSheetId="0">#REF!</definedName>
    <definedName name="S_3" localSheetId="1">#REF!</definedName>
    <definedName name="S_3">#REF!</definedName>
    <definedName name="S_4" localSheetId="0">#REF!</definedName>
    <definedName name="S_4" localSheetId="1">#REF!</definedName>
    <definedName name="S_4">#REF!</definedName>
    <definedName name="S_5" localSheetId="0">#REF!</definedName>
    <definedName name="S_5" localSheetId="1">#REF!</definedName>
    <definedName name="S_5">#REF!</definedName>
    <definedName name="S_6" localSheetId="0">#REF!</definedName>
    <definedName name="S_6" localSheetId="1">#REF!</definedName>
    <definedName name="S_6">#REF!</definedName>
    <definedName name="scenario" localSheetId="0">#REF!</definedName>
    <definedName name="scenario" localSheetId="1">#REF!</definedName>
    <definedName name="scenario">#REF!</definedName>
    <definedName name="Scenario_Selected" localSheetId="0">#REF!</definedName>
    <definedName name="Scenario_Selected" localSheetId="1">#REF!</definedName>
    <definedName name="Scenario_Selected">#REF!</definedName>
    <definedName name="Seo" localSheetId="0">#REF!</definedName>
    <definedName name="Seo" localSheetId="1">#REF!</definedName>
    <definedName name="Seo">#REF!</definedName>
    <definedName name="SERVICES" localSheetId="0">#REF!</definedName>
    <definedName name="SERVICES" localSheetId="1">#REF!</definedName>
    <definedName name="SERVICES">#REF!</definedName>
    <definedName name="Start_Output" localSheetId="0">#REF!</definedName>
    <definedName name="Start_Output" localSheetId="1">#REF!</definedName>
    <definedName name="Start_Output">#REF!</definedName>
    <definedName name="Start_Output1" localSheetId="0">#REF!</definedName>
    <definedName name="Start_Output1" localSheetId="1">#REF!</definedName>
    <definedName name="Start_Output1">#REF!</definedName>
    <definedName name="Startsheet" localSheetId="0">#REF!</definedName>
    <definedName name="Startsheet" localSheetId="1">#REF!</definedName>
    <definedName name="Startsheet">#REF!</definedName>
    <definedName name="std_inc" localSheetId="0">#REF!</definedName>
    <definedName name="std_inc" localSheetId="1">#REF!</definedName>
    <definedName name="std_inc">#REF!</definedName>
    <definedName name="Table1" localSheetId="0">#REF!</definedName>
    <definedName name="Table1" localSheetId="1">#REF!</definedName>
    <definedName name="Table1">#REF!</definedName>
    <definedName name="Table14" localSheetId="0">#REF!</definedName>
    <definedName name="Table14" localSheetId="1">#REF!</definedName>
    <definedName name="Table14">#REF!</definedName>
    <definedName name="Table2" localSheetId="0">#REF!</definedName>
    <definedName name="Table2" localSheetId="1">#REF!</definedName>
    <definedName name="Table2">#REF!</definedName>
    <definedName name="Table3" localSheetId="0">#REF!</definedName>
    <definedName name="Table3" localSheetId="1">#REF!</definedName>
    <definedName name="Table3">#REF!</definedName>
    <definedName name="Table4" localSheetId="0">#REF!</definedName>
    <definedName name="Table4" localSheetId="1">#REF!</definedName>
    <definedName name="Table4">#REF!</definedName>
    <definedName name="Table5" localSheetId="0">#REF!</definedName>
    <definedName name="Table5" localSheetId="1">#REF!</definedName>
    <definedName name="Table5">#REF!</definedName>
    <definedName name="TC_1516" localSheetId="0">#REF!</definedName>
    <definedName name="TC_1516" localSheetId="1">#REF!</definedName>
    <definedName name="TC_1516">#REF!</definedName>
    <definedName name="TC_1617" localSheetId="0">#REF!</definedName>
    <definedName name="TC_1617" localSheetId="1">#REF!</definedName>
    <definedName name="TC_1617">#REF!</definedName>
    <definedName name="TC_1718" localSheetId="0">#REF!</definedName>
    <definedName name="TC_1718" localSheetId="1">#REF!</definedName>
    <definedName name="TC_1718">#REF!</definedName>
    <definedName name="TC_1819" localSheetId="0">#REF!</definedName>
    <definedName name="TC_1819" localSheetId="1">#REF!</definedName>
    <definedName name="TC_1819">#REF!</definedName>
    <definedName name="TC_1920" localSheetId="0">#REF!</definedName>
    <definedName name="TC_1920" localSheetId="1">#REF!</definedName>
    <definedName name="TC_1920">#REF!</definedName>
    <definedName name="teest" localSheetId="0" hidden="1">{"Ownership",#N/A,FALSE,"Ownership";"Contents",#N/A,FALSE,"Contents"}</definedName>
    <definedName name="teest" localSheetId="1" hidden="1">{"Ownership",#N/A,FALSE,"Ownership";"Contents",#N/A,FALSE,"Contents"}</definedName>
    <definedName name="teest" localSheetId="6" hidden="1">{"Ownership",#N/A,FALSE,"Ownership";"Contents",#N/A,FALSE,"Contents"}</definedName>
    <definedName name="teest" hidden="1">{"Ownership",#N/A,FALSE,"Ownership";"Contents",#N/A,FALSE,"Contents"}</definedName>
    <definedName name="test" localSheetId="0" hidden="1">{"Ownership",#N/A,FALSE,"Ownership";"Contents",#N/A,FALSE,"Contents"}</definedName>
    <definedName name="test" localSheetId="1" hidden="1">{"Ownership",#N/A,FALSE,"Ownership";"Contents",#N/A,FALSE,"Contents"}</definedName>
    <definedName name="test" localSheetId="6" hidden="1">{"Ownership",#N/A,FALSE,"Ownership";"Contents",#N/A,FALSE,"Contents"}</definedName>
    <definedName name="test" hidden="1">{"Ownership",#N/A,FALSE,"Ownership";"Contents",#N/A,FALSE,"Contents"}</definedName>
    <definedName name="Title_Msg" localSheetId="0">#REF!</definedName>
    <definedName name="Title_Msg" localSheetId="1">#REF!</definedName>
    <definedName name="Title_Msg">#REF!</definedName>
    <definedName name="TSP_1213" localSheetId="0">#REF!</definedName>
    <definedName name="TSP_1213" localSheetId="1">#REF!</definedName>
    <definedName name="TSP_1213">#REF!</definedName>
    <definedName name="UAM_8" localSheetId="0">#REF!</definedName>
    <definedName name="UAM_8" localSheetId="1">#REF!</definedName>
    <definedName name="UAM_8">#REF!</definedName>
    <definedName name="Use_Calc_Depn" localSheetId="0">#REF!</definedName>
    <definedName name="Use_Calc_Depn" localSheetId="1">#REF!</definedName>
    <definedName name="Use_Calc_Depn">#REF!</definedName>
    <definedName name="vanilla01" localSheetId="0">#REF!</definedName>
    <definedName name="vanilla01" localSheetId="1">#REF!</definedName>
    <definedName name="vanilla01">#REF!</definedName>
    <definedName name="vanilla02" localSheetId="0">#REF!</definedName>
    <definedName name="vanilla02" localSheetId="1">#REF!</definedName>
    <definedName name="vanilla02">#REF!</definedName>
    <definedName name="vanilla03" localSheetId="0">#REF!</definedName>
    <definedName name="vanilla03" localSheetId="1">#REF!</definedName>
    <definedName name="vanilla03">#REF!</definedName>
    <definedName name="vanilla04" localSheetId="0">#REF!</definedName>
    <definedName name="vanilla04" localSheetId="1">#REF!</definedName>
    <definedName name="vanilla04">#REF!</definedName>
    <definedName name="vanilla05" localSheetId="0">#REF!</definedName>
    <definedName name="vanilla05" localSheetId="1">#REF!</definedName>
    <definedName name="vanilla05">#REF!</definedName>
    <definedName name="vanilla06" localSheetId="0">#REF!</definedName>
    <definedName name="vanilla06" localSheetId="1">#REF!</definedName>
    <definedName name="vanilla06">#REF!</definedName>
    <definedName name="vanilla07" localSheetId="0">#REF!</definedName>
    <definedName name="vanilla07" localSheetId="1">#REF!</definedName>
    <definedName name="vanilla07">#REF!</definedName>
    <definedName name="vanilla08" localSheetId="0">#REF!</definedName>
    <definedName name="vanilla08" localSheetId="1">#REF!</definedName>
    <definedName name="vanilla08">#REF!</definedName>
    <definedName name="vanilla09" localSheetId="0">#REF!</definedName>
    <definedName name="vanilla09" localSheetId="1">#REF!</definedName>
    <definedName name="vanilla09">#REF!</definedName>
    <definedName name="vanilla10" localSheetId="0">#REF!</definedName>
    <definedName name="vanilla10" localSheetId="1">#REF!</definedName>
    <definedName name="vanilla10">#REF!</definedName>
    <definedName name="WACC" localSheetId="0">#REF!</definedName>
    <definedName name="WACC" localSheetId="1">#REF!</definedName>
    <definedName name="WACC">#REF!</definedName>
    <definedName name="wrn.App._.Custodians." localSheetId="0" hidden="1">{"Ownership",#N/A,FALSE,"Ownership";"Contents",#N/A,FALSE,"Contents"}</definedName>
    <definedName name="wrn.App._.Custodians." localSheetId="1" hidden="1">{"Ownership",#N/A,FALSE,"Ownership";"Contents",#N/A,FALSE,"Contents"}</definedName>
    <definedName name="wrn.App._.Custodians." localSheetId="6" hidden="1">{"Ownership",#N/A,FALSE,"Ownership";"Contents",#N/A,FALSE,"Contents"}</definedName>
    <definedName name="wrn.App._.Custodians." hidden="1">{"Ownership",#N/A,FALSE,"Ownership";"Contents",#N/A,FALSE,"Contents"}</definedName>
    <definedName name="X_02_RevCap" localSheetId="0">#REF!</definedName>
    <definedName name="X_02_RevCap" localSheetId="1">#REF!</definedName>
    <definedName name="X_02_RevCap">#REF!</definedName>
    <definedName name="X_02_RevYld" localSheetId="0">#REF!</definedName>
    <definedName name="X_02_RevYld" localSheetId="1">#REF!</definedName>
    <definedName name="X_02_RevYld">#REF!</definedName>
    <definedName name="X_02_WAPC" localSheetId="0">#REF!</definedName>
    <definedName name="X_02_WAPC" localSheetId="1">#REF!</definedName>
    <definedName name="X_02_WAPC">#REF!</definedName>
    <definedName name="X_03_RevCap" localSheetId="0">#REF!</definedName>
    <definedName name="X_03_RevCap" localSheetId="1">#REF!</definedName>
    <definedName name="X_03_RevCap">#REF!</definedName>
    <definedName name="X_03_RevYld" localSheetId="0">#REF!</definedName>
    <definedName name="X_03_RevYld" localSheetId="1">#REF!</definedName>
    <definedName name="X_03_RevYld">#REF!</definedName>
    <definedName name="X_03_WAPC" localSheetId="0">#REF!</definedName>
    <definedName name="X_03_WAPC" localSheetId="1">#REF!</definedName>
    <definedName name="X_03_WAPC">#REF!</definedName>
    <definedName name="X_04_RevCap" localSheetId="0">#REF!</definedName>
    <definedName name="X_04_RevCap" localSheetId="1">#REF!</definedName>
    <definedName name="X_04_RevCap">#REF!</definedName>
    <definedName name="X_04_RevYld" localSheetId="0">#REF!</definedName>
    <definedName name="X_04_RevYld" localSheetId="1">#REF!</definedName>
    <definedName name="X_04_RevYld">#REF!</definedName>
    <definedName name="X_04_WAPC" localSheetId="0">#REF!</definedName>
    <definedName name="X_04_WAPC" localSheetId="1">#REF!</definedName>
    <definedName name="X_04_WAPC">#REF!</definedName>
    <definedName name="X_05_RevCap" localSheetId="0">#REF!</definedName>
    <definedName name="X_05_RevCap" localSheetId="1">#REF!</definedName>
    <definedName name="X_05_RevCap">#REF!</definedName>
    <definedName name="X_05_RevYld" localSheetId="0">#REF!</definedName>
    <definedName name="X_05_RevYld" localSheetId="1">#REF!</definedName>
    <definedName name="X_05_RevYld">#REF!</definedName>
    <definedName name="X_05_WAPC" localSheetId="0">#REF!</definedName>
    <definedName name="X_05_WAPC" localSheetId="1">#REF!</definedName>
    <definedName name="X_05_WAPC">#REF!</definedName>
    <definedName name="X_06_RevCap" localSheetId="0">#REF!</definedName>
    <definedName name="X_06_RevCap" localSheetId="1">#REF!</definedName>
    <definedName name="X_06_RevCap">#REF!</definedName>
    <definedName name="X_06_RevYld" localSheetId="0">#REF!</definedName>
    <definedName name="X_06_RevYld" localSheetId="1">#REF!</definedName>
    <definedName name="X_06_RevYld">#REF!</definedName>
    <definedName name="X_06_WAPC" localSheetId="0">#REF!</definedName>
    <definedName name="X_06_WAPC" localSheetId="1">#REF!</definedName>
    <definedName name="X_06_WAPC">#REF!</definedName>
    <definedName name="X_07_RevCap" localSheetId="0">#REF!</definedName>
    <definedName name="X_07_RevCap" localSheetId="1">#REF!</definedName>
    <definedName name="X_07_RevCap">#REF!</definedName>
    <definedName name="X_07_RevYld" localSheetId="0">#REF!</definedName>
    <definedName name="X_07_RevYld" localSheetId="1">#REF!</definedName>
    <definedName name="X_07_RevYld">#REF!</definedName>
    <definedName name="X_07_WAPC" localSheetId="0">#REF!</definedName>
    <definedName name="X_07_WAPC" localSheetId="1">#REF!</definedName>
    <definedName name="X_07_WAPC">#REF!</definedName>
    <definedName name="X_08_RevCap" localSheetId="0">#REF!</definedName>
    <definedName name="X_08_RevCap" localSheetId="1">#REF!</definedName>
    <definedName name="X_08_RevCap">#REF!</definedName>
    <definedName name="X_08_RevYld" localSheetId="0">#REF!</definedName>
    <definedName name="X_08_RevYld" localSheetId="1">#REF!</definedName>
    <definedName name="X_08_RevYld">#REF!</definedName>
    <definedName name="X_08_WAPC" localSheetId="0">#REF!</definedName>
    <definedName name="X_08_WAPC" localSheetId="1">#REF!</definedName>
    <definedName name="X_08_WAPC">#REF!</definedName>
    <definedName name="X_09_RevCap" localSheetId="0">#REF!</definedName>
    <definedName name="X_09_RevCap" localSheetId="1">#REF!</definedName>
    <definedName name="X_09_RevCap">#REF!</definedName>
    <definedName name="X_09_RevYld" localSheetId="0">#REF!</definedName>
    <definedName name="X_09_RevYld" localSheetId="1">#REF!</definedName>
    <definedName name="X_09_RevYld">#REF!</definedName>
    <definedName name="X_09_WAPC" localSheetId="0">#REF!</definedName>
    <definedName name="X_09_WAPC" localSheetId="1">#REF!</definedName>
    <definedName name="X_09_WAPC">#REF!</definedName>
    <definedName name="X_10_RevCap" localSheetId="0">#REF!</definedName>
    <definedName name="X_10_RevCap" localSheetId="1">#REF!</definedName>
    <definedName name="X_10_RevCap">#REF!</definedName>
    <definedName name="X_10_RevYld" localSheetId="0">#REF!</definedName>
    <definedName name="X_10_RevYld" localSheetId="1">#REF!</definedName>
    <definedName name="X_10_RevYld">#REF!</definedName>
    <definedName name="X_10_WAPC" localSheetId="0">#REF!</definedName>
    <definedName name="X_10_WAPC" localSheetId="1">#REF!</definedName>
    <definedName name="X_10_WAPC">#REF!</definedName>
    <definedName name="X_Factor" localSheetId="0">#REF!</definedName>
    <definedName name="X_Factor" localSheetId="1">#REF!</definedName>
    <definedName name="X_Factor">#REF!</definedName>
    <definedName name="X_Factor21" localSheetId="0">#REF!</definedName>
    <definedName name="X_Factor21" localSheetId="1">#REF!</definedName>
    <definedName name="X_Factor21">#REF!</definedName>
    <definedName name="YEAR_0" localSheetId="0">#REF!</definedName>
    <definedName name="YEAR_0" localSheetId="1">#REF!</definedName>
    <definedName name="YEAR_0">#REF!</definedName>
    <definedName name="YEAR_1" localSheetId="0">#REF!</definedName>
    <definedName name="YEAR_1" localSheetId="1">#REF!</definedName>
    <definedName name="YEAR_1">#REF!</definedName>
    <definedName name="YEAR_2" localSheetId="0">#REF!</definedName>
    <definedName name="YEAR_2" localSheetId="1">#REF!</definedName>
    <definedName name="YEAR_2">#REF!</definedName>
    <definedName name="YEAR_3" localSheetId="0">#REF!</definedName>
    <definedName name="YEAR_3" localSheetId="1">#REF!</definedName>
    <definedName name="YEAR_3">#REF!</definedName>
    <definedName name="YEAR_4" localSheetId="0">#REF!</definedName>
    <definedName name="YEAR_4" localSheetId="1">#REF!</definedName>
    <definedName name="YEAR_4">#REF!</definedName>
    <definedName name="YEAR_5" localSheetId="0">#REF!</definedName>
    <definedName name="YEAR_5" localSheetId="1">#REF!</definedName>
    <definedName name="YEAR_5">#REF!</definedName>
    <definedName name="YTD_ACT" localSheetId="0">#REF!</definedName>
    <definedName name="YTD_ACT" localSheetId="1">#REF!</definedName>
    <definedName name="YTD_ACT">#REF!</definedName>
    <definedName name="YTD_BUD" localSheetId="0">#REF!</definedName>
    <definedName name="YTD_BUD" localSheetId="1">#REF!</definedName>
    <definedName name="YTD_BUD">#REF!</definedName>
    <definedName name="Z_Factor_energex" localSheetId="0">#REF!</definedName>
    <definedName name="Z_Factor_energex" localSheetId="1">#REF!</definedName>
    <definedName name="Z_Factor_energex">#REF!</definedName>
    <definedName name="Z_Factor_energex_LED" localSheetId="0">#REF!</definedName>
    <definedName name="Z_Factor_energex_LED" localSheetId="1">#REF!</definedName>
    <definedName name="Z_Factor_energex_LED">#REF!</definedName>
    <definedName name="Z_Factor_ergon" localSheetId="0">#REF!</definedName>
    <definedName name="Z_Factor_ergon" localSheetId="1">#REF!</definedName>
    <definedName name="Z_Factor_ergon">#REF!</definedName>
    <definedName name="Z_Factor_ergon_LED" localSheetId="0">#REF!</definedName>
    <definedName name="Z_Factor_ergon_LED" localSheetId="1">#REF!</definedName>
    <definedName name="Z_Factor_ergon_LE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3" l="1"/>
  <c r="D4" i="13"/>
  <c r="E4" i="13"/>
  <c r="I48" i="9"/>
  <c r="H48" i="9"/>
  <c r="G48" i="9"/>
  <c r="F48" i="9"/>
  <c r="E48" i="9"/>
  <c r="I47" i="9"/>
  <c r="H47" i="9"/>
  <c r="G47" i="9"/>
  <c r="F47" i="9"/>
  <c r="I34" i="9"/>
  <c r="H34" i="9"/>
  <c r="G34" i="9"/>
  <c r="F34" i="9"/>
  <c r="E34" i="9"/>
  <c r="I33" i="9"/>
  <c r="H33" i="9"/>
  <c r="G33" i="9"/>
  <c r="F33" i="9"/>
  <c r="E33" i="9"/>
  <c r="I29" i="9"/>
  <c r="H29" i="9"/>
  <c r="G29" i="9"/>
  <c r="F29" i="9"/>
  <c r="E29" i="9"/>
  <c r="I28" i="9"/>
  <c r="H28" i="9"/>
  <c r="G28" i="9"/>
  <c r="F28" i="9"/>
  <c r="E28" i="9"/>
  <c r="G44" i="9"/>
  <c r="H44" i="9"/>
  <c r="I44" i="9"/>
  <c r="I45" i="9"/>
  <c r="H45" i="9"/>
  <c r="G45" i="9"/>
  <c r="F45" i="9"/>
  <c r="E47" i="9"/>
  <c r="F44" i="9"/>
  <c r="I32" i="9"/>
  <c r="H32" i="9"/>
  <c r="G32" i="9"/>
  <c r="F32" i="9"/>
  <c r="I31" i="9"/>
  <c r="H31" i="9"/>
  <c r="G31" i="9"/>
  <c r="F31" i="9"/>
  <c r="I27" i="9"/>
  <c r="H27" i="9"/>
  <c r="G27" i="9"/>
  <c r="F27" i="9"/>
  <c r="I26" i="9"/>
  <c r="H26" i="9"/>
  <c r="G26" i="9"/>
  <c r="F26" i="9"/>
  <c r="E32" i="9"/>
  <c r="E31" i="9"/>
  <c r="E27" i="9"/>
  <c r="E26" i="9"/>
  <c r="I16" i="9"/>
  <c r="H16" i="9"/>
  <c r="G16" i="9"/>
  <c r="F16" i="9"/>
  <c r="E16" i="9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E13" i="9"/>
  <c r="I11" i="9"/>
  <c r="H11" i="9"/>
  <c r="G11" i="9"/>
  <c r="F11" i="9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C109" i="8"/>
  <c r="C38" i="3" s="1"/>
  <c r="C19" i="3" s="1"/>
  <c r="C23" i="13" s="1"/>
  <c r="E23" i="13" s="1"/>
  <c r="F23" i="13" s="1"/>
  <c r="C108" i="8"/>
  <c r="C37" i="3" s="1"/>
  <c r="C18" i="3" s="1"/>
  <c r="C22" i="13" s="1"/>
  <c r="E22" i="13" s="1"/>
  <c r="F22" i="13" s="1"/>
  <c r="E52" i="4"/>
  <c r="D52" i="4"/>
  <c r="E18" i="9"/>
  <c r="C8" i="8"/>
  <c r="F18" i="9"/>
  <c r="G18" i="9"/>
  <c r="H18" i="9"/>
  <c r="I18" i="9"/>
  <c r="E19" i="9"/>
  <c r="C9" i="8"/>
  <c r="F19" i="9"/>
  <c r="G19" i="9"/>
  <c r="H19" i="9"/>
  <c r="F9" i="8"/>
  <c r="I19" i="9"/>
  <c r="E20" i="9"/>
  <c r="C10" i="8"/>
  <c r="F20" i="9"/>
  <c r="G20" i="9"/>
  <c r="E10" i="8"/>
  <c r="H20" i="9"/>
  <c r="F10" i="8"/>
  <c r="I20" i="9"/>
  <c r="E21" i="9"/>
  <c r="C11" i="8"/>
  <c r="F21" i="9"/>
  <c r="G21" i="9"/>
  <c r="H21" i="9"/>
  <c r="I21" i="9"/>
  <c r="C98" i="8"/>
  <c r="D98" i="8" s="1"/>
  <c r="C102" i="8"/>
  <c r="C31" i="3" s="1"/>
  <c r="C12" i="3" s="1"/>
  <c r="C16" i="13" s="1"/>
  <c r="E16" i="13" s="1"/>
  <c r="F16" i="13" s="1"/>
  <c r="I39" i="9"/>
  <c r="G18" i="8"/>
  <c r="H39" i="9"/>
  <c r="F18" i="8"/>
  <c r="G39" i="9"/>
  <c r="E18" i="8"/>
  <c r="F39" i="9"/>
  <c r="D18" i="8"/>
  <c r="E39" i="9"/>
  <c r="C18" i="8"/>
  <c r="I38" i="9"/>
  <c r="G17" i="8"/>
  <c r="H38" i="9"/>
  <c r="F17" i="8"/>
  <c r="G38" i="9"/>
  <c r="E17" i="8"/>
  <c r="F38" i="9"/>
  <c r="D17" i="8"/>
  <c r="E38" i="9"/>
  <c r="C17" i="8"/>
  <c r="I37" i="9"/>
  <c r="H37" i="9"/>
  <c r="F16" i="8"/>
  <c r="G37" i="9"/>
  <c r="E16" i="8"/>
  <c r="F37" i="9"/>
  <c r="D16" i="8"/>
  <c r="E37" i="9"/>
  <c r="C16" i="8"/>
  <c r="I36" i="9"/>
  <c r="G15" i="8"/>
  <c r="H36" i="9"/>
  <c r="F15" i="8"/>
  <c r="G36" i="9"/>
  <c r="E15" i="8"/>
  <c r="F36" i="9"/>
  <c r="D15" i="8"/>
  <c r="E36" i="9"/>
  <c r="C15" i="8"/>
  <c r="I35" i="9"/>
  <c r="H35" i="9"/>
  <c r="G35" i="9"/>
  <c r="F35" i="9"/>
  <c r="E35" i="9"/>
  <c r="I30" i="9"/>
  <c r="H30" i="9"/>
  <c r="G30" i="9"/>
  <c r="F30" i="9"/>
  <c r="E30" i="9"/>
  <c r="C97" i="8"/>
  <c r="C26" i="3" s="1"/>
  <c r="C7" i="3" s="1"/>
  <c r="C11" i="13" s="1"/>
  <c r="E11" i="13" s="1"/>
  <c r="F11" i="13" s="1"/>
  <c r="E12" i="9"/>
  <c r="E46" i="9"/>
  <c r="E51" i="9"/>
  <c r="C24" i="8"/>
  <c r="F51" i="9"/>
  <c r="D24" i="8"/>
  <c r="E17" i="9"/>
  <c r="F46" i="9"/>
  <c r="F12" i="9"/>
  <c r="E50" i="9"/>
  <c r="C23" i="8"/>
  <c r="E49" i="9"/>
  <c r="G51" i="9"/>
  <c r="E24" i="8"/>
  <c r="F17" i="9"/>
  <c r="G46" i="9"/>
  <c r="H51" i="9"/>
  <c r="F24" i="8"/>
  <c r="G12" i="9"/>
  <c r="F49" i="9"/>
  <c r="I51" i="9"/>
  <c r="G24" i="8"/>
  <c r="F50" i="9"/>
  <c r="G17" i="9"/>
  <c r="G49" i="9"/>
  <c r="G50" i="9"/>
  <c r="H46" i="9"/>
  <c r="H50" i="9"/>
  <c r="F23" i="8"/>
  <c r="I50" i="9"/>
  <c r="G23" i="8"/>
  <c r="H12" i="9"/>
  <c r="H17" i="9"/>
  <c r="H49" i="9"/>
  <c r="I46" i="9"/>
  <c r="I49" i="9"/>
  <c r="I17" i="9"/>
  <c r="I12" i="9"/>
  <c r="C96" i="8"/>
  <c r="D96" i="8" s="1"/>
  <c r="C105" i="8"/>
  <c r="D105" i="8" s="1"/>
  <c r="C104" i="8"/>
  <c r="D104" i="8" s="1"/>
  <c r="C103" i="8"/>
  <c r="C32" i="3" s="1"/>
  <c r="C13" i="3" s="1"/>
  <c r="C17" i="13" s="1"/>
  <c r="E17" i="13" s="1"/>
  <c r="F17" i="13" s="1"/>
  <c r="C99" i="8"/>
  <c r="D99" i="8" s="1"/>
  <c r="D8" i="8"/>
  <c r="G9" i="8"/>
  <c r="D11" i="8"/>
  <c r="E8" i="8"/>
  <c r="E11" i="8"/>
  <c r="D10" i="8"/>
  <c r="G11" i="8"/>
  <c r="F11" i="8"/>
  <c r="G8" i="8"/>
  <c r="G22" i="9"/>
  <c r="I22" i="9"/>
  <c r="G25" i="8"/>
  <c r="F32" i="8"/>
  <c r="I40" i="9"/>
  <c r="G10" i="8"/>
  <c r="C25" i="8"/>
  <c r="H52" i="9"/>
  <c r="I52" i="9"/>
  <c r="G16" i="8"/>
  <c r="F30" i="8"/>
  <c r="F39" i="8"/>
  <c r="G52" i="9"/>
  <c r="F25" i="8"/>
  <c r="E23" i="8"/>
  <c r="G38" i="8"/>
  <c r="F52" i="9"/>
  <c r="D23" i="8"/>
  <c r="G39" i="8"/>
  <c r="H40" i="9"/>
  <c r="E52" i="9"/>
  <c r="D36" i="8"/>
  <c r="D19" i="8"/>
  <c r="D29" i="8"/>
  <c r="F40" i="9"/>
  <c r="E19" i="8"/>
  <c r="G19" i="8"/>
  <c r="E32" i="8"/>
  <c r="F19" i="8"/>
  <c r="F37" i="8"/>
  <c r="G36" i="8"/>
  <c r="G29" i="8"/>
  <c r="E29" i="8"/>
  <c r="G40" i="9"/>
  <c r="D39" i="8"/>
  <c r="C31" i="8"/>
  <c r="C19" i="8"/>
  <c r="E40" i="9"/>
  <c r="G31" i="8"/>
  <c r="F22" i="9"/>
  <c r="E39" i="8"/>
  <c r="H22" i="9"/>
  <c r="E31" i="8"/>
  <c r="F38" i="8"/>
  <c r="F31" i="8"/>
  <c r="D9" i="8"/>
  <c r="G12" i="8"/>
  <c r="F8" i="8"/>
  <c r="D31" i="8"/>
  <c r="D32" i="8"/>
  <c r="E36" i="8"/>
  <c r="G32" i="8"/>
  <c r="E9" i="8"/>
  <c r="C39" i="8"/>
  <c r="C32" i="8"/>
  <c r="C38" i="8"/>
  <c r="C30" i="8"/>
  <c r="C37" i="8"/>
  <c r="C36" i="8"/>
  <c r="C29" i="8"/>
  <c r="C12" i="8"/>
  <c r="E22" i="9"/>
  <c r="E25" i="8"/>
  <c r="D25" i="8"/>
  <c r="G30" i="8"/>
  <c r="G33" i="8"/>
  <c r="G37" i="8"/>
  <c r="G40" i="8"/>
  <c r="E38" i="8"/>
  <c r="D38" i="8"/>
  <c r="C40" i="8"/>
  <c r="C33" i="8"/>
  <c r="F29" i="8"/>
  <c r="F33" i="8"/>
  <c r="F12" i="8"/>
  <c r="F36" i="8"/>
  <c r="F40" i="8"/>
  <c r="D12" i="8"/>
  <c r="D30" i="8"/>
  <c r="D33" i="8"/>
  <c r="D37" i="8"/>
  <c r="E37" i="8"/>
  <c r="E30" i="8"/>
  <c r="E33" i="8"/>
  <c r="E12" i="8"/>
  <c r="D40" i="8"/>
  <c r="E40" i="8"/>
  <c r="C113" i="8"/>
  <c r="D113" i="8"/>
  <c r="E113" i="8"/>
  <c r="F113" i="8"/>
  <c r="G113" i="8"/>
  <c r="C50" i="8"/>
  <c r="C69" i="8"/>
  <c r="C70" i="8" s="1"/>
  <c r="D69" i="8"/>
  <c r="D70" i="8" s="1"/>
  <c r="E50" i="8"/>
  <c r="E51" i="8" s="1"/>
  <c r="D50" i="8"/>
  <c r="E69" i="8"/>
  <c r="E70" i="8" s="1"/>
  <c r="F50" i="8"/>
  <c r="F51" i="8" s="1"/>
  <c r="F69" i="8"/>
  <c r="F70" i="8" s="1"/>
  <c r="C48" i="8"/>
  <c r="E48" i="8"/>
  <c r="E49" i="8" s="1"/>
  <c r="D48" i="8"/>
  <c r="G50" i="8"/>
  <c r="G69" i="8"/>
  <c r="G70" i="8" s="1"/>
  <c r="F48" i="8"/>
  <c r="F49" i="8" s="1"/>
  <c r="G48" i="8"/>
  <c r="G49" i="8" s="1"/>
  <c r="C55" i="8"/>
  <c r="C56" i="8" s="1"/>
  <c r="C33" i="4"/>
  <c r="C117" i="8" s="1"/>
  <c r="C62" i="8"/>
  <c r="C63" i="8" s="1"/>
  <c r="C57" i="8"/>
  <c r="C58" i="8" s="1"/>
  <c r="C64" i="8"/>
  <c r="C65" i="8" s="1"/>
  <c r="C30" i="4"/>
  <c r="C34" i="4" s="1"/>
  <c r="D57" i="8"/>
  <c r="D64" i="8"/>
  <c r="D65" i="8" s="1"/>
  <c r="D30" i="4"/>
  <c r="D34" i="4" s="1"/>
  <c r="D62" i="8"/>
  <c r="D63" i="8" s="1"/>
  <c r="D55" i="8"/>
  <c r="D56" i="8" s="1"/>
  <c r="D33" i="4"/>
  <c r="D117" i="8" s="1"/>
  <c r="E62" i="8"/>
  <c r="E63" i="8" s="1"/>
  <c r="E55" i="8"/>
  <c r="E56" i="8" s="1"/>
  <c r="E33" i="4"/>
  <c r="E57" i="8"/>
  <c r="E58" i="8" s="1"/>
  <c r="E30" i="4"/>
  <c r="E34" i="4" s="1"/>
  <c r="E64" i="8"/>
  <c r="E65" i="8" s="1"/>
  <c r="F57" i="8"/>
  <c r="F58" i="8" s="1"/>
  <c r="F30" i="4"/>
  <c r="F34" i="4" s="1"/>
  <c r="F64" i="8"/>
  <c r="F65" i="8" s="1"/>
  <c r="F62" i="8"/>
  <c r="F55" i="8"/>
  <c r="F56" i="8" s="1"/>
  <c r="F33" i="4"/>
  <c r="E83" i="8"/>
  <c r="G64" i="8"/>
  <c r="G65" i="8" s="1"/>
  <c r="G57" i="8"/>
  <c r="G58" i="8" s="1"/>
  <c r="G30" i="4"/>
  <c r="G34" i="4" s="1"/>
  <c r="G62" i="8"/>
  <c r="G63" i="8" s="1"/>
  <c r="G55" i="8"/>
  <c r="G56" i="8" s="1"/>
  <c r="G33" i="4"/>
  <c r="G117" i="8" s="1"/>
  <c r="D85" i="8" l="1"/>
  <c r="G77" i="8"/>
  <c r="G83" i="8"/>
  <c r="G89" i="8"/>
  <c r="C79" i="8"/>
  <c r="E86" i="8"/>
  <c r="E89" i="8"/>
  <c r="F79" i="8"/>
  <c r="D89" i="8"/>
  <c r="D79" i="8"/>
  <c r="F89" i="8"/>
  <c r="F126" i="8" s="1"/>
  <c r="F128" i="8" s="1"/>
  <c r="F19" i="4"/>
  <c r="F127" i="8" s="1"/>
  <c r="G51" i="8"/>
  <c r="G90" i="8" s="1"/>
  <c r="F77" i="8"/>
  <c r="D77" i="8"/>
  <c r="C77" i="8"/>
  <c r="C49" i="8"/>
  <c r="F83" i="8"/>
  <c r="F90" i="8"/>
  <c r="G85" i="8"/>
  <c r="F85" i="8"/>
  <c r="E35" i="4"/>
  <c r="E85" i="8"/>
  <c r="G79" i="8"/>
  <c r="E79" i="8"/>
  <c r="D58" i="8"/>
  <c r="E80" i="8"/>
  <c r="F35" i="4"/>
  <c r="E77" i="8"/>
  <c r="F63" i="8"/>
  <c r="F84" i="8" s="1"/>
  <c r="E117" i="8"/>
  <c r="C78" i="8"/>
  <c r="C116" i="8" s="1"/>
  <c r="C118" i="8" s="1"/>
  <c r="C83" i="8"/>
  <c r="D83" i="8"/>
  <c r="G126" i="8"/>
  <c r="E19" i="4"/>
  <c r="E127" i="8" s="1"/>
  <c r="E90" i="8"/>
  <c r="E126" i="8" s="1"/>
  <c r="E128" i="8" s="1"/>
  <c r="F86" i="8"/>
  <c r="C89" i="8"/>
  <c r="E18" i="4"/>
  <c r="E122" i="8" s="1"/>
  <c r="F80" i="8"/>
  <c r="F18" i="4"/>
  <c r="F122" i="8" s="1"/>
  <c r="C85" i="8"/>
  <c r="D51" i="8"/>
  <c r="C51" i="8"/>
  <c r="C35" i="4"/>
  <c r="F78" i="8"/>
  <c r="F116" i="8" s="1"/>
  <c r="F118" i="8" s="1"/>
  <c r="G78" i="8"/>
  <c r="G116" i="8" s="1"/>
  <c r="G118" i="8" s="1"/>
  <c r="G84" i="8"/>
  <c r="E78" i="8"/>
  <c r="E84" i="8"/>
  <c r="F117" i="8"/>
  <c r="C134" i="8" s="1"/>
  <c r="C84" i="8"/>
  <c r="D49" i="8"/>
  <c r="D35" i="4"/>
  <c r="G35" i="4"/>
  <c r="D97" i="8"/>
  <c r="D26" i="3" s="1"/>
  <c r="D7" i="3" s="1"/>
  <c r="D108" i="8"/>
  <c r="E108" i="8" s="1"/>
  <c r="F108" i="8" s="1"/>
  <c r="D109" i="8"/>
  <c r="D38" i="3" s="1"/>
  <c r="D19" i="3" s="1"/>
  <c r="D102" i="8"/>
  <c r="E102" i="8" s="1"/>
  <c r="F102" i="8" s="1"/>
  <c r="G102" i="8" s="1"/>
  <c r="G31" i="3" s="1"/>
  <c r="G12" i="3" s="1"/>
  <c r="C28" i="3"/>
  <c r="C9" i="3" s="1"/>
  <c r="C13" i="13" s="1"/>
  <c r="E13" i="13" s="1"/>
  <c r="F13" i="13" s="1"/>
  <c r="D103" i="8"/>
  <c r="C130" i="8"/>
  <c r="C34" i="3"/>
  <c r="C15" i="3" s="1"/>
  <c r="C19" i="13" s="1"/>
  <c r="E19" i="13" s="1"/>
  <c r="F19" i="13" s="1"/>
  <c r="C132" i="8"/>
  <c r="D33" i="3"/>
  <c r="D14" i="3" s="1"/>
  <c r="E104" i="8"/>
  <c r="D25" i="3"/>
  <c r="D6" i="3" s="1"/>
  <c r="E96" i="8"/>
  <c r="E98" i="8"/>
  <c r="D27" i="3"/>
  <c r="D8" i="3" s="1"/>
  <c r="D131" i="8"/>
  <c r="D34" i="3"/>
  <c r="D15" i="3" s="1"/>
  <c r="E105" i="8"/>
  <c r="D28" i="3"/>
  <c r="D9" i="3" s="1"/>
  <c r="E99" i="8"/>
  <c r="C27" i="3"/>
  <c r="C8" i="3" s="1"/>
  <c r="C12" i="13" s="1"/>
  <c r="E12" i="13" s="1"/>
  <c r="F12" i="13" s="1"/>
  <c r="C131" i="8"/>
  <c r="C33" i="3"/>
  <c r="C14" i="3" s="1"/>
  <c r="C18" i="13" s="1"/>
  <c r="E18" i="13" s="1"/>
  <c r="F18" i="13" s="1"/>
  <c r="C25" i="3"/>
  <c r="C6" i="3" s="1"/>
  <c r="C10" i="13" s="1"/>
  <c r="E10" i="13" s="1"/>
  <c r="F10" i="13" s="1"/>
  <c r="E116" i="8" l="1"/>
  <c r="E118" i="8" s="1"/>
  <c r="E121" i="8"/>
  <c r="E123" i="8" s="1"/>
  <c r="G86" i="8"/>
  <c r="G18" i="4"/>
  <c r="G122" i="8" s="1"/>
  <c r="G80" i="8"/>
  <c r="G19" i="4"/>
  <c r="G127" i="8" s="1"/>
  <c r="G128" i="8" s="1"/>
  <c r="F121" i="8"/>
  <c r="F123" i="8" s="1"/>
  <c r="C86" i="8"/>
  <c r="C80" i="8"/>
  <c r="C121" i="8" s="1"/>
  <c r="C123" i="8" s="1"/>
  <c r="C90" i="8"/>
  <c r="C126" i="8" s="1"/>
  <c r="C19" i="4"/>
  <c r="C127" i="8" s="1"/>
  <c r="D90" i="8"/>
  <c r="D126" i="8" s="1"/>
  <c r="D19" i="4"/>
  <c r="D127" i="8" s="1"/>
  <c r="D18" i="4"/>
  <c r="D122" i="8" s="1"/>
  <c r="D86" i="8"/>
  <c r="D80" i="8"/>
  <c r="D121" i="8" s="1"/>
  <c r="G121" i="8"/>
  <c r="G123" i="8" s="1"/>
  <c r="C18" i="4"/>
  <c r="C122" i="8" s="1"/>
  <c r="D78" i="8"/>
  <c r="D84" i="8"/>
  <c r="E37" i="3"/>
  <c r="E18" i="3" s="1"/>
  <c r="D37" i="3"/>
  <c r="D18" i="3" s="1"/>
  <c r="E97" i="8"/>
  <c r="E26" i="3" s="1"/>
  <c r="E7" i="3" s="1"/>
  <c r="E31" i="3"/>
  <c r="E12" i="3" s="1"/>
  <c r="E109" i="8"/>
  <c r="F109" i="8" s="1"/>
  <c r="G109" i="8" s="1"/>
  <c r="G38" i="3" s="1"/>
  <c r="G19" i="3" s="1"/>
  <c r="D132" i="8"/>
  <c r="D130" i="8"/>
  <c r="D31" i="3"/>
  <c r="D12" i="3" s="1"/>
  <c r="F31" i="3"/>
  <c r="F12" i="3" s="1"/>
  <c r="E103" i="8"/>
  <c r="D32" i="3"/>
  <c r="D13" i="3" s="1"/>
  <c r="G108" i="8"/>
  <c r="F37" i="3"/>
  <c r="F18" i="3" s="1"/>
  <c r="F96" i="8"/>
  <c r="E25" i="3"/>
  <c r="E6" i="3" s="1"/>
  <c r="E28" i="3"/>
  <c r="E9" i="3" s="1"/>
  <c r="F99" i="8"/>
  <c r="E34" i="3"/>
  <c r="E15" i="3" s="1"/>
  <c r="F105" i="8"/>
  <c r="E33" i="3"/>
  <c r="E14" i="3" s="1"/>
  <c r="F104" i="8"/>
  <c r="F98" i="8"/>
  <c r="E27" i="3"/>
  <c r="E8" i="3" s="1"/>
  <c r="E131" i="8"/>
  <c r="D123" i="8" l="1"/>
  <c r="D128" i="8"/>
  <c r="C128" i="8"/>
  <c r="D116" i="8"/>
  <c r="D118" i="8" s="1"/>
  <c r="C142" i="8"/>
  <c r="C138" i="8"/>
  <c r="F97" i="8"/>
  <c r="G97" i="8" s="1"/>
  <c r="G26" i="3" s="1"/>
  <c r="G7" i="3" s="1"/>
  <c r="F132" i="8"/>
  <c r="E132" i="8"/>
  <c r="E38" i="3"/>
  <c r="E19" i="3" s="1"/>
  <c r="F38" i="3"/>
  <c r="F19" i="3" s="1"/>
  <c r="E32" i="3"/>
  <c r="E13" i="3" s="1"/>
  <c r="F103" i="8"/>
  <c r="E130" i="8"/>
  <c r="G105" i="8"/>
  <c r="G34" i="3" s="1"/>
  <c r="G15" i="3" s="1"/>
  <c r="F34" i="3"/>
  <c r="F15" i="3" s="1"/>
  <c r="G99" i="8"/>
  <c r="G28" i="3" s="1"/>
  <c r="G9" i="3" s="1"/>
  <c r="F28" i="3"/>
  <c r="F9" i="3" s="1"/>
  <c r="F25" i="3"/>
  <c r="F6" i="3" s="1"/>
  <c r="G96" i="8"/>
  <c r="G98" i="8"/>
  <c r="F131" i="8"/>
  <c r="F27" i="3"/>
  <c r="F8" i="3" s="1"/>
  <c r="G132" i="8"/>
  <c r="G37" i="3"/>
  <c r="G18" i="3" s="1"/>
  <c r="G104" i="8"/>
  <c r="G33" i="3" s="1"/>
  <c r="G14" i="3" s="1"/>
  <c r="F33" i="3"/>
  <c r="F14" i="3" s="1"/>
  <c r="F130" i="8" l="1"/>
  <c r="C143" i="8"/>
  <c r="C144" i="8" s="1"/>
  <c r="F26" i="3"/>
  <c r="F7" i="3" s="1"/>
  <c r="G103" i="8"/>
  <c r="G32" i="3" s="1"/>
  <c r="G13" i="3" s="1"/>
  <c r="F32" i="3"/>
  <c r="F13" i="3" s="1"/>
  <c r="G131" i="8"/>
  <c r="C139" i="8" s="1"/>
  <c r="C140" i="8" s="1"/>
  <c r="G27" i="3"/>
  <c r="G8" i="3" s="1"/>
  <c r="G25" i="3"/>
  <c r="G6" i="3" s="1"/>
  <c r="G130" i="8" l="1"/>
  <c r="C135" i="8" s="1"/>
  <c r="C136" i="8" s="1"/>
</calcChain>
</file>

<file path=xl/sharedStrings.xml><?xml version="1.0" encoding="utf-8"?>
<sst xmlns="http://schemas.openxmlformats.org/spreadsheetml/2006/main" count="390" uniqueCount="139">
  <si>
    <t>ACS Public lighting pricing model for Energex</t>
  </si>
  <si>
    <t>Regulatory control period 1 July 2025 to 30 June 2030</t>
  </si>
  <si>
    <t>Inputs and Assumptions</t>
  </si>
  <si>
    <t>Rates</t>
  </si>
  <si>
    <t>Energex Owned &amp; Operated</t>
  </si>
  <si>
    <t>Rate 1</t>
  </si>
  <si>
    <t>Gifted &amp; Energex Operated</t>
  </si>
  <si>
    <t>Rate 2</t>
  </si>
  <si>
    <t>Rate 2 Energex funded, owned &amp; operated</t>
  </si>
  <si>
    <t>Rate 2A</t>
  </si>
  <si>
    <t>Forecast revenue</t>
  </si>
  <si>
    <t>Year</t>
  </si>
  <si>
    <t>2025-26</t>
  </si>
  <si>
    <t>2026-27</t>
  </si>
  <si>
    <t>2027-28</t>
  </si>
  <si>
    <t>2028-29</t>
  </si>
  <si>
    <t>2029-30</t>
  </si>
  <si>
    <t>Opex revenue required (including tax)</t>
  </si>
  <si>
    <t>Conventional</t>
  </si>
  <si>
    <t>LED total</t>
  </si>
  <si>
    <t>LED Rate 1 and Rate 2</t>
  </si>
  <si>
    <t>LED Rate 2A</t>
  </si>
  <si>
    <t>Capex revenue required Conventional</t>
  </si>
  <si>
    <t>Return on capital</t>
  </si>
  <si>
    <t>Return of capital</t>
  </si>
  <si>
    <t>Total Capex Charge Conventional</t>
  </si>
  <si>
    <t>Capex revenue required LED</t>
  </si>
  <si>
    <t>Return on and of capital - Rate 1</t>
  </si>
  <si>
    <t>Return on and of capital - Rate 2</t>
  </si>
  <si>
    <t xml:space="preserve">No capex Rate 2 allocation </t>
  </si>
  <si>
    <t>Return on and of capital - Rate 2A</t>
  </si>
  <si>
    <t>Total Capex Charge LED</t>
  </si>
  <si>
    <t>Annual revenue requirement (opex plus capex)</t>
  </si>
  <si>
    <t>LED</t>
  </si>
  <si>
    <t>Total</t>
  </si>
  <si>
    <t>Pricing allocators</t>
  </si>
  <si>
    <t>Proportion of asset base related to refurbishment</t>
  </si>
  <si>
    <t>Relativity Major to Minor lights</t>
  </si>
  <si>
    <t>Opex + tax</t>
  </si>
  <si>
    <t>Asset charge</t>
  </si>
  <si>
    <t>Price Smoothing Inputs</t>
  </si>
  <si>
    <t>Expected CPI</t>
  </si>
  <si>
    <t>Discount rate for smoothing</t>
  </si>
  <si>
    <t>Rate 1 &amp; 2 CONV</t>
  </si>
  <si>
    <t>Rate 1 &amp; 2 LED</t>
  </si>
  <si>
    <t>Rate 2A LED</t>
  </si>
  <si>
    <t>Adjustment to manage customer impact in P0</t>
  </si>
  <si>
    <t>X factor (years 2 to 5)</t>
  </si>
  <si>
    <t>Days in year (average)</t>
  </si>
  <si>
    <t>Days in each year</t>
  </si>
  <si>
    <t>2024-25 Prices</t>
  </si>
  <si>
    <t>Rate 1 - Energex Owned &amp; Operated</t>
  </si>
  <si>
    <t>Major Conventional</t>
  </si>
  <si>
    <t>Minor Conventional</t>
  </si>
  <si>
    <t>Major LED</t>
  </si>
  <si>
    <t>Minor LED</t>
  </si>
  <si>
    <t>Rate 2 - Gifted &amp; Energex Operated</t>
  </si>
  <si>
    <t>Energex - Public Lighting Pricing Model</t>
  </si>
  <si>
    <t>Quantities</t>
  </si>
  <si>
    <t>Average population of lights</t>
  </si>
  <si>
    <t>Rate 2A - Rate 2 LED Energex Funded, Owned &amp; Operated</t>
  </si>
  <si>
    <t xml:space="preserve">Grand total </t>
  </si>
  <si>
    <t>Rate 1 and Rate 2 combined total</t>
  </si>
  <si>
    <t>Rate 1, Rate 2 and Rate 2A combined total</t>
  </si>
  <si>
    <t>Price components</t>
  </si>
  <si>
    <t>Opex  charge (per unit)</t>
  </si>
  <si>
    <t>Same operational expenditure is applied to Rate 1, Rate 2, Rate 2A</t>
  </si>
  <si>
    <t>Rate 1 - Capex Charge (per unit)</t>
  </si>
  <si>
    <t>Applied only to Rate 1 - Energex Owned &amp; Operated</t>
  </si>
  <si>
    <t>Rate 2 - Refurbishment Charge (per unit)</t>
  </si>
  <si>
    <t xml:space="preserve">Same refurbishment charge is applied Rate 2 LED and CONV </t>
  </si>
  <si>
    <t>Rate 2A - Capex Charge (per unit)</t>
  </si>
  <si>
    <t>Applied only to Rate 2A - Energex Owned &amp; Operated</t>
  </si>
  <si>
    <t>Unsmoothed Daily Prices</t>
  </si>
  <si>
    <t>Rate 1 - Ergon Owned &amp; Operated</t>
  </si>
  <si>
    <t>Rate 2 - Gifted &amp; Ergon Operated</t>
  </si>
  <si>
    <t>Rate 2A - Energex funded Rate 2, Owned &amp; Operated</t>
  </si>
  <si>
    <t>Smoothed Daily Prices</t>
  </si>
  <si>
    <t>Revenue checks</t>
  </si>
  <si>
    <t>Cummulative discount rate (used for NPV calculation)</t>
  </si>
  <si>
    <t>Conventional Rate 1 and Rate 2</t>
  </si>
  <si>
    <t>Unsmoothed Prices x Volumes - Conventional</t>
  </si>
  <si>
    <t>Revenue requirement - Conventional</t>
  </si>
  <si>
    <t>Check</t>
  </si>
  <si>
    <t>Unsmoothed Prices x Volumes - LED</t>
  </si>
  <si>
    <t>Revenue requirement - LED</t>
  </si>
  <si>
    <t>Smoothed Prices x Volumes - Conventional</t>
  </si>
  <si>
    <t>Smoothed Prices x Volumes - LED Rate 1 and 2</t>
  </si>
  <si>
    <t>Smoothed Prices x Volumes - LED Rate 2A</t>
  </si>
  <si>
    <t>NPV Revenue requirement - Conventional</t>
  </si>
  <si>
    <t>NPV Smoothed Prices x Volume - Conventional</t>
  </si>
  <si>
    <t>NPV Revenue requirement - LED Rate 1 and Rate 2</t>
  </si>
  <si>
    <t>NPV Smoothed Prices x Volume - LED Rate 1 and Rate 2</t>
  </si>
  <si>
    <t>NPV Revenue requirement - LED Rate 2A</t>
  </si>
  <si>
    <t>NPV Smoothed Prices x Volume - LED Rate 2A</t>
  </si>
  <si>
    <r>
      <t>P</t>
    </r>
    <r>
      <rPr>
        <b/>
        <sz val="8"/>
        <color theme="1"/>
        <rFont val="Arial"/>
        <family val="2"/>
      </rPr>
      <t>0</t>
    </r>
    <r>
      <rPr>
        <b/>
        <sz val="11"/>
        <color theme="1"/>
        <rFont val="Arial"/>
        <family val="2"/>
      </rPr>
      <t xml:space="preserve"> Conventional Rate 1 and 2</t>
    </r>
  </si>
  <si>
    <t>Goal Seek value</t>
  </si>
  <si>
    <r>
      <t>P</t>
    </r>
    <r>
      <rPr>
        <b/>
        <sz val="8"/>
        <color theme="1"/>
        <rFont val="Arial"/>
        <family val="2"/>
      </rPr>
      <t>0</t>
    </r>
    <r>
      <rPr>
        <b/>
        <sz val="11"/>
        <color theme="1"/>
        <rFont val="Arial"/>
        <family val="2"/>
      </rPr>
      <t xml:space="preserve"> LED Rate 1 and 2</t>
    </r>
  </si>
  <si>
    <t>P0 LED Rate 2A</t>
  </si>
  <si>
    <t>positive P0 imply real decrease in price constraint</t>
  </si>
  <si>
    <t>Data/What-if Analysis/Goal Seek</t>
  </si>
  <si>
    <t>Goal Seek</t>
  </si>
  <si>
    <t>P0 Conventional</t>
  </si>
  <si>
    <t>P0
LED Rate 1 &amp; 2</t>
  </si>
  <si>
    <t>P0 Rate 2A</t>
  </si>
  <si>
    <t>Set Cell</t>
  </si>
  <si>
    <t>C136</t>
  </si>
  <si>
    <t>C140</t>
  </si>
  <si>
    <t>C144</t>
  </si>
  <si>
    <t>To Value</t>
  </si>
  <si>
    <t>By Changing Cell</t>
  </si>
  <si>
    <t>C146</t>
  </si>
  <si>
    <t>C147</t>
  </si>
  <si>
    <t>C148</t>
  </si>
  <si>
    <t>Public lighting annual prices</t>
  </si>
  <si>
    <t>Public lighting daily prices</t>
  </si>
  <si>
    <t xml:space="preserve">Energex Forecast Quantities </t>
  </si>
  <si>
    <t>Output to Public Lighting Pricing Model - Estimated Count by type</t>
  </si>
  <si>
    <t>Public Lighting Quantity</t>
  </si>
  <si>
    <t>Rate</t>
  </si>
  <si>
    <t>Count</t>
  </si>
  <si>
    <t xml:space="preserve">Major Conventional </t>
  </si>
  <si>
    <t>Opening</t>
  </si>
  <si>
    <t>Closing</t>
  </si>
  <si>
    <t>Average</t>
  </si>
  <si>
    <t>2A</t>
  </si>
  <si>
    <t>Cells</t>
  </si>
  <si>
    <t>Description of changes</t>
  </si>
  <si>
    <t>Inputs' rows 16, 17, 24, 27, 29</t>
  </si>
  <si>
    <t>updated forecast revenue - from Public Lighting intermediary model</t>
  </si>
  <si>
    <t>X factor (Year 2 to 5)</t>
  </si>
  <si>
    <t>Annual Prices 2025-26</t>
  </si>
  <si>
    <t>Difference ($)</t>
  </si>
  <si>
    <t>Difference (%)</t>
  </si>
  <si>
    <t>Inputs' C49 and C50</t>
  </si>
  <si>
    <t>AER Final Decision</t>
  </si>
  <si>
    <t>AER Final Decision for Energex Energy - Public Lighting Annual Prices</t>
  </si>
  <si>
    <t>substituted with ABS inflation rate and discounted rate for smoothing</t>
  </si>
  <si>
    <t>Revised Proposal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</si>
</sst>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_);[Red]\(#,##0\);\-"/>
    <numFmt numFmtId="168" formatCode="_(#,##0.0_);\(#,##0.0\);_(&quot;-&quot;_)"/>
    <numFmt numFmtId="169" formatCode="_-&quot;$&quot;* #,##0_-;\-&quot;$&quot;* #,##0_-;_-&quot;$&quot;* &quot;-&quot;??_-;_-@_-"/>
    <numFmt numFmtId="170" formatCode="#,##0.0"/>
    <numFmt numFmtId="171" formatCode="0.000000"/>
    <numFmt numFmtId="172" formatCode="_-&quot;$&quot;* #,##0.000_-;\-&quot;$&quot;* #,##0.000_-;_-&quot;$&quot;* &quot;-&quot;??_-;_-@_-"/>
    <numFmt numFmtId="173" formatCode="#,##0_ ;[Red]\-#,##0\ "/>
    <numFmt numFmtId="174" formatCode="_-&quot;$&quot;* #,##0.0000_-;\-&quot;$&quot;* #,##0.0000_-;_-&quot;$&quot;* &quot;-&quot;??_-;_-@_-"/>
    <numFmt numFmtId="175" formatCode="#,##0.00000_ ;[Red]\-#,##0.00000\ "/>
    <numFmt numFmtId="176" formatCode="0.0000%"/>
    <numFmt numFmtId="177" formatCode="#,##0.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11"/>
      <color theme="0"/>
      <name val="Helvetica"/>
      <family val="2"/>
    </font>
    <font>
      <sz val="10"/>
      <color rgb="FFFF0066"/>
      <name val="Calibri"/>
      <family val="2"/>
      <scheme val="minor"/>
    </font>
    <font>
      <sz val="8"/>
      <color rgb="FFFF0066"/>
      <name val="Helvetica"/>
      <family val="2"/>
    </font>
    <font>
      <b/>
      <sz val="10"/>
      <name val="Helvetica"/>
      <family val="2"/>
    </font>
    <font>
      <sz val="10"/>
      <color theme="1"/>
      <name val="Helvetica"/>
      <family val="2"/>
    </font>
    <font>
      <sz val="10"/>
      <color theme="4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sz val="16"/>
      <color theme="0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sz val="11"/>
      <color rgb="FFFF0000"/>
      <name val="Arial"/>
      <family val="2"/>
    </font>
    <font>
      <b/>
      <sz val="22"/>
      <name val="Calibri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theme="0" tint="-0.34998626667073579"/>
      <name val="Arial"/>
      <family val="2"/>
    </font>
    <font>
      <b/>
      <i/>
      <sz val="8"/>
      <name val="Arial"/>
      <family val="2"/>
    </font>
    <font>
      <b/>
      <sz val="20"/>
      <color theme="1"/>
      <name val="Arial"/>
      <family val="2"/>
    </font>
    <font>
      <b/>
      <sz val="11"/>
      <color rgb="FFC00000"/>
      <name val="Arial"/>
      <family val="2"/>
    </font>
    <font>
      <i/>
      <sz val="10"/>
      <color theme="1"/>
      <name val="Arial"/>
      <family val="2"/>
    </font>
    <font>
      <b/>
      <sz val="8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rgb="FFC0000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83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5117038483843"/>
      </right>
      <top style="thin">
        <color theme="3" tint="0.79995117038483843"/>
      </top>
      <bottom style="thin">
        <color theme="3" tint="0.799951170384838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medium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9">
    <xf numFmtId="0" fontId="0" fillId="0" borderId="0"/>
    <xf numFmtId="0" fontId="1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9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4" fillId="0" borderId="0" applyBorder="0">
      <alignment vertical="center"/>
    </xf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4" borderId="0" applyBorder="0">
      <alignment horizontal="left" vertical="center"/>
    </xf>
    <xf numFmtId="0" fontId="6" fillId="0" borderId="0"/>
    <xf numFmtId="0" fontId="7" fillId="0" borderId="0"/>
    <xf numFmtId="0" fontId="8" fillId="0" borderId="0" applyFill="0" applyBorder="0">
      <alignment horizontal="left" vertical="center"/>
    </xf>
    <xf numFmtId="0" fontId="9" fillId="0" borderId="0" applyFill="0" applyBorder="0">
      <alignment vertical="center"/>
    </xf>
    <xf numFmtId="168" fontId="10" fillId="5" borderId="1">
      <alignment horizontal="right" vertical="center"/>
      <protection locked="0"/>
    </xf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1" fillId="0" borderId="0"/>
    <xf numFmtId="166" fontId="2" fillId="0" borderId="0" applyFont="0" applyFill="0" applyBorder="0" applyAlignment="0" applyProtection="0"/>
    <xf numFmtId="0" fontId="12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93">
    <xf numFmtId="0" fontId="0" fillId="0" borderId="0" xfId="0"/>
    <xf numFmtId="0" fontId="16" fillId="6" borderId="0" xfId="0" applyFont="1" applyFill="1"/>
    <xf numFmtId="0" fontId="17" fillId="7" borderId="0" xfId="0" applyFont="1" applyFill="1"/>
    <xf numFmtId="0" fontId="18" fillId="7" borderId="0" xfId="0" applyFont="1" applyFill="1"/>
    <xf numFmtId="0" fontId="18" fillId="5" borderId="0" xfId="0" applyFont="1" applyFill="1"/>
    <xf numFmtId="0" fontId="19" fillId="6" borderId="0" xfId="0" applyFont="1" applyFill="1"/>
    <xf numFmtId="0" fontId="20" fillId="6" borderId="0" xfId="0" applyFont="1" applyFill="1"/>
    <xf numFmtId="0" fontId="21" fillId="6" borderId="0" xfId="0" applyFont="1" applyFill="1"/>
    <xf numFmtId="0" fontId="22" fillId="6" borderId="0" xfId="0" applyFont="1" applyFill="1"/>
    <xf numFmtId="0" fontId="23" fillId="5" borderId="0" xfId="0" applyFont="1" applyFill="1"/>
    <xf numFmtId="0" fontId="24" fillId="7" borderId="0" xfId="0" applyFont="1" applyFill="1"/>
    <xf numFmtId="0" fontId="25" fillId="7" borderId="0" xfId="0" applyFont="1" applyFill="1"/>
    <xf numFmtId="0" fontId="19" fillId="6" borderId="2" xfId="0" applyFont="1" applyFill="1" applyBorder="1"/>
    <xf numFmtId="0" fontId="16" fillId="6" borderId="2" xfId="0" applyFont="1" applyFill="1" applyBorder="1"/>
    <xf numFmtId="0" fontId="16" fillId="6" borderId="2" xfId="0" applyFont="1" applyFill="1" applyBorder="1" applyAlignment="1">
      <alignment horizontal="left" indent="1"/>
    </xf>
    <xf numFmtId="0" fontId="18" fillId="7" borderId="0" xfId="0" applyFont="1" applyFill="1" applyAlignment="1">
      <alignment horizontal="right"/>
    </xf>
    <xf numFmtId="0" fontId="24" fillId="6" borderId="0" xfId="0" applyFont="1" applyFill="1"/>
    <xf numFmtId="0" fontId="17" fillId="6" borderId="0" xfId="0" applyFont="1" applyFill="1"/>
    <xf numFmtId="0" fontId="25" fillId="6" borderId="0" xfId="0" applyFont="1" applyFill="1"/>
    <xf numFmtId="0" fontId="25" fillId="7" borderId="0" xfId="0" applyFont="1" applyFill="1" applyAlignment="1">
      <alignment horizontal="right"/>
    </xf>
    <xf numFmtId="0" fontId="16" fillId="6" borderId="0" xfId="0" applyFont="1" applyFill="1" applyAlignment="1">
      <alignment horizontal="right"/>
    </xf>
    <xf numFmtId="0" fontId="16" fillId="6" borderId="2" xfId="0" applyFont="1" applyFill="1" applyBorder="1" applyAlignment="1">
      <alignment horizontal="right"/>
    </xf>
    <xf numFmtId="3" fontId="16" fillId="6" borderId="2" xfId="0" applyNumberFormat="1" applyFont="1" applyFill="1" applyBorder="1"/>
    <xf numFmtId="3" fontId="19" fillId="6" borderId="2" xfId="0" applyNumberFormat="1" applyFont="1" applyFill="1" applyBorder="1"/>
    <xf numFmtId="0" fontId="19" fillId="6" borderId="4" xfId="0" applyFont="1" applyFill="1" applyBorder="1"/>
    <xf numFmtId="0" fontId="16" fillId="6" borderId="3" xfId="0" applyFont="1" applyFill="1" applyBorder="1"/>
    <xf numFmtId="0" fontId="19" fillId="6" borderId="3" xfId="0" applyFont="1" applyFill="1" applyBorder="1"/>
    <xf numFmtId="0" fontId="16" fillId="6" borderId="3" xfId="0" applyFont="1" applyFill="1" applyBorder="1" applyAlignment="1">
      <alignment horizontal="left" indent="1"/>
    </xf>
    <xf numFmtId="3" fontId="16" fillId="6" borderId="3" xfId="0" applyNumberFormat="1" applyFont="1" applyFill="1" applyBorder="1"/>
    <xf numFmtId="3" fontId="19" fillId="6" borderId="3" xfId="0" applyNumberFormat="1" applyFont="1" applyFill="1" applyBorder="1"/>
    <xf numFmtId="0" fontId="14" fillId="0" borderId="2" xfId="0" applyFont="1" applyBorder="1"/>
    <xf numFmtId="0" fontId="14" fillId="0" borderId="2" xfId="0" applyFont="1" applyBorder="1" applyAlignment="1">
      <alignment horizontal="left" indent="1"/>
    </xf>
    <xf numFmtId="0" fontId="13" fillId="0" borderId="2" xfId="0" applyFont="1" applyBorder="1"/>
    <xf numFmtId="0" fontId="19" fillId="0" borderId="2" xfId="0" applyFont="1" applyBorder="1"/>
    <xf numFmtId="0" fontId="16" fillId="0" borderId="2" xfId="0" applyFont="1" applyBorder="1" applyAlignment="1">
      <alignment horizontal="left" indent="1"/>
    </xf>
    <xf numFmtId="0" fontId="19" fillId="6" borderId="2" xfId="0" applyFont="1" applyFill="1" applyBorder="1" applyAlignment="1">
      <alignment horizontal="left" indent="1"/>
    </xf>
    <xf numFmtId="169" fontId="16" fillId="6" borderId="2" xfId="0" applyNumberFormat="1" applyFont="1" applyFill="1" applyBorder="1" applyAlignment="1">
      <alignment horizontal="left" indent="1"/>
    </xf>
    <xf numFmtId="169" fontId="19" fillId="6" borderId="2" xfId="0" applyNumberFormat="1" applyFont="1" applyFill="1" applyBorder="1" applyAlignment="1">
      <alignment horizontal="left" indent="1"/>
    </xf>
    <xf numFmtId="165" fontId="16" fillId="6" borderId="2" xfId="66" applyFont="1" applyFill="1" applyBorder="1"/>
    <xf numFmtId="171" fontId="16" fillId="6" borderId="0" xfId="0" applyNumberFormat="1" applyFont="1" applyFill="1"/>
    <xf numFmtId="165" fontId="27" fillId="6" borderId="2" xfId="66" applyFont="1" applyFill="1" applyBorder="1"/>
    <xf numFmtId="171" fontId="29" fillId="6" borderId="0" xfId="0" applyNumberFormat="1" applyFont="1" applyFill="1"/>
    <xf numFmtId="169" fontId="16" fillId="6" borderId="2" xfId="66" applyNumberFormat="1" applyFont="1" applyFill="1" applyBorder="1"/>
    <xf numFmtId="0" fontId="28" fillId="6" borderId="0" xfId="0" applyFont="1" applyFill="1"/>
    <xf numFmtId="169" fontId="16" fillId="8" borderId="2" xfId="66" applyNumberFormat="1" applyFont="1" applyFill="1" applyBorder="1" applyAlignment="1">
      <alignment horizontal="left" indent="1"/>
    </xf>
    <xf numFmtId="9" fontId="16" fillId="8" borderId="2" xfId="67" applyFont="1" applyFill="1" applyBorder="1" applyAlignment="1">
      <alignment vertical="center"/>
    </xf>
    <xf numFmtId="0" fontId="14" fillId="6" borderId="0" xfId="0" applyFont="1" applyFill="1"/>
    <xf numFmtId="0" fontId="14" fillId="6" borderId="0" xfId="0" applyFont="1" applyFill="1" applyAlignment="1">
      <alignment horizontal="center"/>
    </xf>
    <xf numFmtId="0" fontId="16" fillId="6" borderId="0" xfId="0" applyFont="1" applyFill="1" applyAlignment="1">
      <alignment horizontal="left"/>
    </xf>
    <xf numFmtId="0" fontId="18" fillId="5" borderId="0" xfId="0" applyFont="1" applyFill="1" applyAlignment="1">
      <alignment horizontal="left"/>
    </xf>
    <xf numFmtId="0" fontId="14" fillId="6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6" fillId="6" borderId="2" xfId="0" applyFont="1" applyFill="1" applyBorder="1" applyAlignment="1">
      <alignment vertical="center"/>
    </xf>
    <xf numFmtId="170" fontId="16" fillId="8" borderId="2" xfId="0" applyNumberFormat="1" applyFont="1" applyFill="1" applyBorder="1" applyAlignment="1">
      <alignment vertical="center"/>
    </xf>
    <xf numFmtId="0" fontId="16" fillId="6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4" fontId="16" fillId="8" borderId="2" xfId="0" applyNumberFormat="1" applyFont="1" applyFill="1" applyBorder="1" applyAlignment="1">
      <alignment vertical="center"/>
    </xf>
    <xf numFmtId="0" fontId="30" fillId="0" borderId="0" xfId="65" applyFont="1"/>
    <xf numFmtId="0" fontId="2" fillId="0" borderId="0" xfId="2" applyAlignment="1">
      <alignment horizontal="center"/>
    </xf>
    <xf numFmtId="0" fontId="2" fillId="0" borderId="0" xfId="2"/>
    <xf numFmtId="0" fontId="0" fillId="0" borderId="0" xfId="0" applyAlignment="1">
      <alignment horizontal="center"/>
    </xf>
    <xf numFmtId="0" fontId="13" fillId="6" borderId="13" xfId="0" applyFont="1" applyFill="1" applyBorder="1" applyAlignment="1">
      <alignment vertical="center"/>
    </xf>
    <xf numFmtId="0" fontId="31" fillId="0" borderId="14" xfId="2" applyFont="1" applyBorder="1" applyAlignment="1">
      <alignment horizontal="center"/>
    </xf>
    <xf numFmtId="0" fontId="13" fillId="6" borderId="15" xfId="0" applyFont="1" applyFill="1" applyBorder="1" applyAlignment="1">
      <alignment horizontal="center" vertical="center"/>
    </xf>
    <xf numFmtId="3" fontId="31" fillId="6" borderId="13" xfId="0" applyNumberFormat="1" applyFont="1" applyFill="1" applyBorder="1" applyAlignment="1">
      <alignment horizontal="center" vertical="center" wrapText="1"/>
    </xf>
    <xf numFmtId="3" fontId="31" fillId="6" borderId="16" xfId="0" applyNumberFormat="1" applyFont="1" applyFill="1" applyBorder="1" applyAlignment="1">
      <alignment horizontal="center" vertical="center" wrapText="1"/>
    </xf>
    <xf numFmtId="3" fontId="31" fillId="6" borderId="17" xfId="0" applyNumberFormat="1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left" indent="1"/>
    </xf>
    <xf numFmtId="0" fontId="33" fillId="0" borderId="14" xfId="2" applyFont="1" applyBorder="1" applyAlignment="1">
      <alignment horizontal="center"/>
    </xf>
    <xf numFmtId="0" fontId="33" fillId="6" borderId="15" xfId="0" applyFont="1" applyFill="1" applyBorder="1" applyAlignment="1">
      <alignment horizontal="center"/>
    </xf>
    <xf numFmtId="3" fontId="2" fillId="6" borderId="13" xfId="0" applyNumberFormat="1" applyFont="1" applyFill="1" applyBorder="1" applyAlignment="1">
      <alignment horizontal="center"/>
    </xf>
    <xf numFmtId="3" fontId="2" fillId="6" borderId="16" xfId="0" applyNumberFormat="1" applyFont="1" applyFill="1" applyBorder="1" applyAlignment="1">
      <alignment horizontal="center"/>
    </xf>
    <xf numFmtId="0" fontId="14" fillId="6" borderId="6" xfId="0" applyFont="1" applyFill="1" applyBorder="1" applyAlignment="1">
      <alignment horizontal="left" indent="1"/>
    </xf>
    <xf numFmtId="0" fontId="33" fillId="0" borderId="18" xfId="2" applyFont="1" applyBorder="1" applyAlignment="1">
      <alignment horizontal="center"/>
    </xf>
    <xf numFmtId="0" fontId="33" fillId="6" borderId="7" xfId="0" applyFont="1" applyFill="1" applyBorder="1" applyAlignment="1">
      <alignment horizontal="center"/>
    </xf>
    <xf numFmtId="3" fontId="2" fillId="6" borderId="6" xfId="0" applyNumberFormat="1" applyFont="1" applyFill="1" applyBorder="1" applyAlignment="1">
      <alignment horizontal="center"/>
    </xf>
    <xf numFmtId="3" fontId="2" fillId="6" borderId="8" xfId="0" applyNumberFormat="1" applyFont="1" applyFill="1" applyBorder="1" applyAlignment="1">
      <alignment horizontal="center"/>
    </xf>
    <xf numFmtId="0" fontId="14" fillId="6" borderId="19" xfId="0" applyFont="1" applyFill="1" applyBorder="1" applyAlignment="1">
      <alignment horizontal="left" indent="1"/>
    </xf>
    <xf numFmtId="0" fontId="33" fillId="0" borderId="20" xfId="2" applyFont="1" applyBorder="1" applyAlignment="1">
      <alignment horizontal="center"/>
    </xf>
    <xf numFmtId="0" fontId="33" fillId="6" borderId="21" xfId="0" applyFont="1" applyFill="1" applyBorder="1" applyAlignment="1">
      <alignment horizontal="center"/>
    </xf>
    <xf numFmtId="3" fontId="2" fillId="6" borderId="19" xfId="0" applyNumberFormat="1" applyFont="1" applyFill="1" applyBorder="1" applyAlignment="1">
      <alignment horizontal="center"/>
    </xf>
    <xf numFmtId="3" fontId="2" fillId="6" borderId="22" xfId="0" applyNumberFormat="1" applyFont="1" applyFill="1" applyBorder="1" applyAlignment="1">
      <alignment horizontal="center"/>
    </xf>
    <xf numFmtId="0" fontId="13" fillId="6" borderId="24" xfId="0" applyFont="1" applyFill="1" applyBorder="1"/>
    <xf numFmtId="0" fontId="2" fillId="0" borderId="25" xfId="2" applyBorder="1" applyAlignment="1">
      <alignment horizontal="center"/>
    </xf>
    <xf numFmtId="0" fontId="14" fillId="6" borderId="26" xfId="0" applyFont="1" applyFill="1" applyBorder="1" applyAlignment="1">
      <alignment horizontal="center"/>
    </xf>
    <xf numFmtId="3" fontId="31" fillId="6" borderId="24" xfId="0" applyNumberFormat="1" applyFont="1" applyFill="1" applyBorder="1" applyAlignment="1">
      <alignment horizontal="center"/>
    </xf>
    <xf numFmtId="3" fontId="31" fillId="6" borderId="27" xfId="0" applyNumberFormat="1" applyFont="1" applyFill="1" applyBorder="1" applyAlignment="1">
      <alignment horizontal="center"/>
    </xf>
    <xf numFmtId="3" fontId="31" fillId="6" borderId="28" xfId="0" applyNumberFormat="1" applyFont="1" applyFill="1" applyBorder="1" applyAlignment="1">
      <alignment horizontal="center"/>
    </xf>
    <xf numFmtId="3" fontId="31" fillId="6" borderId="0" xfId="0" applyNumberFormat="1" applyFont="1" applyFill="1" applyAlignment="1">
      <alignment horizontal="center"/>
    </xf>
    <xf numFmtId="3" fontId="2" fillId="6" borderId="29" xfId="0" applyNumberFormat="1" applyFont="1" applyFill="1" applyBorder="1" applyAlignment="1">
      <alignment horizontal="center"/>
    </xf>
    <xf numFmtId="3" fontId="2" fillId="6" borderId="30" xfId="0" applyNumberFormat="1" applyFont="1" applyFill="1" applyBorder="1" applyAlignment="1">
      <alignment horizontal="center"/>
    </xf>
    <xf numFmtId="3" fontId="14" fillId="6" borderId="8" xfId="0" applyNumberFormat="1" applyFont="1" applyFill="1" applyBorder="1" applyAlignment="1">
      <alignment horizontal="center"/>
    </xf>
    <xf numFmtId="3" fontId="14" fillId="6" borderId="9" xfId="0" applyNumberFormat="1" applyFont="1" applyFill="1" applyBorder="1" applyAlignment="1">
      <alignment horizontal="center"/>
    </xf>
    <xf numFmtId="3" fontId="31" fillId="6" borderId="31" xfId="0" applyNumberFormat="1" applyFont="1" applyFill="1" applyBorder="1" applyAlignment="1">
      <alignment horizontal="center"/>
    </xf>
    <xf numFmtId="0" fontId="13" fillId="6" borderId="0" xfId="0" applyFont="1" applyFill="1"/>
    <xf numFmtId="0" fontId="2" fillId="0" borderId="5" xfId="2" applyBorder="1" applyAlignment="1">
      <alignment horizontal="center"/>
    </xf>
    <xf numFmtId="173" fontId="34" fillId="0" borderId="0" xfId="2" applyNumberFormat="1" applyFont="1" applyAlignment="1">
      <alignment horizontal="left"/>
    </xf>
    <xf numFmtId="165" fontId="16" fillId="6" borderId="2" xfId="66" quotePrefix="1" applyFont="1" applyFill="1" applyBorder="1"/>
    <xf numFmtId="172" fontId="16" fillId="6" borderId="0" xfId="0" applyNumberFormat="1" applyFont="1" applyFill="1"/>
    <xf numFmtId="165" fontId="16" fillId="6" borderId="0" xfId="0" applyNumberFormat="1" applyFont="1" applyFill="1"/>
    <xf numFmtId="9" fontId="16" fillId="6" borderId="0" xfId="0" applyNumberFormat="1" applyFont="1" applyFill="1"/>
    <xf numFmtId="0" fontId="35" fillId="6" borderId="0" xfId="0" applyFont="1" applyFill="1"/>
    <xf numFmtId="4" fontId="34" fillId="0" borderId="0" xfId="2" applyNumberFormat="1" applyFont="1" applyAlignment="1">
      <alignment horizontal="left"/>
    </xf>
    <xf numFmtId="0" fontId="23" fillId="0" borderId="2" xfId="0" applyFont="1" applyBorder="1"/>
    <xf numFmtId="0" fontId="36" fillId="6" borderId="2" xfId="0" applyFont="1" applyFill="1" applyBorder="1"/>
    <xf numFmtId="0" fontId="37" fillId="6" borderId="0" xfId="0" applyFont="1" applyFill="1"/>
    <xf numFmtId="2" fontId="16" fillId="6" borderId="2" xfId="66" applyNumberFormat="1" applyFont="1" applyFill="1" applyBorder="1"/>
    <xf numFmtId="169" fontId="36" fillId="6" borderId="2" xfId="0" applyNumberFormat="1" applyFont="1" applyFill="1" applyBorder="1"/>
    <xf numFmtId="169" fontId="28" fillId="6" borderId="0" xfId="0" applyNumberFormat="1" applyFont="1" applyFill="1"/>
    <xf numFmtId="169" fontId="16" fillId="6" borderId="2" xfId="0" applyNumberFormat="1" applyFont="1" applyFill="1" applyBorder="1"/>
    <xf numFmtId="9" fontId="16" fillId="9" borderId="2" xfId="67" applyFont="1" applyFill="1" applyBorder="1"/>
    <xf numFmtId="174" fontId="16" fillId="6" borderId="0" xfId="0" applyNumberFormat="1" applyFont="1" applyFill="1"/>
    <xf numFmtId="174" fontId="16" fillId="6" borderId="2" xfId="0" applyNumberFormat="1" applyFont="1" applyFill="1" applyBorder="1"/>
    <xf numFmtId="174" fontId="16" fillId="6" borderId="2" xfId="0" quotePrefix="1" applyNumberFormat="1" applyFont="1" applyFill="1" applyBorder="1"/>
    <xf numFmtId="3" fontId="16" fillId="6" borderId="0" xfId="0" applyNumberFormat="1" applyFont="1" applyFill="1"/>
    <xf numFmtId="169" fontId="16" fillId="6" borderId="0" xfId="0" applyNumberFormat="1" applyFont="1" applyFill="1"/>
    <xf numFmtId="0" fontId="26" fillId="6" borderId="0" xfId="0" applyFont="1" applyFill="1"/>
    <xf numFmtId="175" fontId="16" fillId="6" borderId="0" xfId="0" applyNumberFormat="1" applyFont="1" applyFill="1"/>
    <xf numFmtId="174" fontId="16" fillId="6" borderId="0" xfId="0" quotePrefix="1" applyNumberFormat="1" applyFont="1" applyFill="1" applyAlignment="1">
      <alignment horizontal="left"/>
    </xf>
    <xf numFmtId="176" fontId="16" fillId="6" borderId="0" xfId="0" quotePrefix="1" applyNumberFormat="1" applyFont="1" applyFill="1" applyAlignment="1">
      <alignment horizontal="left"/>
    </xf>
    <xf numFmtId="175" fontId="16" fillId="6" borderId="0" xfId="0" applyNumberFormat="1" applyFont="1" applyFill="1" applyAlignment="1">
      <alignment horizontal="right"/>
    </xf>
    <xf numFmtId="177" fontId="16" fillId="6" borderId="0" xfId="0" applyNumberFormat="1" applyFont="1" applyFill="1"/>
    <xf numFmtId="0" fontId="19" fillId="6" borderId="38" xfId="0" applyFont="1" applyFill="1" applyBorder="1"/>
    <xf numFmtId="0" fontId="16" fillId="6" borderId="32" xfId="0" applyFont="1" applyFill="1" applyBorder="1" applyAlignment="1">
      <alignment vertical="center"/>
    </xf>
    <xf numFmtId="0" fontId="19" fillId="0" borderId="34" xfId="0" applyFont="1" applyBorder="1" applyAlignment="1">
      <alignment horizontal="center" wrapText="1"/>
    </xf>
    <xf numFmtId="0" fontId="16" fillId="6" borderId="37" xfId="0" applyFont="1" applyFill="1" applyBorder="1" applyAlignment="1">
      <alignment vertical="center"/>
    </xf>
    <xf numFmtId="0" fontId="16" fillId="6" borderId="33" xfId="0" applyFont="1" applyFill="1" applyBorder="1" applyAlignment="1">
      <alignment horizontal="center" vertical="center"/>
    </xf>
    <xf numFmtId="0" fontId="16" fillId="6" borderId="35" xfId="0" applyFont="1" applyFill="1" applyBorder="1" applyAlignment="1">
      <alignment vertical="center"/>
    </xf>
    <xf numFmtId="0" fontId="16" fillId="6" borderId="36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wrapText="1"/>
    </xf>
    <xf numFmtId="0" fontId="39" fillId="6" borderId="0" xfId="0" applyFont="1" applyFill="1"/>
    <xf numFmtId="165" fontId="27" fillId="6" borderId="2" xfId="66" quotePrefix="1" applyFont="1" applyFill="1" applyBorder="1"/>
    <xf numFmtId="165" fontId="27" fillId="6" borderId="0" xfId="66" applyFont="1" applyFill="1" applyBorder="1"/>
    <xf numFmtId="3" fontId="19" fillId="6" borderId="0" xfId="0" applyNumberFormat="1" applyFont="1" applyFill="1"/>
    <xf numFmtId="165" fontId="16" fillId="6" borderId="0" xfId="66" applyFont="1" applyFill="1" applyBorder="1"/>
    <xf numFmtId="174" fontId="16" fillId="6" borderId="0" xfId="0" quotePrefix="1" applyNumberFormat="1" applyFont="1" applyFill="1"/>
    <xf numFmtId="2" fontId="16" fillId="6" borderId="0" xfId="66" applyNumberFormat="1" applyFont="1" applyFill="1" applyBorder="1"/>
    <xf numFmtId="169" fontId="16" fillId="6" borderId="0" xfId="66" applyNumberFormat="1" applyFont="1" applyFill="1" applyBorder="1"/>
    <xf numFmtId="169" fontId="36" fillId="6" borderId="0" xfId="0" applyNumberFormat="1" applyFont="1" applyFill="1"/>
    <xf numFmtId="0" fontId="18" fillId="6" borderId="0" xfId="0" applyFont="1" applyFill="1" applyAlignment="1">
      <alignment horizontal="right"/>
    </xf>
    <xf numFmtId="0" fontId="18" fillId="6" borderId="0" xfId="0" applyFont="1" applyFill="1"/>
    <xf numFmtId="0" fontId="40" fillId="6" borderId="0" xfId="0" applyFont="1" applyFill="1"/>
    <xf numFmtId="165" fontId="19" fillId="6" borderId="0" xfId="0" applyNumberFormat="1" applyFont="1" applyFill="1"/>
    <xf numFmtId="165" fontId="23" fillId="6" borderId="0" xfId="0" applyNumberFormat="1" applyFont="1" applyFill="1"/>
    <xf numFmtId="0" fontId="14" fillId="0" borderId="0" xfId="0" applyFont="1" applyAlignment="1">
      <alignment horizontal="left" indent="1"/>
    </xf>
    <xf numFmtId="0" fontId="16" fillId="6" borderId="2" xfId="0" applyFont="1" applyFill="1" applyBorder="1" applyAlignment="1">
      <alignment horizontal="right" indent="1"/>
    </xf>
    <xf numFmtId="9" fontId="16" fillId="9" borderId="0" xfId="67" applyFont="1" applyFill="1" applyBorder="1"/>
    <xf numFmtId="0" fontId="36" fillId="6" borderId="0" xfId="0" applyFont="1" applyFill="1"/>
    <xf numFmtId="172" fontId="16" fillId="6" borderId="2" xfId="66" applyNumberFormat="1" applyFont="1" applyFill="1" applyBorder="1" applyAlignment="1">
      <alignment horizontal="right"/>
    </xf>
    <xf numFmtId="0" fontId="19" fillId="0" borderId="0" xfId="0" applyFont="1"/>
    <xf numFmtId="4" fontId="16" fillId="8" borderId="0" xfId="0" applyNumberFormat="1" applyFont="1" applyFill="1" applyAlignment="1">
      <alignment vertical="center"/>
    </xf>
    <xf numFmtId="165" fontId="16" fillId="6" borderId="2" xfId="66" applyFont="1" applyFill="1" applyBorder="1" applyAlignment="1">
      <alignment horizontal="right"/>
    </xf>
    <xf numFmtId="0" fontId="19" fillId="0" borderId="39" xfId="0" applyFont="1" applyBorder="1" applyAlignment="1">
      <alignment horizontal="center" wrapText="1"/>
    </xf>
    <xf numFmtId="0" fontId="19" fillId="0" borderId="40" xfId="0" applyFont="1" applyBorder="1" applyAlignment="1">
      <alignment horizontal="center" wrapText="1"/>
    </xf>
    <xf numFmtId="0" fontId="16" fillId="6" borderId="41" xfId="0" applyFont="1" applyFill="1" applyBorder="1" applyAlignment="1">
      <alignment horizontal="center" vertical="center"/>
    </xf>
    <xf numFmtId="0" fontId="16" fillId="6" borderId="42" xfId="0" applyFont="1" applyFill="1" applyBorder="1" applyAlignment="1">
      <alignment horizontal="center" vertical="center"/>
    </xf>
    <xf numFmtId="0" fontId="16" fillId="6" borderId="18" xfId="0" applyFont="1" applyFill="1" applyBorder="1" applyAlignment="1">
      <alignment horizontal="center" vertical="center" wrapText="1"/>
    </xf>
    <xf numFmtId="0" fontId="16" fillId="6" borderId="43" xfId="0" applyFont="1" applyFill="1" applyBorder="1" applyAlignment="1">
      <alignment horizontal="center" vertical="center" wrapText="1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165" fontId="16" fillId="6" borderId="0" xfId="0" applyNumberFormat="1" applyFont="1" applyFill="1" applyAlignment="1">
      <alignment horizontal="right"/>
    </xf>
    <xf numFmtId="10" fontId="16" fillId="10" borderId="2" xfId="67" applyNumberFormat="1" applyFont="1" applyFill="1" applyBorder="1" applyAlignment="1">
      <alignment vertical="center"/>
    </xf>
    <xf numFmtId="0" fontId="41" fillId="0" borderId="46" xfId="0" applyFont="1" applyBorder="1"/>
    <xf numFmtId="0" fontId="0" fillId="0" borderId="0" xfId="0" quotePrefix="1"/>
    <xf numFmtId="174" fontId="16" fillId="11" borderId="2" xfId="66" applyNumberFormat="1" applyFont="1" applyFill="1" applyBorder="1"/>
    <xf numFmtId="9" fontId="16" fillId="6" borderId="0" xfId="67" applyFont="1" applyFill="1"/>
    <xf numFmtId="10" fontId="0" fillId="0" borderId="0" xfId="67" applyNumberFormat="1" applyFont="1"/>
    <xf numFmtId="10" fontId="0" fillId="0" borderId="0" xfId="0" applyNumberFormat="1"/>
    <xf numFmtId="0" fontId="42" fillId="0" borderId="0" xfId="0" applyFont="1"/>
    <xf numFmtId="0" fontId="18" fillId="7" borderId="0" xfId="0" applyFont="1" applyFill="1" applyAlignment="1">
      <alignment horizontal="center"/>
    </xf>
    <xf numFmtId="165" fontId="16" fillId="6" borderId="2" xfId="66" applyFont="1" applyFill="1" applyBorder="1" applyAlignment="1">
      <alignment horizontal="center" vertical="center"/>
    </xf>
    <xf numFmtId="10" fontId="16" fillId="6" borderId="2" xfId="67" applyNumberFormat="1" applyFont="1" applyFill="1" applyBorder="1" applyAlignment="1">
      <alignment horizontal="center" vertical="center"/>
    </xf>
    <xf numFmtId="3" fontId="2" fillId="11" borderId="13" xfId="0" applyNumberFormat="1" applyFont="1" applyFill="1" applyBorder="1" applyAlignment="1">
      <alignment horizontal="center"/>
    </xf>
    <xf numFmtId="3" fontId="2" fillId="11" borderId="16" xfId="0" applyNumberFormat="1" applyFont="1" applyFill="1" applyBorder="1" applyAlignment="1">
      <alignment horizontal="center"/>
    </xf>
    <xf numFmtId="3" fontId="2" fillId="11" borderId="17" xfId="0" applyNumberFormat="1" applyFont="1" applyFill="1" applyBorder="1" applyAlignment="1">
      <alignment horizontal="center"/>
    </xf>
    <xf numFmtId="3" fontId="2" fillId="11" borderId="6" xfId="0" applyNumberFormat="1" applyFont="1" applyFill="1" applyBorder="1" applyAlignment="1">
      <alignment horizontal="center"/>
    </xf>
    <xf numFmtId="3" fontId="2" fillId="11" borderId="8" xfId="0" applyNumberFormat="1" applyFont="1" applyFill="1" applyBorder="1" applyAlignment="1">
      <alignment horizontal="center"/>
    </xf>
    <xf numFmtId="3" fontId="2" fillId="11" borderId="9" xfId="0" applyNumberFormat="1" applyFont="1" applyFill="1" applyBorder="1" applyAlignment="1">
      <alignment horizontal="center"/>
    </xf>
    <xf numFmtId="3" fontId="2" fillId="11" borderId="19" xfId="0" applyNumberFormat="1" applyFont="1" applyFill="1" applyBorder="1" applyAlignment="1">
      <alignment horizontal="center"/>
    </xf>
    <xf numFmtId="3" fontId="2" fillId="11" borderId="22" xfId="0" applyNumberFormat="1" applyFont="1" applyFill="1" applyBorder="1" applyAlignment="1">
      <alignment horizontal="center"/>
    </xf>
    <xf numFmtId="3" fontId="2" fillId="11" borderId="23" xfId="0" applyNumberFormat="1" applyFont="1" applyFill="1" applyBorder="1" applyAlignment="1">
      <alignment horizontal="center"/>
    </xf>
    <xf numFmtId="3" fontId="2" fillId="11" borderId="29" xfId="0" applyNumberFormat="1" applyFont="1" applyFill="1" applyBorder="1" applyAlignment="1">
      <alignment horizontal="center"/>
    </xf>
    <xf numFmtId="3" fontId="2" fillId="11" borderId="30" xfId="0" applyNumberFormat="1" applyFont="1" applyFill="1" applyBorder="1" applyAlignment="1">
      <alignment horizontal="center"/>
    </xf>
    <xf numFmtId="3" fontId="14" fillId="11" borderId="8" xfId="0" applyNumberFormat="1" applyFont="1" applyFill="1" applyBorder="1" applyAlignment="1">
      <alignment horizontal="center"/>
    </xf>
    <xf numFmtId="3" fontId="14" fillId="11" borderId="9" xfId="0" applyNumberFormat="1" applyFont="1" applyFill="1" applyBorder="1" applyAlignment="1">
      <alignment horizontal="center"/>
    </xf>
    <xf numFmtId="4" fontId="14" fillId="11" borderId="9" xfId="0" applyNumberFormat="1" applyFont="1" applyFill="1" applyBorder="1" applyAlignment="1">
      <alignment horizontal="center"/>
    </xf>
    <xf numFmtId="10" fontId="16" fillId="10" borderId="2" xfId="67" applyNumberFormat="1" applyFont="1" applyFill="1" applyBorder="1"/>
    <xf numFmtId="169" fontId="16" fillId="10" borderId="2" xfId="66" applyNumberFormat="1" applyFont="1" applyFill="1" applyBorder="1" applyAlignment="1">
      <alignment horizontal="left" indent="1"/>
    </xf>
    <xf numFmtId="0" fontId="18" fillId="7" borderId="0" xfId="0" applyFont="1" applyFill="1" applyAlignment="1">
      <alignment horizontal="center"/>
    </xf>
    <xf numFmtId="0" fontId="32" fillId="0" borderId="10" xfId="2" applyFont="1" applyBorder="1" applyAlignment="1">
      <alignment horizont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</cellXfs>
  <cellStyles count="69">
    <cellStyle name="Calc 1" xfId="18" xr:uid="{71D0D6B4-19A6-4F83-A642-1AC31A62112F}"/>
    <cellStyle name="Comma 2" xfId="9" xr:uid="{788D2BF3-EAF4-4545-98DE-5EE541C54AC8}"/>
    <cellStyle name="Comma 2 2" xfId="16" xr:uid="{650EEC31-9558-44F5-B932-DA285268C3DB}"/>
    <cellStyle name="Comma 2 2 2" xfId="29" xr:uid="{DFD8BFAC-4DBE-41AF-A9A9-92D625D0101A}"/>
    <cellStyle name="Comma 2 2 2 2" xfId="59" xr:uid="{F3425699-2DB2-4649-9720-2FCD3BDE0D02}"/>
    <cellStyle name="Comma 2 2 3" xfId="48" xr:uid="{321F2B46-2125-4524-98A9-F16FF064EA47}"/>
    <cellStyle name="Comma 2 3" xfId="24" xr:uid="{C80D79F5-657D-4566-B683-6EC85A73FA77}"/>
    <cellStyle name="Comma 2 3 2" xfId="54" xr:uid="{0F3E1562-21EA-47D0-9F1A-948886FE375E}"/>
    <cellStyle name="Comma 2 4" xfId="43" xr:uid="{7F7F27CC-5571-4047-AECC-208B4269709D}"/>
    <cellStyle name="Comma 3" xfId="19" xr:uid="{80CAD437-1EDC-49B7-ACB5-A5A297F47523}"/>
    <cellStyle name="Comma 3 2" xfId="6" xr:uid="{138ED3EB-594B-42FA-8486-7AF07A2E7493}"/>
    <cellStyle name="Comma 3 2 2" xfId="7" xr:uid="{0C7407BC-CF1A-4DCC-9B92-C4EDC5011748}"/>
    <cellStyle name="Comma 3 2 2 2" xfId="23" xr:uid="{A7D4A73A-BC6C-46EC-8411-54956FA0AFE8}"/>
    <cellStyle name="Comma 3 2 2 2 2" xfId="53" xr:uid="{95A3A763-3E50-40A7-8A56-F9F5678F5210}"/>
    <cellStyle name="Comma 3 2 2 3" xfId="42" xr:uid="{2ABABBE8-7885-46C0-98F3-FC41ECF9B47E}"/>
    <cellStyle name="Comma 3 2 3" xfId="22" xr:uid="{D97AF0DB-1A4D-4064-A763-52ABAF86B27F}"/>
    <cellStyle name="Comma 3 2 3 2" xfId="52" xr:uid="{31DC04B7-215A-4E82-BC39-4565D302D1F3}"/>
    <cellStyle name="Comma 3 2 4" xfId="41" xr:uid="{85DD766A-6468-4890-9495-277D9F5068AC}"/>
    <cellStyle name="Comma 3 3" xfId="30" xr:uid="{781063DD-3B25-4D54-97D6-CC42021769FF}"/>
    <cellStyle name="Comma 3 3 2" xfId="60" xr:uid="{236DA8E7-CD70-4E20-A470-D0035AFB15C8}"/>
    <cellStyle name="Comma 3 4" xfId="49" xr:uid="{FC0E5382-687B-4F0C-AD7C-1EEDEC1A1517}"/>
    <cellStyle name="Comma 4" xfId="11" xr:uid="{12C46840-A395-418D-9136-2E3FB4A61235}"/>
    <cellStyle name="Comma 4 2" xfId="25" xr:uid="{0D9D81FE-278B-4D3D-99C1-716085E07A6A}"/>
    <cellStyle name="Comma 4 2 2" xfId="55" xr:uid="{55B5DD66-3820-4EE5-AC75-E9F5F9D6A002}"/>
    <cellStyle name="Comma 4 3" xfId="44" xr:uid="{06A86941-3CDB-4E7F-9E57-FE47C8390DC2}"/>
    <cellStyle name="Comma 5" xfId="38" xr:uid="{9F77A0C1-429C-4E91-A327-1335FCF8169F}"/>
    <cellStyle name="Comma 5 2" xfId="62" xr:uid="{8D25F225-A8A1-415F-A8DB-A7C0EB509D6B}"/>
    <cellStyle name="Comma 6" xfId="64" xr:uid="{A9958476-B1E5-4B67-9E5D-505E8D259FAC}"/>
    <cellStyle name="Currency" xfId="66" builtinId="4"/>
    <cellStyle name="Currency 2" xfId="12" xr:uid="{CA0D015C-212F-4A04-B8F2-0E56F53A116E}"/>
    <cellStyle name="Currency 2 2" xfId="5" xr:uid="{CAB0B02F-56A4-417A-932C-BFE425D0ECBE}"/>
    <cellStyle name="Currency 2 2 2" xfId="21" xr:uid="{E4E033A1-3F6F-479C-818B-AB33D2C40121}"/>
    <cellStyle name="Currency 2 2 2 2" xfId="51" xr:uid="{3CA9F89A-1710-4120-87C7-8804D3BBE1DE}"/>
    <cellStyle name="Currency 2 2 3" xfId="40" xr:uid="{655C95F9-1F16-472C-A369-272C37203094}"/>
    <cellStyle name="Currency 2 3" xfId="26" xr:uid="{E9A13B97-4250-4A33-A1F3-983E726C83EA}"/>
    <cellStyle name="Currency 2 3 2" xfId="56" xr:uid="{22568F30-88BF-48DB-AA1D-A28BBD3386A0}"/>
    <cellStyle name="Currency 2 4" xfId="45" xr:uid="{8A75C9EB-8A13-4FC1-A7EC-54145456AEA6}"/>
    <cellStyle name="Currency 3" xfId="61" xr:uid="{5644402C-E423-4819-AC4B-C2D830EFE11F}"/>
    <cellStyle name="Currency 4" xfId="4" xr:uid="{1B6D43A0-D9B5-4D85-8680-224E1270E789}"/>
    <cellStyle name="Currency 4 2" xfId="20" xr:uid="{D5681E65-A782-4D86-B276-96EC28957B43}"/>
    <cellStyle name="Currency 4 2 2" xfId="50" xr:uid="{2791C78C-6944-4D25-B003-D950061E2DD6}"/>
    <cellStyle name="Currency 4 3" xfId="39" xr:uid="{1F25BBC4-C2B1-4FA7-AEF2-C195084FE3B4}"/>
    <cellStyle name="Currency 5" xfId="31" xr:uid="{DE08B425-91D2-4BCF-9B27-3B97AD390FEF}"/>
    <cellStyle name="Heading 2 10" xfId="32" xr:uid="{17BF5CB6-C22B-4382-8DAE-C86280661835}"/>
    <cellStyle name="Heading 3 Output" xfId="35" xr:uid="{2A1D1AD6-95A5-41A9-B961-9C300EE73B5A}"/>
    <cellStyle name="Heading 4 Output" xfId="36" xr:uid="{E0FAC601-C40A-4885-B877-B33711F055D4}"/>
    <cellStyle name="Input1" xfId="13" xr:uid="{89C64BA7-AA54-4ADD-9642-5338186ACE2F}"/>
    <cellStyle name="Input1 2" xfId="27" xr:uid="{59017186-8F48-45D2-8536-483FE78B2267}"/>
    <cellStyle name="Input1 2 2" xfId="57" xr:uid="{B0F1AB70-472D-444F-825C-6174CE0EAF86}"/>
    <cellStyle name="Input1 3" xfId="46" xr:uid="{69072029-8B70-45C3-BF32-43D544CA9293}"/>
    <cellStyle name="Input3" xfId="14" xr:uid="{DD7F6B7A-A9CF-4A23-8D4E-65B9D38694DB}"/>
    <cellStyle name="Input3 2" xfId="28" xr:uid="{CD6409AB-4285-4C06-8F36-A01E7B0BCB31}"/>
    <cellStyle name="Input3 2 2" xfId="58" xr:uid="{5A7D46DF-012E-4D0A-9E86-CED7F8C394C4}"/>
    <cellStyle name="Input3 3" xfId="47" xr:uid="{D452B34A-8B13-4954-8728-A2E2F2D19AF1}"/>
    <cellStyle name="Normal" xfId="0" builtinId="0"/>
    <cellStyle name="Normal 2" xfId="10" xr:uid="{E2A25AC5-C1FC-4808-830F-667DB7CFF2EB}"/>
    <cellStyle name="Normal 2 2" xfId="2" xr:uid="{0EBACF38-8ABE-4667-A3F0-B941ABAFEA70}"/>
    <cellStyle name="Normal 2 3" xfId="1" xr:uid="{4A64C658-17DA-4D09-A723-1258712CD991}"/>
    <cellStyle name="Normal 3" xfId="63" xr:uid="{7C0DBD61-B847-47CF-AF04-2D4B07C010C0}"/>
    <cellStyle name="Normal 3 2" xfId="68" xr:uid="{92317CA5-7134-4A8A-813F-98B345063425}"/>
    <cellStyle name="Normal 334" xfId="34" xr:uid="{A72C540C-869D-462D-8B07-E5A4980EB3D8}"/>
    <cellStyle name="Normal 4" xfId="65" xr:uid="{D1FDFE7A-9A55-4A92-A521-26B546BF00BA}"/>
    <cellStyle name="Normal 4 10" xfId="33" xr:uid="{4B95556B-8ED3-430E-B370-86A676E19D3E}"/>
    <cellStyle name="Normal 4 3" xfId="3" xr:uid="{21C484D7-79A6-4411-B029-23E9C6E3219A}"/>
    <cellStyle name="Number Assumptions" xfId="37" xr:uid="{8A656378-DBC3-4402-A3DF-E09D123BED33}"/>
    <cellStyle name="Percent" xfId="67" builtinId="5"/>
    <cellStyle name="Percent 2" xfId="17" xr:uid="{CFFCBDE6-8AF0-4423-A03A-5189399B0E2B}"/>
    <cellStyle name="Percent 2 2" xfId="8" xr:uid="{D0F62ED0-D77C-4277-82A1-96A3142CCFEC}"/>
    <cellStyle name="Percent 3" xfId="15" xr:uid="{97B0FDF3-5EA8-4AD2-BEAF-B7A6DC7E834C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12</xdr:col>
      <xdr:colOff>183571</xdr:colOff>
      <xdr:row>40</xdr:row>
      <xdr:rowOff>167650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FDC8DC-F839-4EE5-A55C-0A59AE327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5518"/>
          <a:ext cx="7533333" cy="64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cccgovau-my.sharepoint.com/personal/archita_chaudhari_aer_gov_au/Documents/Downloads/Energex%20-%2011.01%20-%20Public%20Lighting%20Capex%20and%20Opex%20Forecasting%20Model%20-%20November%202024%20-%20Public.xlsm" TargetMode="External"/><Relationship Id="rId1" Type="http://schemas.openxmlformats.org/officeDocument/2006/relationships/externalLinkPath" Target="https://acccgovau-my.sharepoint.com/personal/archita_chaudhari_aer_gov_au/Documents/Downloads/Energex%20-%2011.01%20-%20Public%20Lighting%20Capex%20and%20Opex%20Forecasting%20Model%20-%20November%202024%20-%20Publ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ER Final Decision changes"/>
      <sheetName val="Cover page"/>
      <sheetName val="Version Control"/>
      <sheetName val="Intro"/>
      <sheetName val="&gt;&gt;General inputs"/>
      <sheetName val="Cost Escalations"/>
      <sheetName val="Ratios &amp; Assumptions"/>
      <sheetName val="Overheads"/>
      <sheetName val="&gt;&gt;Volumes"/>
      <sheetName val="EGX - Yearly volume scenarios"/>
      <sheetName val="&gt;&gt;Unit Rates"/>
      <sheetName val="EGX Unit Rates"/>
      <sheetName val="&gt;&gt;Forecast capex"/>
      <sheetName val="EGX - Forecast capex scenarios"/>
      <sheetName val="EGX - Gross Capex"/>
      <sheetName val="&gt;&gt;Forecast opex"/>
      <sheetName val="EGX - Opex BST"/>
      <sheetName val="EGX - Forecast Opex"/>
      <sheetName val="Draft Decision changes"/>
      <sheetName val="RRP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J5">
            <v>30329</v>
          </cell>
        </row>
        <row r="29">
          <cell r="K29">
            <v>8465</v>
          </cell>
          <cell r="L29">
            <v>8465.9999999999927</v>
          </cell>
          <cell r="M29">
            <v>8466.0000000000073</v>
          </cell>
          <cell r="N29">
            <v>8465</v>
          </cell>
          <cell r="O29">
            <v>8465.9999999999854</v>
          </cell>
        </row>
        <row r="45">
          <cell r="K45">
            <v>13118</v>
          </cell>
          <cell r="L45">
            <v>13118</v>
          </cell>
          <cell r="M45">
            <v>13118</v>
          </cell>
          <cell r="N45">
            <v>13118</v>
          </cell>
          <cell r="O45">
            <v>13118</v>
          </cell>
        </row>
        <row r="75">
          <cell r="J75">
            <v>30329</v>
          </cell>
          <cell r="K75">
            <v>24263</v>
          </cell>
          <cell r="L75">
            <v>18198</v>
          </cell>
          <cell r="M75">
            <v>12132</v>
          </cell>
          <cell r="N75">
            <v>6066</v>
          </cell>
          <cell r="O75">
            <v>0</v>
          </cell>
        </row>
        <row r="76">
          <cell r="J76">
            <v>11173</v>
          </cell>
          <cell r="K76">
            <v>16901</v>
          </cell>
          <cell r="L76">
            <v>23102</v>
          </cell>
          <cell r="M76">
            <v>29307</v>
          </cell>
          <cell r="N76">
            <v>35515</v>
          </cell>
          <cell r="O76">
            <v>41727</v>
          </cell>
        </row>
        <row r="77">
          <cell r="J77">
            <v>62171</v>
          </cell>
          <cell r="K77">
            <v>49737</v>
          </cell>
          <cell r="L77">
            <v>37303</v>
          </cell>
          <cell r="M77">
            <v>24869</v>
          </cell>
          <cell r="N77">
            <v>12434</v>
          </cell>
          <cell r="O77">
            <v>0</v>
          </cell>
        </row>
        <row r="78">
          <cell r="J78">
            <v>47969</v>
          </cell>
          <cell r="K78">
            <v>59882</v>
          </cell>
          <cell r="L78">
            <v>72641</v>
          </cell>
          <cell r="M78">
            <v>85405</v>
          </cell>
          <cell r="N78">
            <v>98175</v>
          </cell>
          <cell r="O78">
            <v>110949.00000000001</v>
          </cell>
        </row>
        <row r="79">
          <cell r="J79">
            <v>42328</v>
          </cell>
          <cell r="K79">
            <v>33863</v>
          </cell>
          <cell r="L79">
            <v>25397.000000000007</v>
          </cell>
          <cell r="M79">
            <v>16931</v>
          </cell>
          <cell r="N79">
            <v>8466</v>
          </cell>
          <cell r="O79">
            <v>0</v>
          </cell>
        </row>
        <row r="80">
          <cell r="J80">
            <v>16784</v>
          </cell>
          <cell r="K80">
            <v>25249</v>
          </cell>
          <cell r="L80">
            <v>33714.999999999993</v>
          </cell>
          <cell r="M80">
            <v>42181</v>
          </cell>
          <cell r="N80">
            <v>50646</v>
          </cell>
          <cell r="O80">
            <v>59111.999999999985</v>
          </cell>
        </row>
        <row r="81">
          <cell r="J81">
            <v>65592</v>
          </cell>
          <cell r="K81">
            <v>52473</v>
          </cell>
          <cell r="L81">
            <v>39355</v>
          </cell>
          <cell r="M81">
            <v>26237</v>
          </cell>
          <cell r="N81">
            <v>13118</v>
          </cell>
          <cell r="O81">
            <v>0</v>
          </cell>
        </row>
        <row r="82">
          <cell r="J82">
            <v>75313</v>
          </cell>
          <cell r="K82">
            <v>96599</v>
          </cell>
          <cell r="L82">
            <v>109716.99999999999</v>
          </cell>
          <cell r="M82">
            <v>122835</v>
          </cell>
          <cell r="N82">
            <v>135954</v>
          </cell>
          <cell r="O82">
            <v>149071.99999999997</v>
          </cell>
        </row>
        <row r="102">
          <cell r="J102">
            <v>1196.6618749999998</v>
          </cell>
          <cell r="K102">
            <v>1621</v>
          </cell>
          <cell r="L102">
            <v>1652</v>
          </cell>
          <cell r="M102">
            <v>1683</v>
          </cell>
          <cell r="N102">
            <v>1715</v>
          </cell>
          <cell r="O102">
            <v>1748</v>
          </cell>
        </row>
        <row r="103">
          <cell r="J103">
            <v>2854.7534749999995</v>
          </cell>
          <cell r="K103">
            <v>4619</v>
          </cell>
          <cell r="L103">
            <v>4662</v>
          </cell>
          <cell r="M103">
            <v>4706</v>
          </cell>
          <cell r="N103">
            <v>4751</v>
          </cell>
          <cell r="O103">
            <v>4796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31">
          <cell r="B31">
            <v>8392585.2988619395</v>
          </cell>
        </row>
      </sheetData>
      <sheetData sheetId="15" refreshError="1"/>
      <sheetData sheetId="16" refreshError="1"/>
      <sheetData sheetId="17">
        <row r="35">
          <cell r="D35">
            <v>7031651.0956214778</v>
          </cell>
        </row>
      </sheetData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0D33A-07E7-4525-8F88-C24F0EF5F856}">
  <sheetPr>
    <tabColor rgb="FF92D050"/>
  </sheetPr>
  <dimension ref="A1:F23"/>
  <sheetViews>
    <sheetView workbookViewId="0">
      <selection activeCell="E21" sqref="E21"/>
    </sheetView>
  </sheetViews>
  <sheetFormatPr defaultRowHeight="15" x14ac:dyDescent="0.25"/>
  <cols>
    <col min="2" max="2" width="38.85546875" bestFit="1" customWidth="1"/>
    <col min="3" max="6" width="20.85546875" customWidth="1"/>
  </cols>
  <sheetData>
    <row r="1" spans="1:6" ht="18.75" x14ac:dyDescent="0.3">
      <c r="A1" s="169" t="s">
        <v>136</v>
      </c>
    </row>
    <row r="2" spans="1:6" ht="18.75" x14ac:dyDescent="0.3">
      <c r="A2" s="169"/>
    </row>
    <row r="3" spans="1:6" ht="18.75" x14ac:dyDescent="0.3">
      <c r="A3" s="169"/>
      <c r="B3" s="170"/>
      <c r="C3" s="170" t="s">
        <v>43</v>
      </c>
      <c r="D3" s="170" t="s">
        <v>44</v>
      </c>
      <c r="E3" s="170" t="s">
        <v>45</v>
      </c>
    </row>
    <row r="4" spans="1:6" ht="18.75" x14ac:dyDescent="0.3">
      <c r="A4" s="169"/>
      <c r="B4" s="13" t="s">
        <v>130</v>
      </c>
      <c r="C4" s="167">
        <f>Inputs!C52</f>
        <v>-0.02</v>
      </c>
      <c r="D4" s="167">
        <f>Inputs!D52</f>
        <v>-0.02</v>
      </c>
      <c r="E4" s="167">
        <f>Inputs!E52</f>
        <v>-0.02</v>
      </c>
    </row>
    <row r="5" spans="1:6" ht="18.75" x14ac:dyDescent="0.3">
      <c r="A5" s="169"/>
    </row>
    <row r="7" spans="1:6" x14ac:dyDescent="0.25">
      <c r="C7" s="189" t="s">
        <v>131</v>
      </c>
      <c r="D7" s="189"/>
      <c r="E7" s="189"/>
      <c r="F7" s="189"/>
    </row>
    <row r="8" spans="1:6" x14ac:dyDescent="0.25">
      <c r="B8" s="3" t="s">
        <v>11</v>
      </c>
      <c r="C8" s="170" t="s">
        <v>135</v>
      </c>
      <c r="D8" s="170" t="s">
        <v>138</v>
      </c>
      <c r="E8" s="170" t="s">
        <v>132</v>
      </c>
      <c r="F8" s="170" t="s">
        <v>133</v>
      </c>
    </row>
    <row r="9" spans="1:6" x14ac:dyDescent="0.25">
      <c r="B9" s="12" t="s">
        <v>51</v>
      </c>
      <c r="C9" s="21"/>
    </row>
    <row r="10" spans="1:6" x14ac:dyDescent="0.25">
      <c r="B10" s="13" t="s">
        <v>52</v>
      </c>
      <c r="C10" s="171">
        <f>Output!C6</f>
        <v>474.51107248768665</v>
      </c>
      <c r="D10" s="171">
        <v>468.19072920185079</v>
      </c>
      <c r="E10" s="171">
        <f>C10-D10</f>
        <v>6.320343285835861</v>
      </c>
      <c r="F10" s="172">
        <f>E10/D10</f>
        <v>1.3499505418679435E-2</v>
      </c>
    </row>
    <row r="11" spans="1:6" x14ac:dyDescent="0.25">
      <c r="B11" s="13" t="s">
        <v>53</v>
      </c>
      <c r="C11" s="171">
        <f>Output!C7</f>
        <v>218.07350766215001</v>
      </c>
      <c r="D11" s="171">
        <v>215.16883481069215</v>
      </c>
      <c r="E11" s="171">
        <f t="shared" ref="E11:E13" si="0">C11-D11</f>
        <v>2.9046728514578604</v>
      </c>
      <c r="F11" s="172">
        <f t="shared" ref="F11:F23" si="1">E11/D11</f>
        <v>1.3499505418679348E-2</v>
      </c>
    </row>
    <row r="12" spans="1:6" x14ac:dyDescent="0.25">
      <c r="B12" s="13" t="s">
        <v>54</v>
      </c>
      <c r="C12" s="171">
        <f>Output!C8</f>
        <v>174.0558225248441</v>
      </c>
      <c r="D12" s="171">
        <v>171.93354354849163</v>
      </c>
      <c r="E12" s="171">
        <f t="shared" si="0"/>
        <v>2.1222789763524759</v>
      </c>
      <c r="F12" s="172">
        <f t="shared" si="1"/>
        <v>1.2343600513031447E-2</v>
      </c>
    </row>
    <row r="13" spans="1:6" x14ac:dyDescent="0.25">
      <c r="B13" s="13" t="s">
        <v>55</v>
      </c>
      <c r="C13" s="171">
        <f>Output!C9</f>
        <v>106.20042879910304</v>
      </c>
      <c r="D13" s="171">
        <v>104.90551700557323</v>
      </c>
      <c r="E13" s="171">
        <f t="shared" si="0"/>
        <v>1.2949117935298062</v>
      </c>
      <c r="F13" s="172">
        <f t="shared" si="1"/>
        <v>1.2343600513031287E-2</v>
      </c>
    </row>
    <row r="14" spans="1:6" x14ac:dyDescent="0.25">
      <c r="B14" s="13"/>
      <c r="C14" s="171"/>
      <c r="D14" s="171"/>
      <c r="E14" s="171"/>
      <c r="F14" s="172"/>
    </row>
    <row r="15" spans="1:6" x14ac:dyDescent="0.25">
      <c r="B15" s="12" t="s">
        <v>56</v>
      </c>
      <c r="C15" s="171"/>
      <c r="D15" s="171"/>
      <c r="E15" s="171"/>
      <c r="F15" s="172"/>
    </row>
    <row r="16" spans="1:6" x14ac:dyDescent="0.25">
      <c r="B16" s="13" t="s">
        <v>52</v>
      </c>
      <c r="C16" s="171">
        <f>Output!C12</f>
        <v>164.93492893890934</v>
      </c>
      <c r="D16" s="171">
        <v>162.73804580770295</v>
      </c>
      <c r="E16" s="171">
        <f t="shared" ref="E16:E19" si="2">C16-D16</f>
        <v>2.1968831312063912</v>
      </c>
      <c r="F16" s="172">
        <f t="shared" si="1"/>
        <v>1.3499505418679454E-2</v>
      </c>
    </row>
    <row r="17" spans="2:6" x14ac:dyDescent="0.25">
      <c r="B17" s="13" t="s">
        <v>53</v>
      </c>
      <c r="C17" s="171">
        <f>Output!C13</f>
        <v>79.989059185660892</v>
      </c>
      <c r="D17" s="171">
        <v>78.923629225272478</v>
      </c>
      <c r="E17" s="171">
        <f t="shared" si="2"/>
        <v>1.0654299603884141</v>
      </c>
      <c r="F17" s="172">
        <f t="shared" si="1"/>
        <v>1.3499505418679456E-2</v>
      </c>
    </row>
    <row r="18" spans="2:6" x14ac:dyDescent="0.25">
      <c r="B18" s="13" t="s">
        <v>54</v>
      </c>
      <c r="C18" s="171">
        <f>Output!C14</f>
        <v>89.120873548524145</v>
      </c>
      <c r="D18" s="171">
        <v>88.034214374803028</v>
      </c>
      <c r="E18" s="171">
        <f t="shared" si="2"/>
        <v>1.0866591737211166</v>
      </c>
      <c r="F18" s="172">
        <f t="shared" si="1"/>
        <v>1.2343600513031192E-2</v>
      </c>
    </row>
    <row r="19" spans="2:6" x14ac:dyDescent="0.25">
      <c r="B19" s="13" t="s">
        <v>55</v>
      </c>
      <c r="C19" s="171">
        <f>Output!C15</f>
        <v>59.000238221723912</v>
      </c>
      <c r="D19" s="171">
        <v>58.280842780874018</v>
      </c>
      <c r="E19" s="171">
        <f t="shared" si="2"/>
        <v>0.71939544084989393</v>
      </c>
      <c r="F19" s="172">
        <f t="shared" si="1"/>
        <v>1.2343600513031315E-2</v>
      </c>
    </row>
    <row r="20" spans="2:6" x14ac:dyDescent="0.25">
      <c r="B20" s="13"/>
      <c r="C20" s="171"/>
      <c r="D20" s="171"/>
      <c r="E20" s="171"/>
      <c r="F20" s="172"/>
    </row>
    <row r="21" spans="2:6" x14ac:dyDescent="0.25">
      <c r="B21" s="12" t="s">
        <v>9</v>
      </c>
      <c r="C21" s="171"/>
      <c r="D21" s="171"/>
      <c r="E21" s="171"/>
      <c r="F21" s="172"/>
    </row>
    <row r="22" spans="2:6" x14ac:dyDescent="0.25">
      <c r="B22" s="13" t="s">
        <v>54</v>
      </c>
      <c r="C22" s="171">
        <f>Output!C18</f>
        <v>173.39204684964042</v>
      </c>
      <c r="D22" s="171">
        <v>170.06072801009466</v>
      </c>
      <c r="E22" s="171">
        <f t="shared" ref="E22:E23" si="3">C22-D22</f>
        <v>3.3313188395457587</v>
      </c>
      <c r="F22" s="172">
        <f t="shared" si="1"/>
        <v>1.9588995522517194E-2</v>
      </c>
    </row>
    <row r="23" spans="2:6" x14ac:dyDescent="0.25">
      <c r="B23" s="13" t="s">
        <v>55</v>
      </c>
      <c r="C23" s="171">
        <f>Output!C19</f>
        <v>105.79542504622381</v>
      </c>
      <c r="D23" s="171">
        <v>103.76281571380237</v>
      </c>
      <c r="E23" s="171">
        <f t="shared" si="3"/>
        <v>2.032609332421444</v>
      </c>
      <c r="F23" s="172">
        <f t="shared" si="1"/>
        <v>1.9588995522517125E-2</v>
      </c>
    </row>
  </sheetData>
  <mergeCells count="1">
    <mergeCell ref="C7:F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EDC91-21F6-4AAE-8F0B-11230D179B32}">
  <dimension ref="A1:B3"/>
  <sheetViews>
    <sheetView workbookViewId="0">
      <selection activeCell="B2" sqref="B2"/>
    </sheetView>
  </sheetViews>
  <sheetFormatPr defaultRowHeight="15" x14ac:dyDescent="0.25"/>
  <cols>
    <col min="1" max="1" width="26.7109375" customWidth="1"/>
    <col min="2" max="2" width="70.140625" customWidth="1"/>
  </cols>
  <sheetData>
    <row r="1" spans="1:2" x14ac:dyDescent="0.25">
      <c r="A1" s="163" t="s">
        <v>126</v>
      </c>
      <c r="B1" s="163" t="s">
        <v>127</v>
      </c>
    </row>
    <row r="2" spans="1:2" x14ac:dyDescent="0.25">
      <c r="A2" s="164" t="s">
        <v>134</v>
      </c>
      <c r="B2" t="s">
        <v>137</v>
      </c>
    </row>
    <row r="3" spans="1:2" x14ac:dyDescent="0.25">
      <c r="A3" s="164" t="s">
        <v>128</v>
      </c>
      <c r="B3" t="s">
        <v>129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5F4D7-AC8C-4C59-85AB-2567037403EC}">
  <dimension ref="A1:E3"/>
  <sheetViews>
    <sheetView showGridLines="0" showWhiteSpace="0" zoomScale="140" zoomScaleNormal="140" workbookViewId="0">
      <selection activeCell="N5" sqref="N5"/>
    </sheetView>
  </sheetViews>
  <sheetFormatPr defaultColWidth="8.85546875" defaultRowHeight="14.25" x14ac:dyDescent="0.2"/>
  <cols>
    <col min="1" max="16384" width="8.85546875" style="1"/>
  </cols>
  <sheetData>
    <row r="1" spans="1:5" ht="6" customHeight="1" x14ac:dyDescent="0.2"/>
    <row r="2" spans="1:5" ht="20.25" x14ac:dyDescent="0.3">
      <c r="A2" s="6" t="s">
        <v>0</v>
      </c>
      <c r="B2" s="7"/>
      <c r="C2" s="7"/>
      <c r="D2" s="7"/>
      <c r="E2" s="7"/>
    </row>
    <row r="3" spans="1:5" ht="15" x14ac:dyDescent="0.25">
      <c r="A3" s="8" t="s">
        <v>1</v>
      </c>
      <c r="B3" s="7"/>
      <c r="C3" s="7"/>
      <c r="D3" s="7"/>
      <c r="E3" s="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7A46-1C99-47AF-A09D-FF80E3EE1030}">
  <dimension ref="A2:I67"/>
  <sheetViews>
    <sheetView tabSelected="1" topLeftCell="A5" zoomScale="110" zoomScaleNormal="110" workbookViewId="0">
      <selection activeCell="E24" sqref="E24"/>
    </sheetView>
  </sheetViews>
  <sheetFormatPr defaultColWidth="8.85546875" defaultRowHeight="14.25" x14ac:dyDescent="0.2"/>
  <cols>
    <col min="1" max="1" width="10.7109375" style="1" customWidth="1"/>
    <col min="2" max="2" width="52.140625" style="1" customWidth="1"/>
    <col min="3" max="7" width="16.7109375" style="1" customWidth="1"/>
    <col min="8" max="8" width="8.85546875" style="1"/>
    <col min="9" max="9" width="9.28515625" style="1" bestFit="1" customWidth="1"/>
    <col min="10" max="16384" width="8.85546875" style="1"/>
  </cols>
  <sheetData>
    <row r="2" spans="1:7" s="11" customFormat="1" ht="20.25" x14ac:dyDescent="0.3">
      <c r="A2" s="10"/>
      <c r="B2" s="2" t="s">
        <v>2</v>
      </c>
    </row>
    <row r="3" spans="1:7" x14ac:dyDescent="0.2">
      <c r="C3" s="48"/>
    </row>
    <row r="4" spans="1:7" ht="15" x14ac:dyDescent="0.25">
      <c r="B4" s="9" t="s">
        <v>3</v>
      </c>
      <c r="C4" s="49"/>
      <c r="D4" s="4"/>
      <c r="E4" s="4"/>
      <c r="F4" s="4"/>
      <c r="G4" s="4"/>
    </row>
    <row r="5" spans="1:7" x14ac:dyDescent="0.2">
      <c r="B5" s="46" t="s">
        <v>4</v>
      </c>
      <c r="C5" s="50" t="s">
        <v>5</v>
      </c>
    </row>
    <row r="6" spans="1:7" x14ac:dyDescent="0.2">
      <c r="B6" s="46" t="s">
        <v>6</v>
      </c>
      <c r="C6" s="51" t="s">
        <v>7</v>
      </c>
    </row>
    <row r="7" spans="1:7" x14ac:dyDescent="0.2">
      <c r="B7" s="46" t="s">
        <v>8</v>
      </c>
      <c r="C7" s="50" t="s">
        <v>9</v>
      </c>
    </row>
    <row r="12" spans="1:7" s="11" customFormat="1" ht="20.25" x14ac:dyDescent="0.3">
      <c r="A12" s="10"/>
      <c r="B12" s="2" t="s">
        <v>10</v>
      </c>
    </row>
    <row r="13" spans="1:7" s="18" customFormat="1" ht="20.25" x14ac:dyDescent="0.3">
      <c r="A13" s="16"/>
      <c r="B13" s="17"/>
    </row>
    <row r="14" spans="1:7" ht="15" customHeight="1" x14ac:dyDescent="0.25">
      <c r="B14" s="3" t="s">
        <v>11</v>
      </c>
      <c r="C14" s="15" t="s">
        <v>12</v>
      </c>
      <c r="D14" s="15" t="s">
        <v>13</v>
      </c>
      <c r="E14" s="15" t="s">
        <v>14</v>
      </c>
      <c r="F14" s="15" t="s">
        <v>15</v>
      </c>
      <c r="G14" s="15" t="s">
        <v>16</v>
      </c>
    </row>
    <row r="15" spans="1:7" ht="15" customHeight="1" x14ac:dyDescent="0.25">
      <c r="B15" s="35" t="s">
        <v>17</v>
      </c>
      <c r="C15" s="14"/>
      <c r="D15" s="14"/>
      <c r="E15" s="14"/>
      <c r="F15" s="14"/>
      <c r="G15" s="14"/>
    </row>
    <row r="16" spans="1:7" x14ac:dyDescent="0.2">
      <c r="B16" s="14" t="s">
        <v>18</v>
      </c>
      <c r="C16" s="188">
        <v>7091819.8306636289</v>
      </c>
      <c r="D16" s="188">
        <v>5208915.5229451805</v>
      </c>
      <c r="E16" s="188">
        <v>3403217.151663309</v>
      </c>
      <c r="F16" s="188">
        <v>1670948.6215226243</v>
      </c>
      <c r="G16" s="188">
        <v>0</v>
      </c>
    </row>
    <row r="17" spans="2:9" x14ac:dyDescent="0.2">
      <c r="B17" s="14" t="s">
        <v>19</v>
      </c>
      <c r="C17" s="188">
        <v>11050788.926546114</v>
      </c>
      <c r="D17" s="188">
        <v>12967897.792036135</v>
      </c>
      <c r="E17" s="188">
        <v>14811976.190882908</v>
      </c>
      <c r="F17" s="188">
        <v>16611228.85155334</v>
      </c>
      <c r="G17" s="188">
        <v>18394660.465489943</v>
      </c>
    </row>
    <row r="18" spans="2:9" x14ac:dyDescent="0.2">
      <c r="B18" s="145" t="s">
        <v>20</v>
      </c>
      <c r="C18" s="44">
        <f>Calculations!C50*(Calculations!C10+Calculations!C17)+Calculations!C51*(Calculations!C11+Calculations!C18)</f>
        <v>10375468.998200497</v>
      </c>
      <c r="D18" s="44">
        <f>Calculations!D50*(Calculations!D10+Calculations!D17)+Calculations!D51*(Calculations!D11+Calculations!D18)</f>
        <v>11233074.55288098</v>
      </c>
      <c r="E18" s="44">
        <f>Calculations!E50*(Calculations!E10+Calculations!E17)+Calculations!E51*(Calculations!E11+Calculations!E18)</f>
        <v>12180264.618991686</v>
      </c>
      <c r="F18" s="44">
        <f>Calculations!F50*(Calculations!F10+Calculations!F17)+Calculations!F51*(Calculations!F11+Calculations!F18)</f>
        <v>13177008.350616917</v>
      </c>
      <c r="G18" s="44">
        <f>Calculations!G50*(Calculations!G10+Calculations!G17)+Calculations!G51*(Calculations!G11+Calculations!G18)</f>
        <v>14211648.691758022</v>
      </c>
    </row>
    <row r="19" spans="2:9" x14ac:dyDescent="0.2">
      <c r="B19" s="145" t="s">
        <v>21</v>
      </c>
      <c r="C19" s="44">
        <f>(Calculations!C50*Calculations!C23)+(Calculations!C51*Calculations!C24)</f>
        <v>675319.92834561761</v>
      </c>
      <c r="D19" s="44">
        <f>(Calculations!D50*Calculations!D23)+(Calculations!D51*Calculations!D24)</f>
        <v>1734823.239155153</v>
      </c>
      <c r="E19" s="44">
        <f>(Calculations!E50*Calculations!E23)+(Calculations!E51*Calculations!E24)</f>
        <v>2631711.5718912212</v>
      </c>
      <c r="F19" s="44">
        <f>(Calculations!F50*Calculations!F23)+(Calculations!F51*Calculations!F24)</f>
        <v>3434220.5009364206</v>
      </c>
      <c r="G19" s="44">
        <f>(Calculations!G50*Calculations!G23)+(Calculations!G51*Calculations!G24)</f>
        <v>4183011.7737319199</v>
      </c>
    </row>
    <row r="20" spans="2:9" x14ac:dyDescent="0.2">
      <c r="B20" s="14"/>
      <c r="C20" s="14"/>
      <c r="D20" s="14"/>
      <c r="E20" s="14"/>
      <c r="F20" s="14"/>
      <c r="G20" s="14"/>
    </row>
    <row r="21" spans="2:9" ht="15" x14ac:dyDescent="0.25">
      <c r="B21" s="35" t="s">
        <v>22</v>
      </c>
      <c r="C21" s="14"/>
      <c r="D21" s="14"/>
      <c r="E21" s="14"/>
      <c r="F21" s="14"/>
      <c r="G21" s="14"/>
    </row>
    <row r="22" spans="2:9" x14ac:dyDescent="0.2">
      <c r="B22" s="14" t="s">
        <v>23</v>
      </c>
      <c r="C22" s="44"/>
      <c r="D22" s="44"/>
      <c r="E22" s="44"/>
      <c r="F22" s="44"/>
      <c r="G22" s="44"/>
      <c r="I22" s="41"/>
    </row>
    <row r="23" spans="2:9" x14ac:dyDescent="0.2">
      <c r="B23" s="14" t="s">
        <v>24</v>
      </c>
      <c r="C23" s="44"/>
      <c r="D23" s="44"/>
      <c r="E23" s="44"/>
      <c r="F23" s="44"/>
      <c r="G23" s="44"/>
      <c r="I23" s="39"/>
    </row>
    <row r="24" spans="2:9" x14ac:dyDescent="0.2">
      <c r="B24" s="14" t="s">
        <v>25</v>
      </c>
      <c r="C24" s="188">
        <v>19149820.217176381</v>
      </c>
      <c r="D24" s="188">
        <v>18788090.075509243</v>
      </c>
      <c r="E24" s="188">
        <v>18444794.596491262</v>
      </c>
      <c r="F24" s="188">
        <v>18074883.356439747</v>
      </c>
      <c r="G24" s="188">
        <v>17662354.396248452</v>
      </c>
    </row>
    <row r="25" spans="2:9" x14ac:dyDescent="0.2">
      <c r="B25" s="14"/>
      <c r="C25" s="14"/>
      <c r="D25" s="14"/>
      <c r="E25" s="14"/>
      <c r="F25" s="14"/>
      <c r="G25" s="14"/>
    </row>
    <row r="26" spans="2:9" ht="15" x14ac:dyDescent="0.25">
      <c r="B26" s="35" t="s">
        <v>26</v>
      </c>
      <c r="C26" s="14"/>
      <c r="D26" s="14"/>
      <c r="E26" s="14"/>
      <c r="F26" s="14"/>
      <c r="G26" s="14"/>
    </row>
    <row r="27" spans="2:9" x14ac:dyDescent="0.2">
      <c r="B27" s="14" t="s">
        <v>27</v>
      </c>
      <c r="C27" s="188">
        <v>10534919.47929609</v>
      </c>
      <c r="D27" s="188">
        <v>10376961.501240207</v>
      </c>
      <c r="E27" s="188">
        <v>12962562.827483635</v>
      </c>
      <c r="F27" s="188">
        <v>15729996.601448856</v>
      </c>
      <c r="G27" s="188">
        <v>18692869.494429521</v>
      </c>
      <c r="I27" s="41"/>
    </row>
    <row r="28" spans="2:9" x14ac:dyDescent="0.2">
      <c r="B28" s="14" t="s">
        <v>28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141" t="s">
        <v>29</v>
      </c>
      <c r="I28" s="41"/>
    </row>
    <row r="29" spans="2:9" x14ac:dyDescent="0.2">
      <c r="B29" s="14" t="s">
        <v>30</v>
      </c>
      <c r="C29" s="188">
        <v>0</v>
      </c>
      <c r="D29" s="188">
        <v>4195714.764875209</v>
      </c>
      <c r="E29" s="188">
        <v>5913083.1905503925</v>
      </c>
      <c r="F29" s="188">
        <v>7756781.9492285112</v>
      </c>
      <c r="G29" s="188">
        <v>9736371.702971464</v>
      </c>
      <c r="H29" s="141"/>
    </row>
    <row r="30" spans="2:9" x14ac:dyDescent="0.2">
      <c r="B30" s="14" t="s">
        <v>31</v>
      </c>
      <c r="C30" s="44">
        <f>SUM(C27:C29)</f>
        <v>10534919.47929609</v>
      </c>
      <c r="D30" s="44">
        <f t="shared" ref="D30:G30" si="0">SUM(D27:D29)</f>
        <v>14572676.266115416</v>
      </c>
      <c r="E30" s="44">
        <f t="shared" si="0"/>
        <v>18875646.018034026</v>
      </c>
      <c r="F30" s="44">
        <f t="shared" si="0"/>
        <v>23486778.550677367</v>
      </c>
      <c r="G30" s="44">
        <f t="shared" si="0"/>
        <v>28429241.197400987</v>
      </c>
    </row>
    <row r="31" spans="2:9" x14ac:dyDescent="0.2">
      <c r="B31" s="14"/>
      <c r="C31" s="14"/>
      <c r="D31" s="14"/>
      <c r="E31" s="14"/>
      <c r="F31" s="14"/>
      <c r="G31" s="14"/>
    </row>
    <row r="32" spans="2:9" ht="15" x14ac:dyDescent="0.25">
      <c r="B32" s="35" t="s">
        <v>32</v>
      </c>
      <c r="C32" s="14"/>
      <c r="D32" s="14"/>
      <c r="E32" s="14"/>
      <c r="F32" s="14"/>
      <c r="G32" s="14"/>
    </row>
    <row r="33" spans="1:7" x14ac:dyDescent="0.2">
      <c r="B33" s="14" t="s">
        <v>18</v>
      </c>
      <c r="C33" s="36">
        <f>C16+C24</f>
        <v>26241640.04784001</v>
      </c>
      <c r="D33" s="36">
        <f t="shared" ref="D33:G33" si="1">D16+D24</f>
        <v>23997005.598454423</v>
      </c>
      <c r="E33" s="36">
        <f t="shared" si="1"/>
        <v>21848011.748154573</v>
      </c>
      <c r="F33" s="36">
        <f t="shared" si="1"/>
        <v>19745831.977962371</v>
      </c>
      <c r="G33" s="36">
        <f t="shared" si="1"/>
        <v>17662354.396248452</v>
      </c>
    </row>
    <row r="34" spans="1:7" x14ac:dyDescent="0.2">
      <c r="B34" s="14" t="s">
        <v>33</v>
      </c>
      <c r="C34" s="36">
        <f>C17+C30</f>
        <v>21585708.405842204</v>
      </c>
      <c r="D34" s="36">
        <f t="shared" ref="D34:G34" si="2">D17+D30</f>
        <v>27540574.058151551</v>
      </c>
      <c r="E34" s="36">
        <f t="shared" si="2"/>
        <v>33687622.208916932</v>
      </c>
      <c r="F34" s="36">
        <f t="shared" si="2"/>
        <v>40098007.40223071</v>
      </c>
      <c r="G34" s="36">
        <f t="shared" si="2"/>
        <v>46823901.662890926</v>
      </c>
    </row>
    <row r="35" spans="1:7" ht="15" x14ac:dyDescent="0.25">
      <c r="B35" s="35" t="s">
        <v>34</v>
      </c>
      <c r="C35" s="37">
        <f>C33+C34</f>
        <v>47827348.453682214</v>
      </c>
      <c r="D35" s="37">
        <f t="shared" ref="D35:G35" si="3">D33+D34</f>
        <v>51537579.656605974</v>
      </c>
      <c r="E35" s="37">
        <f t="shared" si="3"/>
        <v>55535633.957071505</v>
      </c>
      <c r="F35" s="37">
        <f t="shared" si="3"/>
        <v>59843839.380193084</v>
      </c>
      <c r="G35" s="37">
        <f t="shared" si="3"/>
        <v>64486256.059139378</v>
      </c>
    </row>
    <row r="36" spans="1:7" ht="15" x14ac:dyDescent="0.25">
      <c r="B36" s="5"/>
    </row>
    <row r="38" spans="1:7" s="11" customFormat="1" ht="20.25" x14ac:dyDescent="0.3">
      <c r="A38" s="10"/>
      <c r="B38" s="2" t="s">
        <v>35</v>
      </c>
    </row>
    <row r="40" spans="1:7" ht="15" x14ac:dyDescent="0.25">
      <c r="B40" s="33" t="s">
        <v>36</v>
      </c>
      <c r="C40" s="45">
        <v>0.1</v>
      </c>
      <c r="D40" s="141"/>
    </row>
    <row r="41" spans="1:7" ht="15" x14ac:dyDescent="0.25">
      <c r="B41" s="33"/>
      <c r="C41" s="52"/>
    </row>
    <row r="42" spans="1:7" ht="15" x14ac:dyDescent="0.25">
      <c r="B42" s="33" t="s">
        <v>37</v>
      </c>
      <c r="C42" s="52"/>
    </row>
    <row r="43" spans="1:7" x14ac:dyDescent="0.2">
      <c r="B43" s="34" t="s">
        <v>38</v>
      </c>
      <c r="C43" s="53">
        <v>1.5</v>
      </c>
    </row>
    <row r="44" spans="1:7" x14ac:dyDescent="0.2">
      <c r="B44" s="34" t="s">
        <v>39</v>
      </c>
      <c r="C44" s="53">
        <v>1.8</v>
      </c>
    </row>
    <row r="45" spans="1:7" ht="15" x14ac:dyDescent="0.25">
      <c r="B45" s="33"/>
      <c r="C45" s="52"/>
    </row>
    <row r="46" spans="1:7" x14ac:dyDescent="0.2">
      <c r="C46" s="54"/>
    </row>
    <row r="47" spans="1:7" s="11" customFormat="1" ht="20.25" x14ac:dyDescent="0.3">
      <c r="A47" s="10"/>
      <c r="B47" s="2" t="s">
        <v>40</v>
      </c>
      <c r="C47" s="55"/>
    </row>
    <row r="48" spans="1:7" x14ac:dyDescent="0.2">
      <c r="C48" s="54"/>
    </row>
    <row r="49" spans="2:8" ht="15" x14ac:dyDescent="0.25">
      <c r="B49" s="33" t="s">
        <v>41</v>
      </c>
      <c r="C49" s="162">
        <v>2.4246877296106001E-2</v>
      </c>
    </row>
    <row r="50" spans="2:8" ht="15" x14ac:dyDescent="0.25">
      <c r="B50" s="103" t="s">
        <v>42</v>
      </c>
      <c r="C50" s="162">
        <v>6.0904457365563006E-2</v>
      </c>
      <c r="D50" s="187">
        <v>6.1147989400782261E-2</v>
      </c>
      <c r="E50" s="187">
        <v>6.1642310808823882E-2</v>
      </c>
      <c r="F50" s="187">
        <v>6.2495592049009147E-2</v>
      </c>
      <c r="G50" s="187">
        <v>6.3372173958141334E-2</v>
      </c>
      <c r="H50" s="43"/>
    </row>
    <row r="51" spans="2:8" ht="15" x14ac:dyDescent="0.2">
      <c r="C51" s="160" t="s">
        <v>43</v>
      </c>
      <c r="D51" s="160" t="s">
        <v>44</v>
      </c>
      <c r="E51" s="160" t="s">
        <v>45</v>
      </c>
      <c r="F51" s="1" t="s">
        <v>46</v>
      </c>
    </row>
    <row r="52" spans="2:8" ht="15" x14ac:dyDescent="0.25">
      <c r="B52" s="33" t="s">
        <v>47</v>
      </c>
      <c r="C52" s="56">
        <v>-0.02</v>
      </c>
      <c r="D52" s="56">
        <f>C52</f>
        <v>-0.02</v>
      </c>
      <c r="E52" s="56">
        <f>C52</f>
        <v>-0.02</v>
      </c>
    </row>
    <row r="53" spans="2:8" ht="15" x14ac:dyDescent="0.25">
      <c r="B53" s="33" t="s">
        <v>48</v>
      </c>
      <c r="C53" s="56">
        <v>365.25</v>
      </c>
    </row>
    <row r="54" spans="2:8" ht="15" x14ac:dyDescent="0.25">
      <c r="B54" s="149" t="s">
        <v>49</v>
      </c>
      <c r="C54" s="150">
        <v>365</v>
      </c>
      <c r="D54" s="150">
        <v>365</v>
      </c>
      <c r="E54" s="150">
        <v>365</v>
      </c>
      <c r="F54" s="150">
        <v>366</v>
      </c>
      <c r="G54" s="150">
        <v>365</v>
      </c>
    </row>
    <row r="56" spans="2:8" ht="15" x14ac:dyDescent="0.25">
      <c r="B56" s="33" t="s">
        <v>50</v>
      </c>
      <c r="C56" s="33"/>
    </row>
    <row r="57" spans="2:8" ht="15" x14ac:dyDescent="0.25">
      <c r="B57" s="12" t="s">
        <v>51</v>
      </c>
      <c r="C57" s="12"/>
    </row>
    <row r="58" spans="2:8" x14ac:dyDescent="0.2">
      <c r="B58" s="13" t="s">
        <v>52</v>
      </c>
      <c r="C58" s="165">
        <v>1.0884400000000001</v>
      </c>
    </row>
    <row r="59" spans="2:8" x14ac:dyDescent="0.2">
      <c r="B59" s="13" t="s">
        <v>53</v>
      </c>
      <c r="C59" s="165">
        <v>0.50022</v>
      </c>
    </row>
    <row r="60" spans="2:8" x14ac:dyDescent="0.2">
      <c r="B60" s="13" t="s">
        <v>54</v>
      </c>
      <c r="C60" s="165">
        <v>0.42496</v>
      </c>
    </row>
    <row r="61" spans="2:8" x14ac:dyDescent="0.2">
      <c r="B61" s="13" t="s">
        <v>55</v>
      </c>
      <c r="C61" s="165">
        <v>0.25929000000000002</v>
      </c>
    </row>
    <row r="62" spans="2:8" x14ac:dyDescent="0.2">
      <c r="B62" s="13"/>
      <c r="C62" s="13"/>
    </row>
    <row r="63" spans="2:8" ht="15" x14ac:dyDescent="0.25">
      <c r="B63" s="12" t="s">
        <v>56</v>
      </c>
      <c r="C63" s="12"/>
    </row>
    <row r="64" spans="2:8" x14ac:dyDescent="0.2">
      <c r="B64" s="13" t="s">
        <v>52</v>
      </c>
      <c r="C64" s="165">
        <v>0.37833</v>
      </c>
    </row>
    <row r="65" spans="2:5" x14ac:dyDescent="0.2">
      <c r="B65" s="13" t="s">
        <v>53</v>
      </c>
      <c r="C65" s="165">
        <v>0.18348</v>
      </c>
    </row>
    <row r="66" spans="2:5" x14ac:dyDescent="0.2">
      <c r="B66" s="13" t="s">
        <v>54</v>
      </c>
      <c r="C66" s="165">
        <v>0.21759000000000001</v>
      </c>
      <c r="E66" s="99"/>
    </row>
    <row r="67" spans="2:5" x14ac:dyDescent="0.2">
      <c r="B67" s="13" t="s">
        <v>55</v>
      </c>
      <c r="C67" s="165">
        <v>0.14405000000000001</v>
      </c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D63D-28F4-46D5-B02D-E0F39BB421A1}">
  <sheetPr>
    <pageSetUpPr fitToPage="1"/>
  </sheetPr>
  <dimension ref="A1:AD157"/>
  <sheetViews>
    <sheetView zoomScale="110" zoomScaleNormal="110" workbookViewId="0">
      <pane ySplit="1" topLeftCell="A128" activePane="bottomLeft" state="frozen"/>
      <selection pane="bottomLeft" activeCell="C144" sqref="C144"/>
    </sheetView>
  </sheetViews>
  <sheetFormatPr defaultColWidth="8.85546875" defaultRowHeight="14.25" x14ac:dyDescent="0.2"/>
  <cols>
    <col min="1" max="1" width="10.7109375" style="1" customWidth="1"/>
    <col min="2" max="2" width="68.28515625" style="1" customWidth="1"/>
    <col min="3" max="7" width="16.7109375" style="1" customWidth="1"/>
    <col min="8" max="8" width="11.42578125" style="1" customWidth="1"/>
    <col min="9" max="9" width="12.7109375" style="1" customWidth="1"/>
    <col min="10" max="10" width="16" style="1" customWidth="1"/>
    <col min="11" max="11" width="16.28515625" style="1" customWidth="1"/>
    <col min="12" max="15" width="13.28515625" style="1" bestFit="1" customWidth="1"/>
    <col min="16" max="16" width="9.140625" style="1" bestFit="1" customWidth="1"/>
    <col min="17" max="17" width="19.7109375" style="1" bestFit="1" customWidth="1"/>
    <col min="18" max="23" width="8.85546875" style="1"/>
    <col min="24" max="24" width="13.5703125" style="1" customWidth="1"/>
    <col min="25" max="16384" width="8.85546875" style="1"/>
  </cols>
  <sheetData>
    <row r="1" spans="1:16" ht="26.25" x14ac:dyDescent="0.4">
      <c r="B1" s="101" t="s">
        <v>57</v>
      </c>
    </row>
    <row r="3" spans="1:16" s="116" customFormat="1" ht="20.25" x14ac:dyDescent="0.3">
      <c r="A3" s="2"/>
      <c r="B3" s="2" t="s">
        <v>58</v>
      </c>
      <c r="C3" s="2"/>
      <c r="D3" s="2"/>
      <c r="E3" s="2"/>
      <c r="F3" s="2"/>
      <c r="G3" s="2"/>
      <c r="H3" s="17"/>
    </row>
    <row r="4" spans="1:16" s="18" customFormat="1" ht="20.25" x14ac:dyDescent="0.3">
      <c r="A4" s="16"/>
      <c r="B4" s="17"/>
    </row>
    <row r="5" spans="1:16" ht="15" x14ac:dyDescent="0.25">
      <c r="B5" s="3" t="s">
        <v>11</v>
      </c>
      <c r="C5" s="15" t="s">
        <v>12</v>
      </c>
      <c r="D5" s="15" t="s">
        <v>13</v>
      </c>
      <c r="E5" s="15" t="s">
        <v>14</v>
      </c>
      <c r="F5" s="15" t="s">
        <v>15</v>
      </c>
      <c r="G5" s="15" t="s">
        <v>16</v>
      </c>
      <c r="H5" s="139"/>
    </row>
    <row r="6" spans="1:16" ht="15" x14ac:dyDescent="0.25">
      <c r="B6" s="9" t="s">
        <v>59</v>
      </c>
      <c r="C6" s="4"/>
      <c r="D6" s="4"/>
      <c r="E6" s="4"/>
      <c r="F6" s="4"/>
      <c r="G6" s="4"/>
      <c r="H6" s="140"/>
    </row>
    <row r="7" spans="1:16" ht="15" x14ac:dyDescent="0.25">
      <c r="B7" s="12" t="s">
        <v>51</v>
      </c>
      <c r="C7" s="13"/>
      <c r="D7" s="13"/>
      <c r="E7" s="13"/>
      <c r="F7" s="13"/>
      <c r="G7" s="13"/>
    </row>
    <row r="8" spans="1:16" x14ac:dyDescent="0.2">
      <c r="B8" s="14" t="s">
        <v>52</v>
      </c>
      <c r="C8" s="22">
        <f>'Import Qty'!E18</f>
        <v>27296</v>
      </c>
      <c r="D8" s="22">
        <f>'Import Qty'!F18</f>
        <v>21230.5</v>
      </c>
      <c r="E8" s="22">
        <f>'Import Qty'!G18</f>
        <v>15165</v>
      </c>
      <c r="F8" s="22">
        <f>'Import Qty'!H18</f>
        <v>9099</v>
      </c>
      <c r="G8" s="22">
        <f>'Import Qty'!I18</f>
        <v>3033</v>
      </c>
      <c r="H8" s="114"/>
    </row>
    <row r="9" spans="1:16" x14ac:dyDescent="0.2">
      <c r="B9" s="14" t="s">
        <v>53</v>
      </c>
      <c r="C9" s="22">
        <f>'Import Qty'!E19</f>
        <v>55954</v>
      </c>
      <c r="D9" s="22">
        <f>'Import Qty'!F19</f>
        <v>43520</v>
      </c>
      <c r="E9" s="22">
        <f>'Import Qty'!G19</f>
        <v>31086</v>
      </c>
      <c r="F9" s="22">
        <f>'Import Qty'!H19</f>
        <v>18651.5</v>
      </c>
      <c r="G9" s="22">
        <f>'Import Qty'!I19</f>
        <v>6217</v>
      </c>
      <c r="H9" s="114"/>
    </row>
    <row r="10" spans="1:16" x14ac:dyDescent="0.2">
      <c r="B10" s="14" t="s">
        <v>54</v>
      </c>
      <c r="C10" s="22">
        <f>'Import Qty'!E20</f>
        <v>14037</v>
      </c>
      <c r="D10" s="22">
        <f>'Import Qty'!F20</f>
        <v>20001.5</v>
      </c>
      <c r="E10" s="22">
        <f>'Import Qty'!G20</f>
        <v>26204.5</v>
      </c>
      <c r="F10" s="22">
        <f>'Import Qty'!H20</f>
        <v>32411</v>
      </c>
      <c r="G10" s="22">
        <f>'Import Qty'!I20</f>
        <v>38621</v>
      </c>
      <c r="H10" s="114"/>
    </row>
    <row r="11" spans="1:16" x14ac:dyDescent="0.2">
      <c r="B11" s="14" t="s">
        <v>55</v>
      </c>
      <c r="C11" s="22">
        <f>'Import Qty'!E21</f>
        <v>53925.5</v>
      </c>
      <c r="D11" s="22">
        <f>'Import Qty'!F21</f>
        <v>66261.5</v>
      </c>
      <c r="E11" s="22">
        <f>'Import Qty'!G21</f>
        <v>79023</v>
      </c>
      <c r="F11" s="22">
        <f>'Import Qty'!H21</f>
        <v>91790</v>
      </c>
      <c r="G11" s="22">
        <f>'Import Qty'!I21</f>
        <v>104562</v>
      </c>
      <c r="H11" s="114"/>
    </row>
    <row r="12" spans="1:16" ht="15" x14ac:dyDescent="0.25">
      <c r="B12" s="12" t="s">
        <v>34</v>
      </c>
      <c r="C12" s="23">
        <f>SUM(C8:C11)</f>
        <v>151212.5</v>
      </c>
      <c r="D12" s="23">
        <f t="shared" ref="D12:G12" si="0">SUM(D8:D11)</f>
        <v>151013.5</v>
      </c>
      <c r="E12" s="23">
        <f t="shared" si="0"/>
        <v>151478.5</v>
      </c>
      <c r="F12" s="23">
        <f t="shared" si="0"/>
        <v>151951.5</v>
      </c>
      <c r="G12" s="23">
        <f t="shared" si="0"/>
        <v>152433</v>
      </c>
      <c r="H12" s="133"/>
    </row>
    <row r="13" spans="1:16" x14ac:dyDescent="0.2">
      <c r="B13" s="13"/>
      <c r="C13" s="13"/>
      <c r="D13" s="13"/>
      <c r="E13" s="13"/>
      <c r="F13" s="13"/>
      <c r="G13" s="13"/>
    </row>
    <row r="14" spans="1:16" ht="15" x14ac:dyDescent="0.25">
      <c r="B14" s="12" t="s">
        <v>56</v>
      </c>
      <c r="C14" s="13"/>
      <c r="D14" s="13"/>
      <c r="E14" s="13"/>
      <c r="F14" s="13"/>
      <c r="G14" s="13"/>
    </row>
    <row r="15" spans="1:16" ht="15" x14ac:dyDescent="0.25">
      <c r="B15" s="14" t="s">
        <v>52</v>
      </c>
      <c r="C15" s="22">
        <f>'Import Qty'!E36</f>
        <v>38095.5</v>
      </c>
      <c r="D15" s="22">
        <f>'Import Qty'!F36</f>
        <v>29630.000000000004</v>
      </c>
      <c r="E15" s="22">
        <f>'Import Qty'!G36</f>
        <v>21164.000000000004</v>
      </c>
      <c r="F15" s="22">
        <f>'Import Qty'!H36</f>
        <v>12698.5</v>
      </c>
      <c r="G15" s="22">
        <f>'Import Qty'!I36</f>
        <v>4233</v>
      </c>
      <c r="H15" s="114"/>
      <c r="I15" s="5"/>
    </row>
    <row r="16" spans="1:16" ht="15" x14ac:dyDescent="0.25">
      <c r="B16" s="14" t="s">
        <v>53</v>
      </c>
      <c r="C16" s="22">
        <f>'Import Qty'!E37</f>
        <v>59032.5</v>
      </c>
      <c r="D16" s="22">
        <f>'Import Qty'!F37</f>
        <v>45914</v>
      </c>
      <c r="E16" s="22">
        <f>'Import Qty'!G37</f>
        <v>32796</v>
      </c>
      <c r="F16" s="22">
        <f>'Import Qty'!H37</f>
        <v>19677.5</v>
      </c>
      <c r="G16" s="22">
        <f>'Import Qty'!I37</f>
        <v>6559</v>
      </c>
      <c r="H16" s="114"/>
      <c r="I16" s="133"/>
      <c r="J16" s="5"/>
      <c r="K16" s="99"/>
      <c r="L16" s="99"/>
      <c r="M16" s="99"/>
      <c r="N16" s="99"/>
      <c r="O16" s="99"/>
      <c r="P16" s="142"/>
    </row>
    <row r="17" spans="2:16" ht="15" x14ac:dyDescent="0.25">
      <c r="B17" s="14" t="s">
        <v>54</v>
      </c>
      <c r="C17" s="22">
        <f>'Import Qty'!E38</f>
        <v>22425.330937499999</v>
      </c>
      <c r="D17" s="22">
        <f>'Import Qty'!F38</f>
        <v>31118.499999999996</v>
      </c>
      <c r="E17" s="22">
        <f>'Import Qty'!G38</f>
        <v>39615.5</v>
      </c>
      <c r="F17" s="22">
        <f>'Import Qty'!H38</f>
        <v>48112.5</v>
      </c>
      <c r="G17" s="22">
        <f>'Import Qty'!I38</f>
        <v>56610.499999999993</v>
      </c>
      <c r="H17" s="114"/>
      <c r="I17" s="133"/>
      <c r="J17" s="5"/>
      <c r="K17" s="99"/>
      <c r="L17" s="99"/>
      <c r="M17" s="99"/>
      <c r="N17" s="99"/>
      <c r="O17" s="99"/>
      <c r="P17" s="142"/>
    </row>
    <row r="18" spans="2:16" ht="15" x14ac:dyDescent="0.25">
      <c r="B18" s="14" t="s">
        <v>55</v>
      </c>
      <c r="C18" s="22">
        <f>'Import Qty'!E39</f>
        <v>89692.876737500002</v>
      </c>
      <c r="D18" s="22">
        <f>'Import Qty'!F39</f>
        <v>107798.5</v>
      </c>
      <c r="E18" s="22">
        <f>'Import Qty'!G39</f>
        <v>120960</v>
      </c>
      <c r="F18" s="22">
        <f>'Import Qty'!H39</f>
        <v>134123</v>
      </c>
      <c r="G18" s="22">
        <f>'Import Qty'!I39</f>
        <v>147286.5</v>
      </c>
      <c r="H18" s="114"/>
      <c r="I18" s="133"/>
      <c r="J18" s="5"/>
      <c r="K18" s="142"/>
      <c r="L18" s="142"/>
      <c r="M18" s="142"/>
      <c r="N18" s="142"/>
      <c r="O18" s="142"/>
      <c r="P18" s="142"/>
    </row>
    <row r="19" spans="2:16" ht="15" x14ac:dyDescent="0.25">
      <c r="B19" s="12" t="s">
        <v>34</v>
      </c>
      <c r="C19" s="23">
        <f>SUM(C15:C18)</f>
        <v>209246.20767500001</v>
      </c>
      <c r="D19" s="23">
        <f t="shared" ref="D19:G19" si="1">SUM(D15:D18)</f>
        <v>214461</v>
      </c>
      <c r="E19" s="23">
        <f t="shared" si="1"/>
        <v>214535.5</v>
      </c>
      <c r="F19" s="23">
        <f t="shared" si="1"/>
        <v>214611.5</v>
      </c>
      <c r="G19" s="23">
        <f t="shared" si="1"/>
        <v>214689</v>
      </c>
      <c r="H19" s="133"/>
      <c r="I19" s="5"/>
      <c r="J19" s="5"/>
      <c r="K19" s="142"/>
      <c r="L19" s="142"/>
      <c r="M19" s="142"/>
      <c r="N19" s="142"/>
      <c r="O19" s="142"/>
      <c r="P19" s="142"/>
    </row>
    <row r="20" spans="2:16" ht="15" x14ac:dyDescent="0.25">
      <c r="B20" s="22"/>
      <c r="C20" s="22"/>
      <c r="D20" s="22"/>
      <c r="E20" s="22"/>
      <c r="F20" s="22"/>
      <c r="G20" s="22"/>
      <c r="H20" s="133"/>
      <c r="J20" s="5"/>
      <c r="K20" s="142"/>
      <c r="L20" s="142"/>
      <c r="M20" s="142"/>
      <c r="N20" s="142"/>
      <c r="O20" s="142"/>
      <c r="P20" s="142"/>
    </row>
    <row r="21" spans="2:16" ht="15" x14ac:dyDescent="0.25">
      <c r="B21" s="22"/>
      <c r="C21" s="22"/>
      <c r="D21" s="22"/>
      <c r="E21" s="22"/>
      <c r="F21" s="22"/>
      <c r="G21" s="22"/>
      <c r="H21" s="133"/>
    </row>
    <row r="22" spans="2:16" ht="15" x14ac:dyDescent="0.25">
      <c r="B22" s="12" t="s">
        <v>60</v>
      </c>
      <c r="C22" s="22"/>
      <c r="D22" s="22"/>
      <c r="E22" s="22"/>
      <c r="F22" s="22"/>
      <c r="G22" s="22"/>
      <c r="H22" s="133"/>
    </row>
    <row r="23" spans="2:16" ht="15" x14ac:dyDescent="0.25">
      <c r="B23" s="14" t="s">
        <v>54</v>
      </c>
      <c r="C23" s="22">
        <f>'Import Qty'!E50</f>
        <v>4232.5</v>
      </c>
      <c r="D23" s="22">
        <f>'Import Qty'!F50</f>
        <v>12697.999999999996</v>
      </c>
      <c r="E23" s="22">
        <f>'Import Qty'!G50</f>
        <v>21163.999999999996</v>
      </c>
      <c r="F23" s="22">
        <f>'Import Qty'!H50</f>
        <v>29629.5</v>
      </c>
      <c r="G23" s="22">
        <f>'Import Qty'!I50</f>
        <v>38094.999999999993</v>
      </c>
      <c r="K23" s="5"/>
      <c r="L23" s="5"/>
      <c r="M23" s="5"/>
      <c r="N23" s="5"/>
      <c r="O23" s="5"/>
    </row>
    <row r="24" spans="2:16" x14ac:dyDescent="0.2">
      <c r="B24" s="14" t="s">
        <v>55</v>
      </c>
      <c r="C24" s="22">
        <f>'Import Qty'!E51</f>
        <v>6559</v>
      </c>
      <c r="D24" s="22">
        <f>'Import Qty'!F51</f>
        <v>19677</v>
      </c>
      <c r="E24" s="22">
        <f>'Import Qty'!G51</f>
        <v>32795</v>
      </c>
      <c r="F24" s="22">
        <f>'Import Qty'!H51</f>
        <v>45913</v>
      </c>
      <c r="G24" s="22">
        <f>'Import Qty'!I51</f>
        <v>59031</v>
      </c>
    </row>
    <row r="25" spans="2:16" ht="15" x14ac:dyDescent="0.25">
      <c r="B25" s="12" t="s">
        <v>34</v>
      </c>
      <c r="C25" s="23">
        <f>SUM(C23:C24)</f>
        <v>10791.5</v>
      </c>
      <c r="D25" s="23">
        <f t="shared" ref="D25:G25" si="2">SUM(D23:D24)</f>
        <v>32374.999999999996</v>
      </c>
      <c r="E25" s="23">
        <f t="shared" si="2"/>
        <v>53959</v>
      </c>
      <c r="F25" s="23">
        <f t="shared" si="2"/>
        <v>75542.5</v>
      </c>
      <c r="G25" s="23">
        <f t="shared" si="2"/>
        <v>97126</v>
      </c>
      <c r="K25" s="115"/>
      <c r="L25" s="115"/>
      <c r="M25" s="115"/>
      <c r="N25" s="115"/>
      <c r="O25" s="115"/>
    </row>
    <row r="26" spans="2:16" ht="15" x14ac:dyDescent="0.25">
      <c r="B26" s="24" t="s">
        <v>61</v>
      </c>
      <c r="C26" s="22"/>
      <c r="D26" s="22"/>
      <c r="E26" s="22"/>
      <c r="F26" s="22"/>
      <c r="G26" s="22"/>
    </row>
    <row r="27" spans="2:16" ht="15" x14ac:dyDescent="0.25">
      <c r="B27" s="5"/>
      <c r="C27" s="22"/>
      <c r="D27" s="22"/>
      <c r="E27" s="22"/>
      <c r="F27" s="22"/>
      <c r="G27" s="22"/>
    </row>
    <row r="28" spans="2:16" ht="15" x14ac:dyDescent="0.25">
      <c r="B28" s="26" t="s">
        <v>62</v>
      </c>
      <c r="C28" s="22"/>
      <c r="D28" s="22"/>
      <c r="E28" s="22"/>
      <c r="F28" s="22"/>
      <c r="G28" s="22"/>
    </row>
    <row r="29" spans="2:16" x14ac:dyDescent="0.2">
      <c r="B29" s="27" t="s">
        <v>52</v>
      </c>
      <c r="C29" s="22">
        <f>C8+C15</f>
        <v>65391.5</v>
      </c>
      <c r="D29" s="22">
        <f t="shared" ref="D29:G29" si="3">D8+D15</f>
        <v>50860.5</v>
      </c>
      <c r="E29" s="22">
        <f t="shared" si="3"/>
        <v>36329</v>
      </c>
      <c r="F29" s="22">
        <f t="shared" si="3"/>
        <v>21797.5</v>
      </c>
      <c r="G29" s="22">
        <f t="shared" si="3"/>
        <v>7266</v>
      </c>
    </row>
    <row r="30" spans="2:16" x14ac:dyDescent="0.2">
      <c r="B30" s="27" t="s">
        <v>53</v>
      </c>
      <c r="C30" s="22">
        <f t="shared" ref="C30:G30" si="4">C9+C16</f>
        <v>114986.5</v>
      </c>
      <c r="D30" s="22">
        <f t="shared" si="4"/>
        <v>89434</v>
      </c>
      <c r="E30" s="22">
        <f t="shared" si="4"/>
        <v>63882</v>
      </c>
      <c r="F30" s="22">
        <f t="shared" si="4"/>
        <v>38329</v>
      </c>
      <c r="G30" s="22">
        <f t="shared" si="4"/>
        <v>12776</v>
      </c>
    </row>
    <row r="31" spans="2:16" x14ac:dyDescent="0.2">
      <c r="B31" s="27" t="s">
        <v>54</v>
      </c>
      <c r="C31" s="22">
        <f t="shared" ref="C31:G31" si="5">C10+C17</f>
        <v>36462.330937499995</v>
      </c>
      <c r="D31" s="22">
        <f t="shared" si="5"/>
        <v>51120</v>
      </c>
      <c r="E31" s="22">
        <f t="shared" si="5"/>
        <v>65820</v>
      </c>
      <c r="F31" s="22">
        <f t="shared" si="5"/>
        <v>80523.5</v>
      </c>
      <c r="G31" s="22">
        <f t="shared" si="5"/>
        <v>95231.5</v>
      </c>
    </row>
    <row r="32" spans="2:16" x14ac:dyDescent="0.2">
      <c r="B32" s="27" t="s">
        <v>55</v>
      </c>
      <c r="C32" s="22">
        <f t="shared" ref="C32:G32" si="6">C11+C18</f>
        <v>143618.37673750002</v>
      </c>
      <c r="D32" s="22">
        <f t="shared" si="6"/>
        <v>174060</v>
      </c>
      <c r="E32" s="22">
        <f t="shared" si="6"/>
        <v>199983</v>
      </c>
      <c r="F32" s="22">
        <f t="shared" si="6"/>
        <v>225913</v>
      </c>
      <c r="G32" s="22">
        <f t="shared" si="6"/>
        <v>251848.5</v>
      </c>
    </row>
    <row r="33" spans="1:30" ht="15" x14ac:dyDescent="0.25">
      <c r="B33" s="12" t="s">
        <v>34</v>
      </c>
      <c r="C33" s="23">
        <f>SUM(C29:C32)</f>
        <v>360458.70767500001</v>
      </c>
      <c r="D33" s="23">
        <f t="shared" ref="D33:G33" si="7">SUM(D29:D32)</f>
        <v>365474.5</v>
      </c>
      <c r="E33" s="23">
        <f t="shared" si="7"/>
        <v>366014</v>
      </c>
      <c r="F33" s="23">
        <f t="shared" si="7"/>
        <v>366563</v>
      </c>
      <c r="G33" s="23">
        <f t="shared" si="7"/>
        <v>367122</v>
      </c>
    </row>
    <row r="34" spans="1:30" x14ac:dyDescent="0.2">
      <c r="B34" s="25"/>
      <c r="C34" s="22"/>
      <c r="D34" s="22"/>
      <c r="E34" s="22"/>
      <c r="F34" s="22"/>
      <c r="G34" s="22"/>
    </row>
    <row r="35" spans="1:30" ht="15" x14ac:dyDescent="0.25">
      <c r="B35" s="26" t="s">
        <v>63</v>
      </c>
      <c r="C35" s="25"/>
      <c r="D35" s="25"/>
      <c r="E35" s="25"/>
      <c r="F35" s="25"/>
      <c r="G35" s="25"/>
    </row>
    <row r="36" spans="1:30" x14ac:dyDescent="0.2">
      <c r="B36" s="27" t="s">
        <v>52</v>
      </c>
      <c r="C36" s="28">
        <f t="shared" ref="C36:G37" si="8">C8+C15</f>
        <v>65391.5</v>
      </c>
      <c r="D36" s="28">
        <f t="shared" si="8"/>
        <v>50860.5</v>
      </c>
      <c r="E36" s="28">
        <f t="shared" si="8"/>
        <v>36329</v>
      </c>
      <c r="F36" s="28">
        <f t="shared" si="8"/>
        <v>21797.5</v>
      </c>
      <c r="G36" s="28">
        <f t="shared" si="8"/>
        <v>7266</v>
      </c>
      <c r="H36" s="114"/>
    </row>
    <row r="37" spans="1:30" x14ac:dyDescent="0.2">
      <c r="B37" s="27" t="s">
        <v>53</v>
      </c>
      <c r="C37" s="28">
        <f t="shared" si="8"/>
        <v>114986.5</v>
      </c>
      <c r="D37" s="28">
        <f t="shared" si="8"/>
        <v>89434</v>
      </c>
      <c r="E37" s="28">
        <f t="shared" si="8"/>
        <v>63882</v>
      </c>
      <c r="F37" s="28">
        <f t="shared" si="8"/>
        <v>38329</v>
      </c>
      <c r="G37" s="28">
        <f t="shared" si="8"/>
        <v>12776</v>
      </c>
      <c r="H37" s="114"/>
    </row>
    <row r="38" spans="1:30" x14ac:dyDescent="0.2">
      <c r="B38" s="27" t="s">
        <v>54</v>
      </c>
      <c r="C38" s="28">
        <f t="shared" ref="C38:G39" si="9">C10+C17+C23</f>
        <v>40694.830937499995</v>
      </c>
      <c r="D38" s="28">
        <f t="shared" si="9"/>
        <v>63818</v>
      </c>
      <c r="E38" s="28">
        <f t="shared" si="9"/>
        <v>86984</v>
      </c>
      <c r="F38" s="28">
        <f t="shared" si="9"/>
        <v>110153</v>
      </c>
      <c r="G38" s="28">
        <f t="shared" si="9"/>
        <v>133326.5</v>
      </c>
      <c r="H38" s="114"/>
    </row>
    <row r="39" spans="1:30" x14ac:dyDescent="0.2">
      <c r="B39" s="27" t="s">
        <v>55</v>
      </c>
      <c r="C39" s="28">
        <f t="shared" si="9"/>
        <v>150177.37673750002</v>
      </c>
      <c r="D39" s="28">
        <f t="shared" si="9"/>
        <v>193737</v>
      </c>
      <c r="E39" s="28">
        <f t="shared" si="9"/>
        <v>232778</v>
      </c>
      <c r="F39" s="28">
        <f t="shared" si="9"/>
        <v>271826</v>
      </c>
      <c r="G39" s="28">
        <f t="shared" si="9"/>
        <v>310879.5</v>
      </c>
      <c r="H39" s="114"/>
    </row>
    <row r="40" spans="1:30" ht="15" x14ac:dyDescent="0.25">
      <c r="B40" s="12" t="s">
        <v>34</v>
      </c>
      <c r="C40" s="29">
        <f>SUM(C36:C39)</f>
        <v>371250.20767500001</v>
      </c>
      <c r="D40" s="29">
        <f t="shared" ref="D40:G40" si="10">SUM(D36:D39)</f>
        <v>397849.5</v>
      </c>
      <c r="E40" s="29">
        <f t="shared" si="10"/>
        <v>419973</v>
      </c>
      <c r="F40" s="29">
        <f t="shared" si="10"/>
        <v>442105.5</v>
      </c>
      <c r="G40" s="29">
        <f t="shared" si="10"/>
        <v>464248</v>
      </c>
      <c r="H40" s="133"/>
    </row>
    <row r="43" spans="1:30" s="116" customFormat="1" ht="20.25" x14ac:dyDescent="0.3">
      <c r="A43" s="2"/>
      <c r="B43" s="2" t="s">
        <v>64</v>
      </c>
      <c r="C43" s="2"/>
      <c r="D43" s="2"/>
      <c r="E43" s="2"/>
      <c r="F43" s="2"/>
      <c r="G43" s="2"/>
      <c r="H43" s="1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30" ht="15" x14ac:dyDescent="0.25"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30" ht="15" x14ac:dyDescent="0.25">
      <c r="B45" s="3" t="s">
        <v>11</v>
      </c>
      <c r="C45" s="15" t="s">
        <v>12</v>
      </c>
      <c r="D45" s="15" t="s">
        <v>13</v>
      </c>
      <c r="E45" s="15" t="s">
        <v>14</v>
      </c>
      <c r="F45" s="15" t="s">
        <v>15</v>
      </c>
      <c r="G45" s="15" t="s">
        <v>16</v>
      </c>
      <c r="H45" s="13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30" ht="15" x14ac:dyDescent="0.25">
      <c r="B46" s="12" t="s">
        <v>65</v>
      </c>
      <c r="C46" s="13"/>
      <c r="D46" s="13"/>
      <c r="E46" s="13"/>
      <c r="F46" s="13"/>
      <c r="G46" s="13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30" ht="15" x14ac:dyDescent="0.25">
      <c r="B47" s="35" t="s">
        <v>66</v>
      </c>
      <c r="C47" s="13"/>
      <c r="D47" s="13"/>
      <c r="E47" s="13"/>
      <c r="F47" s="13"/>
      <c r="G47" s="13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30" ht="15" x14ac:dyDescent="0.25">
      <c r="B48" s="14" t="s">
        <v>52</v>
      </c>
      <c r="C48" s="97">
        <f>Inputs!C16/(Calculations!C36+Calculations!C37/Inputs!$C$43)</f>
        <v>49.925106898411663</v>
      </c>
      <c r="D48" s="38">
        <f>Inputs!D16/(Calculations!D36+Calculations!D37/Inputs!$C$43)</f>
        <v>47.146689220637057</v>
      </c>
      <c r="E48" s="38">
        <f>Inputs!E16/(Calculations!E36+Calculations!E37/Inputs!$C$43)</f>
        <v>43.124005621897801</v>
      </c>
      <c r="F48" s="38">
        <f>Inputs!F16/(Calculations!F36+Calculations!F37/Inputs!$C$43)</f>
        <v>35.289181414833969</v>
      </c>
      <c r="G48" s="38">
        <f>Inputs!G16/(Calculations!G36+Calculations!G37/Inputs!$C$43)</f>
        <v>0</v>
      </c>
      <c r="H48" s="134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99"/>
      <c r="AD48" s="99"/>
    </row>
    <row r="49" spans="2:30" ht="15" x14ac:dyDescent="0.25">
      <c r="B49" s="14" t="s">
        <v>53</v>
      </c>
      <c r="C49" s="38">
        <f>C48/Inputs!$C$43</f>
        <v>33.283404598941111</v>
      </c>
      <c r="D49" s="38">
        <f>D48/Inputs!$C$43</f>
        <v>31.431126147091373</v>
      </c>
      <c r="E49" s="38">
        <f>E48/Inputs!$C$43</f>
        <v>28.7493370812652</v>
      </c>
      <c r="F49" s="38">
        <f>F48/Inputs!$C$43</f>
        <v>23.526120943222647</v>
      </c>
      <c r="G49" s="38">
        <f>G48/Inputs!$C$43</f>
        <v>0</v>
      </c>
      <c r="H49" s="134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99"/>
      <c r="AD49" s="99"/>
    </row>
    <row r="50" spans="2:30" ht="15" x14ac:dyDescent="0.25">
      <c r="B50" s="14" t="s">
        <v>54</v>
      </c>
      <c r="C50" s="38">
        <f>Inputs!C17/(Calculations!C38+Calculations!C39/Inputs!$C$43)</f>
        <v>78.47842517235199</v>
      </c>
      <c r="D50" s="38">
        <f>Inputs!D17/(Calculations!D38+Calculations!D39/Inputs!$C$43)</f>
        <v>67.199536688687374</v>
      </c>
      <c r="E50" s="38">
        <f>Inputs!E17/(Calculations!E38+Calculations!E39/Inputs!$C$43)</f>
        <v>61.163715434171024</v>
      </c>
      <c r="F50" s="38">
        <f>Inputs!F17/(Calculations!F38+Calculations!F39/Inputs!$C$43)</f>
        <v>57.010707512730093</v>
      </c>
      <c r="G50" s="38">
        <f>Inputs!G17/(Calculations!G38+Calculations!G39/Inputs!$C$43)</f>
        <v>54.009887457964858</v>
      </c>
      <c r="H50" s="13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99"/>
      <c r="AD50" s="99"/>
    </row>
    <row r="51" spans="2:30" ht="15" x14ac:dyDescent="0.25">
      <c r="B51" s="14" t="s">
        <v>55</v>
      </c>
      <c r="C51" s="38">
        <f>C50/Inputs!$C$43</f>
        <v>52.318950114901327</v>
      </c>
      <c r="D51" s="38">
        <f>D50/Inputs!$C$43</f>
        <v>44.799691125791583</v>
      </c>
      <c r="E51" s="38">
        <f>E50/Inputs!$C$43</f>
        <v>40.77581028944735</v>
      </c>
      <c r="F51" s="38">
        <f>F50/Inputs!$C$43</f>
        <v>38.00713834182006</v>
      </c>
      <c r="G51" s="38">
        <f>G50/Inputs!$C$43</f>
        <v>36.006591638643236</v>
      </c>
      <c r="H51" s="134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99"/>
      <c r="AD51" s="99"/>
    </row>
    <row r="52" spans="2:30" ht="15" x14ac:dyDescent="0.25">
      <c r="B52" s="13"/>
      <c r="C52" s="38"/>
      <c r="D52" s="38"/>
      <c r="E52" s="38"/>
      <c r="F52" s="38"/>
      <c r="G52" s="38"/>
      <c r="H52" s="134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142"/>
      <c r="AD52" s="99"/>
    </row>
    <row r="53" spans="2:30" ht="15" x14ac:dyDescent="0.25">
      <c r="B53" s="12" t="s">
        <v>67</v>
      </c>
      <c r="C53" s="38"/>
      <c r="D53" s="38"/>
      <c r="E53" s="38"/>
      <c r="F53" s="38"/>
      <c r="G53" s="38"/>
      <c r="H53" s="134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142"/>
    </row>
    <row r="54" spans="2:30" ht="15" x14ac:dyDescent="0.25">
      <c r="B54" s="35" t="s">
        <v>68</v>
      </c>
      <c r="C54" s="38"/>
      <c r="D54" s="38"/>
      <c r="E54" s="38"/>
      <c r="F54" s="38"/>
      <c r="G54" s="38"/>
      <c r="H54" s="134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2:30" ht="15" x14ac:dyDescent="0.25">
      <c r="B55" s="14" t="s">
        <v>52</v>
      </c>
      <c r="C55" s="131">
        <f>Inputs!C24/(Calculations!C8+Calculations!C9/Inputs!$C$44)*(1-Inputs!$C$40)</f>
        <v>295.21032852675825</v>
      </c>
      <c r="D55" s="40">
        <f>Inputs!D24/(Calculations!D8+Calculations!D9/Inputs!$C$44)*(1-Inputs!$C$40)</f>
        <v>372.38322824552267</v>
      </c>
      <c r="E55" s="40">
        <f>Inputs!E24/(Calculations!E8+Calculations!E9/Inputs!$C$44)*(1-Inputs!$C$40)</f>
        <v>511.80253235215469</v>
      </c>
      <c r="F55" s="40">
        <f>Inputs!F24/(Calculations!F8+Calculations!F9/Inputs!$C$44)*(1-Inputs!$C$40)</f>
        <v>835.89956629466974</v>
      </c>
      <c r="G55" s="40">
        <f>Inputs!G24/(Calculations!G8+Calculations!G9/Inputs!$C$44)*(1-Inputs!$C$40)</f>
        <v>2450.4996507418805</v>
      </c>
      <c r="H55" s="13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2:30" ht="15" x14ac:dyDescent="0.25">
      <c r="B56" s="14" t="s">
        <v>53</v>
      </c>
      <c r="C56" s="38">
        <f>C55/Inputs!$C$44</f>
        <v>164.00573807042124</v>
      </c>
      <c r="D56" s="38">
        <f>D55/Inputs!$C$44</f>
        <v>206.87957124751259</v>
      </c>
      <c r="E56" s="38">
        <f>E55/Inputs!$C$44</f>
        <v>284.33474019564147</v>
      </c>
      <c r="F56" s="38">
        <f>F55/Inputs!$C$44</f>
        <v>464.38864794148316</v>
      </c>
      <c r="G56" s="38">
        <f>G55/Inputs!$C$44</f>
        <v>1361.3886948566003</v>
      </c>
      <c r="H56" s="134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2:30" ht="15" x14ac:dyDescent="0.25">
      <c r="B57" s="14" t="s">
        <v>54</v>
      </c>
      <c r="C57" s="131">
        <f>Inputs!C27/(Calculations!C10+Calculations!C11/Inputs!$C$44)*(1-Inputs!$C$40)</f>
        <v>215.50848577648108</v>
      </c>
      <c r="D57" s="40">
        <f>Inputs!D27/(Calculations!D10+Calculations!D11/Inputs!$C$44)*(1-Inputs!$C$40)</f>
        <v>164.38477621698635</v>
      </c>
      <c r="E57" s="40">
        <f>Inputs!E27/(Calculations!E10+Calculations!E11/Inputs!$C$44)*(1-Inputs!$C$40)</f>
        <v>166.40913487974581</v>
      </c>
      <c r="F57" s="40">
        <f>Inputs!F27/(Calculations!F10+Calculations!F11/Inputs!$C$44)*(1-Inputs!$C$40)</f>
        <v>169.73708413883952</v>
      </c>
      <c r="G57" s="40">
        <f>Inputs!G27/(Calculations!G10+Calculations!G11/Inputs!$C$44)*(1-Inputs!$C$40)</f>
        <v>173.95728040229724</v>
      </c>
      <c r="H57" s="13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2:30" ht="15" x14ac:dyDescent="0.25">
      <c r="B58" s="14" t="s">
        <v>55</v>
      </c>
      <c r="C58" s="38">
        <f>C57/Inputs!$C$44</f>
        <v>119.72693654248948</v>
      </c>
      <c r="D58" s="38">
        <f>D57/Inputs!$C$44</f>
        <v>91.324875676103531</v>
      </c>
      <c r="E58" s="38">
        <f>E57/Inputs!$C$44</f>
        <v>92.449519377636562</v>
      </c>
      <c r="F58" s="38">
        <f>F57/Inputs!$C$44</f>
        <v>94.298380077133061</v>
      </c>
      <c r="G58" s="38">
        <f>G57/Inputs!$C$44</f>
        <v>96.642933556831792</v>
      </c>
      <c r="H58" s="134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99"/>
    </row>
    <row r="59" spans="2:30" ht="15" x14ac:dyDescent="0.25">
      <c r="B59" s="13"/>
      <c r="C59" s="38"/>
      <c r="D59" s="38"/>
      <c r="E59" s="38"/>
      <c r="F59" s="38"/>
      <c r="G59" s="38"/>
      <c r="H59" s="134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99"/>
    </row>
    <row r="60" spans="2:30" ht="15" x14ac:dyDescent="0.25">
      <c r="B60" s="12" t="s">
        <v>69</v>
      </c>
      <c r="C60" s="38"/>
      <c r="D60" s="38"/>
      <c r="E60" s="38"/>
      <c r="F60" s="38"/>
      <c r="G60" s="38"/>
      <c r="H60" s="134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99"/>
    </row>
    <row r="61" spans="2:30" ht="15" x14ac:dyDescent="0.25">
      <c r="B61" s="35" t="s">
        <v>70</v>
      </c>
      <c r="C61" s="38"/>
      <c r="D61" s="38"/>
      <c r="E61" s="38"/>
      <c r="F61" s="38"/>
      <c r="G61" s="38"/>
      <c r="H61" s="134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99"/>
    </row>
    <row r="62" spans="2:30" ht="15" x14ac:dyDescent="0.25">
      <c r="B62" s="14" t="s">
        <v>52</v>
      </c>
      <c r="C62" s="131">
        <f>Inputs!C24/(Calculations!C15+C16/Inputs!$C$44)*Inputs!$C$40</f>
        <v>27.012921490887056</v>
      </c>
      <c r="D62" s="131">
        <f>Inputs!D24/(Calculations!D15+D16/Inputs!$C$44)*Inputs!$C$40</f>
        <v>34.074804667012572</v>
      </c>
      <c r="E62" s="131">
        <f>Inputs!E24/(Calculations!E15+E16/Inputs!$C$44)*Inputs!$C$40</f>
        <v>46.833218049185618</v>
      </c>
      <c r="F62" s="131">
        <f>Inputs!F24/(Calculations!F15+F16/Inputs!$C$44)*Inputs!$C$40</f>
        <v>76.48981549599749</v>
      </c>
      <c r="G62" s="131">
        <f>Inputs!G24/(Calculations!G15+G16/Inputs!$C$44)*Inputs!$C$40</f>
        <v>224.23008176696396</v>
      </c>
      <c r="H62" s="13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142"/>
      <c r="X62" s="143"/>
    </row>
    <row r="63" spans="2:30" ht="15" x14ac:dyDescent="0.25">
      <c r="B63" s="14" t="s">
        <v>53</v>
      </c>
      <c r="C63" s="38">
        <f>C62/Inputs!$C$44</f>
        <v>15.007178606048363</v>
      </c>
      <c r="D63" s="38">
        <f>D62/Inputs!$C$44</f>
        <v>18.930447037229207</v>
      </c>
      <c r="E63" s="38">
        <f>E62/Inputs!$C$44</f>
        <v>26.018454471769786</v>
      </c>
      <c r="F63" s="38">
        <f>F62/Inputs!$C$44</f>
        <v>42.494341942220828</v>
      </c>
      <c r="G63" s="38">
        <f>G62/Inputs!$C$44</f>
        <v>124.57226764831331</v>
      </c>
      <c r="H63" s="134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142"/>
      <c r="X63" s="143"/>
    </row>
    <row r="64" spans="2:30" ht="15" x14ac:dyDescent="0.25">
      <c r="B64" s="14" t="s">
        <v>54</v>
      </c>
      <c r="C64" s="38">
        <f>Inputs!C27/(Calculations!C17+C18/Inputs!$C$44)*Inputs!$C$40</f>
        <v>14.58025356530937</v>
      </c>
      <c r="D64" s="38">
        <f>Inputs!D27/(Calculations!D17+D18/Inputs!$C$44)*Inputs!$C$40</f>
        <v>11.402432976276664</v>
      </c>
      <c r="E64" s="38">
        <f>Inputs!E27/(Calculations!E17+E18/Inputs!$C$44)*Inputs!$C$40</f>
        <v>12.135469877951829</v>
      </c>
      <c r="F64" s="38">
        <f>Inputs!F27/(Calculations!F17+F18/Inputs!$C$44)*Inputs!$C$40</f>
        <v>12.82769497978618</v>
      </c>
      <c r="G64" s="38">
        <f>Inputs!G27/(Calculations!G17+G18/Inputs!$C$44)*Inputs!$C$40</f>
        <v>13.502863767288591</v>
      </c>
      <c r="H64" s="134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5" x14ac:dyDescent="0.25">
      <c r="B65" s="14" t="s">
        <v>55</v>
      </c>
      <c r="C65" s="38">
        <f>C64/Inputs!$C$44</f>
        <v>8.1001408696163164</v>
      </c>
      <c r="D65" s="38">
        <f>D64/Inputs!$C$44</f>
        <v>6.3346849868203687</v>
      </c>
      <c r="E65" s="38">
        <f>E64/Inputs!$C$44</f>
        <v>6.741927709973238</v>
      </c>
      <c r="F65" s="38">
        <f>F64/Inputs!$C$44</f>
        <v>7.1264972109923219</v>
      </c>
      <c r="G65" s="38">
        <f>G64/Inputs!$C$44</f>
        <v>7.501590981826995</v>
      </c>
      <c r="H65" s="134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5" x14ac:dyDescent="0.25">
      <c r="B66" s="14"/>
      <c r="C66" s="38"/>
      <c r="D66" s="38"/>
      <c r="E66" s="38"/>
      <c r="F66" s="38"/>
      <c r="G66" s="38"/>
      <c r="H66" s="134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5" x14ac:dyDescent="0.25">
      <c r="B67" s="12" t="s">
        <v>71</v>
      </c>
      <c r="C67" s="38"/>
      <c r="D67" s="38"/>
      <c r="E67" s="38"/>
      <c r="F67" s="38"/>
      <c r="G67" s="38"/>
      <c r="H67" s="134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5" x14ac:dyDescent="0.25">
      <c r="B68" s="35" t="s">
        <v>72</v>
      </c>
      <c r="C68" s="38"/>
      <c r="D68" s="38"/>
      <c r="E68" s="38"/>
      <c r="F68" s="38"/>
      <c r="G68" s="38"/>
      <c r="H68" s="134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5" x14ac:dyDescent="0.25">
      <c r="B69" s="14" t="s">
        <v>54</v>
      </c>
      <c r="C69" s="38">
        <f>Inputs!C29/(23+C24/Inputs!$C$44)</f>
        <v>0</v>
      </c>
      <c r="D69" s="38">
        <f>Inputs!D29/(D23+D24/Inputs!$C$44)</f>
        <v>177.56131832337357</v>
      </c>
      <c r="E69" s="38">
        <f>Inputs!E29/(E23+E24/Inputs!$C$44)</f>
        <v>150.14134172270226</v>
      </c>
      <c r="F69" s="38">
        <f>Inputs!F29/(F23+F24/Inputs!$C$44)</f>
        <v>140.68268182438726</v>
      </c>
      <c r="G69" s="38">
        <f>Inputs!G29/(G23+G24/Inputs!$C$44)</f>
        <v>137.34478350926031</v>
      </c>
      <c r="H69" s="134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5" x14ac:dyDescent="0.25">
      <c r="B70" s="14" t="s">
        <v>55</v>
      </c>
      <c r="C70" s="38">
        <f>C69/Inputs!$C$44</f>
        <v>0</v>
      </c>
      <c r="D70" s="38">
        <f>D69/Inputs!$C$44</f>
        <v>98.645176846318648</v>
      </c>
      <c r="E70" s="38">
        <f>E69/Inputs!$C$44</f>
        <v>83.411856512612374</v>
      </c>
      <c r="F70" s="38">
        <f>F69/Inputs!$C$44</f>
        <v>78.157045457992922</v>
      </c>
      <c r="G70" s="38">
        <f>G69/Inputs!$C$44</f>
        <v>76.302657505144609</v>
      </c>
      <c r="H70" s="134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5" x14ac:dyDescent="0.25">
      <c r="B71" s="14"/>
      <c r="C71" s="38"/>
      <c r="D71" s="38"/>
      <c r="E71" s="38"/>
      <c r="F71" s="38"/>
      <c r="G71" s="38"/>
      <c r="H71" s="134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5" x14ac:dyDescent="0.25">
      <c r="B72" s="13"/>
      <c r="C72" s="38"/>
      <c r="D72" s="38"/>
      <c r="E72" s="38"/>
      <c r="F72" s="38"/>
      <c r="G72" s="38"/>
      <c r="H72" s="134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5" x14ac:dyDescent="0.25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s="116" customFormat="1" ht="20.25" x14ac:dyDescent="0.3">
      <c r="A74" s="2"/>
      <c r="B74" s="2" t="s">
        <v>73</v>
      </c>
      <c r="C74" s="2"/>
      <c r="D74" s="2"/>
      <c r="E74" s="2"/>
      <c r="F74" s="2"/>
      <c r="G74" s="2"/>
      <c r="H74" s="17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5" x14ac:dyDescent="0.25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2">
      <c r="B76" s="32" t="s">
        <v>74</v>
      </c>
      <c r="C76" s="13"/>
      <c r="D76" s="13"/>
      <c r="E76" s="13"/>
      <c r="F76" s="13"/>
      <c r="G76" s="13"/>
    </row>
    <row r="77" spans="1:22" ht="15" x14ac:dyDescent="0.25">
      <c r="B77" s="31" t="s">
        <v>52</v>
      </c>
      <c r="C77" s="112">
        <f>(C48+C55)/Inputs!$C$53</f>
        <v>0.94492932354598203</v>
      </c>
      <c r="D77" s="112">
        <f>(D48+D55)/Inputs!$C$53</f>
        <v>1.1486103147601909</v>
      </c>
      <c r="E77" s="112">
        <f>(E48+E55)/Inputs!$C$53</f>
        <v>1.5193060587927516</v>
      </c>
      <c r="F77" s="112">
        <f>(F48+F55)/Inputs!$C$53</f>
        <v>2.3851847986570944</v>
      </c>
      <c r="G77" s="112">
        <f>(G48+G55)/Inputs!$C$53</f>
        <v>6.7091023976505966</v>
      </c>
      <c r="H77" s="111"/>
      <c r="I77" s="5"/>
    </row>
    <row r="78" spans="1:22" ht="15" x14ac:dyDescent="0.25">
      <c r="B78" s="31" t="s">
        <v>53</v>
      </c>
      <c r="C78" s="112">
        <f>(C49+C56)/Inputs!$C$53</f>
        <v>0.54014823454993111</v>
      </c>
      <c r="D78" s="112">
        <f>(D49+D56)/Inputs!$C$53</f>
        <v>0.65245913044381643</v>
      </c>
      <c r="E78" s="112">
        <f>(E49+E56)/Inputs!$C$53</f>
        <v>0.85717748741110655</v>
      </c>
      <c r="F78" s="112">
        <f>(F49+F56)/Inputs!$C$53</f>
        <v>1.3358378340443691</v>
      </c>
      <c r="G78" s="112">
        <f>(G49+G56)/Inputs!$C$53</f>
        <v>3.7272791098058873</v>
      </c>
      <c r="H78" s="111"/>
      <c r="K78" s="99"/>
      <c r="L78" s="99"/>
      <c r="M78" s="99"/>
      <c r="N78" s="99"/>
      <c r="O78" s="99"/>
      <c r="P78" s="142"/>
      <c r="R78" s="99"/>
      <c r="S78" s="99"/>
      <c r="T78" s="99"/>
      <c r="U78" s="99"/>
      <c r="V78" s="99"/>
    </row>
    <row r="79" spans="1:22" ht="15" x14ac:dyDescent="0.25">
      <c r="B79" s="31" t="s">
        <v>54</v>
      </c>
      <c r="C79" s="113">
        <f>(C50+C57)/Inputs!$C$53</f>
        <v>0.80489229554779751</v>
      </c>
      <c r="D79" s="112">
        <f>(D50+D57)/Inputs!$C$53</f>
        <v>0.63404329337624565</v>
      </c>
      <c r="E79" s="112">
        <f>(E50+E57)/Inputs!$C$53</f>
        <v>0.62306050736185303</v>
      </c>
      <c r="F79" s="112">
        <f>(F50+F57)/Inputs!$C$53</f>
        <v>0.62080161985371562</v>
      </c>
      <c r="G79" s="112">
        <f>(G50+G57)/Inputs!$C$53</f>
        <v>0.62414008996649439</v>
      </c>
      <c r="H79" s="111"/>
      <c r="K79" s="99"/>
      <c r="L79" s="99"/>
      <c r="M79" s="99"/>
      <c r="N79" s="99"/>
      <c r="O79" s="99"/>
      <c r="P79" s="142"/>
    </row>
    <row r="80" spans="1:22" x14ac:dyDescent="0.2">
      <c r="B80" s="31" t="s">
        <v>55</v>
      </c>
      <c r="C80" s="112">
        <f>(C51+C58)/Inputs!$C$53</f>
        <v>0.47103596620777771</v>
      </c>
      <c r="D80" s="112">
        <f>(D51+D58)/Inputs!$C$53</f>
        <v>0.37268875236658489</v>
      </c>
      <c r="E80" s="112">
        <f>(E51+E58)/Inputs!$C$53</f>
        <v>0.36475107369495935</v>
      </c>
      <c r="F80" s="112">
        <f>(F51+F58)/Inputs!$C$53</f>
        <v>0.36223276774525148</v>
      </c>
      <c r="G80" s="112">
        <f>(G51+G58)/Inputs!$C$53</f>
        <v>0.36317460696913084</v>
      </c>
      <c r="H80" s="111"/>
    </row>
    <row r="81" spans="1:19" x14ac:dyDescent="0.2">
      <c r="B81" s="30"/>
      <c r="C81" s="112"/>
      <c r="D81" s="112"/>
      <c r="E81" s="112"/>
      <c r="F81" s="112"/>
      <c r="G81" s="112"/>
      <c r="H81" s="111"/>
      <c r="N81" s="98"/>
      <c r="O81" s="98"/>
      <c r="P81" s="99"/>
    </row>
    <row r="82" spans="1:19" x14ac:dyDescent="0.2">
      <c r="B82" s="32" t="s">
        <v>75</v>
      </c>
      <c r="C82" s="112"/>
      <c r="D82" s="112"/>
      <c r="E82" s="112"/>
      <c r="F82" s="112"/>
      <c r="G82" s="112"/>
      <c r="H82" s="111"/>
    </row>
    <row r="83" spans="1:19" x14ac:dyDescent="0.2">
      <c r="B83" s="31" t="s">
        <v>52</v>
      </c>
      <c r="C83" s="112">
        <f>(C48+C62)/Inputs!$C$53</f>
        <v>0.21064484158603347</v>
      </c>
      <c r="D83" s="112">
        <f>(D48+D62)/Inputs!$C$53</f>
        <v>0.22237233097234668</v>
      </c>
      <c r="E83" s="112">
        <f>(E48+E62)/Inputs!$C$53</f>
        <v>0.24628945563609425</v>
      </c>
      <c r="F83" s="112">
        <f>(F48+F62)/Inputs!$C$53</f>
        <v>0.30603421467715664</v>
      </c>
      <c r="G83" s="112">
        <f>(G48+G62)/Inputs!$C$53</f>
        <v>0.61390850586437773</v>
      </c>
      <c r="H83" s="111"/>
      <c r="Q83" s="100"/>
      <c r="S83" s="99"/>
    </row>
    <row r="84" spans="1:19" x14ac:dyDescent="0.2">
      <c r="B84" s="31" t="s">
        <v>53</v>
      </c>
      <c r="C84" s="112">
        <f>(C49+C63)/Inputs!$C$53</f>
        <v>0.13221241123884866</v>
      </c>
      <c r="D84" s="112">
        <f>(D49+D63)/Inputs!$C$53</f>
        <v>0.137882472783903</v>
      </c>
      <c r="E84" s="112">
        <f>(E49+E63)/Inputs!$C$53</f>
        <v>0.14994604121296368</v>
      </c>
      <c r="F84" s="112">
        <f>(F49+F63)/Inputs!$C$53</f>
        <v>0.1807541762777371</v>
      </c>
      <c r="G84" s="112">
        <f>(G49+G63)/Inputs!$C$53</f>
        <v>0.34106028103576541</v>
      </c>
      <c r="H84" s="111"/>
      <c r="O84" s="98"/>
      <c r="Q84" s="100"/>
      <c r="S84" s="99"/>
    </row>
    <row r="85" spans="1:19" x14ac:dyDescent="0.2">
      <c r="B85" s="31" t="s">
        <v>54</v>
      </c>
      <c r="C85" s="112">
        <f>(C50+C64)/Inputs!$C$53</f>
        <v>0.25478077683137945</v>
      </c>
      <c r="D85" s="112">
        <f>(D50+D64)/Inputs!$C$53</f>
        <v>0.21520046451735533</v>
      </c>
      <c r="E85" s="112">
        <f>(E50+E64)/Inputs!$C$53</f>
        <v>0.20068223220293732</v>
      </c>
      <c r="F85" s="112">
        <f>(F50+F64)/Inputs!$C$53</f>
        <v>0.19120712523618422</v>
      </c>
      <c r="G85" s="112">
        <f>(G50+G64)/Inputs!$C$53</f>
        <v>0.1848398390835139</v>
      </c>
      <c r="H85" s="111"/>
    </row>
    <row r="86" spans="1:19" x14ac:dyDescent="0.2">
      <c r="B86" s="31" t="s">
        <v>55</v>
      </c>
      <c r="C86" s="112">
        <f>(C51+C65)/Inputs!$C$53</f>
        <v>0.16541845580976769</v>
      </c>
      <c r="D86" s="112">
        <f>(D51+D65)/Inputs!$C$53</f>
        <v>0.13999829188942356</v>
      </c>
      <c r="E86" s="112">
        <f>(E51+E65)/Inputs!$C$53</f>
        <v>0.13009647638445063</v>
      </c>
      <c r="F86" s="112">
        <f>(F51+F65)/Inputs!$C$53</f>
        <v>0.12356915962440077</v>
      </c>
      <c r="G86" s="112">
        <f>(G51+G65)/Inputs!$C$53</f>
        <v>0.11911891203414163</v>
      </c>
      <c r="H86" s="111"/>
      <c r="S86" s="99"/>
    </row>
    <row r="87" spans="1:19" x14ac:dyDescent="0.2">
      <c r="B87" s="144"/>
      <c r="C87" s="144"/>
      <c r="D87" s="144"/>
      <c r="E87" s="144"/>
      <c r="F87" s="144"/>
      <c r="G87" s="144"/>
      <c r="H87" s="111"/>
      <c r="S87" s="99"/>
    </row>
    <row r="88" spans="1:19" x14ac:dyDescent="0.2">
      <c r="B88" s="32" t="s">
        <v>76</v>
      </c>
      <c r="C88" s="144"/>
      <c r="D88" s="144"/>
      <c r="E88" s="144"/>
      <c r="F88" s="144"/>
      <c r="G88" s="144"/>
      <c r="H88" s="111"/>
      <c r="S88" s="99"/>
    </row>
    <row r="89" spans="1:19" x14ac:dyDescent="0.2">
      <c r="B89" s="31" t="s">
        <v>54</v>
      </c>
      <c r="C89" s="112">
        <f>(C50+C69)/Inputs!$C$53</f>
        <v>0.21486221813101161</v>
      </c>
      <c r="D89" s="112">
        <f>(D50+D69)/Inputs!$C$53</f>
        <v>0.67011869955389713</v>
      </c>
      <c r="E89" s="112">
        <f>(E50+E69)/Inputs!$C$53</f>
        <v>0.57852171706193922</v>
      </c>
      <c r="F89" s="112">
        <f>(F50+F69)/Inputs!$C$53</f>
        <v>0.54125500160743978</v>
      </c>
      <c r="G89" s="112">
        <f>(G50+G69)/Inputs!$C$53</f>
        <v>0.52390053652902169</v>
      </c>
      <c r="H89" s="111"/>
      <c r="S89" s="99"/>
    </row>
    <row r="90" spans="1:19" x14ac:dyDescent="0.2">
      <c r="B90" s="31" t="s">
        <v>55</v>
      </c>
      <c r="C90" s="112">
        <f>(C51+C70)/Inputs!$C$53</f>
        <v>0.14324147875400775</v>
      </c>
      <c r="D90" s="112">
        <f>(D51+D70)/Inputs!$C$53</f>
        <v>0.39273064468750229</v>
      </c>
      <c r="E90" s="112">
        <f>(E51+E70)/Inputs!$C$53</f>
        <v>0.34000730130611834</v>
      </c>
      <c r="F90" s="112">
        <f>(F51+F70)/Inputs!$C$53</f>
        <v>0.31804020205287603</v>
      </c>
      <c r="G90" s="112">
        <f>(G51+G70)/Inputs!$C$53</f>
        <v>0.30748596617053481</v>
      </c>
      <c r="H90" s="111"/>
      <c r="S90" s="99"/>
    </row>
    <row r="91" spans="1:19" x14ac:dyDescent="0.2">
      <c r="B91" s="144"/>
      <c r="C91" s="144"/>
      <c r="D91" s="144"/>
      <c r="E91" s="144"/>
      <c r="F91" s="144"/>
      <c r="G91" s="144"/>
      <c r="H91" s="111"/>
      <c r="S91" s="99"/>
    </row>
    <row r="92" spans="1:19" x14ac:dyDescent="0.2">
      <c r="B92" s="144"/>
      <c r="C92" s="144"/>
      <c r="D92" s="144"/>
      <c r="E92" s="144"/>
      <c r="F92" s="144"/>
      <c r="G92" s="144"/>
    </row>
    <row r="93" spans="1:19" s="116" customFormat="1" ht="20.25" x14ac:dyDescent="0.3">
      <c r="A93" s="2"/>
      <c r="B93" s="2" t="s">
        <v>77</v>
      </c>
      <c r="C93" s="2"/>
      <c r="D93" s="2"/>
      <c r="E93" s="2"/>
      <c r="F93" s="2"/>
      <c r="G93" s="2"/>
      <c r="H93" s="17"/>
    </row>
    <row r="95" spans="1:19" x14ac:dyDescent="0.2">
      <c r="B95" s="32" t="s">
        <v>74</v>
      </c>
      <c r="C95" s="13"/>
      <c r="D95" s="13"/>
      <c r="E95" s="13"/>
      <c r="F95" s="13"/>
      <c r="G95" s="13"/>
    </row>
    <row r="96" spans="1:19" x14ac:dyDescent="0.2">
      <c r="B96" s="31" t="s">
        <v>52</v>
      </c>
      <c r="C96" s="113">
        <f>Inputs!C58*(1+Inputs!$C$49)*(1-$C$146)</f>
        <v>1.3000303355827032</v>
      </c>
      <c r="D96" s="112">
        <f>C96*(1+Inputs!$C$49)*(1-Inputs!$C$52)</f>
        <v>1.3581830518430082</v>
      </c>
      <c r="E96" s="112">
        <f>D96*(1+Inputs!$C$49)*(1-Inputs!$C$52)</f>
        <v>1.4189370446396303</v>
      </c>
      <c r="F96" s="112">
        <f>E96*(1+Inputs!$C$49)*(1-Inputs!$C$52)</f>
        <v>1.4824086737929447</v>
      </c>
      <c r="G96" s="112">
        <f>F96*(1+Inputs!$C$49)*(1-Inputs!$C$52)</f>
        <v>1.5487195041092672</v>
      </c>
      <c r="H96" s="111"/>
      <c r="I96" s="166"/>
      <c r="J96" s="118"/>
      <c r="K96" s="117"/>
    </row>
    <row r="97" spans="1:11" x14ac:dyDescent="0.2">
      <c r="B97" s="31" t="s">
        <v>53</v>
      </c>
      <c r="C97" s="112">
        <f>Inputs!C59*(1+Inputs!$C$49)*(1-$C$146)</f>
        <v>0.59746166482780827</v>
      </c>
      <c r="D97" s="112">
        <f>C97*(1+Inputs!$C$49)*(1-Inputs!$C$52)</f>
        <v>0.62418720939409567</v>
      </c>
      <c r="E97" s="112">
        <f>D97*(1+Inputs!$C$49)*(1-Inputs!$C$52)</f>
        <v>0.65210823607147461</v>
      </c>
      <c r="F97" s="112">
        <f>E97*(1+Inputs!$C$49)*(1-Inputs!$C$52)</f>
        <v>0.68127822094438539</v>
      </c>
      <c r="G97" s="112">
        <f>F97*(1+Inputs!$C$49)*(1-Inputs!$C$52)</f>
        <v>0.71175303217957597</v>
      </c>
      <c r="H97" s="111"/>
      <c r="I97" s="166"/>
      <c r="J97" s="118"/>
      <c r="K97" s="20"/>
    </row>
    <row r="98" spans="1:11" x14ac:dyDescent="0.2">
      <c r="B98" s="31" t="s">
        <v>54</v>
      </c>
      <c r="C98" s="112">
        <f>Inputs!C60*(1+Inputs!$C$49)*(1-$C$147)</f>
        <v>0.47686526719135369</v>
      </c>
      <c r="D98" s="112">
        <f>C98*(1+Inputs!$C$49)*(1-Inputs!$D$52)</f>
        <v>0.49819631602795161</v>
      </c>
      <c r="E98" s="112">
        <f>D98*(1+Inputs!$C$49)*(1-Inputs!$D$52)</f>
        <v>0.5204815413914945</v>
      </c>
      <c r="F98" s="112">
        <f>E98*(1+Inputs!$C$49)*(1-Inputs!$D$52)</f>
        <v>0.54376362532971212</v>
      </c>
      <c r="G98" s="112">
        <f>F98*(1+Inputs!$C$49)*(1-Inputs!$D$52)</f>
        <v>0.56808715913579066</v>
      </c>
      <c r="H98" s="111"/>
      <c r="I98" s="166"/>
      <c r="J98" s="119"/>
      <c r="K98" s="120"/>
    </row>
    <row r="99" spans="1:11" x14ac:dyDescent="0.2">
      <c r="B99" s="31" t="s">
        <v>55</v>
      </c>
      <c r="C99" s="112">
        <f>Inputs!C61*(1+Inputs!$C$49)*(1-$C$147)</f>
        <v>0.29096007890165215</v>
      </c>
      <c r="D99" s="112">
        <f>C99*(1+Inputs!$C$49)*(1-Inputs!$D$52)</f>
        <v>0.30397525127750274</v>
      </c>
      <c r="E99" s="112">
        <f>D99*(1+Inputs!$C$49)*(1-Inputs!$D$52)</f>
        <v>0.31757261593420699</v>
      </c>
      <c r="F99" s="112">
        <f>E99*(1+Inputs!$C$49)*(1-Inputs!$D$52)</f>
        <v>0.33177821538907443</v>
      </c>
      <c r="G99" s="112">
        <f>F99*(1+Inputs!$C$49)*(1-Inputs!$D$52)</f>
        <v>0.34661925708847702</v>
      </c>
      <c r="H99" s="111"/>
      <c r="I99" s="166"/>
      <c r="J99" s="118"/>
      <c r="K99" s="120"/>
    </row>
    <row r="100" spans="1:11" x14ac:dyDescent="0.2">
      <c r="B100" s="30"/>
      <c r="C100" s="112"/>
      <c r="D100" s="112"/>
      <c r="E100" s="112"/>
      <c r="F100" s="112"/>
      <c r="G100" s="112"/>
      <c r="H100" s="111"/>
      <c r="I100" s="166"/>
      <c r="J100" s="118"/>
      <c r="K100" s="117"/>
    </row>
    <row r="101" spans="1:11" x14ac:dyDescent="0.2">
      <c r="B101" s="32" t="s">
        <v>75</v>
      </c>
      <c r="C101" s="112"/>
      <c r="D101" s="112"/>
      <c r="E101" s="112"/>
      <c r="F101" s="112"/>
      <c r="G101" s="112"/>
      <c r="H101" s="111"/>
      <c r="I101" s="166"/>
      <c r="J101" s="117"/>
      <c r="K101" s="117"/>
    </row>
    <row r="102" spans="1:11" x14ac:dyDescent="0.2">
      <c r="B102" s="31" t="s">
        <v>52</v>
      </c>
      <c r="C102" s="112">
        <f>Inputs!C64*(1+Inputs!$C$49)*(1-$C$146)</f>
        <v>0.45187651764084752</v>
      </c>
      <c r="D102" s="112">
        <f>C102*(1+Inputs!$C$49)*(1-Inputs!$C$52)</f>
        <v>0.4720897743594184</v>
      </c>
      <c r="E102" s="112">
        <f>D102*(1+Inputs!$C$49)*(1-Inputs!$C$52)</f>
        <v>0.49320720673487872</v>
      </c>
      <c r="F102" s="112">
        <f>E102*(1+Inputs!$C$49)*(1-Inputs!$C$52)</f>
        <v>0.51526926018529728</v>
      </c>
      <c r="G102" s="112">
        <f>F102*(1+Inputs!$C$49)*(1-Inputs!$C$52)</f>
        <v>0.53831818932569486</v>
      </c>
      <c r="H102" s="111"/>
      <c r="I102" s="166"/>
      <c r="J102" s="117"/>
      <c r="K102" s="117"/>
    </row>
    <row r="103" spans="1:11" x14ac:dyDescent="0.2">
      <c r="B103" s="31" t="s">
        <v>53</v>
      </c>
      <c r="C103" s="112">
        <f>Inputs!C65*(1+Inputs!$C$49)*(1-$C$146)</f>
        <v>0.21914810735797505</v>
      </c>
      <c r="D103" s="112">
        <f>C103*(1+Inputs!$C$49)*(1-Inputs!$C$52)</f>
        <v>0.22895099991929291</v>
      </c>
      <c r="E103" s="112">
        <f>D103*(1+Inputs!$C$49)*(1-Inputs!$C$52)</f>
        <v>0.23919239365557993</v>
      </c>
      <c r="F103" s="112">
        <f>E103*(1+Inputs!$C$49)*(1-Inputs!$C$52)</f>
        <v>0.24989190352020282</v>
      </c>
      <c r="G103" s="112">
        <f>F103*(1+Inputs!$C$49)*(1-Inputs!$C$52)</f>
        <v>0.26107002187899048</v>
      </c>
      <c r="H103" s="111"/>
      <c r="I103" s="166"/>
      <c r="J103" s="117"/>
      <c r="K103" s="117"/>
    </row>
    <row r="104" spans="1:11" x14ac:dyDescent="0.2">
      <c r="B104" s="31" t="s">
        <v>54</v>
      </c>
      <c r="C104" s="112">
        <f>Inputs!C66*(1+Inputs!$C$49)*(1-$C$147)</f>
        <v>0.24416677684527163</v>
      </c>
      <c r="D104" s="112">
        <f>C104*(1+Inputs!$C$49)*(1-Inputs!$D$52)</f>
        <v>0.25508879989768912</v>
      </c>
      <c r="E104" s="112">
        <f>D104*(1+Inputs!$C$49)*(1-Inputs!$D$52)</f>
        <v>0.26649938486298774</v>
      </c>
      <c r="F104" s="112">
        <f>E104*(1+Inputs!$C$49)*(1-Inputs!$D$52)</f>
        <v>0.27842038600219332</v>
      </c>
      <c r="G104" s="112">
        <f>F104*(1+Inputs!$C$49)*(1-Inputs!$D$52)</f>
        <v>0.29087463515708945</v>
      </c>
      <c r="H104" s="111"/>
      <c r="I104" s="166"/>
      <c r="J104" s="117"/>
      <c r="K104" s="117"/>
    </row>
    <row r="105" spans="1:11" x14ac:dyDescent="0.2">
      <c r="B105" s="31" t="s">
        <v>55</v>
      </c>
      <c r="C105" s="112">
        <f>Inputs!C67*(1+Inputs!$C$49)*(1-$C$147)</f>
        <v>0.16164448827869565</v>
      </c>
      <c r="D105" s="112">
        <f>C105*(1+Inputs!$C$49)*(1-Inputs!$D$52)</f>
        <v>0.16887513959861264</v>
      </c>
      <c r="E105" s="112">
        <f>D105*(1+Inputs!$C$49)*(1-Inputs!$D$52)</f>
        <v>0.17642923107455943</v>
      </c>
      <c r="F105" s="112">
        <f>E105*(1+Inputs!$C$49)*(1-Inputs!$D$52)</f>
        <v>0.18432123077170801</v>
      </c>
      <c r="G105" s="112">
        <f>F105*(1+Inputs!$C$49)*(1-Inputs!$D$52)</f>
        <v>0.19256625393804278</v>
      </c>
      <c r="H105" s="111"/>
      <c r="I105" s="166"/>
      <c r="J105" s="117"/>
      <c r="K105" s="117"/>
    </row>
    <row r="106" spans="1:11" x14ac:dyDescent="0.2">
      <c r="B106" s="32"/>
      <c r="C106" s="112"/>
      <c r="D106" s="112"/>
      <c r="E106" s="112"/>
      <c r="F106" s="112"/>
      <c r="G106" s="112"/>
      <c r="H106" s="111"/>
      <c r="I106" s="166"/>
      <c r="J106" s="117"/>
      <c r="K106" s="117"/>
    </row>
    <row r="107" spans="1:11" x14ac:dyDescent="0.2">
      <c r="B107" s="32" t="s">
        <v>9</v>
      </c>
      <c r="C107" s="112"/>
      <c r="D107" s="112"/>
      <c r="E107" s="112"/>
      <c r="F107" s="112"/>
      <c r="G107" s="112"/>
      <c r="H107" s="111"/>
      <c r="I107" s="166"/>
      <c r="J107" s="117"/>
      <c r="K107" s="117"/>
    </row>
    <row r="108" spans="1:11" x14ac:dyDescent="0.2">
      <c r="B108" s="31" t="s">
        <v>54</v>
      </c>
      <c r="C108" s="112">
        <f>Inputs!C60*(1+Inputs!$C$49)*(1-$C$148)</f>
        <v>0.47504670369764496</v>
      </c>
      <c r="D108" s="112">
        <f>C108*(1+Inputs!$C$49)*(1-Inputs!$E$52)</f>
        <v>0.49629640488876375</v>
      </c>
      <c r="E108" s="112">
        <f>D108*(1+Inputs!$C$49)*(1-Inputs!$E$52)</f>
        <v>0.51849664377901217</v>
      </c>
      <c r="F108" s="112">
        <f>E108*(1+Inputs!$C$49)*(1-Inputs!$E$52)</f>
        <v>0.54168993964474788</v>
      </c>
      <c r="G108" s="112">
        <f>F108*(1+Inputs!$C$49)*(1-Inputs!$E$52)</f>
        <v>0.56592071372672614</v>
      </c>
      <c r="H108" s="135"/>
      <c r="I108" s="166"/>
      <c r="J108" s="117"/>
      <c r="K108" s="117"/>
    </row>
    <row r="109" spans="1:11" x14ac:dyDescent="0.2">
      <c r="B109" s="31" t="s">
        <v>55</v>
      </c>
      <c r="C109" s="112">
        <f>Inputs!C61*(1+Inputs!$C$49)*(1-$C$148)</f>
        <v>0.28985047957869536</v>
      </c>
      <c r="D109" s="112">
        <f>C109*(1+Inputs!$C$49)*(1-Inputs!$E$52)</f>
        <v>0.30281601756308263</v>
      </c>
      <c r="E109" s="112">
        <f>D109*(1+Inputs!$C$49)*(1-Inputs!$E$52)</f>
        <v>0.31636152759191477</v>
      </c>
      <c r="F109" s="112">
        <f>E109*(1+Inputs!$C$49)*(1-Inputs!$E$52)</f>
        <v>0.33051295286729743</v>
      </c>
      <c r="G109" s="112">
        <f>F109*(1+Inputs!$C$49)*(1-Inputs!$E$52)</f>
        <v>0.34529739707784934</v>
      </c>
      <c r="H109" s="135"/>
      <c r="I109" s="166"/>
      <c r="J109" s="117"/>
      <c r="K109" s="117"/>
    </row>
    <row r="111" spans="1:11" s="116" customFormat="1" ht="20.25" x14ac:dyDescent="0.3">
      <c r="A111" s="2"/>
      <c r="B111" s="2" t="s">
        <v>78</v>
      </c>
      <c r="C111" s="2"/>
      <c r="D111" s="2"/>
      <c r="E111" s="2"/>
      <c r="F111" s="2"/>
      <c r="G111" s="2"/>
      <c r="H111" s="17"/>
    </row>
    <row r="113" spans="2:15" x14ac:dyDescent="0.2">
      <c r="B113" s="13" t="s">
        <v>79</v>
      </c>
      <c r="C113" s="106">
        <f>1*(1+Inputs!C50)</f>
        <v>1.060904457365563</v>
      </c>
      <c r="D113" s="106">
        <f>C113*(1+Inputs!D50)</f>
        <v>1.125776631879795</v>
      </c>
      <c r="E113" s="106">
        <f>D113*(1+Inputs!E50)</f>
        <v>1.1951721049234405</v>
      </c>
      <c r="F113" s="106">
        <f>E113*(1+Inputs!F50)</f>
        <v>1.2698650932210913</v>
      </c>
      <c r="G113" s="106">
        <f>F113*(1+Inputs!G50)</f>
        <v>1.3503392048120697</v>
      </c>
      <c r="H113" s="136"/>
    </row>
    <row r="114" spans="2:15" x14ac:dyDescent="0.2">
      <c r="C114" s="136"/>
      <c r="D114" s="136"/>
      <c r="E114" s="136"/>
      <c r="F114" s="136"/>
      <c r="G114" s="136"/>
      <c r="H114" s="136"/>
    </row>
    <row r="115" spans="2:15" ht="15" x14ac:dyDescent="0.25">
      <c r="B115" s="5" t="s">
        <v>80</v>
      </c>
    </row>
    <row r="116" spans="2:15" x14ac:dyDescent="0.2">
      <c r="B116" s="13" t="s">
        <v>81</v>
      </c>
      <c r="C116" s="42">
        <f>(SUMPRODUCT(C8:C9,C77:C78)+SUMPRODUCT(C15:C16,C83:C84))*Inputs!$C$53</f>
        <v>26241640.04784001</v>
      </c>
      <c r="D116" s="42">
        <f>(SUMPRODUCT(D8:D9,D77:D78)+SUMPRODUCT(D15:D16,D83:D84))*Inputs!$C$53</f>
        <v>23997005.59845442</v>
      </c>
      <c r="E116" s="42">
        <f>(SUMPRODUCT(E8:E9,E77:E78)+SUMPRODUCT(E15:E16,E83:E84))*Inputs!$C$53</f>
        <v>21848011.748154573</v>
      </c>
      <c r="F116" s="42">
        <f>(SUMPRODUCT(F8:F9,F77:F78)+SUMPRODUCT(F15:F16,F83:F84))*Inputs!$C$53</f>
        <v>19745831.977962371</v>
      </c>
      <c r="G116" s="42">
        <f>(SUMPRODUCT(G8:G9,G77:G78)+SUMPRODUCT(G15:G16,G83:G84))*Inputs!$C$53</f>
        <v>17662354.396248456</v>
      </c>
      <c r="H116" s="137"/>
      <c r="L116" s="121"/>
      <c r="M116" s="121"/>
      <c r="N116" s="121"/>
      <c r="O116" s="121"/>
    </row>
    <row r="117" spans="2:15" x14ac:dyDescent="0.2">
      <c r="B117" s="13" t="s">
        <v>82</v>
      </c>
      <c r="C117" s="42">
        <f>Inputs!C33</f>
        <v>26241640.04784001</v>
      </c>
      <c r="D117" s="42">
        <f>Inputs!D33</f>
        <v>23997005.598454423</v>
      </c>
      <c r="E117" s="42">
        <f>Inputs!E33</f>
        <v>21848011.748154573</v>
      </c>
      <c r="F117" s="42">
        <f>Inputs!F33</f>
        <v>19745831.977962371</v>
      </c>
      <c r="G117" s="42">
        <f>Inputs!G33</f>
        <v>17662354.396248452</v>
      </c>
      <c r="H117" s="137"/>
    </row>
    <row r="118" spans="2:15" ht="15" x14ac:dyDescent="0.25">
      <c r="B118" s="104" t="s">
        <v>83</v>
      </c>
      <c r="C118" s="107">
        <f>C116-C117</f>
        <v>0</v>
      </c>
      <c r="D118" s="107">
        <f t="shared" ref="D118:G118" si="11">D116-D117</f>
        <v>0</v>
      </c>
      <c r="E118" s="107">
        <f t="shared" si="11"/>
        <v>0</v>
      </c>
      <c r="F118" s="107">
        <f t="shared" si="11"/>
        <v>0</v>
      </c>
      <c r="G118" s="107">
        <f t="shared" si="11"/>
        <v>0</v>
      </c>
      <c r="H118" s="138"/>
    </row>
    <row r="119" spans="2:15" ht="15" x14ac:dyDescent="0.25">
      <c r="B119" s="147"/>
      <c r="C119" s="107"/>
      <c r="D119" s="107"/>
      <c r="E119" s="107"/>
      <c r="F119" s="107"/>
      <c r="G119" s="107"/>
      <c r="H119" s="138"/>
    </row>
    <row r="120" spans="2:15" ht="15" x14ac:dyDescent="0.25">
      <c r="B120" s="33" t="s">
        <v>20</v>
      </c>
      <c r="C120" s="107"/>
      <c r="D120" s="107"/>
      <c r="E120" s="107"/>
      <c r="F120" s="107"/>
      <c r="G120" s="107"/>
      <c r="H120" s="138"/>
    </row>
    <row r="121" spans="2:15" x14ac:dyDescent="0.2">
      <c r="B121" s="13" t="s">
        <v>84</v>
      </c>
      <c r="C121" s="42">
        <f>(SUMPRODUCT(C10:C11,C79:C80)+SUMPRODUCT(C17:C18,C85:C86))*Inputs!$C$53</f>
        <v>20910388.477496587</v>
      </c>
      <c r="D121" s="42">
        <f>(SUMPRODUCT(D10:D11,D79:D80)+SUMPRODUCT(D17:D18,D85:D86))*Inputs!$C$53</f>
        <v>21610036.054121193</v>
      </c>
      <c r="E121" s="42">
        <f>(SUMPRODUCT(E10:E11,E79:E80)+SUMPRODUCT(E17:E18,E85:E86))*Inputs!$C$53</f>
        <v>25142827.44647532</v>
      </c>
      <c r="F121" s="42">
        <f>(SUMPRODUCT(F10:F11,F79:F80)+SUMPRODUCT(F17:F18,F85:F86))*Inputs!$C$53</f>
        <v>28907004.952065773</v>
      </c>
      <c r="G121" s="42">
        <f>(SUMPRODUCT(G10:G11,G79:G80)+SUMPRODUCT(G17:G18,G85:G86))*Inputs!$C$53</f>
        <v>32904518.186187547</v>
      </c>
      <c r="H121" s="137"/>
    </row>
    <row r="122" spans="2:15" x14ac:dyDescent="0.2">
      <c r="B122" s="13" t="s">
        <v>85</v>
      </c>
      <c r="C122" s="42">
        <f>Inputs!C27+Inputs!C18</f>
        <v>20910388.477496587</v>
      </c>
      <c r="D122" s="42">
        <f>Inputs!D27+Inputs!D18</f>
        <v>21610036.054121189</v>
      </c>
      <c r="E122" s="42">
        <f>Inputs!E27+Inputs!E18</f>
        <v>25142827.44647532</v>
      </c>
      <c r="F122" s="42">
        <f>Inputs!F27+Inputs!F18</f>
        <v>28907004.952065773</v>
      </c>
      <c r="G122" s="42">
        <f>Inputs!G27+Inputs!G18</f>
        <v>32904518.186187543</v>
      </c>
      <c r="H122" s="137"/>
    </row>
    <row r="123" spans="2:15" ht="15" x14ac:dyDescent="0.25">
      <c r="B123" s="104" t="s">
        <v>83</v>
      </c>
      <c r="C123" s="107">
        <f>C121-C122</f>
        <v>0</v>
      </c>
      <c r="D123" s="107">
        <f t="shared" ref="D123:G123" si="12">D121-D122</f>
        <v>0</v>
      </c>
      <c r="E123" s="107">
        <f t="shared" si="12"/>
        <v>0</v>
      </c>
      <c r="F123" s="107">
        <f t="shared" si="12"/>
        <v>0</v>
      </c>
      <c r="G123" s="107">
        <f t="shared" si="12"/>
        <v>0</v>
      </c>
      <c r="H123" s="138"/>
    </row>
    <row r="124" spans="2:15" ht="15" x14ac:dyDescent="0.25">
      <c r="B124" s="32"/>
      <c r="C124" s="42"/>
      <c r="D124" s="42"/>
      <c r="E124" s="42"/>
      <c r="F124" s="42"/>
      <c r="G124" s="42"/>
      <c r="H124" s="138"/>
    </row>
    <row r="125" spans="2:15" ht="15" x14ac:dyDescent="0.25">
      <c r="B125" s="33" t="s">
        <v>21</v>
      </c>
      <c r="C125" s="42"/>
      <c r="D125" s="42"/>
      <c r="E125" s="42"/>
      <c r="F125" s="42"/>
      <c r="G125" s="42"/>
      <c r="H125" s="138"/>
    </row>
    <row r="126" spans="2:15" ht="15" x14ac:dyDescent="0.25">
      <c r="B126" s="13" t="s">
        <v>84</v>
      </c>
      <c r="C126" s="42">
        <f>SUMPRODUCT(C23:C24,C89:C90)*Inputs!$C$53</f>
        <v>675319.92834561761</v>
      </c>
      <c r="D126" s="42">
        <f>SUMPRODUCT(D23:D24,D89:D90)*Inputs!$C$53</f>
        <v>5930538.0040303618</v>
      </c>
      <c r="E126" s="42">
        <f>SUMPRODUCT(E23:E24,E89:E90)*Inputs!$C$53</f>
        <v>8544794.7624416146</v>
      </c>
      <c r="F126" s="42">
        <f>SUMPRODUCT(F23:F24,F89:F90)*Inputs!$C$53</f>
        <v>11191002.450164933</v>
      </c>
      <c r="G126" s="42">
        <f>SUMPRODUCT(G23:G24,G89:G90)*Inputs!$C$53</f>
        <v>13919383.476703383</v>
      </c>
      <c r="H126" s="138"/>
    </row>
    <row r="127" spans="2:15" x14ac:dyDescent="0.2">
      <c r="B127" s="13" t="s">
        <v>85</v>
      </c>
      <c r="C127" s="42">
        <f>Inputs!C29+Inputs!C19</f>
        <v>675319.92834561761</v>
      </c>
      <c r="D127" s="42">
        <f>Inputs!D29+Inputs!D19</f>
        <v>5930538.0040303618</v>
      </c>
      <c r="E127" s="42">
        <f>Inputs!E29+Inputs!E19</f>
        <v>8544794.7624416128</v>
      </c>
      <c r="F127" s="42">
        <f>Inputs!F29+Inputs!F19</f>
        <v>11191002.450164933</v>
      </c>
      <c r="G127" s="42">
        <f>Inputs!G29+Inputs!G19</f>
        <v>13919383.476703383</v>
      </c>
      <c r="H127" s="108"/>
    </row>
    <row r="128" spans="2:15" ht="15" x14ac:dyDescent="0.25">
      <c r="B128" s="104" t="s">
        <v>83</v>
      </c>
      <c r="C128" s="107">
        <f>C126-C127</f>
        <v>0</v>
      </c>
      <c r="D128" s="107">
        <f t="shared" ref="D128:G128" si="13">D126-D127</f>
        <v>0</v>
      </c>
      <c r="E128" s="107">
        <f t="shared" si="13"/>
        <v>0</v>
      </c>
      <c r="F128" s="107">
        <f t="shared" si="13"/>
        <v>0</v>
      </c>
      <c r="G128" s="107">
        <f t="shared" si="13"/>
        <v>0</v>
      </c>
    </row>
    <row r="129" spans="2:8" ht="15" x14ac:dyDescent="0.25">
      <c r="B129" s="104"/>
      <c r="C129" s="42"/>
      <c r="D129" s="42"/>
      <c r="E129" s="42"/>
      <c r="F129" s="42"/>
      <c r="G129" s="42"/>
    </row>
    <row r="130" spans="2:8" x14ac:dyDescent="0.2">
      <c r="B130" s="13" t="s">
        <v>86</v>
      </c>
      <c r="C130" s="42">
        <f>(SUMPRODUCT(C8:C9,C96:C97)+SUMPRODUCT(C15:C16,C102:C103))*Inputs!$C$53</f>
        <v>36184338.834261388</v>
      </c>
      <c r="D130" s="42">
        <f>(SUMPRODUCT(D8:D9,D96:D97)+SUMPRODUCT(D15:D16,D102:D103))*Inputs!$C$53</f>
        <v>29402482.135949917</v>
      </c>
      <c r="E130" s="42">
        <f>(SUMPRODUCT(E8:E9,E96:E97)+SUMPRODUCT(E15:E16,E102:E103))*Inputs!$C$53</f>
        <v>21941447.012555812</v>
      </c>
      <c r="F130" s="42">
        <f>(SUMPRODUCT(F8:F9,F96:F97)+SUMPRODUCT(F15:F16,F102:F103))*Inputs!$C$53</f>
        <v>13753741.463833511</v>
      </c>
      <c r="G130" s="42">
        <f>(SUMPRODUCT(G8:G9,G96:G97)+SUMPRODUCT(G15:G16,G102:G103))*Inputs!$C$53</f>
        <v>4789630.642975972</v>
      </c>
      <c r="H130" s="137"/>
    </row>
    <row r="131" spans="2:8" x14ac:dyDescent="0.2">
      <c r="B131" s="13" t="s">
        <v>87</v>
      </c>
      <c r="C131" s="42">
        <f>(SUMPRODUCT(C10:C11,C98:C99)+SUMPRODUCT(C17:C18,C104:C105))*Inputs!$C$53</f>
        <v>15471188.432413118</v>
      </c>
      <c r="D131" s="42">
        <f>(SUMPRODUCT(D10:D11,D98:D99)+SUMPRODUCT(D17:D18,D104:D105))*Inputs!$C$53</f>
        <v>20544946.257686831</v>
      </c>
      <c r="E131" s="42">
        <f>(SUMPRODUCT(E10:E11,E98:E99)+SUMPRODUCT(E17:E18,E104:E105))*Inputs!$C$53</f>
        <v>25798661.447933983</v>
      </c>
      <c r="F131" s="42">
        <f>(SUMPRODUCT(F10:F11,F98:F99)+SUMPRODUCT(F17:F18,F104:F105))*Inputs!$C$53</f>
        <v>31482746.580845661</v>
      </c>
      <c r="G131" s="42">
        <f>(SUMPRODUCT(G10:G11,G98:G99)+SUMPRODUCT(G17:G18,G104:G105))*Inputs!$C$53</f>
        <v>37625229.801065974</v>
      </c>
      <c r="H131" s="137"/>
    </row>
    <row r="132" spans="2:8" x14ac:dyDescent="0.2">
      <c r="B132" s="1" t="s">
        <v>88</v>
      </c>
      <c r="C132" s="42">
        <f>SUMPRODUCT(C23:C24,C108:C109)*Inputs!$C$53</f>
        <v>1428771.9722865243</v>
      </c>
      <c r="D132" s="42">
        <f>SUMPRODUCT(D23:D24,D108:D109)*Inputs!$C$53</f>
        <v>4478141.242937915</v>
      </c>
      <c r="E132" s="42">
        <f>SUMPRODUCT(E23:E24,E108:E109)*Inputs!$C$53</f>
        <v>7797553.9670218667</v>
      </c>
      <c r="F132" s="42">
        <f>SUMPRODUCT(F23:F24,F108:F109)*Inputs!$C$53</f>
        <v>11404874.004988529</v>
      </c>
      <c r="G132" s="42">
        <f>SUMPRODUCT(G23:G24,G108:G109)*Inputs!$C$53</f>
        <v>15319315.586316667</v>
      </c>
      <c r="H132" s="137"/>
    </row>
    <row r="134" spans="2:8" x14ac:dyDescent="0.2">
      <c r="B134" s="13" t="s">
        <v>89</v>
      </c>
      <c r="C134" s="109">
        <f>(C117/C113)+(D117/D113)+(E117/E113)+(F117/F113)+(G117/G113)</f>
        <v>92960827.252204746</v>
      </c>
    </row>
    <row r="135" spans="2:8" x14ac:dyDescent="0.2">
      <c r="B135" s="13" t="s">
        <v>90</v>
      </c>
      <c r="C135" s="109">
        <f>(C130/C113)+(D130/D113)+(E130/E113)+(F130/F113)+(G130/G113)</f>
        <v>92960827.252204776</v>
      </c>
    </row>
    <row r="136" spans="2:8" ht="15" x14ac:dyDescent="0.25">
      <c r="B136" s="104" t="s">
        <v>83</v>
      </c>
      <c r="C136" s="107">
        <f>C134-C135</f>
        <v>0</v>
      </c>
    </row>
    <row r="138" spans="2:8" x14ac:dyDescent="0.2">
      <c r="B138" s="13" t="s">
        <v>91</v>
      </c>
      <c r="C138" s="109">
        <f>(C122/C113)+(D122/D113)+(E122/E113)+(F122/F113)+(G122/G113)</f>
        <v>107074060.27084821</v>
      </c>
      <c r="E138" s="115"/>
    </row>
    <row r="139" spans="2:8" x14ac:dyDescent="0.2">
      <c r="B139" s="13" t="s">
        <v>92</v>
      </c>
      <c r="C139" s="109">
        <f>(C131/C113)+(D131/D113)+(E131/E113)+(F131/F113)+(G131/G113)</f>
        <v>107074060.27084823</v>
      </c>
    </row>
    <row r="140" spans="2:8" ht="15" x14ac:dyDescent="0.25">
      <c r="B140" s="104" t="s">
        <v>83</v>
      </c>
      <c r="C140" s="107">
        <f>C138-C139</f>
        <v>0</v>
      </c>
    </row>
    <row r="141" spans="2:8" ht="15" x14ac:dyDescent="0.25">
      <c r="B141" s="147"/>
      <c r="C141" s="138"/>
    </row>
    <row r="142" spans="2:8" x14ac:dyDescent="0.2">
      <c r="B142" s="13" t="s">
        <v>93</v>
      </c>
      <c r="C142" s="109">
        <f>(C127/C113)+(D127/D113)+(E127/E113)+(F127/F113)+(G127/G113)</f>
        <v>32174743.478514925</v>
      </c>
    </row>
    <row r="143" spans="2:8" x14ac:dyDescent="0.2">
      <c r="B143" s="13" t="s">
        <v>94</v>
      </c>
      <c r="C143" s="109">
        <f>(C132/C113)+(D132/D113)+(E132/E113)+(F132/F113)+(G132/G113)</f>
        <v>32174743.478514917</v>
      </c>
    </row>
    <row r="144" spans="2:8" ht="15" x14ac:dyDescent="0.25">
      <c r="B144" s="104" t="s">
        <v>83</v>
      </c>
      <c r="C144" s="107">
        <f>C142-C143</f>
        <v>0</v>
      </c>
    </row>
    <row r="146" spans="2:6" ht="15" x14ac:dyDescent="0.25">
      <c r="B146" s="33" t="s">
        <v>95</v>
      </c>
      <c r="C146" s="110">
        <v>-0.16612295443756098</v>
      </c>
      <c r="D146" s="1" t="s">
        <v>96</v>
      </c>
    </row>
    <row r="147" spans="2:6" ht="15" x14ac:dyDescent="0.25">
      <c r="B147" s="33" t="s">
        <v>97</v>
      </c>
      <c r="C147" s="110">
        <v>-9.5577209946255001E-2</v>
      </c>
      <c r="D147" s="1" t="s">
        <v>96</v>
      </c>
    </row>
    <row r="148" spans="2:6" ht="15" x14ac:dyDescent="0.25">
      <c r="B148" s="33" t="s">
        <v>98</v>
      </c>
      <c r="C148" s="146">
        <v>-9.1399139418531047E-2</v>
      </c>
      <c r="D148" s="1" t="s">
        <v>96</v>
      </c>
    </row>
    <row r="150" spans="2:6" x14ac:dyDescent="0.2">
      <c r="B150" s="105" t="s">
        <v>99</v>
      </c>
    </row>
    <row r="153" spans="2:6" ht="15" thickBot="1" x14ac:dyDescent="0.25">
      <c r="C153" s="130" t="s">
        <v>100</v>
      </c>
    </row>
    <row r="154" spans="2:6" ht="36" customHeight="1" x14ac:dyDescent="0.25">
      <c r="C154" s="122" t="s">
        <v>101</v>
      </c>
      <c r="D154" s="152" t="s">
        <v>102</v>
      </c>
      <c r="E154" s="153" t="s">
        <v>103</v>
      </c>
      <c r="F154" s="124" t="s">
        <v>104</v>
      </c>
    </row>
    <row r="155" spans="2:6" s="54" customFormat="1" ht="27.6" customHeight="1" x14ac:dyDescent="0.25">
      <c r="C155" s="123" t="s">
        <v>105</v>
      </c>
      <c r="D155" s="154" t="s">
        <v>106</v>
      </c>
      <c r="E155" s="155" t="s">
        <v>107</v>
      </c>
      <c r="F155" s="126" t="s">
        <v>108</v>
      </c>
    </row>
    <row r="156" spans="2:6" s="54" customFormat="1" ht="27.6" customHeight="1" x14ac:dyDescent="0.25">
      <c r="C156" s="125" t="s">
        <v>109</v>
      </c>
      <c r="D156" s="156">
        <v>0</v>
      </c>
      <c r="E156" s="157">
        <v>0</v>
      </c>
      <c r="F156" s="129">
        <v>0</v>
      </c>
    </row>
    <row r="157" spans="2:6" s="54" customFormat="1" ht="27.6" customHeight="1" thickBot="1" x14ac:dyDescent="0.3">
      <c r="C157" s="127" t="s">
        <v>110</v>
      </c>
      <c r="D157" s="158" t="s">
        <v>111</v>
      </c>
      <c r="E157" s="159" t="s">
        <v>112</v>
      </c>
      <c r="F157" s="128" t="s">
        <v>113</v>
      </c>
    </row>
  </sheetData>
  <phoneticPr fontId="15" type="noConversion"/>
  <pageMargins left="0.51181102362204722" right="0.51181102362204722" top="0.35433070866141736" bottom="0.35433070866141736" header="0.31496062992125984" footer="0.31496062992125984"/>
  <pageSetup paperSize="9"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F12AA-9565-4D95-8743-B19C03180312}">
  <dimension ref="A2:H44"/>
  <sheetViews>
    <sheetView zoomScale="110" zoomScaleNormal="110" workbookViewId="0">
      <selection activeCell="C18" sqref="C18:C19"/>
    </sheetView>
  </sheetViews>
  <sheetFormatPr defaultColWidth="8.85546875" defaultRowHeight="14.25" x14ac:dyDescent="0.2"/>
  <cols>
    <col min="1" max="1" width="10.7109375" style="1" customWidth="1"/>
    <col min="2" max="2" width="49.5703125" style="1" customWidth="1"/>
    <col min="3" max="7" width="16.7109375" style="20" customWidth="1"/>
    <col min="8" max="16384" width="8.85546875" style="1"/>
  </cols>
  <sheetData>
    <row r="2" spans="1:7" s="11" customFormat="1" ht="20.25" x14ac:dyDescent="0.3">
      <c r="A2" s="10"/>
      <c r="B2" s="2" t="s">
        <v>114</v>
      </c>
      <c r="C2" s="19"/>
      <c r="D2" s="19"/>
      <c r="E2" s="19"/>
      <c r="F2" s="19"/>
      <c r="G2" s="19"/>
    </row>
    <row r="4" spans="1:7" ht="15" customHeight="1" x14ac:dyDescent="0.25">
      <c r="B4" s="3" t="s">
        <v>11</v>
      </c>
      <c r="C4" s="15" t="s">
        <v>12</v>
      </c>
      <c r="D4" s="15" t="s">
        <v>13</v>
      </c>
      <c r="E4" s="15" t="s">
        <v>14</v>
      </c>
      <c r="F4" s="15" t="s">
        <v>15</v>
      </c>
      <c r="G4" s="15" t="s">
        <v>16</v>
      </c>
    </row>
    <row r="5" spans="1:7" ht="15" x14ac:dyDescent="0.25">
      <c r="B5" s="12" t="s">
        <v>51</v>
      </c>
      <c r="C5" s="21"/>
      <c r="D5" s="21"/>
      <c r="E5" s="21"/>
      <c r="F5" s="21"/>
      <c r="G5" s="21"/>
    </row>
    <row r="6" spans="1:7" x14ac:dyDescent="0.2">
      <c r="B6" s="13" t="s">
        <v>52</v>
      </c>
      <c r="C6" s="151">
        <f>C25*Inputs!C54</f>
        <v>474.51107248768665</v>
      </c>
      <c r="D6" s="151">
        <f>D25*Inputs!D54</f>
        <v>495.73681392269799</v>
      </c>
      <c r="E6" s="151">
        <f>E25*Inputs!E54</f>
        <v>517.91202129346505</v>
      </c>
      <c r="F6" s="151">
        <f>F25*Inputs!F54</f>
        <v>542.56157460821771</v>
      </c>
      <c r="G6" s="151">
        <f>G25*Inputs!G54</f>
        <v>565.28261899988252</v>
      </c>
    </row>
    <row r="7" spans="1:7" x14ac:dyDescent="0.2">
      <c r="B7" s="13" t="s">
        <v>53</v>
      </c>
      <c r="C7" s="151">
        <f>C26*Inputs!C54</f>
        <v>218.07350766215001</v>
      </c>
      <c r="D7" s="151">
        <f>D26*Inputs!D54</f>
        <v>227.8283314288449</v>
      </c>
      <c r="E7" s="151">
        <f>E26*Inputs!E54</f>
        <v>238.01950616608823</v>
      </c>
      <c r="F7" s="151">
        <f>F26*Inputs!F54</f>
        <v>249.34782886564506</v>
      </c>
      <c r="G7" s="151">
        <f>G26*Inputs!G54</f>
        <v>259.78985674554525</v>
      </c>
    </row>
    <row r="8" spans="1:7" x14ac:dyDescent="0.2">
      <c r="B8" s="13" t="s">
        <v>54</v>
      </c>
      <c r="C8" s="151">
        <f>C27*Inputs!C54</f>
        <v>174.0558225248441</v>
      </c>
      <c r="D8" s="151">
        <f>D27*Inputs!D54</f>
        <v>181.84165535020233</v>
      </c>
      <c r="E8" s="151">
        <f>E27*Inputs!E54</f>
        <v>189.97576260789549</v>
      </c>
      <c r="F8" s="151">
        <f>F27*Inputs!F54</f>
        <v>199.01748687067465</v>
      </c>
      <c r="G8" s="151">
        <f>G27*Inputs!G54</f>
        <v>207.35181308456359</v>
      </c>
    </row>
    <row r="9" spans="1:7" x14ac:dyDescent="0.2">
      <c r="B9" s="13" t="s">
        <v>55</v>
      </c>
      <c r="C9" s="151">
        <f>C28*Inputs!C54</f>
        <v>106.20042879910304</v>
      </c>
      <c r="D9" s="151">
        <f>D28*Inputs!D54</f>
        <v>110.95096671628851</v>
      </c>
      <c r="E9" s="151">
        <f>E28*Inputs!E54</f>
        <v>115.91400481598555</v>
      </c>
      <c r="F9" s="151">
        <f>F28*Inputs!F54</f>
        <v>121.43082683240124</v>
      </c>
      <c r="G9" s="151">
        <f>G28*Inputs!G54</f>
        <v>126.51602883729412</v>
      </c>
    </row>
    <row r="10" spans="1:7" x14ac:dyDescent="0.2">
      <c r="B10" s="13"/>
      <c r="C10" s="21"/>
      <c r="D10" s="21"/>
      <c r="E10" s="21"/>
      <c r="F10" s="21"/>
      <c r="G10" s="21"/>
    </row>
    <row r="11" spans="1:7" ht="15" x14ac:dyDescent="0.25">
      <c r="B11" s="12" t="s">
        <v>56</v>
      </c>
      <c r="C11" s="21"/>
      <c r="D11" s="21"/>
      <c r="E11" s="21"/>
      <c r="F11" s="21"/>
      <c r="G11" s="21"/>
    </row>
    <row r="12" spans="1:7" x14ac:dyDescent="0.2">
      <c r="B12" s="13" t="s">
        <v>52</v>
      </c>
      <c r="C12" s="151">
        <f>C31*Inputs!C54</f>
        <v>164.93492893890934</v>
      </c>
      <c r="D12" s="151">
        <f>D31*Inputs!D54</f>
        <v>172.31276764118772</v>
      </c>
      <c r="E12" s="151">
        <f>E31*Inputs!E54</f>
        <v>180.02063045823073</v>
      </c>
      <c r="F12" s="151">
        <f>F31*Inputs!F54</f>
        <v>188.58854922781882</v>
      </c>
      <c r="G12" s="151">
        <f>G31*Inputs!G54</f>
        <v>196.48613910387863</v>
      </c>
    </row>
    <row r="13" spans="1:7" x14ac:dyDescent="0.2">
      <c r="B13" s="13" t="s">
        <v>53</v>
      </c>
      <c r="C13" s="151">
        <f>C32*Inputs!C54</f>
        <v>79.989059185660892</v>
      </c>
      <c r="D13" s="151">
        <f>D32*Inputs!D54</f>
        <v>83.567114970541908</v>
      </c>
      <c r="E13" s="151">
        <f>E32*Inputs!E54</f>
        <v>87.305223684286673</v>
      </c>
      <c r="F13" s="151">
        <f>F32*Inputs!F54</f>
        <v>91.460436688394239</v>
      </c>
      <c r="G13" s="151">
        <f>G32*Inputs!G54</f>
        <v>95.290557985831526</v>
      </c>
    </row>
    <row r="14" spans="1:7" x14ac:dyDescent="0.2">
      <c r="B14" s="13" t="s">
        <v>54</v>
      </c>
      <c r="C14" s="151">
        <f>C33*Inputs!C54</f>
        <v>89.120873548524145</v>
      </c>
      <c r="D14" s="151">
        <f>D33*Inputs!D54</f>
        <v>93.107411962656528</v>
      </c>
      <c r="E14" s="151">
        <f>E33*Inputs!E54</f>
        <v>97.272275474990522</v>
      </c>
      <c r="F14" s="151">
        <f>F33*Inputs!F54</f>
        <v>101.90186127680276</v>
      </c>
      <c r="G14" s="151">
        <f>G33*Inputs!G54</f>
        <v>106.16924183233765</v>
      </c>
    </row>
    <row r="15" spans="1:7" x14ac:dyDescent="0.2">
      <c r="B15" s="13" t="s">
        <v>55</v>
      </c>
      <c r="C15" s="151">
        <f>C34*Inputs!C54</f>
        <v>59.000238221723912</v>
      </c>
      <c r="D15" s="151">
        <f>D34*Inputs!D54</f>
        <v>61.639425953493614</v>
      </c>
      <c r="E15" s="151">
        <f>E34*Inputs!E54</f>
        <v>64.396669342214196</v>
      </c>
      <c r="F15" s="151">
        <f>F34*Inputs!F54</f>
        <v>67.461570462445124</v>
      </c>
      <c r="G15" s="151">
        <f>G34*Inputs!G54</f>
        <v>70.286682687385607</v>
      </c>
    </row>
    <row r="16" spans="1:7" x14ac:dyDescent="0.2">
      <c r="B16" s="13"/>
      <c r="C16" s="21"/>
      <c r="D16" s="21"/>
      <c r="E16" s="21"/>
      <c r="F16" s="21"/>
      <c r="G16" s="21"/>
    </row>
    <row r="17" spans="1:7" ht="15" x14ac:dyDescent="0.25">
      <c r="B17" s="12" t="s">
        <v>9</v>
      </c>
      <c r="C17" s="21"/>
      <c r="D17" s="21"/>
      <c r="E17" s="21"/>
      <c r="F17" s="21"/>
      <c r="G17" s="21"/>
    </row>
    <row r="18" spans="1:7" x14ac:dyDescent="0.2">
      <c r="B18" s="13" t="s">
        <v>54</v>
      </c>
      <c r="C18" s="151">
        <f>C37*Inputs!C54</f>
        <v>173.39204684964042</v>
      </c>
      <c r="D18" s="151">
        <f>D37*Inputs!D54</f>
        <v>181.14818778439877</v>
      </c>
      <c r="E18" s="151">
        <f>E37*Inputs!E54</f>
        <v>189.25127497933943</v>
      </c>
      <c r="F18" s="151">
        <f>F37*Inputs!F54</f>
        <v>198.25851790997771</v>
      </c>
      <c r="G18" s="151">
        <f>G37*Inputs!G54</f>
        <v>206.56106051025503</v>
      </c>
    </row>
    <row r="19" spans="1:7" x14ac:dyDescent="0.2">
      <c r="B19" s="13" t="s">
        <v>55</v>
      </c>
      <c r="C19" s="151">
        <f>C38*Inputs!C54</f>
        <v>105.79542504622381</v>
      </c>
      <c r="D19" s="151">
        <f>D38*Inputs!D54</f>
        <v>110.52784641052516</v>
      </c>
      <c r="E19" s="151">
        <f>E38*Inputs!E54</f>
        <v>115.47195757104889</v>
      </c>
      <c r="F19" s="151">
        <f>F38*Inputs!F54</f>
        <v>120.96774074943086</v>
      </c>
      <c r="G19" s="151">
        <f>G38*Inputs!G54</f>
        <v>126.03354993341502</v>
      </c>
    </row>
    <row r="21" spans="1:7" s="11" customFormat="1" ht="20.25" x14ac:dyDescent="0.3">
      <c r="A21" s="10"/>
      <c r="B21" s="2" t="s">
        <v>115</v>
      </c>
      <c r="C21" s="19"/>
      <c r="D21" s="19"/>
      <c r="E21" s="19"/>
      <c r="F21" s="19"/>
      <c r="G21" s="19"/>
    </row>
    <row r="23" spans="1:7" ht="15" x14ac:dyDescent="0.25">
      <c r="B23" s="3" t="s">
        <v>11</v>
      </c>
      <c r="C23" s="15" t="s">
        <v>12</v>
      </c>
      <c r="D23" s="15" t="s">
        <v>13</v>
      </c>
      <c r="E23" s="15" t="s">
        <v>14</v>
      </c>
      <c r="F23" s="15" t="s">
        <v>15</v>
      </c>
      <c r="G23" s="15" t="s">
        <v>16</v>
      </c>
    </row>
    <row r="24" spans="1:7" ht="15" x14ac:dyDescent="0.25">
      <c r="B24" s="12" t="s">
        <v>51</v>
      </c>
      <c r="C24" s="21"/>
      <c r="D24" s="21"/>
      <c r="E24" s="21"/>
      <c r="F24" s="21"/>
      <c r="G24" s="21"/>
    </row>
    <row r="25" spans="1:7" x14ac:dyDescent="0.2">
      <c r="B25" s="13" t="s">
        <v>52</v>
      </c>
      <c r="C25" s="148">
        <f>Calculations!C96</f>
        <v>1.3000303355827032</v>
      </c>
      <c r="D25" s="148">
        <f>Calculations!D96</f>
        <v>1.3581830518430082</v>
      </c>
      <c r="E25" s="148">
        <f>Calculations!E96</f>
        <v>1.4189370446396303</v>
      </c>
      <c r="F25" s="148">
        <f>Calculations!F96</f>
        <v>1.4824086737929447</v>
      </c>
      <c r="G25" s="148">
        <f>Calculations!G96</f>
        <v>1.5487195041092672</v>
      </c>
    </row>
    <row r="26" spans="1:7" x14ac:dyDescent="0.2">
      <c r="B26" s="13" t="s">
        <v>53</v>
      </c>
      <c r="C26" s="148">
        <f>Calculations!C97</f>
        <v>0.59746166482780827</v>
      </c>
      <c r="D26" s="148">
        <f>Calculations!D97</f>
        <v>0.62418720939409567</v>
      </c>
      <c r="E26" s="148">
        <f>Calculations!E97</f>
        <v>0.65210823607147461</v>
      </c>
      <c r="F26" s="148">
        <f>Calculations!F97</f>
        <v>0.68127822094438539</v>
      </c>
      <c r="G26" s="148">
        <f>Calculations!G97</f>
        <v>0.71175303217957597</v>
      </c>
    </row>
    <row r="27" spans="1:7" x14ac:dyDescent="0.2">
      <c r="B27" s="13" t="s">
        <v>54</v>
      </c>
      <c r="C27" s="148">
        <f>Calculations!C98</f>
        <v>0.47686526719135369</v>
      </c>
      <c r="D27" s="148">
        <f>Calculations!D98</f>
        <v>0.49819631602795161</v>
      </c>
      <c r="E27" s="148">
        <f>Calculations!E98</f>
        <v>0.5204815413914945</v>
      </c>
      <c r="F27" s="148">
        <f>Calculations!F98</f>
        <v>0.54376362532971212</v>
      </c>
      <c r="G27" s="148">
        <f>Calculations!G98</f>
        <v>0.56808715913579066</v>
      </c>
    </row>
    <row r="28" spans="1:7" x14ac:dyDescent="0.2">
      <c r="B28" s="13" t="s">
        <v>55</v>
      </c>
      <c r="C28" s="148">
        <f>Calculations!C99</f>
        <v>0.29096007890165215</v>
      </c>
      <c r="D28" s="148">
        <f>Calculations!D99</f>
        <v>0.30397525127750274</v>
      </c>
      <c r="E28" s="148">
        <f>Calculations!E99</f>
        <v>0.31757261593420699</v>
      </c>
      <c r="F28" s="148">
        <f>Calculations!F99</f>
        <v>0.33177821538907443</v>
      </c>
      <c r="G28" s="148">
        <f>Calculations!G99</f>
        <v>0.34661925708847702</v>
      </c>
    </row>
    <row r="29" spans="1:7" x14ac:dyDescent="0.2">
      <c r="B29" s="13"/>
      <c r="C29" s="21"/>
      <c r="D29" s="21"/>
      <c r="E29" s="21"/>
      <c r="F29" s="21"/>
      <c r="G29" s="21"/>
    </row>
    <row r="30" spans="1:7" ht="15" x14ac:dyDescent="0.25">
      <c r="B30" s="12" t="s">
        <v>56</v>
      </c>
      <c r="C30" s="148"/>
      <c r="D30" s="148"/>
      <c r="E30" s="148"/>
      <c r="F30" s="148"/>
      <c r="G30" s="148"/>
    </row>
    <row r="31" spans="1:7" x14ac:dyDescent="0.2">
      <c r="B31" s="13" t="s">
        <v>52</v>
      </c>
      <c r="C31" s="148">
        <f>Calculations!C102</f>
        <v>0.45187651764084752</v>
      </c>
      <c r="D31" s="148">
        <f>Calculations!D102</f>
        <v>0.4720897743594184</v>
      </c>
      <c r="E31" s="148">
        <f>Calculations!E102</f>
        <v>0.49320720673487872</v>
      </c>
      <c r="F31" s="148">
        <f>Calculations!F102</f>
        <v>0.51526926018529728</v>
      </c>
      <c r="G31" s="148">
        <f>Calculations!G102</f>
        <v>0.53831818932569486</v>
      </c>
    </row>
    <row r="32" spans="1:7" x14ac:dyDescent="0.2">
      <c r="B32" s="13" t="s">
        <v>53</v>
      </c>
      <c r="C32" s="148">
        <f>Calculations!C103</f>
        <v>0.21914810735797505</v>
      </c>
      <c r="D32" s="148">
        <f>Calculations!D103</f>
        <v>0.22895099991929291</v>
      </c>
      <c r="E32" s="148">
        <f>Calculations!E103</f>
        <v>0.23919239365557993</v>
      </c>
      <c r="F32" s="148">
        <f>Calculations!F103</f>
        <v>0.24989190352020282</v>
      </c>
      <c r="G32" s="148">
        <f>Calculations!G103</f>
        <v>0.26107002187899048</v>
      </c>
    </row>
    <row r="33" spans="2:8" x14ac:dyDescent="0.2">
      <c r="B33" s="13" t="s">
        <v>54</v>
      </c>
      <c r="C33" s="148">
        <f>Calculations!C104</f>
        <v>0.24416677684527163</v>
      </c>
      <c r="D33" s="148">
        <f>Calculations!D104</f>
        <v>0.25508879989768912</v>
      </c>
      <c r="E33" s="148">
        <f>Calculations!E104</f>
        <v>0.26649938486298774</v>
      </c>
      <c r="F33" s="148">
        <f>Calculations!F104</f>
        <v>0.27842038600219332</v>
      </c>
      <c r="G33" s="148">
        <f>Calculations!G104</f>
        <v>0.29087463515708945</v>
      </c>
    </row>
    <row r="34" spans="2:8" x14ac:dyDescent="0.2">
      <c r="B34" s="13" t="s">
        <v>55</v>
      </c>
      <c r="C34" s="148">
        <f>Calculations!C105</f>
        <v>0.16164448827869565</v>
      </c>
      <c r="D34" s="148">
        <f>Calculations!D105</f>
        <v>0.16887513959861264</v>
      </c>
      <c r="E34" s="148">
        <f>Calculations!E105</f>
        <v>0.17642923107455943</v>
      </c>
      <c r="F34" s="148">
        <f>Calculations!F105</f>
        <v>0.18432123077170801</v>
      </c>
      <c r="G34" s="148">
        <f>Calculations!G105</f>
        <v>0.19256625393804278</v>
      </c>
    </row>
    <row r="35" spans="2:8" x14ac:dyDescent="0.2">
      <c r="B35" s="13"/>
      <c r="C35" s="21"/>
      <c r="D35" s="21"/>
      <c r="E35" s="21"/>
      <c r="F35" s="21"/>
      <c r="G35" s="21"/>
    </row>
    <row r="36" spans="2:8" ht="15" x14ac:dyDescent="0.25">
      <c r="B36" s="12" t="s">
        <v>9</v>
      </c>
      <c r="C36" s="21"/>
      <c r="D36" s="21"/>
      <c r="E36" s="21"/>
      <c r="F36" s="21"/>
      <c r="G36" s="21"/>
    </row>
    <row r="37" spans="2:8" x14ac:dyDescent="0.2">
      <c r="B37" s="13" t="s">
        <v>54</v>
      </c>
      <c r="C37" s="148">
        <f>Calculations!C108</f>
        <v>0.47504670369764496</v>
      </c>
      <c r="D37" s="148">
        <f>Calculations!D108</f>
        <v>0.49629640488876375</v>
      </c>
      <c r="E37" s="148">
        <f>Calculations!E108</f>
        <v>0.51849664377901217</v>
      </c>
      <c r="F37" s="148">
        <f>Calculations!F108</f>
        <v>0.54168993964474788</v>
      </c>
      <c r="G37" s="148">
        <f>Calculations!G108</f>
        <v>0.56592071372672614</v>
      </c>
    </row>
    <row r="38" spans="2:8" x14ac:dyDescent="0.2">
      <c r="B38" s="13" t="s">
        <v>55</v>
      </c>
      <c r="C38" s="148">
        <f>Calculations!C109</f>
        <v>0.28985047957869536</v>
      </c>
      <c r="D38" s="148">
        <f>Calculations!D109</f>
        <v>0.30281601756308263</v>
      </c>
      <c r="E38" s="148">
        <f>Calculations!E109</f>
        <v>0.31636152759191477</v>
      </c>
      <c r="F38" s="148">
        <f>Calculations!F109</f>
        <v>0.33051295286729743</v>
      </c>
      <c r="G38" s="148">
        <f>Calculations!G109</f>
        <v>0.34529739707784934</v>
      </c>
    </row>
    <row r="40" spans="2:8" x14ac:dyDescent="0.2">
      <c r="C40" s="161"/>
      <c r="D40" s="161"/>
      <c r="E40" s="161"/>
      <c r="F40" s="161"/>
      <c r="G40" s="161"/>
      <c r="H40" s="161"/>
    </row>
    <row r="44" spans="2:8" x14ac:dyDescent="0.2">
      <c r="C44" s="161"/>
      <c r="D44" s="161"/>
      <c r="E44" s="161"/>
      <c r="F44" s="161"/>
      <c r="G44" s="16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237A-262E-4090-8DEC-D9C453611CCE}">
  <sheetPr>
    <tabColor theme="9" tint="0.59999389629810485"/>
  </sheetPr>
  <dimension ref="B1:K70"/>
  <sheetViews>
    <sheetView showGridLines="0" topLeftCell="A22" workbookViewId="0">
      <selection activeCell="G48" sqref="G48:I48"/>
    </sheetView>
  </sheetViews>
  <sheetFormatPr defaultRowHeight="15" x14ac:dyDescent="0.25"/>
  <cols>
    <col min="1" max="1" width="2.5703125" customWidth="1"/>
    <col min="2" max="2" width="37" customWidth="1"/>
    <col min="3" max="3" width="12.7109375" customWidth="1"/>
    <col min="4" max="7" width="12.7109375" style="60" customWidth="1"/>
    <col min="8" max="8" width="14.7109375" style="60" customWidth="1"/>
    <col min="9" max="10" width="13" style="60" customWidth="1"/>
    <col min="11" max="11" width="11.140625" customWidth="1"/>
  </cols>
  <sheetData>
    <row r="1" spans="2:11" ht="28.5" x14ac:dyDescent="0.45">
      <c r="B1" s="57" t="s">
        <v>116</v>
      </c>
      <c r="C1" s="57"/>
    </row>
    <row r="2" spans="2:11" ht="28.5" x14ac:dyDescent="0.45">
      <c r="B2" s="57" t="s">
        <v>117</v>
      </c>
      <c r="C2" s="57"/>
    </row>
    <row r="5" spans="2:11" ht="15.75" thickBot="1" x14ac:dyDescent="0.3">
      <c r="B5" s="59"/>
      <c r="C5" s="59"/>
      <c r="D5" s="58"/>
      <c r="E5" s="58"/>
      <c r="F5" s="58"/>
      <c r="G5" s="58"/>
      <c r="H5" s="58"/>
      <c r="I5" s="58"/>
      <c r="J5" s="58"/>
      <c r="K5" s="59"/>
    </row>
    <row r="6" spans="2:11" ht="16.5" thickBot="1" x14ac:dyDescent="0.3">
      <c r="B6" s="59"/>
      <c r="C6" s="58"/>
      <c r="D6" s="58"/>
      <c r="E6" s="190" t="s">
        <v>5</v>
      </c>
      <c r="F6" s="191"/>
      <c r="G6" s="191"/>
      <c r="H6" s="191"/>
      <c r="I6" s="192"/>
      <c r="J6" s="58"/>
      <c r="K6" s="59"/>
    </row>
    <row r="7" spans="2:11" ht="15.75" thickBot="1" x14ac:dyDescent="0.3">
      <c r="B7" s="61" t="s">
        <v>118</v>
      </c>
      <c r="C7" s="62" t="s">
        <v>119</v>
      </c>
      <c r="D7" s="63" t="s">
        <v>120</v>
      </c>
      <c r="E7" s="64" t="s">
        <v>12</v>
      </c>
      <c r="F7" s="65" t="s">
        <v>13</v>
      </c>
      <c r="G7" s="65" t="s">
        <v>14</v>
      </c>
      <c r="H7" s="65" t="s">
        <v>15</v>
      </c>
      <c r="I7" s="66" t="s">
        <v>16</v>
      </c>
      <c r="J7" s="59"/>
      <c r="K7" s="59"/>
    </row>
    <row r="8" spans="2:11" x14ac:dyDescent="0.25">
      <c r="B8" s="67" t="s">
        <v>121</v>
      </c>
      <c r="C8" s="68">
        <v>1</v>
      </c>
      <c r="D8" s="69" t="s">
        <v>122</v>
      </c>
      <c r="E8" s="173">
        <f>'[1]EGX - Yearly volume scenarios'!J$75</f>
        <v>30329</v>
      </c>
      <c r="F8" s="174">
        <f>'[1]EGX - Yearly volume scenarios'!K$75</f>
        <v>24263</v>
      </c>
      <c r="G8" s="174">
        <f>'[1]EGX - Yearly volume scenarios'!L$75</f>
        <v>18198</v>
      </c>
      <c r="H8" s="174">
        <f>'[1]EGX - Yearly volume scenarios'!M$75</f>
        <v>12132</v>
      </c>
      <c r="I8" s="175">
        <f>'[1]EGX - Yearly volume scenarios'!N$75</f>
        <v>6066</v>
      </c>
      <c r="J8" s="59"/>
      <c r="K8" s="59"/>
    </row>
    <row r="9" spans="2:11" x14ac:dyDescent="0.25">
      <c r="B9" s="72" t="s">
        <v>53</v>
      </c>
      <c r="C9" s="73">
        <v>1</v>
      </c>
      <c r="D9" s="74" t="s">
        <v>122</v>
      </c>
      <c r="E9" s="176">
        <f>'[1]EGX - Yearly volume scenarios'!J$77</f>
        <v>62171</v>
      </c>
      <c r="F9" s="177">
        <f>'[1]EGX - Yearly volume scenarios'!K$77</f>
        <v>49737</v>
      </c>
      <c r="G9" s="177">
        <f>'[1]EGX - Yearly volume scenarios'!L$77</f>
        <v>37303</v>
      </c>
      <c r="H9" s="177">
        <f>'[1]EGX - Yearly volume scenarios'!M$77</f>
        <v>24869</v>
      </c>
      <c r="I9" s="178">
        <f>'[1]EGX - Yearly volume scenarios'!N$77</f>
        <v>12434</v>
      </c>
      <c r="J9" s="59"/>
      <c r="K9" s="59"/>
    </row>
    <row r="10" spans="2:11" x14ac:dyDescent="0.25">
      <c r="B10" s="72" t="s">
        <v>54</v>
      </c>
      <c r="C10" s="73">
        <v>1</v>
      </c>
      <c r="D10" s="74" t="s">
        <v>122</v>
      </c>
      <c r="E10" s="176">
        <f>'[1]EGX - Yearly volume scenarios'!J$76</f>
        <v>11173</v>
      </c>
      <c r="F10" s="177">
        <f>'[1]EGX - Yearly volume scenarios'!K$76</f>
        <v>16901</v>
      </c>
      <c r="G10" s="177">
        <f>'[1]EGX - Yearly volume scenarios'!L$76</f>
        <v>23102</v>
      </c>
      <c r="H10" s="177">
        <f>'[1]EGX - Yearly volume scenarios'!M$76</f>
        <v>29307</v>
      </c>
      <c r="I10" s="178">
        <f>'[1]EGX - Yearly volume scenarios'!N$76</f>
        <v>35515</v>
      </c>
      <c r="J10" s="59"/>
      <c r="K10" s="59"/>
    </row>
    <row r="11" spans="2:11" x14ac:dyDescent="0.25">
      <c r="B11" s="77" t="s">
        <v>55</v>
      </c>
      <c r="C11" s="78">
        <v>1</v>
      </c>
      <c r="D11" s="79" t="s">
        <v>122</v>
      </c>
      <c r="E11" s="179">
        <f>'[1]EGX - Yearly volume scenarios'!J$78</f>
        <v>47969</v>
      </c>
      <c r="F11" s="180">
        <f>'[1]EGX - Yearly volume scenarios'!K$78</f>
        <v>59882</v>
      </c>
      <c r="G11" s="180">
        <f>'[1]EGX - Yearly volume scenarios'!L$78</f>
        <v>72641</v>
      </c>
      <c r="H11" s="180">
        <f>'[1]EGX - Yearly volume scenarios'!M$78</f>
        <v>85405</v>
      </c>
      <c r="I11" s="181">
        <f>'[1]EGX - Yearly volume scenarios'!N$78</f>
        <v>98175</v>
      </c>
      <c r="J11" s="59"/>
      <c r="K11" s="59"/>
    </row>
    <row r="12" spans="2:11" ht="15.75" thickBot="1" x14ac:dyDescent="0.3">
      <c r="B12" s="82" t="s">
        <v>34</v>
      </c>
      <c r="C12" s="83">
        <v>1</v>
      </c>
      <c r="D12" s="84" t="s">
        <v>122</v>
      </c>
      <c r="E12" s="85">
        <f>SUM(E8:E11)</f>
        <v>151642</v>
      </c>
      <c r="F12" s="86">
        <f t="shared" ref="F12:I12" si="0">SUM(F8:F11)</f>
        <v>150783</v>
      </c>
      <c r="G12" s="86">
        <f t="shared" si="0"/>
        <v>151244</v>
      </c>
      <c r="H12" s="86">
        <f t="shared" si="0"/>
        <v>151713</v>
      </c>
      <c r="I12" s="87">
        <f t="shared" si="0"/>
        <v>152190</v>
      </c>
      <c r="J12" s="59"/>
      <c r="K12" s="59"/>
    </row>
    <row r="13" spans="2:11" x14ac:dyDescent="0.25">
      <c r="B13" s="67" t="s">
        <v>121</v>
      </c>
      <c r="C13" s="68">
        <v>1</v>
      </c>
      <c r="D13" s="69" t="s">
        <v>123</v>
      </c>
      <c r="E13" s="173">
        <f>'[1]EGX - Yearly volume scenarios'!K$75</f>
        <v>24263</v>
      </c>
      <c r="F13" s="174">
        <f>'[1]EGX - Yearly volume scenarios'!L$75</f>
        <v>18198</v>
      </c>
      <c r="G13" s="182">
        <f>'[1]EGX - Yearly volume scenarios'!M$75</f>
        <v>12132</v>
      </c>
      <c r="H13" s="182">
        <f>'[1]EGX - Yearly volume scenarios'!N$75</f>
        <v>6066</v>
      </c>
      <c r="I13" s="183">
        <f>'[1]EGX - Yearly volume scenarios'!O$75</f>
        <v>0</v>
      </c>
      <c r="J13" s="96"/>
      <c r="K13" s="59"/>
    </row>
    <row r="14" spans="2:11" x14ac:dyDescent="0.25">
      <c r="B14" s="72" t="s">
        <v>53</v>
      </c>
      <c r="C14" s="73">
        <v>1</v>
      </c>
      <c r="D14" s="74" t="s">
        <v>123</v>
      </c>
      <c r="E14" s="176">
        <f>'[1]EGX - Yearly volume scenarios'!K$77</f>
        <v>49737</v>
      </c>
      <c r="F14" s="177">
        <f>'[1]EGX - Yearly volume scenarios'!L$77</f>
        <v>37303</v>
      </c>
      <c r="G14" s="184">
        <f>'[1]EGX - Yearly volume scenarios'!M$77</f>
        <v>24869</v>
      </c>
      <c r="H14" s="184">
        <f>'[1]EGX - Yearly volume scenarios'!N$77</f>
        <v>12434</v>
      </c>
      <c r="I14" s="185">
        <f>'[1]EGX - Yearly volume scenarios'!O$77</f>
        <v>0</v>
      </c>
      <c r="J14" s="96"/>
      <c r="K14" s="59"/>
    </row>
    <row r="15" spans="2:11" x14ac:dyDescent="0.25">
      <c r="B15" s="72" t="s">
        <v>54</v>
      </c>
      <c r="C15" s="73">
        <v>1</v>
      </c>
      <c r="D15" s="74" t="s">
        <v>123</v>
      </c>
      <c r="E15" s="176">
        <f>'[1]EGX - Yearly volume scenarios'!K$76</f>
        <v>16901</v>
      </c>
      <c r="F15" s="177">
        <f>'[1]EGX - Yearly volume scenarios'!L$76</f>
        <v>23102</v>
      </c>
      <c r="G15" s="184">
        <f>'[1]EGX - Yearly volume scenarios'!M$76</f>
        <v>29307</v>
      </c>
      <c r="H15" s="184">
        <f>'[1]EGX - Yearly volume scenarios'!N$76</f>
        <v>35515</v>
      </c>
      <c r="I15" s="185">
        <f>'[1]EGX - Yearly volume scenarios'!O$76</f>
        <v>41727</v>
      </c>
      <c r="J15" s="96"/>
      <c r="K15" s="59"/>
    </row>
    <row r="16" spans="2:11" x14ac:dyDescent="0.25">
      <c r="B16" s="77" t="s">
        <v>55</v>
      </c>
      <c r="C16" s="78">
        <v>1</v>
      </c>
      <c r="D16" s="79" t="s">
        <v>123</v>
      </c>
      <c r="E16" s="179">
        <f>'[1]EGX - Yearly volume scenarios'!K$78</f>
        <v>59882</v>
      </c>
      <c r="F16" s="180">
        <f>'[1]EGX - Yearly volume scenarios'!L$78</f>
        <v>72641</v>
      </c>
      <c r="G16" s="184">
        <f>'[1]EGX - Yearly volume scenarios'!M$78</f>
        <v>85405</v>
      </c>
      <c r="H16" s="184">
        <f>'[1]EGX - Yearly volume scenarios'!N$78</f>
        <v>98175</v>
      </c>
      <c r="I16" s="185">
        <f>'[1]EGX - Yearly volume scenarios'!O$78</f>
        <v>110949.00000000001</v>
      </c>
      <c r="J16" s="96"/>
      <c r="K16" s="59"/>
    </row>
    <row r="17" spans="2:11" ht="15.75" thickBot="1" x14ac:dyDescent="0.3">
      <c r="B17" s="82" t="s">
        <v>34</v>
      </c>
      <c r="C17" s="83">
        <v>1</v>
      </c>
      <c r="D17" s="84" t="s">
        <v>123</v>
      </c>
      <c r="E17" s="85">
        <f>SUM(E13:E16)</f>
        <v>150783</v>
      </c>
      <c r="F17" s="86">
        <f t="shared" ref="F17:I17" si="1">SUM(F13:F16)</f>
        <v>151244</v>
      </c>
      <c r="G17" s="86">
        <f t="shared" si="1"/>
        <v>151713</v>
      </c>
      <c r="H17" s="86">
        <f t="shared" si="1"/>
        <v>152190</v>
      </c>
      <c r="I17" s="93">
        <f t="shared" si="1"/>
        <v>152676</v>
      </c>
      <c r="J17" s="59"/>
      <c r="K17" s="59"/>
    </row>
    <row r="18" spans="2:11" x14ac:dyDescent="0.25">
      <c r="B18" s="67" t="s">
        <v>121</v>
      </c>
      <c r="C18" s="68">
        <v>1</v>
      </c>
      <c r="D18" s="69" t="s">
        <v>124</v>
      </c>
      <c r="E18" s="70">
        <f t="shared" ref="E18:I21" si="2">(E8+E13)/2</f>
        <v>27296</v>
      </c>
      <c r="F18" s="71">
        <f t="shared" si="2"/>
        <v>21230.5</v>
      </c>
      <c r="G18" s="89">
        <f t="shared" si="2"/>
        <v>15165</v>
      </c>
      <c r="H18" s="89">
        <f t="shared" si="2"/>
        <v>9099</v>
      </c>
      <c r="I18" s="90">
        <f t="shared" si="2"/>
        <v>3033</v>
      </c>
      <c r="J18" s="58"/>
      <c r="K18" s="59"/>
    </row>
    <row r="19" spans="2:11" x14ac:dyDescent="0.25">
      <c r="B19" s="72" t="s">
        <v>53</v>
      </c>
      <c r="C19" s="73">
        <v>1</v>
      </c>
      <c r="D19" s="74" t="s">
        <v>124</v>
      </c>
      <c r="E19" s="75">
        <f t="shared" si="2"/>
        <v>55954</v>
      </c>
      <c r="F19" s="76">
        <f t="shared" si="2"/>
        <v>43520</v>
      </c>
      <c r="G19" s="91">
        <f t="shared" si="2"/>
        <v>31086</v>
      </c>
      <c r="H19" s="91">
        <f t="shared" si="2"/>
        <v>18651.5</v>
      </c>
      <c r="I19" s="92">
        <f t="shared" si="2"/>
        <v>6217</v>
      </c>
      <c r="J19" s="58"/>
      <c r="K19" s="59"/>
    </row>
    <row r="20" spans="2:11" x14ac:dyDescent="0.25">
      <c r="B20" s="72" t="s">
        <v>54</v>
      </c>
      <c r="C20" s="73">
        <v>1</v>
      </c>
      <c r="D20" s="74" t="s">
        <v>124</v>
      </c>
      <c r="E20" s="75">
        <f t="shared" si="2"/>
        <v>14037</v>
      </c>
      <c r="F20" s="76">
        <f t="shared" si="2"/>
        <v>20001.5</v>
      </c>
      <c r="G20" s="91">
        <f t="shared" si="2"/>
        <v>26204.5</v>
      </c>
      <c r="H20" s="91">
        <f t="shared" si="2"/>
        <v>32411</v>
      </c>
      <c r="I20" s="92">
        <f t="shared" si="2"/>
        <v>38621</v>
      </c>
      <c r="J20" s="58"/>
      <c r="K20" s="59"/>
    </row>
    <row r="21" spans="2:11" x14ac:dyDescent="0.25">
      <c r="B21" s="77" t="s">
        <v>55</v>
      </c>
      <c r="C21" s="78">
        <v>1</v>
      </c>
      <c r="D21" s="79" t="s">
        <v>124</v>
      </c>
      <c r="E21" s="80">
        <f t="shared" si="2"/>
        <v>53925.5</v>
      </c>
      <c r="F21" s="81">
        <f t="shared" si="2"/>
        <v>66261.5</v>
      </c>
      <c r="G21" s="91">
        <f t="shared" si="2"/>
        <v>79023</v>
      </c>
      <c r="H21" s="91">
        <f t="shared" si="2"/>
        <v>91790</v>
      </c>
      <c r="I21" s="92">
        <f t="shared" si="2"/>
        <v>104562</v>
      </c>
      <c r="J21" s="58"/>
      <c r="K21" s="59"/>
    </row>
    <row r="22" spans="2:11" ht="15.75" thickBot="1" x14ac:dyDescent="0.3">
      <c r="B22" s="82" t="s">
        <v>34</v>
      </c>
      <c r="C22" s="83">
        <v>1</v>
      </c>
      <c r="D22" s="84" t="s">
        <v>124</v>
      </c>
      <c r="E22" s="85">
        <f>SUM(E18:E21)</f>
        <v>151212.5</v>
      </c>
      <c r="F22" s="86">
        <f t="shared" ref="F22:H22" si="3">SUM(F18:F21)</f>
        <v>151013.5</v>
      </c>
      <c r="G22" s="86">
        <f t="shared" si="3"/>
        <v>151478.5</v>
      </c>
      <c r="H22" s="86">
        <f t="shared" si="3"/>
        <v>151951.5</v>
      </c>
      <c r="I22" s="93">
        <f>SUM(I18:I21)</f>
        <v>152433</v>
      </c>
      <c r="J22" s="58"/>
      <c r="K22" s="59"/>
    </row>
    <row r="23" spans="2:11" ht="15.75" thickBot="1" x14ac:dyDescent="0.3">
      <c r="B23" s="94"/>
      <c r="C23" s="95"/>
      <c r="D23" s="47"/>
      <c r="E23" s="88"/>
      <c r="F23" s="88"/>
      <c r="G23" s="88"/>
      <c r="H23" s="88"/>
      <c r="I23" s="88"/>
      <c r="J23" s="59"/>
      <c r="K23" s="59"/>
    </row>
    <row r="24" spans="2:11" ht="16.5" thickBot="1" x14ac:dyDescent="0.3">
      <c r="B24" s="59"/>
      <c r="C24" s="58"/>
      <c r="D24" s="58"/>
      <c r="E24" s="190" t="s">
        <v>7</v>
      </c>
      <c r="F24" s="191"/>
      <c r="G24" s="191"/>
      <c r="H24" s="191"/>
      <c r="I24" s="192"/>
      <c r="J24" s="59"/>
      <c r="K24" s="59"/>
    </row>
    <row r="25" spans="2:11" ht="15.75" thickBot="1" x14ac:dyDescent="0.3">
      <c r="B25" s="61" t="s">
        <v>118</v>
      </c>
      <c r="C25" s="62" t="s">
        <v>119</v>
      </c>
      <c r="D25" s="63" t="s">
        <v>120</v>
      </c>
      <c r="E25" s="64" t="s">
        <v>12</v>
      </c>
      <c r="F25" s="65" t="s">
        <v>13</v>
      </c>
      <c r="G25" s="65" t="s">
        <v>14</v>
      </c>
      <c r="H25" s="65" t="s">
        <v>15</v>
      </c>
      <c r="I25" s="66" t="s">
        <v>16</v>
      </c>
      <c r="J25" s="59"/>
      <c r="K25" s="59"/>
    </row>
    <row r="26" spans="2:11" x14ac:dyDescent="0.25">
      <c r="B26" s="67" t="s">
        <v>121</v>
      </c>
      <c r="C26" s="68">
        <v>2</v>
      </c>
      <c r="D26" s="69" t="s">
        <v>122</v>
      </c>
      <c r="E26" s="173">
        <f>'[1]EGX - Yearly volume scenarios'!J$79</f>
        <v>42328</v>
      </c>
      <c r="F26" s="174">
        <f>'[1]EGX - Yearly volume scenarios'!K$79</f>
        <v>33863</v>
      </c>
      <c r="G26" s="174">
        <f>'[1]EGX - Yearly volume scenarios'!L$79</f>
        <v>25397.000000000007</v>
      </c>
      <c r="H26" s="174">
        <f>'[1]EGX - Yearly volume scenarios'!M$79</f>
        <v>16931</v>
      </c>
      <c r="I26" s="175">
        <f>'[1]EGX - Yearly volume scenarios'!N$79</f>
        <v>8466</v>
      </c>
      <c r="J26" s="59"/>
      <c r="K26" s="59"/>
    </row>
    <row r="27" spans="2:11" x14ac:dyDescent="0.25">
      <c r="B27" s="72" t="s">
        <v>53</v>
      </c>
      <c r="C27" s="73">
        <v>2</v>
      </c>
      <c r="D27" s="74" t="s">
        <v>122</v>
      </c>
      <c r="E27" s="176">
        <f>'[1]EGX - Yearly volume scenarios'!J$81</f>
        <v>65592</v>
      </c>
      <c r="F27" s="177">
        <f>'[1]EGX - Yearly volume scenarios'!K$81</f>
        <v>52473</v>
      </c>
      <c r="G27" s="177">
        <f>'[1]EGX - Yearly volume scenarios'!L$81</f>
        <v>39355</v>
      </c>
      <c r="H27" s="177">
        <f>'[1]EGX - Yearly volume scenarios'!M$81</f>
        <v>26237</v>
      </c>
      <c r="I27" s="178">
        <f>'[1]EGX - Yearly volume scenarios'!N$81</f>
        <v>13118</v>
      </c>
      <c r="J27" s="59"/>
      <c r="K27" s="59"/>
    </row>
    <row r="28" spans="2:11" x14ac:dyDescent="0.25">
      <c r="B28" s="72" t="s">
        <v>54</v>
      </c>
      <c r="C28" s="73">
        <v>2</v>
      </c>
      <c r="D28" s="74" t="s">
        <v>122</v>
      </c>
      <c r="E28" s="176">
        <f>'[1]EGX - Yearly volume scenarios'!J$80+'[1]EGX - Yearly volume scenarios'!J$102</f>
        <v>17980.661874999998</v>
      </c>
      <c r="F28" s="177">
        <f>'[1]EGX - Yearly volume scenarios'!K$80+'[1]EGX - Yearly volume scenarios'!K$102</f>
        <v>26870</v>
      </c>
      <c r="G28" s="177">
        <f>'[1]EGX - Yearly volume scenarios'!L$80+'[1]EGX - Yearly volume scenarios'!L$102</f>
        <v>35366.999999999993</v>
      </c>
      <c r="H28" s="177">
        <f>'[1]EGX - Yearly volume scenarios'!M$80+'[1]EGX - Yearly volume scenarios'!M$102</f>
        <v>43864</v>
      </c>
      <c r="I28" s="178">
        <f>'[1]EGX - Yearly volume scenarios'!N$80+'[1]EGX - Yearly volume scenarios'!N$102</f>
        <v>52361</v>
      </c>
      <c r="J28" s="59"/>
      <c r="K28" s="59"/>
    </row>
    <row r="29" spans="2:11" x14ac:dyDescent="0.25">
      <c r="B29" s="77" t="s">
        <v>55</v>
      </c>
      <c r="C29" s="78">
        <v>2</v>
      </c>
      <c r="D29" s="79" t="s">
        <v>122</v>
      </c>
      <c r="E29" s="179">
        <f>'[1]EGX - Yearly volume scenarios'!J$82+'[1]EGX - Yearly volume scenarios'!J$103</f>
        <v>78167.753475000005</v>
      </c>
      <c r="F29" s="180">
        <f>'[1]EGX - Yearly volume scenarios'!K$82+'[1]EGX - Yearly volume scenarios'!K$103</f>
        <v>101218</v>
      </c>
      <c r="G29" s="180">
        <f>'[1]EGX - Yearly volume scenarios'!L$82+'[1]EGX - Yearly volume scenarios'!L$103</f>
        <v>114378.99999999999</v>
      </c>
      <c r="H29" s="180">
        <f>'[1]EGX - Yearly volume scenarios'!M$82+'[1]EGX - Yearly volume scenarios'!M$103</f>
        <v>127541</v>
      </c>
      <c r="I29" s="181">
        <f>'[1]EGX - Yearly volume scenarios'!N$82+'[1]EGX - Yearly volume scenarios'!N$103</f>
        <v>140705</v>
      </c>
      <c r="J29" s="59"/>
      <c r="K29" s="59"/>
    </row>
    <row r="30" spans="2:11" ht="15.75" thickBot="1" x14ac:dyDescent="0.3">
      <c r="B30" s="82" t="s">
        <v>34</v>
      </c>
      <c r="C30" s="83">
        <v>2</v>
      </c>
      <c r="D30" s="84" t="s">
        <v>122</v>
      </c>
      <c r="E30" s="85">
        <f>SUM(E26:E29)</f>
        <v>204068.41535</v>
      </c>
      <c r="F30" s="86">
        <f t="shared" ref="F30:I30" si="4">SUM(F26:F29)</f>
        <v>214424</v>
      </c>
      <c r="G30" s="86">
        <f t="shared" si="4"/>
        <v>214498</v>
      </c>
      <c r="H30" s="86">
        <f t="shared" si="4"/>
        <v>214573</v>
      </c>
      <c r="I30" s="87">
        <f t="shared" si="4"/>
        <v>214650</v>
      </c>
      <c r="J30" s="59"/>
      <c r="K30" s="59"/>
    </row>
    <row r="31" spans="2:11" x14ac:dyDescent="0.25">
      <c r="B31" s="67" t="s">
        <v>121</v>
      </c>
      <c r="C31" s="68">
        <v>2</v>
      </c>
      <c r="D31" s="69" t="s">
        <v>123</v>
      </c>
      <c r="E31" s="173">
        <f>'[1]EGX - Yearly volume scenarios'!K$79</f>
        <v>33863</v>
      </c>
      <c r="F31" s="174">
        <f>'[1]EGX - Yearly volume scenarios'!L$79</f>
        <v>25397.000000000007</v>
      </c>
      <c r="G31" s="182">
        <f>'[1]EGX - Yearly volume scenarios'!M$79</f>
        <v>16931</v>
      </c>
      <c r="H31" s="182">
        <f>'[1]EGX - Yearly volume scenarios'!N$79</f>
        <v>8466</v>
      </c>
      <c r="I31" s="183">
        <f>'[1]EGX - Yearly volume scenarios'!O$79</f>
        <v>0</v>
      </c>
      <c r="J31" s="59"/>
      <c r="K31" s="59"/>
    </row>
    <row r="32" spans="2:11" x14ac:dyDescent="0.25">
      <c r="B32" s="72" t="s">
        <v>53</v>
      </c>
      <c r="C32" s="73">
        <v>2</v>
      </c>
      <c r="D32" s="74" t="s">
        <v>123</v>
      </c>
      <c r="E32" s="176">
        <f>'[1]EGX - Yearly volume scenarios'!K$81</f>
        <v>52473</v>
      </c>
      <c r="F32" s="177">
        <f>'[1]EGX - Yearly volume scenarios'!L$81</f>
        <v>39355</v>
      </c>
      <c r="G32" s="184">
        <f>'[1]EGX - Yearly volume scenarios'!M$81</f>
        <v>26237</v>
      </c>
      <c r="H32" s="184">
        <f>'[1]EGX - Yearly volume scenarios'!N$81</f>
        <v>13118</v>
      </c>
      <c r="I32" s="185">
        <f>'[1]EGX - Yearly volume scenarios'!O$81</f>
        <v>0</v>
      </c>
      <c r="J32" s="59"/>
      <c r="K32" s="59"/>
    </row>
    <row r="33" spans="2:11" x14ac:dyDescent="0.25">
      <c r="B33" s="72" t="s">
        <v>54</v>
      </c>
      <c r="C33" s="73">
        <v>2</v>
      </c>
      <c r="D33" s="74" t="s">
        <v>123</v>
      </c>
      <c r="E33" s="176">
        <f>'[1]EGX - Yearly volume scenarios'!K$80+'[1]EGX - Yearly volume scenarios'!K$102</f>
        <v>26870</v>
      </c>
      <c r="F33" s="177">
        <f>'[1]EGX - Yearly volume scenarios'!L$80+'[1]EGX - Yearly volume scenarios'!L$102</f>
        <v>35366.999999999993</v>
      </c>
      <c r="G33" s="184">
        <f>'[1]EGX - Yearly volume scenarios'!M$80+'[1]EGX - Yearly volume scenarios'!M$102</f>
        <v>43864</v>
      </c>
      <c r="H33" s="184">
        <f>'[1]EGX - Yearly volume scenarios'!N$80+'[1]EGX - Yearly volume scenarios'!N$102</f>
        <v>52361</v>
      </c>
      <c r="I33" s="185">
        <f>'[1]EGX - Yearly volume scenarios'!O$80+'[1]EGX - Yearly volume scenarios'!O$102</f>
        <v>60859.999999999985</v>
      </c>
      <c r="J33" s="59"/>
      <c r="K33" s="59"/>
    </row>
    <row r="34" spans="2:11" x14ac:dyDescent="0.25">
      <c r="B34" s="77" t="s">
        <v>55</v>
      </c>
      <c r="C34" s="78">
        <v>2</v>
      </c>
      <c r="D34" s="79" t="s">
        <v>123</v>
      </c>
      <c r="E34" s="179">
        <f>'[1]EGX - Yearly volume scenarios'!K$82+'[1]EGX - Yearly volume scenarios'!K$103</f>
        <v>101218</v>
      </c>
      <c r="F34" s="180">
        <f>'[1]EGX - Yearly volume scenarios'!L$82+'[1]EGX - Yearly volume scenarios'!L$103</f>
        <v>114378.99999999999</v>
      </c>
      <c r="G34" s="184">
        <f>'[1]EGX - Yearly volume scenarios'!M$82+'[1]EGX - Yearly volume scenarios'!M$103</f>
        <v>127541</v>
      </c>
      <c r="H34" s="184">
        <f>'[1]EGX - Yearly volume scenarios'!N$82+'[1]EGX - Yearly volume scenarios'!N$103</f>
        <v>140705</v>
      </c>
      <c r="I34" s="185">
        <f>'[1]EGX - Yearly volume scenarios'!O$82+'[1]EGX - Yearly volume scenarios'!O$103</f>
        <v>153867.99999999997</v>
      </c>
      <c r="J34" s="59"/>
      <c r="K34" s="59"/>
    </row>
    <row r="35" spans="2:11" ht="15.75" thickBot="1" x14ac:dyDescent="0.3">
      <c r="B35" s="82" t="s">
        <v>34</v>
      </c>
      <c r="C35" s="83">
        <v>2</v>
      </c>
      <c r="D35" s="84" t="s">
        <v>123</v>
      </c>
      <c r="E35" s="85">
        <f>SUM(E31:E34)</f>
        <v>214424</v>
      </c>
      <c r="F35" s="86">
        <f t="shared" ref="F35:I35" si="5">SUM(F31:F34)</f>
        <v>214498</v>
      </c>
      <c r="G35" s="86">
        <f t="shared" si="5"/>
        <v>214573</v>
      </c>
      <c r="H35" s="86">
        <f t="shared" si="5"/>
        <v>214650</v>
      </c>
      <c r="I35" s="93">
        <f t="shared" si="5"/>
        <v>214727.99999999994</v>
      </c>
      <c r="J35" s="59"/>
      <c r="K35" s="59"/>
    </row>
    <row r="36" spans="2:11" x14ac:dyDescent="0.25">
      <c r="B36" s="67" t="s">
        <v>121</v>
      </c>
      <c r="C36" s="68">
        <v>2</v>
      </c>
      <c r="D36" s="69" t="s">
        <v>124</v>
      </c>
      <c r="E36" s="70">
        <f t="shared" ref="E36:I36" si="6">(E26+E31)/2</f>
        <v>38095.5</v>
      </c>
      <c r="F36" s="71">
        <f t="shared" si="6"/>
        <v>29630.000000000004</v>
      </c>
      <c r="G36" s="89">
        <f t="shared" si="6"/>
        <v>21164.000000000004</v>
      </c>
      <c r="H36" s="89">
        <f t="shared" si="6"/>
        <v>12698.5</v>
      </c>
      <c r="I36" s="90">
        <f t="shared" si="6"/>
        <v>4233</v>
      </c>
      <c r="J36" s="59"/>
      <c r="K36" s="59"/>
    </row>
    <row r="37" spans="2:11" x14ac:dyDescent="0.25">
      <c r="B37" s="72" t="s">
        <v>53</v>
      </c>
      <c r="C37" s="73">
        <v>2</v>
      </c>
      <c r="D37" s="74" t="s">
        <v>124</v>
      </c>
      <c r="E37" s="75">
        <f t="shared" ref="E37:I37" si="7">(E27+E32)/2</f>
        <v>59032.5</v>
      </c>
      <c r="F37" s="76">
        <f t="shared" si="7"/>
        <v>45914</v>
      </c>
      <c r="G37" s="91">
        <f t="shared" si="7"/>
        <v>32796</v>
      </c>
      <c r="H37" s="91">
        <f t="shared" si="7"/>
        <v>19677.5</v>
      </c>
      <c r="I37" s="92">
        <f t="shared" si="7"/>
        <v>6559</v>
      </c>
      <c r="J37" s="59"/>
      <c r="K37" s="59"/>
    </row>
    <row r="38" spans="2:11" x14ac:dyDescent="0.25">
      <c r="B38" s="72" t="s">
        <v>54</v>
      </c>
      <c r="C38" s="73">
        <v>2</v>
      </c>
      <c r="D38" s="74" t="s">
        <v>124</v>
      </c>
      <c r="E38" s="75">
        <f t="shared" ref="E38:I38" si="8">(E28+E33)/2</f>
        <v>22425.330937499999</v>
      </c>
      <c r="F38" s="76">
        <f t="shared" si="8"/>
        <v>31118.499999999996</v>
      </c>
      <c r="G38" s="91">
        <f t="shared" si="8"/>
        <v>39615.5</v>
      </c>
      <c r="H38" s="91">
        <f t="shared" si="8"/>
        <v>48112.5</v>
      </c>
      <c r="I38" s="92">
        <f t="shared" si="8"/>
        <v>56610.499999999993</v>
      </c>
      <c r="J38" s="59"/>
      <c r="K38" s="59"/>
    </row>
    <row r="39" spans="2:11" x14ac:dyDescent="0.25">
      <c r="B39" s="77" t="s">
        <v>55</v>
      </c>
      <c r="C39" s="78">
        <v>2</v>
      </c>
      <c r="D39" s="79" t="s">
        <v>124</v>
      </c>
      <c r="E39" s="80">
        <f t="shared" ref="E39:I39" si="9">(E29+E34)/2</f>
        <v>89692.876737500002</v>
      </c>
      <c r="F39" s="81">
        <f t="shared" si="9"/>
        <v>107798.5</v>
      </c>
      <c r="G39" s="91">
        <f t="shared" si="9"/>
        <v>120960</v>
      </c>
      <c r="H39" s="91">
        <f t="shared" si="9"/>
        <v>134123</v>
      </c>
      <c r="I39" s="92">
        <f t="shared" si="9"/>
        <v>147286.5</v>
      </c>
      <c r="J39" s="59"/>
      <c r="K39" s="59"/>
    </row>
    <row r="40" spans="2:11" ht="15.75" thickBot="1" x14ac:dyDescent="0.3">
      <c r="B40" s="82" t="s">
        <v>34</v>
      </c>
      <c r="C40" s="83">
        <v>2</v>
      </c>
      <c r="D40" s="84" t="s">
        <v>124</v>
      </c>
      <c r="E40" s="85">
        <f>SUM(E36:E39)</f>
        <v>209246.20767500001</v>
      </c>
      <c r="F40" s="86">
        <f t="shared" ref="F40:I40" si="10">SUM(F36:F39)</f>
        <v>214461</v>
      </c>
      <c r="G40" s="86">
        <f t="shared" si="10"/>
        <v>214535.5</v>
      </c>
      <c r="H40" s="86">
        <f t="shared" si="10"/>
        <v>214611.5</v>
      </c>
      <c r="I40" s="93">
        <f t="shared" si="10"/>
        <v>214689</v>
      </c>
      <c r="J40" s="59"/>
      <c r="K40" s="59"/>
    </row>
    <row r="41" spans="2:11" ht="15.75" thickBot="1" x14ac:dyDescent="0.3">
      <c r="B41" s="94"/>
      <c r="C41" s="58"/>
      <c r="D41" s="47"/>
      <c r="E41" s="88"/>
      <c r="F41" s="88"/>
      <c r="G41" s="88"/>
      <c r="H41" s="88"/>
      <c r="I41" s="88"/>
      <c r="J41" s="59"/>
      <c r="K41" s="59"/>
    </row>
    <row r="42" spans="2:11" ht="16.5" thickBot="1" x14ac:dyDescent="0.3">
      <c r="B42" s="59"/>
      <c r="C42" s="58"/>
      <c r="D42" s="58"/>
      <c r="E42" s="190" t="s">
        <v>9</v>
      </c>
      <c r="F42" s="191"/>
      <c r="G42" s="191"/>
      <c r="H42" s="191"/>
      <c r="I42" s="192"/>
      <c r="J42" s="58"/>
      <c r="K42" s="59"/>
    </row>
    <row r="43" spans="2:11" x14ac:dyDescent="0.25">
      <c r="B43" s="61" t="s">
        <v>118</v>
      </c>
      <c r="C43" s="62" t="s">
        <v>119</v>
      </c>
      <c r="D43" s="63" t="s">
        <v>120</v>
      </c>
      <c r="E43" s="64" t="s">
        <v>12</v>
      </c>
      <c r="F43" s="65" t="s">
        <v>13</v>
      </c>
      <c r="G43" s="65" t="s">
        <v>14</v>
      </c>
      <c r="H43" s="65" t="s">
        <v>15</v>
      </c>
      <c r="I43" s="66" t="s">
        <v>16</v>
      </c>
      <c r="J43" s="59"/>
      <c r="K43" s="59"/>
    </row>
    <row r="44" spans="2:11" x14ac:dyDescent="0.25">
      <c r="B44" s="72" t="s">
        <v>54</v>
      </c>
      <c r="C44" s="73" t="s">
        <v>125</v>
      </c>
      <c r="D44" s="74" t="s">
        <v>122</v>
      </c>
      <c r="E44" s="176">
        <v>0</v>
      </c>
      <c r="F44" s="177">
        <f>E47</f>
        <v>8465</v>
      </c>
      <c r="G44" s="177">
        <f t="shared" ref="G44:I44" si="11">F47</f>
        <v>16930.999999999993</v>
      </c>
      <c r="H44" s="177">
        <f t="shared" si="11"/>
        <v>25397</v>
      </c>
      <c r="I44" s="178">
        <f t="shared" si="11"/>
        <v>33862</v>
      </c>
      <c r="J44" s="59"/>
      <c r="K44" s="59"/>
    </row>
    <row r="45" spans="2:11" x14ac:dyDescent="0.25">
      <c r="B45" s="77" t="s">
        <v>55</v>
      </c>
      <c r="C45" s="78" t="s">
        <v>125</v>
      </c>
      <c r="D45" s="79" t="s">
        <v>122</v>
      </c>
      <c r="E45" s="179">
        <v>0</v>
      </c>
      <c r="F45" s="180">
        <f>E48</f>
        <v>13118</v>
      </c>
      <c r="G45" s="180">
        <f t="shared" ref="G45:I45" si="12">F48</f>
        <v>26236</v>
      </c>
      <c r="H45" s="180">
        <f t="shared" si="12"/>
        <v>39354</v>
      </c>
      <c r="I45" s="181">
        <f t="shared" si="12"/>
        <v>52472</v>
      </c>
      <c r="J45" s="59"/>
      <c r="K45" s="59"/>
    </row>
    <row r="46" spans="2:11" ht="15.75" thickBot="1" x14ac:dyDescent="0.3">
      <c r="B46" s="82" t="s">
        <v>34</v>
      </c>
      <c r="C46" s="83" t="s">
        <v>125</v>
      </c>
      <c r="D46" s="84" t="s">
        <v>122</v>
      </c>
      <c r="E46" s="85">
        <f>SUM(E44:E45)</f>
        <v>0</v>
      </c>
      <c r="F46" s="86">
        <f>SUM(F44:F45)</f>
        <v>21583</v>
      </c>
      <c r="G46" s="86">
        <f>SUM(G44:G45)</f>
        <v>43166.999999999993</v>
      </c>
      <c r="H46" s="86">
        <f>SUM(H44:H45)</f>
        <v>64751</v>
      </c>
      <c r="I46" s="87">
        <f>SUM(I44:I45)</f>
        <v>86334</v>
      </c>
      <c r="J46" s="59"/>
      <c r="K46" s="59"/>
    </row>
    <row r="47" spans="2:11" x14ac:dyDescent="0.25">
      <c r="B47" s="72" t="s">
        <v>54</v>
      </c>
      <c r="C47" s="73" t="s">
        <v>125</v>
      </c>
      <c r="D47" s="74" t="s">
        <v>123</v>
      </c>
      <c r="E47" s="176">
        <f>'[1]EGX - Yearly volume scenarios'!$K$29</f>
        <v>8465</v>
      </c>
      <c r="F47" s="177">
        <f>SUM('[1]EGX - Yearly volume scenarios'!$K$29:L$29)</f>
        <v>16930.999999999993</v>
      </c>
      <c r="G47" s="184">
        <f>SUM('[1]EGX - Yearly volume scenarios'!$K$29:M$29)</f>
        <v>25397</v>
      </c>
      <c r="H47" s="184">
        <f>SUM('[1]EGX - Yearly volume scenarios'!$K$29:N$29)</f>
        <v>33862</v>
      </c>
      <c r="I47" s="186">
        <f>SUM('[1]EGX - Yearly volume scenarios'!$K$29:O$29)</f>
        <v>42327.999999999985</v>
      </c>
      <c r="J47" s="102"/>
      <c r="K47" s="59"/>
    </row>
    <row r="48" spans="2:11" x14ac:dyDescent="0.25">
      <c r="B48" s="77" t="s">
        <v>55</v>
      </c>
      <c r="C48" s="78" t="s">
        <v>125</v>
      </c>
      <c r="D48" s="79" t="s">
        <v>123</v>
      </c>
      <c r="E48" s="179">
        <f>'[1]EGX - Yearly volume scenarios'!$K$45</f>
        <v>13118</v>
      </c>
      <c r="F48" s="180">
        <f>SUM('[1]EGX - Yearly volume scenarios'!$K$45:L$45)</f>
        <v>26236</v>
      </c>
      <c r="G48" s="184">
        <f>SUM('[1]EGX - Yearly volume scenarios'!$K$45:M$45)</f>
        <v>39354</v>
      </c>
      <c r="H48" s="184">
        <f>SUM('[1]EGX - Yearly volume scenarios'!$K$45:N$45)</f>
        <v>52472</v>
      </c>
      <c r="I48" s="186">
        <f>SUM('[1]EGX - Yearly volume scenarios'!$K$45:O$45)</f>
        <v>65590</v>
      </c>
      <c r="J48" s="102"/>
      <c r="K48" s="59"/>
    </row>
    <row r="49" spans="2:11" ht="15.75" thickBot="1" x14ac:dyDescent="0.3">
      <c r="B49" s="82" t="s">
        <v>34</v>
      </c>
      <c r="C49" s="83" t="s">
        <v>125</v>
      </c>
      <c r="D49" s="84" t="s">
        <v>123</v>
      </c>
      <c r="E49" s="85">
        <f>SUM(E47:E48)</f>
        <v>21583</v>
      </c>
      <c r="F49" s="86">
        <f>SUM(F47:F48)</f>
        <v>43166.999999999993</v>
      </c>
      <c r="G49" s="86">
        <f>SUM(G47:G48)</f>
        <v>64751</v>
      </c>
      <c r="H49" s="86">
        <f>SUM(H47:H48)</f>
        <v>86334</v>
      </c>
      <c r="I49" s="93">
        <f>SUM(I47:I48)</f>
        <v>107917.99999999999</v>
      </c>
      <c r="J49" s="59"/>
      <c r="K49" s="59"/>
    </row>
    <row r="50" spans="2:11" x14ac:dyDescent="0.25">
      <c r="B50" s="72" t="s">
        <v>54</v>
      </c>
      <c r="C50" s="73" t="s">
        <v>125</v>
      </c>
      <c r="D50" s="74" t="s">
        <v>124</v>
      </c>
      <c r="E50" s="75">
        <f t="shared" ref="E50:I51" si="13">(E44+E47)/2</f>
        <v>4232.5</v>
      </c>
      <c r="F50" s="76">
        <f t="shared" si="13"/>
        <v>12697.999999999996</v>
      </c>
      <c r="G50" s="91">
        <f t="shared" si="13"/>
        <v>21163.999999999996</v>
      </c>
      <c r="H50" s="91">
        <f t="shared" si="13"/>
        <v>29629.5</v>
      </c>
      <c r="I50" s="92">
        <f t="shared" si="13"/>
        <v>38094.999999999993</v>
      </c>
      <c r="J50" s="59"/>
      <c r="K50" s="59"/>
    </row>
    <row r="51" spans="2:11" x14ac:dyDescent="0.25">
      <c r="B51" s="77" t="s">
        <v>55</v>
      </c>
      <c r="C51" s="78" t="s">
        <v>125</v>
      </c>
      <c r="D51" s="79" t="s">
        <v>124</v>
      </c>
      <c r="E51" s="80">
        <f t="shared" si="13"/>
        <v>6559</v>
      </c>
      <c r="F51" s="81">
        <f t="shared" si="13"/>
        <v>19677</v>
      </c>
      <c r="G51" s="91">
        <f t="shared" si="13"/>
        <v>32795</v>
      </c>
      <c r="H51" s="91">
        <f t="shared" si="13"/>
        <v>45913</v>
      </c>
      <c r="I51" s="92">
        <f t="shared" si="13"/>
        <v>59031</v>
      </c>
      <c r="J51" s="59"/>
      <c r="K51" s="59"/>
    </row>
    <row r="52" spans="2:11" ht="15.75" thickBot="1" x14ac:dyDescent="0.3">
      <c r="B52" s="82" t="s">
        <v>34</v>
      </c>
      <c r="C52" s="83" t="s">
        <v>125</v>
      </c>
      <c r="D52" s="84" t="s">
        <v>124</v>
      </c>
      <c r="E52" s="85">
        <f>SUM(E50:E51)</f>
        <v>10791.5</v>
      </c>
      <c r="F52" s="86">
        <f>SUM(F50:F51)</f>
        <v>32374.999999999996</v>
      </c>
      <c r="G52" s="86">
        <f>SUM(G50:G51)</f>
        <v>53959</v>
      </c>
      <c r="H52" s="86">
        <f>SUM(H50:H51)</f>
        <v>75542.5</v>
      </c>
      <c r="I52" s="93">
        <f>SUM(I50:I51)</f>
        <v>97126</v>
      </c>
      <c r="J52" s="58"/>
      <c r="K52" s="59"/>
    </row>
    <row r="53" spans="2:11" x14ac:dyDescent="0.25">
      <c r="B53" s="59"/>
      <c r="C53" s="58"/>
      <c r="D53" s="58"/>
      <c r="E53" s="58"/>
      <c r="F53" s="58"/>
      <c r="G53" s="58"/>
      <c r="H53" s="58"/>
      <c r="I53" s="58"/>
      <c r="J53" s="58"/>
      <c r="K53" s="59"/>
    </row>
    <row r="54" spans="2:11" x14ac:dyDescent="0.25">
      <c r="D54"/>
      <c r="E54" s="167"/>
      <c r="F54" s="167"/>
      <c r="G54" s="167"/>
      <c r="H54" s="167"/>
      <c r="I54" s="167"/>
      <c r="J54" s="168"/>
    </row>
    <row r="55" spans="2:11" x14ac:dyDescent="0.25">
      <c r="D55"/>
      <c r="E55"/>
      <c r="F55"/>
      <c r="G55"/>
      <c r="H55"/>
      <c r="I55"/>
      <c r="J55"/>
    </row>
    <row r="56" spans="2:11" x14ac:dyDescent="0.25">
      <c r="D56"/>
      <c r="E56"/>
      <c r="F56"/>
      <c r="G56"/>
      <c r="H56"/>
      <c r="I56"/>
      <c r="J56"/>
    </row>
    <row r="57" spans="2:11" x14ac:dyDescent="0.25">
      <c r="D57"/>
      <c r="E57"/>
      <c r="F57"/>
      <c r="G57"/>
      <c r="H57"/>
      <c r="I57"/>
      <c r="J57"/>
    </row>
    <row r="58" spans="2:11" x14ac:dyDescent="0.25">
      <c r="D58"/>
      <c r="E58"/>
      <c r="F58"/>
      <c r="G58"/>
      <c r="H58"/>
      <c r="I58"/>
      <c r="J58"/>
    </row>
    <row r="59" spans="2:11" x14ac:dyDescent="0.25">
      <c r="D59"/>
      <c r="E59"/>
      <c r="F59"/>
      <c r="G59"/>
      <c r="H59"/>
      <c r="I59"/>
      <c r="J59"/>
    </row>
    <row r="60" spans="2:11" x14ac:dyDescent="0.25">
      <c r="D60"/>
      <c r="E60"/>
      <c r="F60"/>
      <c r="G60"/>
      <c r="H60"/>
      <c r="I60"/>
      <c r="J60"/>
    </row>
    <row r="61" spans="2:11" x14ac:dyDescent="0.25">
      <c r="D61"/>
      <c r="E61"/>
      <c r="F61"/>
      <c r="G61"/>
      <c r="H61"/>
      <c r="I61"/>
      <c r="J61"/>
    </row>
    <row r="62" spans="2:11" x14ac:dyDescent="0.25">
      <c r="D62"/>
      <c r="E62"/>
      <c r="F62"/>
      <c r="G62"/>
      <c r="H62"/>
      <c r="I62"/>
      <c r="J62"/>
    </row>
    <row r="63" spans="2:11" x14ac:dyDescent="0.25">
      <c r="D63"/>
      <c r="E63"/>
      <c r="F63"/>
      <c r="G63"/>
      <c r="H63"/>
      <c r="I63"/>
      <c r="J63"/>
    </row>
    <row r="64" spans="2:11" x14ac:dyDescent="0.25">
      <c r="D64"/>
      <c r="E64"/>
      <c r="F64"/>
      <c r="G64"/>
      <c r="H64"/>
      <c r="I64"/>
      <c r="J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</sheetData>
  <mergeCells count="3">
    <mergeCell ref="E6:I6"/>
    <mergeCell ref="E42:I42"/>
    <mergeCell ref="E24:I24"/>
  </mergeCells>
  <pageMargins left="0.11811023622047245" right="0.11811023622047245" top="0.15748031496062992" bottom="0.15748031496062992" header="0.11811023622047245" footer="0.11811023622047245"/>
  <pageSetup paperSize="9" scale="8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2b6314a3-02c5-49ae-9e9b-4170ca21d125">
      <UserInfo>
        <DisplayName/>
        <AccountId xsi:nil="true"/>
        <AccountType/>
      </UserInfo>
    </SharedWithUsers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5B87E2-7648-42BD-B0A8-3B7D2EBDC3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B4F6BB-E1F8-4CE7-822E-17D518446E1D}">
  <ds:schemaRefs>
    <ds:schemaRef ds:uri="http://schemas.microsoft.com/sharepoint/v3"/>
    <ds:schemaRef ds:uri="http://purl.org/dc/terms/"/>
    <ds:schemaRef ds:uri="2b6314a3-02c5-49ae-9e9b-4170ca21d125"/>
    <ds:schemaRef ds:uri="db304e25-41f7-439f-a0b4-57d6fe7814bb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6BB2D3F-D2F3-4849-AA5E-8DB24AE825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b304e25-41f7-439f-a0b4-57d6fe7814bb"/>
    <ds:schemaRef ds:uri="2b6314a3-02c5-49ae-9e9b-4170ca21d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AER Final Decision</vt:lpstr>
      <vt:lpstr>AER Final decision changes</vt:lpstr>
      <vt:lpstr>Cover page</vt:lpstr>
      <vt:lpstr>Inputs</vt:lpstr>
      <vt:lpstr>Calculations</vt:lpstr>
      <vt:lpstr>Output</vt:lpstr>
      <vt:lpstr>Import Qty</vt:lpstr>
      <vt:lpstr>Calculations!Print_Area</vt:lpstr>
      <vt:lpstr>'Import Qty'!Print_Area</vt:lpstr>
    </vt:vector>
  </TitlesOfParts>
  <Manager/>
  <Company>Energy Queensland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Archita Chaudhari</dc:creator>
  <cp:keywords/>
  <dc:description/>
  <cp:lastModifiedBy>Edward Nguyen</cp:lastModifiedBy>
  <cp:revision/>
  <dcterms:created xsi:type="dcterms:W3CDTF">2023-04-27T06:10:26Z</dcterms:created>
  <dcterms:modified xsi:type="dcterms:W3CDTF">2025-04-16T05:42:38Z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MediaServiceImageTags">
    <vt:lpwstr/>
  </property>
  <property fmtid="{D5CDD505-2E9C-101B-9397-08002B2CF9AE}" pid="4" name="Order">
    <vt:r8>20200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MSIP_Label_d9d5a995-dfdf-4407-9a97-edbbc68c9f53_Enabled">
    <vt:lpwstr>true</vt:lpwstr>
  </property>
  <property fmtid="{D5CDD505-2E9C-101B-9397-08002B2CF9AE}" pid="12" name="MSIP_Label_d9d5a995-dfdf-4407-9a97-edbbc68c9f53_SetDate">
    <vt:lpwstr>2024-08-08T05:51:02Z</vt:lpwstr>
  </property>
  <property fmtid="{D5CDD505-2E9C-101B-9397-08002B2CF9AE}" pid="13" name="MSIP_Label_d9d5a995-dfdf-4407-9a97-edbbc68c9f53_Method">
    <vt:lpwstr>Privileged</vt:lpwstr>
  </property>
  <property fmtid="{D5CDD505-2E9C-101B-9397-08002B2CF9AE}" pid="14" name="MSIP_Label_d9d5a995-dfdf-4407-9a97-edbbc68c9f53_Name">
    <vt:lpwstr>OFFICIAL</vt:lpwstr>
  </property>
  <property fmtid="{D5CDD505-2E9C-101B-9397-08002B2CF9AE}" pid="15" name="MSIP_Label_d9d5a995-dfdf-4407-9a97-edbbc68c9f53_SiteId">
    <vt:lpwstr>b33e9e1a-e443-4edd-9789-24bed26d38d6</vt:lpwstr>
  </property>
  <property fmtid="{D5CDD505-2E9C-101B-9397-08002B2CF9AE}" pid="16" name="MSIP_Label_d9d5a995-dfdf-4407-9a97-edbbc68c9f53_ActionId">
    <vt:lpwstr>0b7864b2-2135-48e9-ac0c-6552e8387f5d</vt:lpwstr>
  </property>
  <property fmtid="{D5CDD505-2E9C-101B-9397-08002B2CF9AE}" pid="17" name="MSIP_Label_d9d5a995-dfdf-4407-9a97-edbbc68c9f53_ContentBits">
    <vt:lpwstr>0</vt:lpwstr>
  </property>
</Properties>
</file>