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g365.sharepoint.com/sites/SAAccessArrangement2026-31/Shared Documents/Final Plan/Attachments/"/>
    </mc:Choice>
  </mc:AlternateContent>
  <xr:revisionPtr revIDLastSave="2" documentId="13_ncr:1_{C1F80DEE-685E-4054-A9E3-84FF0FF405AB}" xr6:coauthVersionLast="47" xr6:coauthVersionMax="47" xr10:uidLastSave="{1FF5E99E-9AD7-4FFC-9B9D-0282DCD3D5B9}"/>
  <bookViews>
    <workbookView xWindow="-120" yWindow="-120" windowWidth="29040" windowHeight="17640" tabRatio="691" xr2:uid="{00000000-000D-0000-FFFF-FFFF00000000}"/>
  </bookViews>
  <sheets>
    <sheet name="Cover Sheet" sheetId="18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Performance Targets" sheetId="17" state="hidden" r:id="rId7"/>
    <sheet name="Input | Asset Performance Index" sheetId="15" r:id="rId8"/>
    <sheet name="Calc | CESS Revenue Increments" sheetId="4" r:id="rId9"/>
    <sheet name="Output | Models" sheetId="10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#REF!</definedName>
    <definedName name="NSP" localSheetId="6">#REF!</definedName>
    <definedName name="NSP">#REF!</definedName>
    <definedName name="number">#REF!</definedName>
    <definedName name="percent" localSheetId="9">#REF!</definedName>
    <definedName name="percent">#REF!</definedName>
    <definedName name="_xlnm.Print_Area" localSheetId="0">'Cover Sheet'!$A$1:$L$49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6" l="1"/>
  <c r="G13" i="13" l="1"/>
  <c r="H13" i="13" l="1"/>
  <c r="I13" i="13"/>
  <c r="J13" i="13"/>
  <c r="K13" i="13"/>
  <c r="K30" i="16" l="1"/>
  <c r="H54" i="16" l="1"/>
  <c r="H53" i="16"/>
  <c r="H24" i="3" l="1"/>
  <c r="H55" i="16"/>
  <c r="D18" i="4" l="1"/>
  <c r="L14" i="13"/>
  <c r="M14" i="13"/>
  <c r="N14" i="13" s="1"/>
  <c r="O14" i="13" s="1"/>
  <c r="G15" i="13"/>
  <c r="D10" i="4" l="1"/>
  <c r="H15" i="13"/>
  <c r="E10" i="4" l="1"/>
  <c r="I15" i="13"/>
  <c r="F10" i="4" s="1"/>
  <c r="G22" i="13" l="1"/>
  <c r="K22" i="13" l="1"/>
  <c r="J22" i="13"/>
  <c r="I22" i="13"/>
  <c r="H22" i="13"/>
  <c r="K37" i="16" l="1"/>
  <c r="K35" i="16"/>
  <c r="K31" i="16"/>
  <c r="E15" i="15" l="1"/>
  <c r="E16" i="15"/>
  <c r="L47" i="17"/>
  <c r="K47" i="17"/>
  <c r="J47" i="17"/>
  <c r="I47" i="17"/>
  <c r="H47" i="17"/>
  <c r="E47" i="17"/>
  <c r="L46" i="17"/>
  <c r="K46" i="17"/>
  <c r="J46" i="17"/>
  <c r="I46" i="17"/>
  <c r="H46" i="17"/>
  <c r="N46" i="17" s="1"/>
  <c r="E46" i="17"/>
  <c r="L45" i="17"/>
  <c r="K45" i="17"/>
  <c r="J45" i="17"/>
  <c r="I45" i="17"/>
  <c r="H45" i="17"/>
  <c r="N45" i="17" s="1"/>
  <c r="L44" i="17"/>
  <c r="K44" i="17"/>
  <c r="J44" i="17"/>
  <c r="I44" i="17"/>
  <c r="H44" i="17"/>
  <c r="N44" i="17" s="1"/>
  <c r="E44" i="17"/>
  <c r="L43" i="17"/>
  <c r="K43" i="17"/>
  <c r="J43" i="17"/>
  <c r="I43" i="17"/>
  <c r="H43" i="17"/>
  <c r="N43" i="17" s="1"/>
  <c r="E43" i="17"/>
  <c r="L41" i="17"/>
  <c r="K41" i="17"/>
  <c r="J41" i="17"/>
  <c r="I41" i="17"/>
  <c r="H41" i="17"/>
  <c r="L27" i="17"/>
  <c r="K27" i="17"/>
  <c r="J27" i="17"/>
  <c r="I27" i="17"/>
  <c r="H27" i="17"/>
  <c r="C15" i="17"/>
  <c r="N47" i="17" l="1"/>
  <c r="K36" i="16" l="1"/>
  <c r="I20" i="16" l="1"/>
  <c r="J20" i="16"/>
  <c r="K20" i="16" l="1"/>
  <c r="I9" i="16" l="1"/>
  <c r="H12" i="16"/>
  <c r="H13" i="3" l="1"/>
  <c r="L6" i="16" l="1"/>
  <c r="D47" i="16" l="1"/>
  <c r="D46" i="16"/>
  <c r="D45" i="16"/>
  <c r="D41" i="16"/>
  <c r="L51" i="16"/>
  <c r="D30" i="3"/>
  <c r="D10" i="13"/>
  <c r="D9" i="13"/>
  <c r="D8" i="13"/>
  <c r="H13" i="2"/>
  <c r="H7" i="4" s="1"/>
  <c r="I12" i="16"/>
  <c r="J12" i="16"/>
  <c r="K12" i="16"/>
  <c r="I23" i="16"/>
  <c r="I55" i="16" s="1"/>
  <c r="J23" i="16"/>
  <c r="J55" i="16" s="1"/>
  <c r="C15" i="16"/>
  <c r="D37" i="16"/>
  <c r="D36" i="16"/>
  <c r="D35" i="16"/>
  <c r="D31" i="16"/>
  <c r="D30" i="16"/>
  <c r="D21" i="16"/>
  <c r="D20" i="16"/>
  <c r="D10" i="16"/>
  <c r="D9" i="16"/>
  <c r="B1" i="2"/>
  <c r="B1" i="3" s="1"/>
  <c r="B1" i="15"/>
  <c r="D19" i="2"/>
  <c r="L7" i="13" s="1"/>
  <c r="D8" i="4"/>
  <c r="D9" i="4"/>
  <c r="E9" i="4"/>
  <c r="F9" i="4"/>
  <c r="G9" i="4"/>
  <c r="H9" i="4"/>
  <c r="G19" i="4" s="1"/>
  <c r="H8" i="4"/>
  <c r="M9" i="13"/>
  <c r="G8" i="4"/>
  <c r="F8" i="4"/>
  <c r="E8" i="4"/>
  <c r="D11" i="4" l="1"/>
  <c r="D12" i="4" s="1"/>
  <c r="F19" i="4"/>
  <c r="E19" i="4" s="1"/>
  <c r="D19" i="4" s="1"/>
  <c r="D21" i="4" s="1"/>
  <c r="K56" i="16"/>
  <c r="K53" i="16"/>
  <c r="H56" i="16"/>
  <c r="H57" i="16"/>
  <c r="I57" i="16"/>
  <c r="I56" i="16"/>
  <c r="J57" i="16"/>
  <c r="J56" i="16"/>
  <c r="N9" i="13"/>
  <c r="L54" i="16"/>
  <c r="L56" i="16"/>
  <c r="H28" i="3"/>
  <c r="D40" i="4"/>
  <c r="J6" i="10" s="1"/>
  <c r="F8" i="10" s="1"/>
  <c r="C42" i="4" s="1"/>
  <c r="B1" i="4"/>
  <c r="B1" i="5"/>
  <c r="G13" i="2"/>
  <c r="K6" i="16" s="1"/>
  <c r="B1" i="10"/>
  <c r="B1" i="16"/>
  <c r="L55" i="16"/>
  <c r="L53" i="16"/>
  <c r="L57" i="16"/>
  <c r="L27" i="16"/>
  <c r="L6" i="3"/>
  <c r="L13" i="3" s="1"/>
  <c r="K7" i="13"/>
  <c r="K19" i="13" s="1"/>
  <c r="L19" i="13"/>
  <c r="E19" i="2"/>
  <c r="D24" i="4"/>
  <c r="B1" i="13"/>
  <c r="D20" i="4" l="1"/>
  <c r="F13" i="4"/>
  <c r="E13" i="4"/>
  <c r="N56" i="16"/>
  <c r="O9" i="13"/>
  <c r="C46" i="4"/>
  <c r="C44" i="4"/>
  <c r="J7" i="13"/>
  <c r="J19" i="13" s="1"/>
  <c r="K6" i="3"/>
  <c r="K13" i="3" s="1"/>
  <c r="L17" i="3"/>
  <c r="F13" i="2"/>
  <c r="J6" i="16" s="1"/>
  <c r="G7" i="4"/>
  <c r="E24" i="4"/>
  <c r="I28" i="3"/>
  <c r="F19" i="2"/>
  <c r="M7" i="13"/>
  <c r="E40" i="4"/>
  <c r="K6" i="10" s="1"/>
  <c r="P9" i="13" l="1"/>
  <c r="K17" i="3"/>
  <c r="E13" i="2"/>
  <c r="I6" i="16" s="1"/>
  <c r="F7" i="4"/>
  <c r="J6" i="3"/>
  <c r="J13" i="3" s="1"/>
  <c r="I7" i="13"/>
  <c r="I19" i="13" s="1"/>
  <c r="K27" i="16"/>
  <c r="K51" i="16"/>
  <c r="P14" i="13"/>
  <c r="M19" i="13"/>
  <c r="N7" i="13"/>
  <c r="F40" i="4"/>
  <c r="L6" i="10" s="1"/>
  <c r="J28" i="3"/>
  <c r="G19" i="2"/>
  <c r="F24" i="4"/>
  <c r="K54" i="16" l="1"/>
  <c r="K57" i="16"/>
  <c r="N57" i="16" s="1"/>
  <c r="J17" i="3"/>
  <c r="J27" i="16"/>
  <c r="J51" i="16"/>
  <c r="D13" i="2"/>
  <c r="H6" i="16" s="1"/>
  <c r="H7" i="13"/>
  <c r="H19" i="13" s="1"/>
  <c r="I6" i="3"/>
  <c r="I13" i="3" s="1"/>
  <c r="E7" i="4"/>
  <c r="N19" i="13"/>
  <c r="G40" i="4"/>
  <c r="M6" i="10" s="1"/>
  <c r="H19" i="2"/>
  <c r="G24" i="4"/>
  <c r="O7" i="13"/>
  <c r="K28" i="3"/>
  <c r="J24" i="3" l="1"/>
  <c r="F11" i="4" s="1"/>
  <c r="F12" i="4" s="1"/>
  <c r="F20" i="4" s="1"/>
  <c r="I27" i="16"/>
  <c r="I51" i="16"/>
  <c r="G7" i="13"/>
  <c r="H6" i="3"/>
  <c r="D7" i="4"/>
  <c r="I17" i="3"/>
  <c r="J53" i="16"/>
  <c r="J54" i="16"/>
  <c r="O19" i="13"/>
  <c r="P7" i="13"/>
  <c r="H40" i="4"/>
  <c r="N6" i="10" s="1"/>
  <c r="L28" i="3"/>
  <c r="H24" i="4"/>
  <c r="I24" i="3" l="1"/>
  <c r="E11" i="4" s="1"/>
  <c r="E12" i="4" s="1"/>
  <c r="E20" i="4" s="1"/>
  <c r="H17" i="3"/>
  <c r="G19" i="13"/>
  <c r="G10" i="13"/>
  <c r="H10" i="13" s="1"/>
  <c r="I10" i="13" s="1"/>
  <c r="J10" i="13" s="1"/>
  <c r="K10" i="13" s="1"/>
  <c r="F7" i="13"/>
  <c r="F11" i="3" s="1"/>
  <c r="H51" i="16"/>
  <c r="F13" i="15" s="1"/>
  <c r="H27" i="16"/>
  <c r="I54" i="16"/>
  <c r="I53" i="16"/>
  <c r="N53" i="16" s="1"/>
  <c r="P19" i="13"/>
  <c r="F31" i="3" l="1"/>
  <c r="F10" i="3"/>
  <c r="F9" i="3"/>
  <c r="F8" i="3"/>
  <c r="F13" i="3"/>
  <c r="C10" i="13"/>
  <c r="C15" i="13"/>
  <c r="H31" i="3"/>
  <c r="L10" i="13"/>
  <c r="H13" i="4" l="1"/>
  <c r="G13" i="4"/>
  <c r="E18" i="4"/>
  <c r="E21" i="4" s="1"/>
  <c r="F14" i="4"/>
  <c r="G14" i="4"/>
  <c r="H14" i="4"/>
  <c r="N54" i="16"/>
  <c r="F11" i="15" s="1"/>
  <c r="G11" i="15" s="1"/>
  <c r="I11" i="15" s="1"/>
  <c r="F10" i="15"/>
  <c r="G10" i="15" s="1"/>
  <c r="I10" i="15" s="1"/>
  <c r="F14" i="15"/>
  <c r="G14" i="15" s="1"/>
  <c r="I14" i="15" s="1"/>
  <c r="G13" i="15"/>
  <c r="I13" i="15" s="1"/>
  <c r="M10" i="13"/>
  <c r="I31" i="3"/>
  <c r="J15" i="13"/>
  <c r="G10" i="4" s="1"/>
  <c r="G15" i="4" l="1"/>
  <c r="G18" i="4" s="1"/>
  <c r="G21" i="4" s="1"/>
  <c r="H15" i="4"/>
  <c r="F18" i="4"/>
  <c r="F21" i="4" s="1"/>
  <c r="K15" i="13"/>
  <c r="J31" i="3"/>
  <c r="N10" i="13"/>
  <c r="L15" i="13" l="1"/>
  <c r="M15" i="13" s="1"/>
  <c r="H10" i="4"/>
  <c r="I32" i="3"/>
  <c r="E26" i="4" s="1"/>
  <c r="H32" i="3"/>
  <c r="D26" i="4" s="1"/>
  <c r="K31" i="3"/>
  <c r="O10" i="13"/>
  <c r="L31" i="3" l="1"/>
  <c r="P10" i="13"/>
  <c r="N15" i="13"/>
  <c r="J32" i="3"/>
  <c r="F26" i="4" s="1"/>
  <c r="O15" i="13" l="1"/>
  <c r="K32" i="3"/>
  <c r="G26" i="4" s="1"/>
  <c r="P15" i="13" l="1"/>
  <c r="L32" i="3"/>
  <c r="H26" i="4" s="1"/>
  <c r="L24" i="3" l="1"/>
  <c r="H11" i="4" s="1"/>
  <c r="H12" i="4" s="1"/>
  <c r="H20" i="4" s="1"/>
  <c r="K24" i="3"/>
  <c r="G11" i="4" s="1"/>
  <c r="G12" i="4" s="1"/>
  <c r="H16" i="4" l="1"/>
  <c r="H18" i="4" s="1"/>
  <c r="H21" i="4" s="1"/>
  <c r="D35" i="4" s="1"/>
  <c r="G20" i="4"/>
  <c r="K23" i="16" l="1"/>
  <c r="K55" i="16" s="1"/>
  <c r="N55" i="16" s="1"/>
  <c r="F12" i="15" s="1"/>
  <c r="G12" i="15" s="1"/>
  <c r="I12" i="15" s="1"/>
  <c r="I17" i="15" s="1"/>
  <c r="F19" i="15" s="1"/>
  <c r="H19" i="15" s="1"/>
  <c r="N22" i="13" l="1"/>
  <c r="F25" i="4" s="1"/>
  <c r="O22" i="13"/>
  <c r="G25" i="4" s="1"/>
  <c r="P22" i="13"/>
  <c r="H25" i="4" s="1"/>
  <c r="M22" i="13"/>
  <c r="E25" i="4" s="1"/>
  <c r="L22" i="13" l="1"/>
  <c r="D25" i="4" s="1"/>
  <c r="D27" i="4" s="1"/>
  <c r="D28" i="4" s="1"/>
  <c r="D41" i="4"/>
  <c r="E41" i="4" s="1"/>
  <c r="F41" i="4" s="1"/>
  <c r="G41" i="4" s="1"/>
  <c r="H41" i="4" s="1"/>
  <c r="G27" i="4" l="1"/>
  <c r="G28" i="4" s="1"/>
  <c r="E27" i="4"/>
  <c r="E28" i="4" s="1"/>
  <c r="H27" i="4"/>
  <c r="H28" i="4" s="1"/>
  <c r="F27" i="4"/>
  <c r="F28" i="4" s="1"/>
  <c r="D31" i="4" l="1"/>
  <c r="D34" i="4" s="1"/>
  <c r="D33" i="4" l="1"/>
  <c r="D36" i="4"/>
  <c r="D42" i="4" s="1"/>
  <c r="E42" i="4" s="1"/>
  <c r="F42" i="4" s="1"/>
  <c r="G42" i="4" s="1"/>
  <c r="E43" i="4"/>
  <c r="E44" i="4" s="1"/>
  <c r="K8" i="10" s="1"/>
  <c r="F43" i="4"/>
  <c r="F44" i="4" s="1"/>
  <c r="L8" i="10" s="1"/>
  <c r="H43" i="4"/>
  <c r="D43" i="4"/>
  <c r="D44" i="4" s="1"/>
  <c r="G43" i="4"/>
  <c r="J8" i="10" l="1"/>
  <c r="H42" i="4"/>
  <c r="H44" i="4" s="1"/>
  <c r="N8" i="10" s="1"/>
  <c r="G44" i="4"/>
  <c r="M8" i="10" s="1"/>
  <c r="D46" i="4" l="1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9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<sst xmlns="http://schemas.openxmlformats.org/spreadsheetml/2006/main" count="437" uniqueCount="178">
  <si>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</si>
  <si>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</si>
  <si>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</si>
  <si>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</si>
  <si>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</si>
  <si>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</si>
  <si>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</si>
  <si>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</si>
  <si>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</si>
  <si>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</si>
  <si>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r>
      <t xml:space="preserve">Input </t>
    </r>
    <r>
      <rPr>
        <u/>
        <sz val="9"/>
        <color theme="10"/>
        <rFont val="Calibri"/>
        <family val="2"/>
        <scheme val="minor"/>
      </rPr>
      <t>|</t>
    </r>
    <r>
      <rPr>
        <i/>
        <u/>
        <sz val="9"/>
        <color theme="10"/>
        <rFont val="Calibri"/>
        <family val="2"/>
        <scheme val="minor"/>
      </rPr>
      <t>Reported Performance</t>
    </r>
  </si>
  <si>
    <t>Inputs the actual performance components</t>
  </si>
  <si>
    <t>Input | Asset performance index</t>
  </si>
  <si>
    <t>Calculates the contingent payment factor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</si>
  <si>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</si>
  <si>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</si>
  <si>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</si>
  <si>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</si>
  <si>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</si>
  <si>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</si>
  <si>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</si>
  <si>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</si>
  <si>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</si>
  <si>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AGN(SA)</t>
  </si>
  <si>
    <t>Determination stage</t>
  </si>
  <si>
    <t>Gas AA Proposal</t>
  </si>
  <si>
    <t>Determination years</t>
  </si>
  <si>
    <t>2026-31</t>
  </si>
  <si>
    <t>Base regulatory year</t>
  </si>
  <si>
    <t>2026-27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</si>
  <si>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</si>
  <si>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</si>
  <si>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</si>
  <si>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</si>
  <si>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</si>
  <si>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</si>
  <si>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</si>
  <si>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</si>
  <si>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</si>
  <si>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</si>
  <si>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</si>
  <si>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</si>
  <si>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</si>
  <si>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</si>
  <si>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</si>
  <si>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</si>
  <si>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</si>
  <si>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</si>
  <si>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</si>
  <si>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</si>
  <si>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</si>
  <si>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</si>
  <si>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</si>
  <si>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</si>
  <si>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</si>
  <si>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</si>
  <si>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</si>
  <si>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</si>
  <si>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</si>
  <si>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</si>
  <si>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</si>
  <si>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</si>
  <si>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</si>
  <si>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</si>
  <si>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</si>
  <si>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Other excludable capex</t>
  </si>
  <si>
    <t>Total capex allowance applicable to CESS</t>
  </si>
  <si>
    <t>Input | Actual / Estimate Capex</t>
  </si>
  <si>
    <t>Total capex</t>
  </si>
  <si>
    <t>nominal</t>
  </si>
  <si>
    <t>Total actual capex applicable to CESS</t>
  </si>
  <si>
    <t>Input | Capex Deferred to following regulatory period</t>
  </si>
  <si>
    <t>Capex deferred and re-proposed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</si>
  <si>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</si>
  <si>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</si>
  <si>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</si>
  <si>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</si>
  <si>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</si>
  <si>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</si>
  <si>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</si>
  <si>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</si>
  <si>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Conversion factor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</si>
  <si>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</si>
  <si>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</si>
  <si>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</si>
  <si>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</si>
  <si>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</si>
  <si>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</si>
  <si>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 xml:space="preserve">10 months data 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</si>
  <si>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</si>
  <si>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</si>
  <si>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</si>
  <si>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</si>
  <si>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</si>
  <si>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</si>
  <si>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</si>
  <si>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</si>
  <si>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</si>
  <si>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</si>
  <si>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</si>
  <si>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</si>
  <si>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</si>
  <si>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</si>
  <si>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</si>
  <si>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</si>
  <si>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Unplanned SAIFI</t>
  </si>
  <si>
    <t>outages per 1000 customers</t>
  </si>
  <si>
    <t>Unplanned SAIDI</t>
  </si>
  <si>
    <t>minutes per 1000 customers</t>
  </si>
  <si>
    <t>Mains leaks</t>
  </si>
  <si>
    <t>leaks per km of main</t>
  </si>
  <si>
    <t>Services leaks</t>
  </si>
  <si>
    <t>events per 1000 customers</t>
  </si>
  <si>
    <t>Meter leaks</t>
  </si>
  <si>
    <t>Poor quality supply</t>
  </si>
  <si>
    <t>leaks per 1000 customers</t>
  </si>
  <si>
    <t>Meter read estimation rate</t>
  </si>
  <si>
    <t>% of reads estimated</t>
  </si>
  <si>
    <t>Input | Performance Targets</t>
  </si>
  <si>
    <t>Input | Actual Network Characteristics</t>
  </si>
  <si>
    <t>2014/15</t>
  </si>
  <si>
    <t>2015/16</t>
  </si>
  <si>
    <t>2016/17</t>
  </si>
  <si>
    <t>2017/18</t>
  </si>
  <si>
    <t>2018/19</t>
  </si>
  <si>
    <t>NA</t>
  </si>
  <si>
    <t>Input | Actual Asset Performance</t>
  </si>
  <si>
    <t>Service leaks</t>
  </si>
  <si>
    <t>Input | Asset Performance Index</t>
  </si>
  <si>
    <t>Performance index</t>
  </si>
  <si>
    <t>Target</t>
  </si>
  <si>
    <t>Index score</t>
  </si>
  <si>
    <t>Weight</t>
  </si>
  <si>
    <t>Weighted index score</t>
  </si>
  <si>
    <t>Asset performance index</t>
  </si>
  <si>
    <t>API&gt;100</t>
  </si>
  <si>
    <t>80&lt;API&lt;100</t>
  </si>
  <si>
    <t>API&lt;80</t>
  </si>
  <si>
    <t>Contingent payment factor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</si>
  <si>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</si>
  <si>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</si>
  <si>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</si>
  <si>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</si>
  <si>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</si>
  <si>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</si>
  <si>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</si>
  <si>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</si>
  <si>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</si>
  <si>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</si>
  <si>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</si>
  <si>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</si>
  <si>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</si>
  <si>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</si>
  <si>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</si>
  <si>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</si>
  <si>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 (30 June 2025)</t>
  </si>
  <si>
    <t>NPV financing benefit (30 June 2025)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</si>
  <si>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</si>
  <si>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</si>
  <si>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</si>
  <si>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</si>
  <si>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 (30 June 2025)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</si>
  <si>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</si>
  <si>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</si>
  <si>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</si>
  <si>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</si>
  <si>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</si>
  <si>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</si>
  <si>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 as at 30 June 2025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</si>
  <si>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</si>
  <si>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</si>
  <si>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</si>
  <si>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</si>
  <si>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</si>
  <si>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</si>
  <si>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 xml:space="preserve">CESS increments </t>
  </si>
  <si>
    <t>AGN SA</t>
  </si>
  <si>
    <t>AGN SA 2021/22-2025/26 Indicative - Capital expenditure sharing scheme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</si>
</sst>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0.0"/>
  </numFmts>
  <fonts count="115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41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5" fillId="0" borderId="0"/>
    <xf numFmtId="170" fontId="2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/>
    <xf numFmtId="171" fontId="25" fillId="0" borderId="8">
      <alignment horizontal="right" vertical="center"/>
      <protection locked="0"/>
    </xf>
    <xf numFmtId="164" fontId="29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/>
    <xf numFmtId="165" fontId="24" fillId="28" borderId="0" applyNumberFormat="0" applyFont="0" applyBorder="0" applyAlignment="0">
      <alignment horizontal="right"/>
    </xf>
    <xf numFmtId="165" fontId="24" fillId="28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29" borderId="0"/>
    <xf numFmtId="0" fontId="34" fillId="11" borderId="9" applyNumberFormat="0" applyAlignment="0" applyProtection="0"/>
    <xf numFmtId="172" fontId="35" fillId="0" borderId="10">
      <alignment horizontal="center"/>
    </xf>
    <xf numFmtId="0" fontId="36" fillId="30" borderId="11" applyNumberFormat="0" applyAlignment="0" applyProtection="0"/>
    <xf numFmtId="0" fontId="37" fillId="31" borderId="6">
      <alignment horizontal="center" vertical="center"/>
    </xf>
    <xf numFmtId="165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4" fillId="35" borderId="9"/>
    <xf numFmtId="174" fontId="2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43" fillId="0" borderId="0"/>
    <xf numFmtId="0" fontId="44" fillId="0" borderId="0"/>
    <xf numFmtId="0" fontId="45" fillId="36" borderId="0" applyNumberFormat="0" applyBorder="0" applyAlignment="0" applyProtection="0"/>
    <xf numFmtId="0" fontId="46" fillId="0" borderId="0" applyFill="0" applyBorder="0"/>
    <xf numFmtId="0" fontId="47" fillId="0" borderId="0" applyNumberFormat="0" applyFill="0"/>
    <xf numFmtId="0" fontId="48" fillId="0" borderId="0" applyFill="0"/>
    <xf numFmtId="0" fontId="49" fillId="0" borderId="0" applyFill="0"/>
    <xf numFmtId="0" fontId="50" fillId="0" borderId="0" applyFill="0"/>
    <xf numFmtId="0" fontId="19" fillId="0" borderId="0" applyFill="0" applyBorder="0">
      <alignment vertical="center"/>
    </xf>
    <xf numFmtId="0" fontId="51" fillId="0" borderId="12" applyNumberFormat="0" applyFill="0" applyAlignment="0" applyProtection="0"/>
    <xf numFmtId="0" fontId="19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13" applyNumberFormat="0" applyFill="0" applyAlignment="0" applyProtection="0"/>
    <xf numFmtId="0" fontId="52" fillId="0" borderId="0" applyFill="0" applyBorder="0">
      <alignment vertical="center"/>
    </xf>
    <xf numFmtId="0" fontId="21" fillId="0" borderId="0" applyFill="0" applyBorder="0">
      <alignment vertical="center"/>
    </xf>
    <xf numFmtId="0" fontId="54" fillId="0" borderId="14" applyNumberFormat="0" applyFill="0" applyAlignment="0" applyProtection="0"/>
    <xf numFmtId="0" fontId="21" fillId="0" borderId="0" applyFill="0" applyBorder="0">
      <alignment vertical="center"/>
    </xf>
    <xf numFmtId="0" fontId="2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25" fillId="0" borderId="0" applyFill="0" applyBorder="0">
      <alignment vertical="center"/>
    </xf>
    <xf numFmtId="176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9" borderId="9" applyNumberFormat="0" applyAlignment="0" applyProtection="0"/>
    <xf numFmtId="177" fontId="18" fillId="37" borderId="0" applyProtection="0"/>
    <xf numFmtId="165" fontId="24" fillId="38" borderId="0" applyFont="0" applyBorder="0" applyAlignment="0">
      <alignment horizontal="right"/>
      <protection locked="0"/>
    </xf>
    <xf numFmtId="165" fontId="24" fillId="38" borderId="0" applyFont="0" applyBorder="0" applyAlignment="0">
      <alignment horizontal="right"/>
      <protection locked="0"/>
    </xf>
    <xf numFmtId="178" fontId="24" fillId="5" borderId="0" applyFont="0" applyBorder="0">
      <alignment horizontal="right"/>
      <protection locked="0"/>
    </xf>
    <xf numFmtId="178" fontId="24" fillId="5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0" fontId="33" fillId="40" borderId="0"/>
    <xf numFmtId="0" fontId="24" fillId="3" borderId="15" applyNumberFormat="0" applyFont="0" applyAlignment="0"/>
    <xf numFmtId="0" fontId="25" fillId="28" borderId="0"/>
    <xf numFmtId="0" fontId="60" fillId="0" borderId="16" applyNumberFormat="0" applyFill="0" applyAlignment="0" applyProtection="0"/>
    <xf numFmtId="179" fontId="61" fillId="0" borderId="0"/>
    <xf numFmtId="0" fontId="62" fillId="0" borderId="0" applyFill="0" applyBorder="0">
      <alignment horizontal="left" vertical="center"/>
    </xf>
    <xf numFmtId="0" fontId="63" fillId="12" borderId="0" applyNumberFormat="0" applyBorder="0" applyAlignment="0" applyProtection="0"/>
    <xf numFmtId="180" fontId="6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7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9" fillId="0" borderId="0"/>
    <xf numFmtId="0" fontId="24" fillId="7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10" borderId="17" applyNumberFormat="0" applyFont="0" applyAlignment="0" applyProtection="0"/>
    <xf numFmtId="0" fontId="65" fillId="37" borderId="18" applyNumberFormat="0"/>
    <xf numFmtId="0" fontId="66" fillId="11" borderId="19" applyNumberFormat="0" applyAlignment="0" applyProtection="0"/>
    <xf numFmtId="181" fontId="24" fillId="0" borderId="0" applyFill="0" applyBorder="0"/>
    <xf numFmtId="181" fontId="24" fillId="0" borderId="0" applyFill="0" applyBorder="0"/>
    <xf numFmtId="181" fontId="24" fillId="0" borderId="0" applyFill="0" applyBorder="0"/>
    <xf numFmtId="9" fontId="6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68" fillId="0" borderId="0"/>
    <xf numFmtId="0" fontId="21" fillId="0" borderId="0" applyFill="0" applyBorder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82" fontId="69" fillId="0" borderId="4"/>
    <xf numFmtId="0" fontId="70" fillId="0" borderId="3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183" fontId="24" fillId="0" borderId="0"/>
    <xf numFmtId="183" fontId="24" fillId="0" borderId="0"/>
    <xf numFmtId="183" fontId="24" fillId="0" borderId="0"/>
    <xf numFmtId="184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0" fontId="24" fillId="10" borderId="0" applyNumberFormat="0" applyFont="0" applyBorder="0" applyAlignment="0" applyProtection="0"/>
    <xf numFmtId="0" fontId="24" fillId="10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42" borderId="0"/>
    <xf numFmtId="0" fontId="73" fillId="42" borderId="0" applyNumberFormat="0"/>
    <xf numFmtId="0" fontId="74" fillId="42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75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76" fillId="43" borderId="20" applyBorder="0" applyProtection="0">
      <alignment horizontal="centerContinuous" vertical="center"/>
    </xf>
    <xf numFmtId="0" fontId="77" fillId="0" borderId="0" applyBorder="0" applyProtection="0">
      <alignment vertical="center"/>
    </xf>
    <xf numFmtId="0" fontId="78" fillId="0" borderId="0">
      <alignment horizontal="left"/>
    </xf>
    <xf numFmtId="0" fontId="78" fillId="0" borderId="5" applyFill="0" applyBorder="0" applyProtection="0">
      <alignment horizontal="left" vertical="top"/>
    </xf>
    <xf numFmtId="0" fontId="79" fillId="44" borderId="6" applyNumberFormat="0">
      <alignment horizontal="center" vertical="center"/>
    </xf>
    <xf numFmtId="0" fontId="80" fillId="45" borderId="9" applyNumberFormat="0" applyAlignment="0">
      <alignment horizontal="right"/>
    </xf>
    <xf numFmtId="49" fontId="24" fillId="0" borderId="0" applyFont="0" applyFill="0" applyBorder="0" applyAlignment="0" applyProtection="0"/>
    <xf numFmtId="0" fontId="81" fillId="0" borderId="0"/>
    <xf numFmtId="49" fontId="24" fillId="0" borderId="0" applyFont="0" applyFill="0" applyBorder="0" applyAlignment="0" applyProtection="0"/>
    <xf numFmtId="0" fontId="82" fillId="0" borderId="0"/>
    <xf numFmtId="0" fontId="82" fillId="0" borderId="0"/>
    <xf numFmtId="0" fontId="81" fillId="0" borderId="0"/>
    <xf numFmtId="179" fontId="83" fillId="0" borderId="0"/>
    <xf numFmtId="0" fontId="71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1" fillId="0" borderId="0"/>
    <xf numFmtId="0" fontId="85" fillId="0" borderId="0" applyFill="0" applyBorder="0">
      <alignment horizontal="left" vertical="center"/>
      <protection locked="0"/>
    </xf>
    <xf numFmtId="0" fontId="41" fillId="0" borderId="21" applyNumberFormat="0" applyFill="0" applyAlignment="0" applyProtection="0"/>
    <xf numFmtId="0" fontId="19" fillId="3" borderId="15" applyNumberFormat="0" applyAlignment="0"/>
    <xf numFmtId="0" fontId="35" fillId="0" borderId="0" applyNumberFormat="0" applyFill="0" applyBorder="0"/>
    <xf numFmtId="0" fontId="86" fillId="46" borderId="15" applyNumberFormat="0">
      <protection locked="0"/>
    </xf>
    <xf numFmtId="0" fontId="87" fillId="0" borderId="0" applyNumberFormat="0" applyFill="0" applyBorder="0" applyAlignment="0" applyProtection="0"/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0" fontId="8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16" fillId="0" borderId="0"/>
    <xf numFmtId="9" fontId="16" fillId="0" borderId="0" applyFont="0" applyFill="0" applyBorder="0" applyAlignment="0" applyProtection="0"/>
    <xf numFmtId="171" fontId="25" fillId="0" borderId="27">
      <alignment horizontal="right" vertical="center"/>
      <protection locked="0"/>
    </xf>
    <xf numFmtId="167" fontId="16" fillId="0" borderId="0" applyFont="0" applyFill="0" applyBorder="0" applyAlignment="0" applyProtection="0"/>
    <xf numFmtId="0" fontId="34" fillId="11" borderId="28" applyNumberFormat="0" applyAlignment="0" applyProtection="0"/>
    <xf numFmtId="0" fontId="59" fillId="9" borderId="28" applyNumberFormat="0" applyAlignment="0" applyProtection="0"/>
    <xf numFmtId="0" fontId="24" fillId="10" borderId="29" applyNumberFormat="0" applyFont="0" applyAlignment="0" applyProtection="0"/>
    <xf numFmtId="0" fontId="66" fillId="11" borderId="30" applyNumberFormat="0" applyAlignment="0" applyProtection="0"/>
    <xf numFmtId="0" fontId="41" fillId="0" borderId="31" applyNumberFormat="0" applyFill="0" applyAlignment="0" applyProtection="0"/>
    <xf numFmtId="172" fontId="35" fillId="0" borderId="32">
      <alignment horizontal="center"/>
    </xf>
    <xf numFmtId="0" fontId="12" fillId="0" borderId="0"/>
    <xf numFmtId="0" fontId="3" fillId="0" borderId="0" applyNumberFormat="0" applyFill="0" applyBorder="0" applyAlignment="0" applyProtection="0"/>
    <xf numFmtId="0" fontId="16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12" fillId="47" borderId="0" applyNumberFormat="0" applyBorder="0" applyAlignment="0" applyProtection="0"/>
    <xf numFmtId="190" fontId="24" fillId="39" borderId="0" applyFont="0" applyBorder="0">
      <alignment horizontal="right"/>
    </xf>
    <xf numFmtId="176" fontId="24" fillId="39" borderId="0" applyFont="0" applyBorder="0" applyAlignment="0"/>
    <xf numFmtId="190" fontId="24" fillId="39" borderId="0" applyFont="0" applyBorder="0">
      <alignment horizontal="right"/>
    </xf>
    <xf numFmtId="165" fontId="24" fillId="48" borderId="0" applyFont="0" applyBorder="0" applyAlignment="0">
      <alignment horizontal="right"/>
      <protection locked="0"/>
    </xf>
    <xf numFmtId="10" fontId="24" fillId="48" borderId="0" applyFont="0" applyBorder="0">
      <alignment horizontal="right"/>
      <protection locked="0"/>
    </xf>
    <xf numFmtId="165" fontId="24" fillId="48" borderId="0" applyFont="0" applyBorder="0" applyAlignment="0">
      <alignment horizontal="right"/>
      <protection locked="0"/>
    </xf>
    <xf numFmtId="3" fontId="24" fillId="49" borderId="0" applyFont="0" applyBorder="0">
      <protection locked="0"/>
    </xf>
    <xf numFmtId="176" fontId="52" fillId="49" borderId="0" applyBorder="0" applyAlignment="0">
      <protection locked="0"/>
    </xf>
    <xf numFmtId="176" fontId="97" fillId="50" borderId="0" applyBorder="0" applyAlignment="0"/>
    <xf numFmtId="190" fontId="98" fillId="28" borderId="35" applyFont="0" applyBorder="0" applyAlignment="0"/>
    <xf numFmtId="176" fontId="52" fillId="28" borderId="0" applyFont="0" applyBorder="0" applyAlignment="0"/>
    <xf numFmtId="167" fontId="12" fillId="0" borderId="0" applyFont="0" applyFill="0" applyBorder="0" applyAlignment="0" applyProtection="0"/>
    <xf numFmtId="165" fontId="24" fillId="28" borderId="0" applyNumberFormat="0" applyFont="0" applyBorder="0" applyAlignment="0">
      <alignment horizontal="right"/>
    </xf>
    <xf numFmtId="165" fontId="24" fillId="28" borderId="0" applyNumberFormat="0" applyFont="0" applyBorder="0" applyAlignment="0">
      <alignment horizontal="right"/>
    </xf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4" fillId="38" borderId="0" applyFont="0" applyBorder="0" applyAlignment="0">
      <alignment horizontal="right"/>
      <protection locked="0"/>
    </xf>
    <xf numFmtId="165" fontId="24" fillId="38" borderId="0" applyFont="0" applyBorder="0" applyAlignment="0">
      <alignment horizontal="right"/>
      <protection locked="0"/>
    </xf>
    <xf numFmtId="165" fontId="24" fillId="39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167" fontId="1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4" fillId="48" borderId="0" applyFont="0" applyBorder="0" applyAlignment="0">
      <alignment horizontal="right"/>
      <protection locked="0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168" fontId="8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horizontal="left" vertical="center"/>
    </xf>
    <xf numFmtId="0" fontId="16" fillId="3" borderId="0" xfId="3" applyFill="1"/>
    <xf numFmtId="0" fontId="5" fillId="3" borderId="0" xfId="3" applyFont="1" applyFill="1" applyAlignment="1">
      <alignment horizontal="left" vertical="center"/>
    </xf>
    <xf numFmtId="0" fontId="5" fillId="3" borderId="0" xfId="3" applyFont="1" applyFill="1" applyAlignment="1">
      <alignment horizontal="left" indent="9"/>
    </xf>
    <xf numFmtId="0" fontId="16" fillId="3" borderId="22" xfId="3" applyFill="1" applyBorder="1"/>
    <xf numFmtId="0" fontId="17" fillId="3" borderId="22" xfId="3" applyFont="1" applyFill="1" applyBorder="1" applyAlignment="1">
      <alignment horizontal="left"/>
    </xf>
    <xf numFmtId="0" fontId="17" fillId="3" borderId="22" xfId="3" applyFont="1" applyFill="1" applyBorder="1" applyAlignment="1">
      <alignment horizontal="left" indent="9"/>
    </xf>
    <xf numFmtId="0" fontId="13" fillId="3" borderId="23" xfId="3" applyFont="1" applyFill="1" applyBorder="1"/>
    <xf numFmtId="0" fontId="89" fillId="3" borderId="23" xfId="3" applyFont="1" applyFill="1" applyBorder="1" applyAlignment="1">
      <alignment horizontal="center"/>
    </xf>
    <xf numFmtId="0" fontId="16" fillId="6" borderId="2" xfId="3" applyFill="1" applyBorder="1"/>
    <xf numFmtId="0" fontId="13" fillId="6" borderId="2" xfId="3" applyFont="1" applyFill="1" applyBorder="1"/>
    <xf numFmtId="0" fontId="19" fillId="6" borderId="2" xfId="3" applyFont="1" applyFill="1" applyBorder="1" applyAlignment="1">
      <alignment vertical="center"/>
    </xf>
    <xf numFmtId="0" fontId="15" fillId="6" borderId="2" xfId="3" applyFont="1" applyFill="1" applyBorder="1"/>
    <xf numFmtId="166" fontId="19" fillId="6" borderId="2" xfId="3" applyNumberFormat="1" applyFont="1" applyFill="1" applyBorder="1" applyAlignment="1">
      <alignment horizontal="center" wrapText="1"/>
    </xf>
    <xf numFmtId="0" fontId="16" fillId="6" borderId="2" xfId="3" applyFill="1" applyBorder="1" applyAlignment="1">
      <alignment wrapText="1"/>
    </xf>
    <xf numFmtId="0" fontId="16" fillId="0" borderId="0" xfId="3"/>
    <xf numFmtId="169" fontId="18" fillId="0" borderId="0" xfId="3" applyNumberFormat="1" applyFont="1"/>
    <xf numFmtId="169" fontId="20" fillId="0" borderId="0" xfId="3" applyNumberFormat="1" applyFont="1" applyAlignment="1">
      <alignment horizontal="center"/>
    </xf>
    <xf numFmtId="169" fontId="18" fillId="0" borderId="0" xfId="3" applyNumberFormat="1" applyFont="1" applyAlignment="1">
      <alignment horizontal="center"/>
    </xf>
    <xf numFmtId="169" fontId="23" fillId="0" borderId="0" xfId="3" applyNumberFormat="1" applyFont="1"/>
    <xf numFmtId="169" fontId="22" fillId="0" borderId="0" xfId="3" applyNumberFormat="1" applyFont="1" applyAlignment="1">
      <alignment horizontal="center"/>
    </xf>
    <xf numFmtId="169" fontId="23" fillId="0" borderId="20" xfId="3" applyNumberFormat="1" applyFont="1" applyBorder="1" applyAlignment="1">
      <alignment horizontal="center"/>
    </xf>
    <xf numFmtId="169" fontId="18" fillId="0" borderId="0" xfId="3" applyNumberFormat="1" applyFont="1" applyAlignment="1">
      <alignment horizontal="left" indent="1"/>
    </xf>
    <xf numFmtId="169" fontId="14" fillId="0" borderId="0" xfId="263" applyNumberFormat="1" applyFont="1" applyAlignment="1" applyProtection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1" fillId="4" borderId="2" xfId="0" applyFont="1" applyFill="1" applyBorder="1" applyAlignment="1">
      <alignment horizontal="center" vertical="center"/>
    </xf>
    <xf numFmtId="0" fontId="91" fillId="3" borderId="0" xfId="0" applyFont="1" applyFill="1" applyAlignment="1">
      <alignment horizontal="center" vertical="center"/>
    </xf>
    <xf numFmtId="169" fontId="20" fillId="3" borderId="0" xfId="0" applyNumberFormat="1" applyFont="1" applyFill="1" applyAlignment="1">
      <alignment horizontal="center" vertical="center"/>
    </xf>
    <xf numFmtId="0" fontId="9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4" borderId="2" xfId="0" applyFont="1" applyFill="1" applyBorder="1" applyAlignment="1">
      <alignment vertical="center"/>
    </xf>
    <xf numFmtId="0" fontId="90" fillId="3" borderId="0" xfId="0" applyFont="1" applyFill="1" applyAlignment="1">
      <alignment horizontal="center" vertical="center"/>
    </xf>
    <xf numFmtId="169" fontId="20" fillId="3" borderId="2" xfId="0" applyNumberFormat="1" applyFont="1" applyFill="1" applyBorder="1" applyAlignment="1">
      <alignment horizontal="center" vertical="center"/>
    </xf>
    <xf numFmtId="169" fontId="23" fillId="3" borderId="2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49" fontId="18" fillId="3" borderId="0" xfId="0" applyNumberFormat="1" applyFont="1" applyFill="1" applyAlignment="1" applyProtection="1">
      <alignment horizontal="left" vertical="center"/>
      <protection locked="0"/>
    </xf>
    <xf numFmtId="0" fontId="93" fillId="4" borderId="2" xfId="0" applyFont="1" applyFill="1" applyBorder="1" applyAlignment="1">
      <alignment horizontal="center" vertical="center"/>
    </xf>
    <xf numFmtId="0" fontId="94" fillId="4" borderId="2" xfId="0" applyFont="1" applyFill="1" applyBorder="1" applyAlignment="1">
      <alignment horizontal="left" vertical="center"/>
    </xf>
    <xf numFmtId="0" fontId="93" fillId="4" borderId="2" xfId="0" applyFont="1" applyFill="1" applyBorder="1" applyAlignment="1">
      <alignment vertical="center"/>
    </xf>
    <xf numFmtId="49" fontId="18" fillId="3" borderId="0" xfId="0" applyNumberFormat="1" applyFont="1" applyFill="1" applyAlignment="1" applyProtection="1">
      <alignment horizontal="left" vertical="center" wrapText="1"/>
      <protection locked="0"/>
    </xf>
    <xf numFmtId="10" fontId="16" fillId="3" borderId="0" xfId="0" applyNumberFormat="1" applyFont="1" applyFill="1" applyAlignment="1">
      <alignment horizontal="center" vertical="center"/>
    </xf>
    <xf numFmtId="2" fontId="16" fillId="0" borderId="5" xfId="0" applyNumberFormat="1" applyFont="1" applyBorder="1" applyAlignment="1">
      <alignment horizontal="right"/>
    </xf>
    <xf numFmtId="0" fontId="21" fillId="3" borderId="0" xfId="0" applyFont="1" applyFill="1" applyAlignment="1">
      <alignment horizontal="left" vertical="center"/>
    </xf>
    <xf numFmtId="0" fontId="96" fillId="3" borderId="0" xfId="0" applyFont="1" applyFill="1" applyAlignment="1">
      <alignment horizontal="left"/>
    </xf>
    <xf numFmtId="0" fontId="16" fillId="3" borderId="0" xfId="0" applyFont="1" applyFill="1"/>
    <xf numFmtId="2" fontId="16" fillId="3" borderId="0" xfId="0" applyNumberFormat="1" applyFont="1" applyFill="1"/>
    <xf numFmtId="0" fontId="25" fillId="3" borderId="6" xfId="0" applyFont="1" applyFill="1" applyBorder="1" applyAlignment="1">
      <alignment horizontal="left" vertical="center"/>
    </xf>
    <xf numFmtId="0" fontId="100" fillId="3" borderId="0" xfId="2" applyFont="1" applyFill="1" applyBorder="1" applyAlignment="1" applyProtection="1">
      <alignment vertical="center"/>
    </xf>
    <xf numFmtId="0" fontId="101" fillId="3" borderId="0" xfId="265" applyFont="1" applyFill="1" applyAlignment="1">
      <alignment horizontal="right" vertical="center"/>
    </xf>
    <xf numFmtId="0" fontId="101" fillId="3" borderId="0" xfId="0" applyFont="1" applyFill="1" applyAlignment="1">
      <alignment horizontal="center" vertical="center"/>
    </xf>
    <xf numFmtId="0" fontId="14" fillId="3" borderId="0" xfId="2" quotePrefix="1" applyFont="1" applyFill="1" applyBorder="1" applyAlignment="1">
      <alignment horizontal="left"/>
    </xf>
    <xf numFmtId="0" fontId="16" fillId="0" borderId="5" xfId="0" applyFont="1" applyBorder="1" applyAlignment="1">
      <alignment horizontal="left" indent="1"/>
    </xf>
    <xf numFmtId="0" fontId="16" fillId="0" borderId="33" xfId="0" applyFont="1" applyBorder="1" applyAlignment="1">
      <alignment horizontal="left" indent="1"/>
    </xf>
    <xf numFmtId="0" fontId="16" fillId="0" borderId="39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3" fillId="3" borderId="34" xfId="0" applyFont="1" applyFill="1" applyBorder="1"/>
    <xf numFmtId="0" fontId="99" fillId="3" borderId="33" xfId="0" applyFont="1" applyFill="1" applyBorder="1"/>
    <xf numFmtId="0" fontId="99" fillId="3" borderId="20" xfId="0" applyFont="1" applyFill="1" applyBorder="1"/>
    <xf numFmtId="0" fontId="13" fillId="0" borderId="37" xfId="0" applyFont="1" applyBorder="1"/>
    <xf numFmtId="10" fontId="16" fillId="3" borderId="40" xfId="0" applyNumberFormat="1" applyFont="1" applyFill="1" applyBorder="1" applyAlignment="1">
      <alignment horizontal="center" vertical="center"/>
    </xf>
    <xf numFmtId="10" fontId="16" fillId="3" borderId="41" xfId="0" applyNumberFormat="1" applyFont="1" applyFill="1" applyBorder="1" applyAlignment="1">
      <alignment horizontal="center" vertical="center"/>
    </xf>
    <xf numFmtId="10" fontId="25" fillId="3" borderId="0" xfId="0" applyNumberFormat="1" applyFont="1" applyFill="1" applyAlignment="1">
      <alignment horizontal="center" vertical="center"/>
    </xf>
    <xf numFmtId="191" fontId="18" fillId="0" borderId="0" xfId="3" applyNumberFormat="1" applyFont="1"/>
    <xf numFmtId="169" fontId="23" fillId="0" borderId="0" xfId="3" applyNumberFormat="1" applyFont="1" applyAlignment="1">
      <alignment horizontal="center"/>
    </xf>
    <xf numFmtId="188" fontId="21" fillId="0" borderId="0" xfId="55" applyNumberFormat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left" vertical="center"/>
    </xf>
    <xf numFmtId="49" fontId="104" fillId="51" borderId="0" xfId="0" applyNumberFormat="1" applyFont="1" applyFill="1" applyAlignment="1" applyProtection="1">
      <alignment horizontal="left" vertical="center"/>
      <protection locked="0"/>
    </xf>
    <xf numFmtId="0" fontId="105" fillId="51" borderId="0" xfId="0" applyFont="1" applyFill="1" applyAlignment="1">
      <alignment vertical="center"/>
    </xf>
    <xf numFmtId="0" fontId="16" fillId="0" borderId="34" xfId="0" applyFont="1" applyBorder="1" applyAlignment="1">
      <alignment horizontal="left" indent="1"/>
    </xf>
    <xf numFmtId="2" fontId="16" fillId="0" borderId="0" xfId="0" applyNumberFormat="1" applyFont="1" applyAlignment="1">
      <alignment horizontal="right"/>
    </xf>
    <xf numFmtId="2" fontId="103" fillId="0" borderId="0" xfId="0" applyNumberFormat="1" applyFont="1" applyAlignment="1">
      <alignment horizontal="right"/>
    </xf>
    <xf numFmtId="0" fontId="16" fillId="0" borderId="6" xfId="0" applyFont="1" applyBorder="1" applyAlignment="1">
      <alignment horizontal="left" indent="1"/>
    </xf>
    <xf numFmtId="2" fontId="16" fillId="0" borderId="35" xfId="0" applyNumberFormat="1" applyFont="1" applyBorder="1" applyAlignment="1">
      <alignment horizontal="right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04" fillId="52" borderId="0" xfId="0" applyNumberFormat="1" applyFont="1" applyFill="1" applyAlignment="1" applyProtection="1">
      <alignment horizontal="left" vertical="center"/>
      <protection locked="0"/>
    </xf>
    <xf numFmtId="0" fontId="102" fillId="53" borderId="0" xfId="265" applyFont="1" applyFill="1" applyAlignment="1">
      <alignment horizontal="center" vertical="center"/>
    </xf>
    <xf numFmtId="0" fontId="25" fillId="53" borderId="24" xfId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2" fontId="25" fillId="53" borderId="24" xfId="1" applyNumberFormat="1" applyFont="1" applyFill="1" applyBorder="1" applyAlignment="1">
      <alignment horizontal="center" vertical="center"/>
    </xf>
    <xf numFmtId="2" fontId="25" fillId="54" borderId="24" xfId="1" applyNumberFormat="1" applyFont="1" applyFill="1" applyBorder="1" applyAlignment="1">
      <alignment horizontal="center" vertical="center"/>
    </xf>
    <xf numFmtId="0" fontId="102" fillId="55" borderId="0" xfId="265" applyFont="1" applyFill="1" applyAlignment="1">
      <alignment horizontal="center" vertical="center"/>
    </xf>
    <xf numFmtId="10" fontId="18" fillId="55" borderId="34" xfId="268" applyNumberFormat="1" applyFont="1" applyFill="1" applyBorder="1" applyAlignment="1" applyProtection="1">
      <alignment horizontal="right" vertical="center"/>
    </xf>
    <xf numFmtId="10" fontId="18" fillId="55" borderId="2" xfId="268" applyNumberFormat="1" applyFont="1" applyFill="1" applyBorder="1" applyAlignment="1" applyProtection="1">
      <alignment horizontal="right" vertical="center"/>
    </xf>
    <xf numFmtId="10" fontId="18" fillId="55" borderId="37" xfId="268" applyNumberFormat="1" applyFont="1" applyFill="1" applyBorder="1" applyAlignment="1" applyProtection="1">
      <alignment horizontal="right" vertical="center"/>
    </xf>
    <xf numFmtId="2" fontId="18" fillId="55" borderId="43" xfId="265" applyNumberFormat="1" applyFont="1" applyFill="1" applyBorder="1" applyAlignment="1">
      <alignment horizontal="right" vertical="center"/>
    </xf>
    <xf numFmtId="2" fontId="18" fillId="55" borderId="0" xfId="265" applyNumberFormat="1" applyFont="1" applyFill="1" applyAlignment="1">
      <alignment horizontal="right" vertical="center"/>
    </xf>
    <xf numFmtId="2" fontId="18" fillId="55" borderId="35" xfId="265" applyNumberFormat="1" applyFont="1" applyFill="1" applyBorder="1" applyAlignment="1">
      <alignment horizontal="right" vertical="center"/>
    </xf>
    <xf numFmtId="2" fontId="18" fillId="55" borderId="5" xfId="265" applyNumberFormat="1" applyFont="1" applyFill="1" applyBorder="1" applyAlignment="1">
      <alignment horizontal="right" vertical="center"/>
    </xf>
    <xf numFmtId="10" fontId="18" fillId="55" borderId="7" xfId="268" applyNumberFormat="1" applyFont="1" applyFill="1" applyBorder="1" applyAlignment="1" applyProtection="1">
      <alignment horizontal="right" vertical="center"/>
    </xf>
    <xf numFmtId="10" fontId="18" fillId="55" borderId="42" xfId="268" applyNumberFormat="1" applyFont="1" applyFill="1" applyBorder="1" applyAlignment="1" applyProtection="1">
      <alignment horizontal="right" vertical="center"/>
    </xf>
    <xf numFmtId="0" fontId="23" fillId="3" borderId="0" xfId="304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0" fontId="23" fillId="3" borderId="37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right" vertical="center"/>
    </xf>
    <xf numFmtId="0" fontId="23" fillId="3" borderId="36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23" fillId="0" borderId="20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08" fillId="3" borderId="0" xfId="0" applyFont="1" applyFill="1"/>
    <xf numFmtId="10" fontId="25" fillId="3" borderId="40" xfId="0" applyNumberFormat="1" applyFont="1" applyFill="1" applyBorder="1" applyAlignment="1">
      <alignment horizontal="center" vertical="center"/>
    </xf>
    <xf numFmtId="167" fontId="16" fillId="3" borderId="0" xfId="304" applyFont="1" applyFill="1" applyBorder="1"/>
    <xf numFmtId="0" fontId="25" fillId="3" borderId="0" xfId="1" applyFont="1" applyFill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49" fontId="95" fillId="3" borderId="0" xfId="0" applyNumberFormat="1" applyFont="1" applyFill="1" applyAlignment="1" applyProtection="1">
      <alignment horizontal="left" vertical="center"/>
      <protection locked="0"/>
    </xf>
    <xf numFmtId="49" fontId="23" fillId="3" borderId="0" xfId="0" applyNumberFormat="1" applyFont="1" applyFill="1" applyAlignment="1" applyProtection="1">
      <alignment horizontal="left" vertical="center"/>
      <protection locked="0"/>
    </xf>
    <xf numFmtId="0" fontId="110" fillId="3" borderId="0" xfId="0" applyFont="1" applyFill="1" applyAlignment="1">
      <alignment vertical="center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1" fontId="25" fillId="53" borderId="24" xfId="1" applyNumberFormat="1" applyFont="1" applyFill="1" applyBorder="1" applyAlignment="1">
      <alignment horizontal="center" vertical="center"/>
    </xf>
    <xf numFmtId="1" fontId="110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0" fillId="3" borderId="0" xfId="0" applyNumberFormat="1" applyFont="1" applyFill="1" applyAlignment="1">
      <alignment vertical="center"/>
    </xf>
    <xf numFmtId="0" fontId="111" fillId="3" borderId="0" xfId="0" applyFont="1" applyFill="1" applyAlignment="1">
      <alignment horizontal="left" vertical="center"/>
    </xf>
    <xf numFmtId="0" fontId="15" fillId="56" borderId="0" xfId="0" applyFont="1" applyFill="1" applyAlignment="1">
      <alignment horizontal="center" vertical="center"/>
    </xf>
    <xf numFmtId="2" fontId="16" fillId="55" borderId="26" xfId="268" applyNumberFormat="1" applyFont="1" applyFill="1" applyBorder="1" applyAlignment="1">
      <alignment horizontal="center" vertical="center"/>
    </xf>
    <xf numFmtId="2" fontId="25" fillId="55" borderId="44" xfId="1" applyNumberFormat="1" applyFont="1" applyFill="1" applyBorder="1" applyAlignment="1">
      <alignment horizontal="center" vertical="center"/>
    </xf>
    <xf numFmtId="0" fontId="112" fillId="3" borderId="0" xfId="2" quotePrefix="1" applyFont="1" applyFill="1" applyBorder="1" applyAlignment="1">
      <alignment horizontal="left"/>
    </xf>
    <xf numFmtId="0" fontId="25" fillId="53" borderId="0" xfId="1" applyFont="1" applyFill="1" applyBorder="1" applyAlignment="1">
      <alignment horizontal="center" vertical="center"/>
    </xf>
    <xf numFmtId="0" fontId="25" fillId="55" borderId="24" xfId="1" applyFont="1" applyFill="1" applyBorder="1" applyAlignment="1">
      <alignment horizontal="center" vertical="center"/>
    </xf>
    <xf numFmtId="2" fontId="25" fillId="55" borderId="24" xfId="1" applyNumberFormat="1" applyFont="1" applyFill="1" applyBorder="1" applyAlignment="1">
      <alignment horizontal="center" vertical="center"/>
    </xf>
    <xf numFmtId="0" fontId="25" fillId="55" borderId="44" xfId="1" applyFont="1" applyFill="1" applyBorder="1" applyAlignment="1">
      <alignment horizontal="center" vertical="center"/>
    </xf>
    <xf numFmtId="2" fontId="25" fillId="55" borderId="2" xfId="1" applyNumberFormat="1" applyFont="1" applyFill="1" applyBorder="1" applyAlignment="1">
      <alignment horizontal="center" vertical="center"/>
    </xf>
    <xf numFmtId="2" fontId="16" fillId="55" borderId="5" xfId="0" applyNumberFormat="1" applyFont="1" applyFill="1" applyBorder="1" applyAlignment="1">
      <alignment horizontal="right"/>
    </xf>
    <xf numFmtId="2" fontId="16" fillId="55" borderId="0" xfId="0" applyNumberFormat="1" applyFont="1" applyFill="1" applyAlignment="1">
      <alignment horizontal="right"/>
    </xf>
    <xf numFmtId="2" fontId="16" fillId="55" borderId="35" xfId="0" applyNumberFormat="1" applyFont="1" applyFill="1" applyBorder="1" applyAlignment="1">
      <alignment horizontal="right"/>
    </xf>
    <xf numFmtId="2" fontId="16" fillId="55" borderId="33" xfId="0" applyNumberFormat="1" applyFont="1" applyFill="1" applyBorder="1" applyAlignment="1">
      <alignment horizontal="right"/>
    </xf>
    <xf numFmtId="2" fontId="16" fillId="55" borderId="20" xfId="0" applyNumberFormat="1" applyFont="1" applyFill="1" applyBorder="1" applyAlignment="1">
      <alignment horizontal="right"/>
    </xf>
    <xf numFmtId="2" fontId="16" fillId="55" borderId="36" xfId="0" applyNumberFormat="1" applyFont="1" applyFill="1" applyBorder="1" applyAlignment="1">
      <alignment horizontal="right"/>
    </xf>
    <xf numFmtId="2" fontId="16" fillId="55" borderId="37" xfId="0" applyNumberFormat="1" applyFont="1" applyFill="1" applyBorder="1" applyAlignment="1">
      <alignment horizontal="right"/>
    </xf>
    <xf numFmtId="167" fontId="16" fillId="55" borderId="0" xfId="304" applyFont="1" applyFill="1" applyBorder="1" applyAlignment="1">
      <alignment horizontal="right"/>
    </xf>
    <xf numFmtId="2" fontId="16" fillId="55" borderId="38" xfId="0" applyNumberFormat="1" applyFont="1" applyFill="1" applyBorder="1"/>
    <xf numFmtId="0" fontId="13" fillId="0" borderId="34" xfId="0" applyFont="1" applyBorder="1"/>
    <xf numFmtId="0" fontId="16" fillId="0" borderId="38" xfId="0" applyFont="1" applyBorder="1" applyAlignment="1">
      <alignment horizontal="left" indent="1"/>
    </xf>
    <xf numFmtId="0" fontId="16" fillId="0" borderId="0" xfId="0" applyFont="1"/>
    <xf numFmtId="2" fontId="16" fillId="55" borderId="4" xfId="0" applyNumberFormat="1" applyFont="1" applyFill="1" applyBorder="1"/>
    <xf numFmtId="167" fontId="25" fillId="55" borderId="2" xfId="304" applyFont="1" applyFill="1" applyBorder="1" applyAlignment="1">
      <alignment horizontal="right" vertical="center"/>
    </xf>
    <xf numFmtId="167" fontId="25" fillId="55" borderId="37" xfId="304" applyFont="1" applyFill="1" applyBorder="1" applyAlignment="1">
      <alignment horizontal="right" vertical="center"/>
    </xf>
    <xf numFmtId="168" fontId="25" fillId="55" borderId="2" xfId="0" applyNumberFormat="1" applyFont="1" applyFill="1" applyBorder="1" applyAlignment="1">
      <alignment horizontal="right" vertical="center"/>
    </xf>
    <xf numFmtId="168" fontId="25" fillId="55" borderId="37" xfId="0" applyNumberFormat="1" applyFont="1" applyFill="1" applyBorder="1" applyAlignment="1">
      <alignment horizontal="right" vertical="center"/>
    </xf>
    <xf numFmtId="2" fontId="25" fillId="55" borderId="0" xfId="0" applyNumberFormat="1" applyFont="1" applyFill="1" applyAlignment="1">
      <alignment horizontal="right" vertical="center"/>
    </xf>
    <xf numFmtId="168" fontId="25" fillId="55" borderId="0" xfId="0" applyNumberFormat="1" applyFont="1" applyFill="1" applyAlignment="1">
      <alignment horizontal="right" vertical="center"/>
    </xf>
    <xf numFmtId="168" fontId="25" fillId="55" borderId="6" xfId="0" applyNumberFormat="1" applyFont="1" applyFill="1" applyBorder="1" applyAlignment="1">
      <alignment horizontal="right" vertical="center"/>
    </xf>
    <xf numFmtId="49" fontId="104" fillId="51" borderId="0" xfId="0" applyNumberFormat="1" applyFont="1" applyFill="1" applyAlignment="1" applyProtection="1">
      <alignment horizontal="left" vertical="center" indent="1"/>
      <protection locked="0"/>
    </xf>
    <xf numFmtId="2" fontId="16" fillId="53" borderId="26" xfId="268" applyNumberFormat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left" vertical="center"/>
    </xf>
    <xf numFmtId="189" fontId="25" fillId="55" borderId="26" xfId="0" applyNumberFormat="1" applyFont="1" applyFill="1" applyBorder="1" applyAlignment="1">
      <alignment horizontal="center" vertical="center"/>
    </xf>
    <xf numFmtId="189" fontId="16" fillId="55" borderId="26" xfId="268" applyNumberFormat="1" applyFont="1" applyFill="1" applyBorder="1" applyAlignment="1">
      <alignment horizontal="center" vertical="center"/>
    </xf>
    <xf numFmtId="10" fontId="25" fillId="55" borderId="26" xfId="0" applyNumberFormat="1" applyFont="1" applyFill="1" applyBorder="1" applyAlignment="1">
      <alignment horizontal="center" vertical="center"/>
    </xf>
    <xf numFmtId="189" fontId="25" fillId="55" borderId="26" xfId="268" applyNumberFormat="1" applyFont="1" applyFill="1" applyBorder="1" applyAlignment="1">
      <alignment horizontal="center" vertical="center"/>
    </xf>
    <xf numFmtId="10" fontId="16" fillId="55" borderId="26" xfId="0" applyNumberFormat="1" applyFont="1" applyFill="1" applyBorder="1" applyAlignment="1">
      <alignment horizontal="center" vertical="center"/>
    </xf>
    <xf numFmtId="188" fontId="21" fillId="55" borderId="24" xfId="55" applyNumberFormat="1" applyFont="1" applyFill="1" applyBorder="1" applyAlignment="1" applyProtection="1">
      <alignment horizontal="center" vertical="center"/>
    </xf>
    <xf numFmtId="2" fontId="16" fillId="57" borderId="26" xfId="268" applyNumberFormat="1" applyFont="1" applyFill="1" applyBorder="1" applyAlignment="1">
      <alignment horizontal="center" vertical="center"/>
    </xf>
    <xf numFmtId="0" fontId="25" fillId="57" borderId="24" xfId="1" applyFont="1" applyFill="1" applyBorder="1" applyAlignment="1">
      <alignment horizontal="center" vertical="center"/>
    </xf>
    <xf numFmtId="0" fontId="25" fillId="57" borderId="0" xfId="1" applyFont="1" applyFill="1" applyBorder="1" applyAlignment="1">
      <alignment horizontal="center" vertical="center"/>
    </xf>
    <xf numFmtId="2" fontId="25" fillId="57" borderId="44" xfId="1" applyNumberFormat="1" applyFont="1" applyFill="1" applyBorder="1" applyAlignment="1">
      <alignment horizontal="center" vertical="center"/>
    </xf>
    <xf numFmtId="2" fontId="25" fillId="57" borderId="24" xfId="1" applyNumberFormat="1" applyFont="1" applyFill="1" applyBorder="1" applyAlignment="1">
      <alignment horizontal="center" vertical="center"/>
    </xf>
    <xf numFmtId="10" fontId="25" fillId="57" borderId="44" xfId="268" applyNumberFormat="1" applyFont="1" applyFill="1" applyBorder="1" applyAlignment="1">
      <alignment horizontal="center" vertical="center"/>
    </xf>
    <xf numFmtId="0" fontId="4" fillId="57" borderId="0" xfId="0" applyFont="1" applyFill="1" applyAlignment="1">
      <alignment horizontal="center" vertical="center"/>
    </xf>
    <xf numFmtId="9" fontId="16" fillId="57" borderId="26" xfId="268" applyFont="1" applyFill="1" applyBorder="1" applyAlignment="1">
      <alignment horizontal="center" vertical="center"/>
    </xf>
    <xf numFmtId="49" fontId="104" fillId="58" borderId="0" xfId="0" applyNumberFormat="1" applyFont="1" applyFill="1" applyAlignment="1" applyProtection="1">
      <alignment horizontal="left" vertical="center" indent="1"/>
      <protection locked="0"/>
    </xf>
    <xf numFmtId="0" fontId="15" fillId="57" borderId="0" xfId="0" applyFont="1" applyFill="1" applyAlignment="1">
      <alignment horizontal="center" vertical="center"/>
    </xf>
    <xf numFmtId="0" fontId="105" fillId="58" borderId="0" xfId="0" applyFont="1" applyFill="1" applyAlignment="1">
      <alignment vertical="center"/>
    </xf>
    <xf numFmtId="1" fontId="25" fillId="57" borderId="24" xfId="1" applyNumberFormat="1" applyFont="1" applyFill="1" applyBorder="1" applyAlignment="1">
      <alignment horizontal="center" vertical="center"/>
    </xf>
    <xf numFmtId="0" fontId="16" fillId="57" borderId="0" xfId="0" applyFont="1" applyFill="1" applyAlignment="1">
      <alignment horizontal="center" vertical="center"/>
    </xf>
    <xf numFmtId="10" fontId="25" fillId="57" borderId="26" xfId="0" applyNumberFormat="1" applyFont="1" applyFill="1" applyBorder="1" applyAlignment="1">
      <alignment horizontal="center" vertical="center"/>
    </xf>
    <xf numFmtId="0" fontId="114" fillId="3" borderId="0" xfId="0" applyFont="1" applyFill="1" applyAlignment="1">
      <alignment horizontal="center" vertical="center"/>
    </xf>
    <xf numFmtId="0" fontId="23" fillId="3" borderId="0" xfId="146" applyFont="1" applyFill="1" applyAlignment="1">
      <alignment horizontal="center" vertical="center"/>
    </xf>
    <xf numFmtId="169" fontId="25" fillId="53" borderId="24" xfId="339" applyNumberFormat="1" applyFont="1" applyFill="1" applyBorder="1" applyAlignment="1">
      <alignment horizontal="center" vertical="center"/>
    </xf>
    <xf numFmtId="0" fontId="4" fillId="59" borderId="0" xfId="0" applyFont="1" applyFill="1" applyAlignment="1">
      <alignment horizontal="center" vertical="center"/>
    </xf>
    <xf numFmtId="0" fontId="0" fillId="59" borderId="0" xfId="0" applyFill="1" applyAlignment="1">
      <alignment vertical="center"/>
    </xf>
    <xf numFmtId="169" fontId="0" fillId="3" borderId="0" xfId="339" applyNumberFormat="1" applyFont="1" applyFill="1" applyAlignment="1">
      <alignment vertical="center"/>
    </xf>
    <xf numFmtId="2" fontId="16" fillId="3" borderId="26" xfId="268" applyNumberFormat="1" applyFont="1" applyFill="1" applyBorder="1" applyAlignment="1">
      <alignment horizontal="center" vertical="center"/>
    </xf>
    <xf numFmtId="1" fontId="16" fillId="3" borderId="26" xfId="268" applyNumberFormat="1" applyFont="1" applyFill="1" applyBorder="1" applyAlignment="1">
      <alignment horizontal="center" vertical="center"/>
    </xf>
    <xf numFmtId="10" fontId="25" fillId="53" borderId="44" xfId="1" applyNumberFormat="1" applyFont="1" applyFill="1" applyBorder="1" applyAlignment="1">
      <alignment horizontal="center" vertical="center"/>
    </xf>
    <xf numFmtId="10" fontId="25" fillId="53" borderId="24" xfId="1" applyNumberFormat="1" applyFont="1" applyFill="1" applyBorder="1" applyAlignment="1">
      <alignment horizontal="center" vertical="center"/>
    </xf>
    <xf numFmtId="192" fontId="102" fillId="55" borderId="0" xfId="265" applyNumberFormat="1" applyFont="1" applyFill="1" applyAlignment="1">
      <alignment horizontal="center" vertical="center"/>
    </xf>
    <xf numFmtId="43" fontId="25" fillId="55" borderId="2" xfId="0" applyNumberFormat="1" applyFont="1" applyFill="1" applyBorder="1" applyAlignment="1">
      <alignment horizontal="right" vertical="center"/>
    </xf>
    <xf numFmtId="0" fontId="1" fillId="3" borderId="0" xfId="340" applyFill="1"/>
    <xf numFmtId="0" fontId="1" fillId="0" borderId="0" xfId="340"/>
    <xf numFmtId="9" fontId="16" fillId="55" borderId="4" xfId="0" applyNumberFormat="1" applyFont="1" applyFill="1" applyBorder="1"/>
    <xf numFmtId="0" fontId="89" fillId="3" borderId="23" xfId="3" applyFont="1" applyFill="1" applyBorder="1" applyAlignment="1">
      <alignment horizontal="center"/>
    </xf>
  </cellXfs>
  <cellStyles count="34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78F6AB27-EAB0-4441-8B15-BC069D0B4EFD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17" xfId="340" xr:uid="{7F9ECA3D-25A5-40EF-BABC-3A7B8796A701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customXml" Target="../customXml/item3.xml" Id="rId17" /><Relationship Type="http://schemas.openxmlformats.org/officeDocument/2006/relationships/worksheet" Target="worksheets/sheet2.xml" Id="rId2" /><Relationship Type="http://schemas.openxmlformats.org/officeDocument/2006/relationships/customXml" Target="../customXml/item2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74307</xdr:colOff>
      <xdr:row>49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40FDB35-6F39-47CE-AD5D-F82ABC9B2FBC}"/>
            </a:ext>
            <a:ext uri="{147F2762-F138-4A5C-976F-8EAC2B608ADB}">
              <a16:predDERef xmlns:a16="http://schemas.microsoft.com/office/drawing/2014/main" pred="{EC422D63-18D4-C46E-FE53-408EA044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8303907" cy="8896350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3</xdr:row>
      <xdr:rowOff>133350</xdr:rowOff>
    </xdr:from>
    <xdr:ext cx="5572125" cy="3762375"/>
    <xdr:sp macro="" textlink="">
      <xdr:nvSpPr>
        <xdr:cNvPr id="3" name="TextBox 2" title="5etw34ytqw3">
          <a:extLst>
            <a:ext uri="{FF2B5EF4-FFF2-40B4-BE49-F238E27FC236}">
              <a16:creationId xmlns:a16="http://schemas.microsoft.com/office/drawing/2014/main" id="{BDAEBAFA-4E6B-4F34-989B-BB46518E64F0}"/>
            </a:ext>
            <a:ext uri="{147F2762-F138-4A5C-976F-8EAC2B608ADB}">
              <a16:predDERef xmlns:a16="http://schemas.microsoft.com/office/drawing/2014/main" pred="{87C08B3D-FED8-D4B9-4F18-8521A7C426AA}"/>
            </a:ext>
          </a:extLst>
        </xdr:cNvPr>
        <xdr:cNvSpPr txBox="1"/>
      </xdr:nvSpPr>
      <xdr:spPr>
        <a:xfrm>
          <a:off x="371475" y="676275"/>
          <a:ext cx="5572125" cy="3762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2000">
              <a:solidFill>
                <a:schemeClr val="bg1"/>
              </a:solidFill>
              <a:effectLst/>
              <a:latin typeface="Bree Serif" panose="02000503040000020004" pitchFamily="2" charset="0"/>
              <a:ea typeface="+mn-ea"/>
              <a:cs typeface="+mn-cs"/>
            </a:rPr>
            <a:t>Attachment 12.2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2000">
            <a:solidFill>
              <a:schemeClr val="bg1"/>
            </a:solidFill>
            <a:effectLst/>
            <a:latin typeface="Bree Serif" panose="02000503040000020004" pitchFamily="2" charset="0"/>
            <a:ea typeface="+mn-ea"/>
            <a:cs typeface="+mn-cs"/>
          </a:endParaRPr>
        </a:p>
        <a:p>
          <a:r>
            <a:rPr lang="en-AU" sz="2500" u="none" baseline="0">
              <a:solidFill>
                <a:schemeClr val="bg1"/>
              </a:solidFill>
              <a:latin typeface="Bree Serif" panose="02000503040000020004" pitchFamily="2" charset="0"/>
            </a:rPr>
            <a:t>CESS Model</a:t>
          </a:r>
        </a:p>
        <a:p>
          <a:endParaRPr lang="en-AU" sz="1800" b="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r>
            <a:rPr lang="en-AU" sz="1800" b="0" baseline="0">
              <a:solidFill>
                <a:schemeClr val="bg1"/>
              </a:solidFill>
              <a:latin typeface="Bree Serif" panose="02000503040000020004" pitchFamily="2" charset="0"/>
            </a:rPr>
            <a:t>July 2025</a:t>
          </a: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endParaRPr lang="en-AU" sz="1800" baseline="0">
            <a:solidFill>
              <a:schemeClr val="bg1"/>
            </a:solidFill>
            <a:latin typeface="Bree Serif" panose="02000503040000020004" pitchFamily="2" charset="0"/>
          </a:endParaRPr>
        </a:p>
        <a:p>
          <a:r>
            <a:rPr lang="en-AU" sz="1800" baseline="0">
              <a:solidFill>
                <a:srgbClr val="00B0F0"/>
              </a:solidFill>
              <a:latin typeface="Bree Serif" panose="02000503040000020004" pitchFamily="2" charset="0"/>
            </a:rPr>
            <a:t>Public</a:t>
          </a:r>
        </a:p>
      </xdr:txBody>
    </xdr:sp>
    <xdr:clientData/>
  </xdr:oneCellAnchor>
  <xdr:twoCellAnchor>
    <xdr:from>
      <xdr:col>0</xdr:col>
      <xdr:colOff>352425</xdr:colOff>
      <xdr:row>14</xdr:row>
      <xdr:rowOff>142875</xdr:rowOff>
    </xdr:from>
    <xdr:to>
      <xdr:col>8</xdr:col>
      <xdr:colOff>466725</xdr:colOff>
      <xdr:row>14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56DA1B3-C2A1-49D9-ABED-80485C2150EF}"/>
            </a:ext>
          </a:extLst>
        </xdr:cNvPr>
        <xdr:cNvCxnSpPr/>
      </xdr:nvCxnSpPr>
      <xdr:spPr>
        <a:xfrm flipV="1">
          <a:off x="352425" y="2676525"/>
          <a:ext cx="5600700" cy="9525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333376</xdr:colOff>
      <xdr:row>36</xdr:row>
      <xdr:rowOff>28576</xdr:rowOff>
    </xdr:from>
    <xdr:to>
      <xdr:col>5</xdr:col>
      <xdr:colOff>295276</xdr:colOff>
      <xdr:row>43</xdr:row>
      <xdr:rowOff>46811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59FA1FDC-3545-4F6E-BD6D-447AE37533E8}"/>
            </a:ext>
            <a:ext uri="{147F2762-F138-4A5C-976F-8EAC2B608ADB}">
              <a16:predDERef xmlns:a16="http://schemas.microsoft.com/office/drawing/2014/main" pred="{82CCE418-28E9-4964-7460-74CB9C7C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6" y="6543676"/>
          <a:ext cx="3390900" cy="12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D4B9-68DE-40FD-8E6A-65589B97DE9A}">
  <dimension ref="A1:FO334"/>
  <sheetViews>
    <sheetView tabSelected="1" zoomScale="115" zoomScaleNormal="115" workbookViewId="0">
      <selection activeCell="N4" sqref="N4"/>
    </sheetView>
  </sheetViews>
  <sheetFormatPr defaultRowHeight="14.25"/>
  <cols>
    <col min="1" max="11" width="9.140625" style="216"/>
    <col min="12" max="12" width="10.28515625" style="216" customWidth="1"/>
    <col min="13" max="16384" width="9.140625" style="216"/>
  </cols>
  <sheetData>
    <row r="1" spans="1:17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</row>
    <row r="2" spans="1:17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</row>
    <row r="3" spans="1:17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</row>
    <row r="4" spans="1:17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</row>
    <row r="5" spans="1:17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  <c r="FL5" s="215"/>
      <c r="FM5" s="215"/>
      <c r="FN5" s="215"/>
      <c r="FO5" s="215"/>
    </row>
    <row r="6" spans="1:17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</row>
    <row r="7" spans="1:17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</row>
    <row r="8" spans="1:17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</row>
    <row r="9" spans="1:17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</row>
    <row r="10" spans="1:17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</row>
    <row r="11" spans="1:17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</row>
    <row r="12" spans="1:17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</row>
    <row r="13" spans="1:171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</row>
    <row r="14" spans="1:171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</row>
    <row r="15" spans="1:171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</row>
    <row r="16" spans="1:171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</row>
    <row r="17" spans="1:17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</row>
    <row r="18" spans="1:17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</row>
    <row r="19" spans="1:171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</row>
    <row r="20" spans="1:171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</row>
    <row r="21" spans="1:17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215"/>
      <c r="FL21" s="215"/>
      <c r="FM21" s="215"/>
      <c r="FN21" s="215"/>
      <c r="FO21" s="215"/>
    </row>
    <row r="22" spans="1:17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</row>
    <row r="23" spans="1:171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  <c r="FH23" s="215"/>
      <c r="FI23" s="215"/>
      <c r="FJ23" s="215"/>
      <c r="FK23" s="215"/>
      <c r="FL23" s="215"/>
      <c r="FM23" s="215"/>
      <c r="FN23" s="215"/>
      <c r="FO23" s="215"/>
    </row>
    <row r="24" spans="1:171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5"/>
      <c r="FF24" s="215"/>
      <c r="FG24" s="215"/>
      <c r="FH24" s="215"/>
      <c r="FI24" s="215"/>
      <c r="FJ24" s="215"/>
      <c r="FK24" s="215"/>
      <c r="FL24" s="215"/>
      <c r="FM24" s="215"/>
      <c r="FN24" s="215"/>
      <c r="FO24" s="215"/>
    </row>
    <row r="25" spans="1:171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215"/>
      <c r="FE25" s="215"/>
      <c r="FF25" s="215"/>
      <c r="FG25" s="215"/>
      <c r="FH25" s="215"/>
      <c r="FI25" s="215"/>
      <c r="FJ25" s="215"/>
      <c r="FK25" s="215"/>
      <c r="FL25" s="215"/>
      <c r="FM25" s="215"/>
      <c r="FN25" s="215"/>
      <c r="FO25" s="215"/>
    </row>
    <row r="26" spans="1:17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</row>
    <row r="27" spans="1:17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  <c r="FE27" s="215"/>
      <c r="FF27" s="215"/>
      <c r="FG27" s="215"/>
      <c r="FH27" s="215"/>
      <c r="FI27" s="215"/>
      <c r="FJ27" s="215"/>
      <c r="FK27" s="215"/>
      <c r="FL27" s="215"/>
      <c r="FM27" s="215"/>
      <c r="FN27" s="215"/>
      <c r="FO27" s="215"/>
    </row>
    <row r="28" spans="1:171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215"/>
      <c r="FE28" s="215"/>
      <c r="FF28" s="215"/>
      <c r="FG28" s="215"/>
      <c r="FH28" s="215"/>
      <c r="FI28" s="215"/>
      <c r="FJ28" s="215"/>
      <c r="FK28" s="215"/>
      <c r="FL28" s="215"/>
      <c r="FM28" s="215"/>
      <c r="FN28" s="215"/>
      <c r="FO28" s="215"/>
    </row>
    <row r="29" spans="1:171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215"/>
      <c r="FE29" s="215"/>
      <c r="FF29" s="215"/>
      <c r="FG29" s="215"/>
      <c r="FH29" s="215"/>
      <c r="FI29" s="215"/>
      <c r="FJ29" s="215"/>
      <c r="FK29" s="215"/>
      <c r="FL29" s="215"/>
      <c r="FM29" s="215"/>
      <c r="FN29" s="215"/>
      <c r="FO29" s="215"/>
    </row>
    <row r="30" spans="1:17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  <c r="EO30" s="215"/>
      <c r="EP30" s="215"/>
      <c r="EQ30" s="215"/>
      <c r="ER30" s="215"/>
      <c r="ES30" s="215"/>
      <c r="ET30" s="215"/>
      <c r="EU30" s="215"/>
      <c r="EV30" s="215"/>
      <c r="EW30" s="215"/>
      <c r="EX30" s="215"/>
      <c r="EY30" s="215"/>
      <c r="EZ30" s="215"/>
      <c r="FA30" s="215"/>
      <c r="FB30" s="215"/>
      <c r="FC30" s="215"/>
      <c r="FD30" s="215"/>
      <c r="FE30" s="215"/>
      <c r="FF30" s="215"/>
      <c r="FG30" s="215"/>
      <c r="FH30" s="215"/>
      <c r="FI30" s="215"/>
      <c r="FJ30" s="215"/>
      <c r="FK30" s="215"/>
      <c r="FL30" s="215"/>
      <c r="FM30" s="215"/>
      <c r="FN30" s="215"/>
      <c r="FO30" s="215"/>
    </row>
    <row r="31" spans="1:17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</row>
    <row r="32" spans="1:171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</row>
    <row r="33" spans="1:171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5"/>
      <c r="FK33" s="215"/>
      <c r="FL33" s="215"/>
      <c r="FM33" s="215"/>
      <c r="FN33" s="215"/>
      <c r="FO33" s="215"/>
    </row>
    <row r="34" spans="1:171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</row>
    <row r="35" spans="1:171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</row>
    <row r="36" spans="1:171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</row>
    <row r="37" spans="1:171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</row>
    <row r="38" spans="1:171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</row>
    <row r="39" spans="1:171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</row>
    <row r="40" spans="1:171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</row>
    <row r="41" spans="1:171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</row>
    <row r="42" spans="1:171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  <c r="EO42" s="215"/>
      <c r="EP42" s="215"/>
      <c r="EQ42" s="215"/>
      <c r="ER42" s="215"/>
      <c r="ES42" s="215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</row>
    <row r="43" spans="1:171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</row>
    <row r="44" spans="1:171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</row>
    <row r="45" spans="1:171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</row>
    <row r="46" spans="1:171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  <c r="EO46" s="215"/>
      <c r="EP46" s="215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</row>
    <row r="47" spans="1:171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5"/>
      <c r="DM47" s="215"/>
      <c r="DN47" s="215"/>
      <c r="DO47" s="215"/>
      <c r="DP47" s="215"/>
      <c r="DQ47" s="215"/>
      <c r="DR47" s="215"/>
      <c r="DS47" s="215"/>
      <c r="DT47" s="215"/>
      <c r="DU47" s="215"/>
      <c r="DV47" s="215"/>
      <c r="DW47" s="215"/>
      <c r="DX47" s="215"/>
      <c r="DY47" s="215"/>
      <c r="DZ47" s="215"/>
      <c r="EA47" s="215"/>
      <c r="EB47" s="215"/>
      <c r="EC47" s="215"/>
      <c r="ED47" s="215"/>
      <c r="EE47" s="215"/>
      <c r="EF47" s="215"/>
      <c r="EG47" s="215"/>
      <c r="EH47" s="215"/>
      <c r="EI47" s="215"/>
      <c r="EJ47" s="215"/>
      <c r="EK47" s="215"/>
      <c r="EL47" s="215"/>
      <c r="EM47" s="215"/>
      <c r="EN47" s="215"/>
      <c r="EO47" s="215"/>
      <c r="EP47" s="215"/>
      <c r="EQ47" s="215"/>
      <c r="ER47" s="215"/>
      <c r="ES47" s="215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</row>
    <row r="48" spans="1:171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  <c r="EO48" s="215"/>
      <c r="EP48" s="215"/>
      <c r="EQ48" s="215"/>
      <c r="ER48" s="215"/>
      <c r="ES48" s="215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</row>
    <row r="49" spans="1:171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</row>
    <row r="50" spans="1:171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5"/>
      <c r="DK50" s="215"/>
      <c r="DL50" s="215"/>
      <c r="DM50" s="215"/>
      <c r="DN50" s="215"/>
      <c r="DO50" s="215"/>
      <c r="DP50" s="215"/>
      <c r="DQ50" s="215"/>
      <c r="DR50" s="215"/>
      <c r="DS50" s="215"/>
      <c r="DT50" s="215"/>
      <c r="DU50" s="215"/>
      <c r="DV50" s="215"/>
      <c r="DW50" s="215"/>
      <c r="DX50" s="215"/>
      <c r="DY50" s="215"/>
      <c r="DZ50" s="215"/>
      <c r="EA50" s="215"/>
      <c r="EB50" s="215"/>
      <c r="EC50" s="215"/>
      <c r="ED50" s="215"/>
      <c r="EE50" s="215"/>
      <c r="EF50" s="215"/>
      <c r="EG50" s="215"/>
      <c r="EH50" s="215"/>
      <c r="EI50" s="215"/>
      <c r="EJ50" s="215"/>
      <c r="EK50" s="215"/>
      <c r="EL50" s="215"/>
      <c r="EM50" s="215"/>
      <c r="EN50" s="215"/>
      <c r="EO50" s="215"/>
      <c r="EP50" s="215"/>
      <c r="EQ50" s="215"/>
      <c r="ER50" s="215"/>
      <c r="ES50" s="215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</row>
    <row r="51" spans="1:171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</row>
    <row r="52" spans="1:171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  <c r="EO52" s="215"/>
      <c r="EP52" s="215"/>
      <c r="EQ52" s="215"/>
      <c r="ER52" s="215"/>
      <c r="ES52" s="215"/>
      <c r="ET52" s="215"/>
      <c r="EU52" s="215"/>
      <c r="EV52" s="215"/>
      <c r="EW52" s="215"/>
      <c r="EX52" s="215"/>
      <c r="EY52" s="215"/>
      <c r="EZ52" s="215"/>
      <c r="FA52" s="215"/>
      <c r="FB52" s="215"/>
      <c r="FC52" s="215"/>
      <c r="FD52" s="215"/>
      <c r="FE52" s="215"/>
      <c r="FF52" s="215"/>
      <c r="FG52" s="215"/>
      <c r="FH52" s="215"/>
      <c r="FI52" s="215"/>
      <c r="FJ52" s="215"/>
      <c r="FK52" s="215"/>
      <c r="FL52" s="215"/>
      <c r="FM52" s="215"/>
      <c r="FN52" s="215"/>
      <c r="FO52" s="215"/>
    </row>
    <row r="53" spans="1:171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  <c r="EO53" s="215"/>
      <c r="EP53" s="215"/>
      <c r="EQ53" s="215"/>
      <c r="ER53" s="215"/>
      <c r="ES53" s="215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</row>
    <row r="54" spans="1:171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</row>
    <row r="55" spans="1:171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  <c r="EN55" s="215"/>
      <c r="EO55" s="215"/>
      <c r="EP55" s="215"/>
      <c r="EQ55" s="215"/>
      <c r="ER55" s="215"/>
      <c r="ES55" s="215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</row>
    <row r="56" spans="1:171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  <c r="FF56" s="215"/>
      <c r="FG56" s="215"/>
      <c r="FH56" s="215"/>
      <c r="FI56" s="215"/>
      <c r="FJ56" s="215"/>
      <c r="FK56" s="215"/>
      <c r="FL56" s="215"/>
      <c r="FM56" s="215"/>
      <c r="FN56" s="215"/>
      <c r="FO56" s="215"/>
    </row>
    <row r="57" spans="1:171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5"/>
      <c r="FK57" s="215"/>
      <c r="FL57" s="215"/>
      <c r="FM57" s="215"/>
      <c r="FN57" s="215"/>
      <c r="FO57" s="215"/>
    </row>
    <row r="58" spans="1:171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</row>
    <row r="59" spans="1:17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</row>
    <row r="60" spans="1:171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</row>
    <row r="61" spans="1:171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</row>
    <row r="62" spans="1:171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</row>
    <row r="63" spans="1:171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</row>
    <row r="64" spans="1:171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5"/>
      <c r="FF64" s="215"/>
      <c r="FG64" s="215"/>
      <c r="FH64" s="215"/>
      <c r="FI64" s="215"/>
      <c r="FJ64" s="215"/>
      <c r="FK64" s="215"/>
      <c r="FL64" s="215"/>
      <c r="FM64" s="215"/>
      <c r="FN64" s="215"/>
      <c r="FO64" s="215"/>
    </row>
    <row r="65" spans="1:171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5"/>
      <c r="FF65" s="215"/>
      <c r="FG65" s="215"/>
      <c r="FH65" s="215"/>
      <c r="FI65" s="215"/>
      <c r="FJ65" s="215"/>
      <c r="FK65" s="215"/>
      <c r="FL65" s="215"/>
      <c r="FM65" s="215"/>
      <c r="FN65" s="215"/>
      <c r="FO65" s="215"/>
    </row>
    <row r="66" spans="1:171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5"/>
      <c r="ES66" s="215"/>
      <c r="ET66" s="215"/>
      <c r="EU66" s="215"/>
      <c r="EV66" s="215"/>
      <c r="EW66" s="215"/>
      <c r="EX66" s="215"/>
      <c r="EY66" s="215"/>
      <c r="EZ66" s="215"/>
      <c r="FA66" s="215"/>
      <c r="FB66" s="215"/>
      <c r="FC66" s="215"/>
      <c r="FD66" s="215"/>
      <c r="FE66" s="215"/>
      <c r="FF66" s="215"/>
      <c r="FG66" s="215"/>
      <c r="FH66" s="215"/>
      <c r="FI66" s="215"/>
      <c r="FJ66" s="215"/>
      <c r="FK66" s="215"/>
      <c r="FL66" s="215"/>
      <c r="FM66" s="215"/>
      <c r="FN66" s="215"/>
      <c r="FO66" s="215"/>
    </row>
    <row r="67" spans="1:171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  <c r="EO67" s="215"/>
      <c r="EP67" s="215"/>
      <c r="EQ67" s="215"/>
      <c r="ER67" s="215"/>
      <c r="ES67" s="215"/>
      <c r="ET67" s="215"/>
      <c r="EU67" s="215"/>
      <c r="EV67" s="215"/>
      <c r="EW67" s="215"/>
      <c r="EX67" s="215"/>
      <c r="EY67" s="215"/>
      <c r="EZ67" s="215"/>
      <c r="FA67" s="215"/>
      <c r="FB67" s="215"/>
      <c r="FC67" s="215"/>
      <c r="FD67" s="215"/>
      <c r="FE67" s="215"/>
      <c r="FF67" s="215"/>
      <c r="FG67" s="215"/>
      <c r="FH67" s="215"/>
      <c r="FI67" s="215"/>
      <c r="FJ67" s="215"/>
      <c r="FK67" s="215"/>
      <c r="FL67" s="215"/>
      <c r="FM67" s="215"/>
      <c r="FN67" s="215"/>
      <c r="FO67" s="215"/>
    </row>
    <row r="68" spans="1:171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5"/>
      <c r="ES68" s="215"/>
      <c r="ET68" s="215"/>
      <c r="EU68" s="215"/>
      <c r="EV68" s="215"/>
      <c r="EW68" s="215"/>
      <c r="EX68" s="215"/>
      <c r="EY68" s="215"/>
      <c r="EZ68" s="215"/>
      <c r="FA68" s="215"/>
      <c r="FB68" s="215"/>
      <c r="FC68" s="215"/>
      <c r="FD68" s="215"/>
      <c r="FE68" s="215"/>
      <c r="FF68" s="215"/>
      <c r="FG68" s="215"/>
      <c r="FH68" s="215"/>
      <c r="FI68" s="215"/>
      <c r="FJ68" s="215"/>
      <c r="FK68" s="215"/>
      <c r="FL68" s="215"/>
      <c r="FM68" s="215"/>
      <c r="FN68" s="215"/>
      <c r="FO68" s="215"/>
    </row>
    <row r="69" spans="1:171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  <c r="EO69" s="215"/>
      <c r="EP69" s="215"/>
      <c r="EQ69" s="215"/>
      <c r="ER69" s="215"/>
      <c r="ES69" s="215"/>
      <c r="ET69" s="215"/>
      <c r="EU69" s="215"/>
      <c r="EV69" s="215"/>
      <c r="EW69" s="215"/>
      <c r="EX69" s="215"/>
      <c r="EY69" s="215"/>
      <c r="EZ69" s="215"/>
      <c r="FA69" s="215"/>
      <c r="FB69" s="215"/>
      <c r="FC69" s="215"/>
      <c r="FD69" s="215"/>
      <c r="FE69" s="215"/>
      <c r="FF69" s="215"/>
      <c r="FG69" s="215"/>
      <c r="FH69" s="215"/>
      <c r="FI69" s="215"/>
      <c r="FJ69" s="215"/>
      <c r="FK69" s="215"/>
      <c r="FL69" s="215"/>
      <c r="FM69" s="215"/>
      <c r="FN69" s="215"/>
      <c r="FO69" s="215"/>
    </row>
    <row r="70" spans="1:171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  <c r="EO70" s="215"/>
      <c r="EP70" s="215"/>
      <c r="EQ70" s="215"/>
      <c r="ER70" s="215"/>
      <c r="ES70" s="215"/>
      <c r="ET70" s="215"/>
      <c r="EU70" s="215"/>
      <c r="EV70" s="215"/>
      <c r="EW70" s="215"/>
      <c r="EX70" s="215"/>
      <c r="EY70" s="215"/>
      <c r="EZ70" s="215"/>
      <c r="FA70" s="215"/>
      <c r="FB70" s="215"/>
      <c r="FC70" s="215"/>
      <c r="FD70" s="215"/>
      <c r="FE70" s="215"/>
      <c r="FF70" s="215"/>
      <c r="FG70" s="215"/>
      <c r="FH70" s="215"/>
      <c r="FI70" s="215"/>
      <c r="FJ70" s="215"/>
      <c r="FK70" s="215"/>
      <c r="FL70" s="215"/>
      <c r="FM70" s="215"/>
      <c r="FN70" s="215"/>
      <c r="FO70" s="215"/>
    </row>
    <row r="71" spans="1:171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  <c r="EO71" s="215"/>
      <c r="EP71" s="215"/>
      <c r="EQ71" s="215"/>
      <c r="ER71" s="215"/>
      <c r="ES71" s="215"/>
      <c r="ET71" s="215"/>
      <c r="EU71" s="215"/>
      <c r="EV71" s="215"/>
      <c r="EW71" s="215"/>
      <c r="EX71" s="215"/>
      <c r="EY71" s="215"/>
      <c r="EZ71" s="215"/>
      <c r="FA71" s="215"/>
      <c r="FB71" s="215"/>
      <c r="FC71" s="215"/>
      <c r="FD71" s="215"/>
      <c r="FE71" s="215"/>
      <c r="FF71" s="215"/>
      <c r="FG71" s="215"/>
      <c r="FH71" s="215"/>
      <c r="FI71" s="215"/>
      <c r="FJ71" s="215"/>
      <c r="FK71" s="215"/>
      <c r="FL71" s="215"/>
      <c r="FM71" s="215"/>
      <c r="FN71" s="215"/>
      <c r="FO71" s="215"/>
    </row>
    <row r="72" spans="1:171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  <c r="EO72" s="215"/>
      <c r="EP72" s="215"/>
      <c r="EQ72" s="215"/>
      <c r="ER72" s="215"/>
      <c r="ES72" s="215"/>
      <c r="ET72" s="215"/>
      <c r="EU72" s="215"/>
      <c r="EV72" s="215"/>
      <c r="EW72" s="215"/>
      <c r="EX72" s="215"/>
      <c r="EY72" s="215"/>
      <c r="EZ72" s="215"/>
      <c r="FA72" s="215"/>
      <c r="FB72" s="215"/>
      <c r="FC72" s="215"/>
      <c r="FD72" s="215"/>
      <c r="FE72" s="215"/>
      <c r="FF72" s="215"/>
      <c r="FG72" s="215"/>
      <c r="FH72" s="215"/>
      <c r="FI72" s="215"/>
      <c r="FJ72" s="215"/>
      <c r="FK72" s="215"/>
      <c r="FL72" s="215"/>
      <c r="FM72" s="215"/>
      <c r="FN72" s="215"/>
      <c r="FO72" s="215"/>
    </row>
    <row r="73" spans="1:171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  <c r="EO73" s="215"/>
      <c r="EP73" s="215"/>
      <c r="EQ73" s="215"/>
      <c r="ER73" s="215"/>
      <c r="ES73" s="215"/>
      <c r="ET73" s="215"/>
      <c r="EU73" s="215"/>
      <c r="EV73" s="215"/>
      <c r="EW73" s="215"/>
      <c r="EX73" s="215"/>
      <c r="EY73" s="215"/>
      <c r="EZ73" s="215"/>
      <c r="FA73" s="215"/>
      <c r="FB73" s="215"/>
      <c r="FC73" s="215"/>
      <c r="FD73" s="215"/>
      <c r="FE73" s="215"/>
      <c r="FF73" s="215"/>
      <c r="FG73" s="215"/>
      <c r="FH73" s="215"/>
      <c r="FI73" s="215"/>
      <c r="FJ73" s="215"/>
      <c r="FK73" s="215"/>
      <c r="FL73" s="215"/>
      <c r="FM73" s="215"/>
      <c r="FN73" s="215"/>
      <c r="FO73" s="215"/>
    </row>
    <row r="74" spans="1:171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215"/>
      <c r="ER74" s="215"/>
      <c r="ES74" s="215"/>
      <c r="ET74" s="215"/>
      <c r="EU74" s="215"/>
      <c r="EV74" s="215"/>
      <c r="EW74" s="215"/>
      <c r="EX74" s="215"/>
      <c r="EY74" s="215"/>
      <c r="EZ74" s="215"/>
      <c r="FA74" s="215"/>
      <c r="FB74" s="215"/>
      <c r="FC74" s="215"/>
      <c r="FD74" s="215"/>
      <c r="FE74" s="215"/>
      <c r="FF74" s="215"/>
      <c r="FG74" s="215"/>
      <c r="FH74" s="215"/>
      <c r="FI74" s="215"/>
      <c r="FJ74" s="215"/>
      <c r="FK74" s="215"/>
      <c r="FL74" s="215"/>
      <c r="FM74" s="215"/>
      <c r="FN74" s="215"/>
      <c r="FO74" s="215"/>
    </row>
    <row r="75" spans="1:171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  <c r="EO75" s="215"/>
      <c r="EP75" s="215"/>
      <c r="EQ75" s="215"/>
      <c r="ER75" s="215"/>
      <c r="ES75" s="215"/>
      <c r="ET75" s="215"/>
      <c r="EU75" s="215"/>
      <c r="EV75" s="215"/>
      <c r="EW75" s="215"/>
      <c r="EX75" s="215"/>
      <c r="EY75" s="215"/>
      <c r="EZ75" s="215"/>
      <c r="FA75" s="215"/>
      <c r="FB75" s="215"/>
      <c r="FC75" s="215"/>
      <c r="FD75" s="215"/>
      <c r="FE75" s="215"/>
      <c r="FF75" s="215"/>
      <c r="FG75" s="215"/>
      <c r="FH75" s="215"/>
      <c r="FI75" s="215"/>
      <c r="FJ75" s="215"/>
      <c r="FK75" s="215"/>
      <c r="FL75" s="215"/>
      <c r="FM75" s="215"/>
      <c r="FN75" s="215"/>
      <c r="FO75" s="215"/>
    </row>
    <row r="76" spans="1:17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  <c r="EO76" s="215"/>
      <c r="EP76" s="215"/>
      <c r="EQ76" s="215"/>
      <c r="ER76" s="215"/>
      <c r="ES76" s="215"/>
      <c r="ET76" s="215"/>
      <c r="EU76" s="215"/>
      <c r="EV76" s="215"/>
      <c r="EW76" s="215"/>
      <c r="EX76" s="215"/>
      <c r="EY76" s="215"/>
      <c r="EZ76" s="215"/>
      <c r="FA76" s="215"/>
      <c r="FB76" s="215"/>
      <c r="FC76" s="215"/>
      <c r="FD76" s="215"/>
      <c r="FE76" s="215"/>
      <c r="FF76" s="215"/>
      <c r="FG76" s="215"/>
      <c r="FH76" s="215"/>
      <c r="FI76" s="215"/>
      <c r="FJ76" s="215"/>
      <c r="FK76" s="215"/>
      <c r="FL76" s="215"/>
      <c r="FM76" s="215"/>
      <c r="FN76" s="215"/>
      <c r="FO76" s="215"/>
    </row>
    <row r="77" spans="1:171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  <c r="EO77" s="215"/>
      <c r="EP77" s="215"/>
      <c r="EQ77" s="215"/>
      <c r="ER77" s="215"/>
      <c r="ES77" s="215"/>
      <c r="ET77" s="215"/>
      <c r="EU77" s="215"/>
      <c r="EV77" s="215"/>
      <c r="EW77" s="215"/>
      <c r="EX77" s="215"/>
      <c r="EY77" s="215"/>
      <c r="EZ77" s="215"/>
      <c r="FA77" s="215"/>
      <c r="FB77" s="215"/>
      <c r="FC77" s="215"/>
      <c r="FD77" s="215"/>
      <c r="FE77" s="215"/>
      <c r="FF77" s="215"/>
      <c r="FG77" s="215"/>
      <c r="FH77" s="215"/>
      <c r="FI77" s="215"/>
      <c r="FJ77" s="215"/>
      <c r="FK77" s="215"/>
      <c r="FL77" s="215"/>
      <c r="FM77" s="215"/>
      <c r="FN77" s="215"/>
      <c r="FO77" s="215"/>
    </row>
    <row r="78" spans="1:171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  <c r="EO78" s="215"/>
      <c r="EP78" s="215"/>
      <c r="EQ78" s="215"/>
      <c r="ER78" s="215"/>
      <c r="ES78" s="215"/>
      <c r="ET78" s="215"/>
      <c r="EU78" s="215"/>
      <c r="EV78" s="215"/>
      <c r="EW78" s="215"/>
      <c r="EX78" s="215"/>
      <c r="EY78" s="215"/>
      <c r="EZ78" s="215"/>
      <c r="FA78" s="215"/>
      <c r="FB78" s="215"/>
      <c r="FC78" s="215"/>
      <c r="FD78" s="215"/>
      <c r="FE78" s="215"/>
      <c r="FF78" s="215"/>
      <c r="FG78" s="215"/>
      <c r="FH78" s="215"/>
      <c r="FI78" s="215"/>
      <c r="FJ78" s="215"/>
      <c r="FK78" s="215"/>
      <c r="FL78" s="215"/>
      <c r="FM78" s="215"/>
      <c r="FN78" s="215"/>
      <c r="FO78" s="215"/>
    </row>
    <row r="79" spans="1:171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  <c r="EO79" s="215"/>
      <c r="EP79" s="215"/>
      <c r="EQ79" s="215"/>
      <c r="ER79" s="215"/>
      <c r="ES79" s="215"/>
      <c r="ET79" s="215"/>
      <c r="EU79" s="215"/>
      <c r="EV79" s="215"/>
      <c r="EW79" s="215"/>
      <c r="EX79" s="215"/>
      <c r="EY79" s="215"/>
      <c r="EZ79" s="215"/>
      <c r="FA79" s="215"/>
      <c r="FB79" s="215"/>
      <c r="FC79" s="215"/>
      <c r="FD79" s="215"/>
      <c r="FE79" s="215"/>
      <c r="FF79" s="215"/>
      <c r="FG79" s="215"/>
      <c r="FH79" s="215"/>
      <c r="FI79" s="215"/>
      <c r="FJ79" s="215"/>
      <c r="FK79" s="215"/>
      <c r="FL79" s="215"/>
      <c r="FM79" s="215"/>
      <c r="FN79" s="215"/>
      <c r="FO79" s="215"/>
    </row>
    <row r="80" spans="1:171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  <c r="EO80" s="215"/>
      <c r="EP80" s="215"/>
      <c r="EQ80" s="215"/>
      <c r="ER80" s="215"/>
      <c r="ES80" s="215"/>
      <c r="ET80" s="215"/>
      <c r="EU80" s="215"/>
      <c r="EV80" s="215"/>
      <c r="EW80" s="215"/>
      <c r="EX80" s="215"/>
      <c r="EY80" s="215"/>
      <c r="EZ80" s="215"/>
      <c r="FA80" s="215"/>
      <c r="FB80" s="215"/>
      <c r="FC80" s="215"/>
      <c r="FD80" s="215"/>
      <c r="FE80" s="215"/>
      <c r="FF80" s="215"/>
      <c r="FG80" s="215"/>
      <c r="FH80" s="215"/>
      <c r="FI80" s="215"/>
      <c r="FJ80" s="215"/>
      <c r="FK80" s="215"/>
      <c r="FL80" s="215"/>
      <c r="FM80" s="215"/>
      <c r="FN80" s="215"/>
      <c r="FO80" s="215"/>
    </row>
    <row r="81" spans="1:171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215"/>
      <c r="ES81" s="215"/>
      <c r="ET81" s="215"/>
      <c r="EU81" s="215"/>
      <c r="EV81" s="215"/>
      <c r="EW81" s="215"/>
      <c r="EX81" s="215"/>
      <c r="EY81" s="215"/>
      <c r="EZ81" s="215"/>
      <c r="FA81" s="215"/>
      <c r="FB81" s="215"/>
      <c r="FC81" s="215"/>
      <c r="FD81" s="215"/>
      <c r="FE81" s="215"/>
      <c r="FF81" s="215"/>
      <c r="FG81" s="215"/>
      <c r="FH81" s="215"/>
      <c r="FI81" s="215"/>
      <c r="FJ81" s="215"/>
      <c r="FK81" s="215"/>
      <c r="FL81" s="215"/>
      <c r="FM81" s="215"/>
      <c r="FN81" s="215"/>
      <c r="FO81" s="215"/>
    </row>
    <row r="82" spans="1:171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5"/>
      <c r="CN82" s="215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5"/>
      <c r="DP82" s="215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5"/>
      <c r="ED82" s="215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  <c r="EO82" s="215"/>
      <c r="EP82" s="215"/>
      <c r="EQ82" s="215"/>
      <c r="ER82" s="215"/>
      <c r="ES82" s="215"/>
      <c r="ET82" s="215"/>
      <c r="EU82" s="215"/>
      <c r="EV82" s="215"/>
      <c r="EW82" s="215"/>
      <c r="EX82" s="215"/>
      <c r="EY82" s="215"/>
      <c r="EZ82" s="215"/>
      <c r="FA82" s="215"/>
      <c r="FB82" s="215"/>
      <c r="FC82" s="215"/>
      <c r="FD82" s="215"/>
      <c r="FE82" s="215"/>
      <c r="FF82" s="215"/>
      <c r="FG82" s="215"/>
      <c r="FH82" s="215"/>
      <c r="FI82" s="215"/>
      <c r="FJ82" s="215"/>
      <c r="FK82" s="215"/>
      <c r="FL82" s="215"/>
      <c r="FM82" s="215"/>
      <c r="FN82" s="215"/>
      <c r="FO82" s="215"/>
    </row>
    <row r="83" spans="1:171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5"/>
      <c r="CG83" s="215"/>
      <c r="CH83" s="215"/>
      <c r="CI83" s="215"/>
      <c r="CJ83" s="215"/>
      <c r="CK83" s="215"/>
      <c r="CL83" s="215"/>
      <c r="CM83" s="215"/>
      <c r="CN83" s="215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  <c r="DG83" s="215"/>
      <c r="DH83" s="215"/>
      <c r="DI83" s="215"/>
      <c r="DJ83" s="215"/>
      <c r="DK83" s="215"/>
      <c r="DL83" s="215"/>
      <c r="DM83" s="215"/>
      <c r="DN83" s="215"/>
      <c r="DO83" s="215"/>
      <c r="DP83" s="215"/>
      <c r="DQ83" s="215"/>
      <c r="DR83" s="215"/>
      <c r="DS83" s="215"/>
      <c r="DT83" s="215"/>
      <c r="DU83" s="215"/>
      <c r="DV83" s="215"/>
      <c r="DW83" s="215"/>
      <c r="DX83" s="215"/>
      <c r="DY83" s="215"/>
      <c r="DZ83" s="215"/>
      <c r="EA83" s="215"/>
      <c r="EB83" s="215"/>
      <c r="EC83" s="215"/>
      <c r="ED83" s="215"/>
      <c r="EE83" s="215"/>
      <c r="EF83" s="215"/>
      <c r="EG83" s="215"/>
      <c r="EH83" s="215"/>
      <c r="EI83" s="215"/>
      <c r="EJ83" s="215"/>
      <c r="EK83" s="215"/>
      <c r="EL83" s="215"/>
      <c r="EM83" s="215"/>
      <c r="EN83" s="215"/>
      <c r="EO83" s="215"/>
      <c r="EP83" s="215"/>
      <c r="EQ83" s="215"/>
      <c r="ER83" s="215"/>
      <c r="ES83" s="215"/>
      <c r="ET83" s="215"/>
      <c r="EU83" s="215"/>
      <c r="EV83" s="215"/>
      <c r="EW83" s="215"/>
      <c r="EX83" s="215"/>
      <c r="EY83" s="215"/>
      <c r="EZ83" s="215"/>
      <c r="FA83" s="215"/>
      <c r="FB83" s="215"/>
      <c r="FC83" s="215"/>
      <c r="FD83" s="215"/>
      <c r="FE83" s="215"/>
      <c r="FF83" s="215"/>
      <c r="FG83" s="215"/>
      <c r="FH83" s="215"/>
      <c r="FI83" s="215"/>
      <c r="FJ83" s="215"/>
      <c r="FK83" s="215"/>
      <c r="FL83" s="215"/>
      <c r="FM83" s="215"/>
      <c r="FN83" s="215"/>
      <c r="FO83" s="215"/>
    </row>
    <row r="84" spans="1:171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  <c r="DG84" s="215"/>
      <c r="DH84" s="215"/>
      <c r="DI84" s="215"/>
      <c r="DJ84" s="215"/>
      <c r="DK84" s="215"/>
      <c r="DL84" s="215"/>
      <c r="DM84" s="215"/>
      <c r="DN84" s="215"/>
      <c r="DO84" s="215"/>
      <c r="DP84" s="215"/>
      <c r="DQ84" s="215"/>
      <c r="DR84" s="215"/>
      <c r="DS84" s="215"/>
      <c r="DT84" s="215"/>
      <c r="DU84" s="215"/>
      <c r="DV84" s="215"/>
      <c r="DW84" s="215"/>
      <c r="DX84" s="215"/>
      <c r="DY84" s="215"/>
      <c r="DZ84" s="215"/>
      <c r="EA84" s="215"/>
      <c r="EB84" s="215"/>
      <c r="EC84" s="215"/>
      <c r="ED84" s="215"/>
      <c r="EE84" s="215"/>
      <c r="EF84" s="215"/>
      <c r="EG84" s="215"/>
      <c r="EH84" s="215"/>
      <c r="EI84" s="215"/>
      <c r="EJ84" s="215"/>
      <c r="EK84" s="215"/>
      <c r="EL84" s="215"/>
      <c r="EM84" s="215"/>
      <c r="EN84" s="215"/>
      <c r="EO84" s="215"/>
      <c r="EP84" s="215"/>
      <c r="EQ84" s="215"/>
      <c r="ER84" s="215"/>
      <c r="ES84" s="215"/>
      <c r="ET84" s="215"/>
      <c r="EU84" s="215"/>
      <c r="EV84" s="215"/>
      <c r="EW84" s="215"/>
      <c r="EX84" s="215"/>
      <c r="EY84" s="215"/>
      <c r="EZ84" s="215"/>
      <c r="FA84" s="215"/>
      <c r="FB84" s="215"/>
      <c r="FC84" s="215"/>
      <c r="FD84" s="215"/>
      <c r="FE84" s="215"/>
      <c r="FF84" s="215"/>
      <c r="FG84" s="215"/>
      <c r="FH84" s="215"/>
      <c r="FI84" s="215"/>
      <c r="FJ84" s="215"/>
      <c r="FK84" s="215"/>
      <c r="FL84" s="215"/>
      <c r="FM84" s="215"/>
      <c r="FN84" s="215"/>
      <c r="FO84" s="215"/>
    </row>
    <row r="85" spans="1:171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  <c r="DG85" s="215"/>
      <c r="DH85" s="215"/>
      <c r="DI85" s="215"/>
      <c r="DJ85" s="215"/>
      <c r="DK85" s="215"/>
      <c r="DL85" s="215"/>
      <c r="DM85" s="215"/>
      <c r="DN85" s="215"/>
      <c r="DO85" s="215"/>
      <c r="DP85" s="215"/>
      <c r="DQ85" s="215"/>
      <c r="DR85" s="215"/>
      <c r="DS85" s="215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15"/>
      <c r="EM85" s="215"/>
      <c r="EN85" s="215"/>
      <c r="EO85" s="215"/>
      <c r="EP85" s="215"/>
      <c r="EQ85" s="215"/>
      <c r="ER85" s="215"/>
      <c r="ES85" s="215"/>
      <c r="ET85" s="215"/>
      <c r="EU85" s="215"/>
      <c r="EV85" s="215"/>
      <c r="EW85" s="215"/>
      <c r="EX85" s="215"/>
      <c r="EY85" s="215"/>
      <c r="EZ85" s="215"/>
      <c r="FA85" s="215"/>
      <c r="FB85" s="215"/>
      <c r="FC85" s="215"/>
      <c r="FD85" s="215"/>
      <c r="FE85" s="215"/>
      <c r="FF85" s="215"/>
      <c r="FG85" s="215"/>
      <c r="FH85" s="215"/>
      <c r="FI85" s="215"/>
      <c r="FJ85" s="215"/>
      <c r="FK85" s="215"/>
      <c r="FL85" s="215"/>
      <c r="FM85" s="215"/>
      <c r="FN85" s="215"/>
      <c r="FO85" s="215"/>
    </row>
    <row r="86" spans="1:171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  <c r="DG86" s="215"/>
      <c r="DH86" s="215"/>
      <c r="DI86" s="215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15"/>
      <c r="EM86" s="215"/>
      <c r="EN86" s="215"/>
      <c r="EO86" s="215"/>
      <c r="EP86" s="215"/>
      <c r="EQ86" s="215"/>
      <c r="ER86" s="215"/>
      <c r="ES86" s="215"/>
      <c r="ET86" s="215"/>
      <c r="EU86" s="215"/>
      <c r="EV86" s="215"/>
      <c r="EW86" s="215"/>
      <c r="EX86" s="215"/>
      <c r="EY86" s="215"/>
      <c r="EZ86" s="215"/>
      <c r="FA86" s="215"/>
      <c r="FB86" s="215"/>
      <c r="FC86" s="215"/>
      <c r="FD86" s="215"/>
      <c r="FE86" s="215"/>
      <c r="FF86" s="215"/>
      <c r="FG86" s="215"/>
      <c r="FH86" s="215"/>
      <c r="FI86" s="215"/>
      <c r="FJ86" s="215"/>
      <c r="FK86" s="215"/>
      <c r="FL86" s="215"/>
      <c r="FM86" s="215"/>
      <c r="FN86" s="215"/>
      <c r="FO86" s="215"/>
    </row>
    <row r="87" spans="1:171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215"/>
      <c r="FH87" s="215"/>
      <c r="FI87" s="215"/>
      <c r="FJ87" s="215"/>
      <c r="FK87" s="215"/>
      <c r="FL87" s="215"/>
      <c r="FM87" s="215"/>
      <c r="FN87" s="215"/>
      <c r="FO87" s="215"/>
    </row>
    <row r="88" spans="1:171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  <c r="DG88" s="215"/>
      <c r="DH88" s="215"/>
      <c r="DI88" s="215"/>
      <c r="DJ88" s="215"/>
      <c r="DK88" s="215"/>
      <c r="DL88" s="215"/>
      <c r="DM88" s="215"/>
      <c r="DN88" s="215"/>
      <c r="DO88" s="215"/>
      <c r="DP88" s="215"/>
      <c r="DQ88" s="215"/>
      <c r="DR88" s="215"/>
      <c r="DS88" s="215"/>
      <c r="DT88" s="215"/>
      <c r="DU88" s="215"/>
      <c r="DV88" s="215"/>
      <c r="DW88" s="215"/>
      <c r="DX88" s="215"/>
      <c r="DY88" s="215"/>
      <c r="DZ88" s="215"/>
      <c r="EA88" s="215"/>
      <c r="EB88" s="215"/>
      <c r="EC88" s="215"/>
      <c r="ED88" s="215"/>
      <c r="EE88" s="215"/>
      <c r="EF88" s="215"/>
      <c r="EG88" s="215"/>
      <c r="EH88" s="215"/>
      <c r="EI88" s="215"/>
      <c r="EJ88" s="215"/>
      <c r="EK88" s="215"/>
      <c r="EL88" s="215"/>
      <c r="EM88" s="215"/>
      <c r="EN88" s="215"/>
      <c r="EO88" s="215"/>
      <c r="EP88" s="215"/>
      <c r="EQ88" s="215"/>
      <c r="ER88" s="215"/>
      <c r="ES88" s="215"/>
      <c r="ET88" s="215"/>
      <c r="EU88" s="215"/>
      <c r="EV88" s="215"/>
      <c r="EW88" s="215"/>
      <c r="EX88" s="215"/>
      <c r="EY88" s="215"/>
      <c r="EZ88" s="215"/>
      <c r="FA88" s="215"/>
      <c r="FB88" s="215"/>
      <c r="FC88" s="215"/>
      <c r="FD88" s="215"/>
      <c r="FE88" s="215"/>
      <c r="FF88" s="215"/>
      <c r="FG88" s="215"/>
      <c r="FH88" s="215"/>
      <c r="FI88" s="215"/>
      <c r="FJ88" s="215"/>
      <c r="FK88" s="215"/>
      <c r="FL88" s="215"/>
      <c r="FM88" s="215"/>
      <c r="FN88" s="215"/>
      <c r="FO88" s="215"/>
    </row>
    <row r="89" spans="1:171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</row>
    <row r="90" spans="1:171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</row>
    <row r="91" spans="1:171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</row>
    <row r="92" spans="1:171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</row>
    <row r="93" spans="1:171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</row>
    <row r="94" spans="1:171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</row>
    <row r="95" spans="1:171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</row>
    <row r="96" spans="1:171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</row>
    <row r="97" spans="1:171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  <c r="DG97" s="215"/>
      <c r="DH97" s="215"/>
      <c r="DI97" s="215"/>
      <c r="DJ97" s="215"/>
      <c r="DK97" s="215"/>
      <c r="DL97" s="215"/>
      <c r="DM97" s="215"/>
      <c r="DN97" s="215"/>
      <c r="DO97" s="215"/>
      <c r="DP97" s="215"/>
      <c r="DQ97" s="215"/>
      <c r="DR97" s="215"/>
      <c r="DS97" s="215"/>
      <c r="DT97" s="215"/>
      <c r="DU97" s="215"/>
      <c r="DV97" s="215"/>
      <c r="DW97" s="215"/>
      <c r="DX97" s="215"/>
      <c r="DY97" s="215"/>
      <c r="DZ97" s="215"/>
      <c r="EA97" s="215"/>
      <c r="EB97" s="215"/>
      <c r="EC97" s="215"/>
      <c r="ED97" s="215"/>
      <c r="EE97" s="215"/>
      <c r="EF97" s="215"/>
      <c r="EG97" s="215"/>
      <c r="EH97" s="215"/>
      <c r="EI97" s="215"/>
      <c r="EJ97" s="215"/>
      <c r="EK97" s="215"/>
      <c r="EL97" s="215"/>
      <c r="EM97" s="215"/>
      <c r="EN97" s="215"/>
      <c r="EO97" s="215"/>
      <c r="EP97" s="215"/>
      <c r="EQ97" s="215"/>
      <c r="ER97" s="215"/>
      <c r="ES97" s="215"/>
      <c r="ET97" s="215"/>
      <c r="EU97" s="215"/>
      <c r="EV97" s="215"/>
      <c r="EW97" s="215"/>
      <c r="EX97" s="215"/>
      <c r="EY97" s="215"/>
      <c r="EZ97" s="215"/>
      <c r="FA97" s="215"/>
      <c r="FB97" s="215"/>
      <c r="FC97" s="215"/>
      <c r="FD97" s="215"/>
      <c r="FE97" s="215"/>
      <c r="FF97" s="215"/>
      <c r="FG97" s="215"/>
      <c r="FH97" s="215"/>
      <c r="FI97" s="215"/>
      <c r="FJ97" s="215"/>
      <c r="FK97" s="215"/>
      <c r="FL97" s="215"/>
      <c r="FM97" s="215"/>
      <c r="FN97" s="215"/>
      <c r="FO97" s="215"/>
    </row>
    <row r="98" spans="1:171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  <c r="DG98" s="215"/>
      <c r="DH98" s="215"/>
      <c r="DI98" s="215"/>
      <c r="DJ98" s="215"/>
      <c r="DK98" s="215"/>
      <c r="DL98" s="215"/>
      <c r="DM98" s="215"/>
      <c r="DN98" s="215"/>
      <c r="DO98" s="215"/>
      <c r="DP98" s="215"/>
      <c r="DQ98" s="215"/>
      <c r="DR98" s="215"/>
      <c r="DS98" s="215"/>
      <c r="DT98" s="215"/>
      <c r="DU98" s="215"/>
      <c r="DV98" s="215"/>
      <c r="DW98" s="215"/>
      <c r="DX98" s="215"/>
      <c r="DY98" s="215"/>
      <c r="DZ98" s="215"/>
      <c r="EA98" s="215"/>
      <c r="EB98" s="215"/>
      <c r="EC98" s="215"/>
      <c r="ED98" s="215"/>
      <c r="EE98" s="215"/>
      <c r="EF98" s="215"/>
      <c r="EG98" s="215"/>
      <c r="EH98" s="215"/>
      <c r="EI98" s="215"/>
      <c r="EJ98" s="215"/>
      <c r="EK98" s="215"/>
      <c r="EL98" s="215"/>
      <c r="EM98" s="215"/>
      <c r="EN98" s="215"/>
      <c r="EO98" s="215"/>
      <c r="EP98" s="215"/>
      <c r="EQ98" s="215"/>
      <c r="ER98" s="215"/>
      <c r="ES98" s="215"/>
      <c r="ET98" s="215"/>
      <c r="EU98" s="215"/>
      <c r="EV98" s="215"/>
      <c r="EW98" s="215"/>
      <c r="EX98" s="215"/>
      <c r="EY98" s="215"/>
      <c r="EZ98" s="215"/>
      <c r="FA98" s="215"/>
      <c r="FB98" s="215"/>
      <c r="FC98" s="215"/>
      <c r="FD98" s="215"/>
      <c r="FE98" s="215"/>
      <c r="FF98" s="215"/>
      <c r="FG98" s="215"/>
      <c r="FH98" s="215"/>
      <c r="FI98" s="215"/>
      <c r="FJ98" s="215"/>
      <c r="FK98" s="215"/>
      <c r="FL98" s="215"/>
      <c r="FM98" s="215"/>
      <c r="FN98" s="215"/>
      <c r="FO98" s="215"/>
    </row>
    <row r="99" spans="1:171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215"/>
      <c r="CG99" s="215"/>
      <c r="CH99" s="215"/>
      <c r="CI99" s="215"/>
      <c r="CJ99" s="215"/>
      <c r="CK99" s="215"/>
      <c r="CL99" s="215"/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  <c r="DG99" s="215"/>
      <c r="DH99" s="215"/>
      <c r="DI99" s="215"/>
      <c r="DJ99" s="215"/>
      <c r="DK99" s="215"/>
      <c r="DL99" s="215"/>
      <c r="DM99" s="215"/>
      <c r="DN99" s="215"/>
      <c r="DO99" s="215"/>
      <c r="DP99" s="215"/>
      <c r="DQ99" s="215"/>
      <c r="DR99" s="215"/>
      <c r="DS99" s="215"/>
      <c r="DT99" s="215"/>
      <c r="DU99" s="215"/>
      <c r="DV99" s="215"/>
      <c r="DW99" s="215"/>
      <c r="DX99" s="215"/>
      <c r="DY99" s="215"/>
      <c r="DZ99" s="215"/>
      <c r="EA99" s="215"/>
      <c r="EB99" s="215"/>
      <c r="EC99" s="215"/>
      <c r="ED99" s="215"/>
      <c r="EE99" s="215"/>
      <c r="EF99" s="215"/>
      <c r="EG99" s="215"/>
      <c r="EH99" s="215"/>
      <c r="EI99" s="215"/>
      <c r="EJ99" s="215"/>
      <c r="EK99" s="215"/>
      <c r="EL99" s="215"/>
      <c r="EM99" s="215"/>
      <c r="EN99" s="215"/>
      <c r="EO99" s="215"/>
      <c r="EP99" s="215"/>
      <c r="EQ99" s="215"/>
      <c r="ER99" s="215"/>
      <c r="ES99" s="215"/>
      <c r="ET99" s="215"/>
      <c r="EU99" s="215"/>
      <c r="EV99" s="215"/>
      <c r="EW99" s="215"/>
      <c r="EX99" s="215"/>
      <c r="EY99" s="215"/>
      <c r="EZ99" s="215"/>
      <c r="FA99" s="215"/>
      <c r="FB99" s="215"/>
      <c r="FC99" s="215"/>
      <c r="FD99" s="215"/>
      <c r="FE99" s="215"/>
      <c r="FF99" s="215"/>
      <c r="FG99" s="215"/>
      <c r="FH99" s="215"/>
      <c r="FI99" s="215"/>
      <c r="FJ99" s="215"/>
      <c r="FK99" s="215"/>
      <c r="FL99" s="215"/>
      <c r="FM99" s="215"/>
      <c r="FN99" s="215"/>
      <c r="FO99" s="215"/>
    </row>
    <row r="100" spans="1:171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5"/>
      <c r="CA100" s="215"/>
      <c r="CB100" s="215"/>
      <c r="CC100" s="215"/>
      <c r="CD100" s="215"/>
      <c r="CE100" s="215"/>
      <c r="CF100" s="215"/>
      <c r="CG100" s="215"/>
      <c r="CH100" s="215"/>
      <c r="CI100" s="215"/>
      <c r="CJ100" s="215"/>
      <c r="CK100" s="215"/>
      <c r="CL100" s="215"/>
      <c r="CM100" s="215"/>
      <c r="CN100" s="215"/>
      <c r="CO100" s="215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  <c r="DG100" s="215"/>
      <c r="DH100" s="215"/>
      <c r="DI100" s="215"/>
      <c r="DJ100" s="215"/>
      <c r="DK100" s="215"/>
      <c r="DL100" s="215"/>
      <c r="DM100" s="215"/>
      <c r="DN100" s="215"/>
      <c r="DO100" s="215"/>
      <c r="DP100" s="215"/>
      <c r="DQ100" s="215"/>
      <c r="DR100" s="215"/>
      <c r="DS100" s="215"/>
      <c r="DT100" s="215"/>
      <c r="DU100" s="215"/>
      <c r="DV100" s="215"/>
      <c r="DW100" s="215"/>
      <c r="DX100" s="215"/>
      <c r="DY100" s="215"/>
      <c r="DZ100" s="215"/>
      <c r="EA100" s="215"/>
      <c r="EB100" s="215"/>
      <c r="EC100" s="215"/>
      <c r="ED100" s="215"/>
      <c r="EE100" s="215"/>
      <c r="EF100" s="215"/>
      <c r="EG100" s="215"/>
      <c r="EH100" s="215"/>
      <c r="EI100" s="215"/>
      <c r="EJ100" s="215"/>
      <c r="EK100" s="215"/>
      <c r="EL100" s="215"/>
      <c r="EM100" s="215"/>
      <c r="EN100" s="215"/>
      <c r="EO100" s="215"/>
      <c r="EP100" s="215"/>
      <c r="EQ100" s="215"/>
      <c r="ER100" s="215"/>
      <c r="ES100" s="215"/>
      <c r="ET100" s="215"/>
      <c r="EU100" s="215"/>
      <c r="EV100" s="215"/>
      <c r="EW100" s="215"/>
      <c r="EX100" s="215"/>
      <c r="EY100" s="215"/>
      <c r="EZ100" s="215"/>
      <c r="FA100" s="215"/>
      <c r="FB100" s="215"/>
      <c r="FC100" s="215"/>
      <c r="FD100" s="215"/>
      <c r="FE100" s="215"/>
      <c r="FF100" s="215"/>
      <c r="FG100" s="215"/>
      <c r="FH100" s="215"/>
      <c r="FI100" s="215"/>
      <c r="FJ100" s="215"/>
      <c r="FK100" s="215"/>
      <c r="FL100" s="215"/>
      <c r="FM100" s="215"/>
      <c r="FN100" s="215"/>
      <c r="FO100" s="215"/>
    </row>
    <row r="101" spans="1:171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  <c r="BI101" s="215"/>
      <c r="BJ101" s="215"/>
      <c r="BK101" s="215"/>
      <c r="BL101" s="215"/>
      <c r="BM101" s="215"/>
      <c r="BN101" s="215"/>
      <c r="BO101" s="215"/>
      <c r="BP101" s="215"/>
      <c r="BQ101" s="215"/>
      <c r="BR101" s="215"/>
      <c r="BS101" s="215"/>
      <c r="BT101" s="215"/>
      <c r="BU101" s="215"/>
      <c r="BV101" s="215"/>
      <c r="BW101" s="215"/>
      <c r="BX101" s="215"/>
      <c r="BY101" s="215"/>
      <c r="BZ101" s="215"/>
      <c r="CA101" s="215"/>
      <c r="CB101" s="215"/>
      <c r="CC101" s="215"/>
      <c r="CD101" s="215"/>
      <c r="CE101" s="215"/>
      <c r="CF101" s="215"/>
      <c r="CG101" s="215"/>
      <c r="CH101" s="215"/>
      <c r="CI101" s="215"/>
      <c r="CJ101" s="215"/>
      <c r="CK101" s="215"/>
      <c r="CL101" s="215"/>
      <c r="CM101" s="215"/>
      <c r="CN101" s="215"/>
      <c r="CO101" s="215"/>
      <c r="CP101" s="215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  <c r="DG101" s="215"/>
      <c r="DH101" s="215"/>
      <c r="DI101" s="215"/>
      <c r="DJ101" s="215"/>
      <c r="DK101" s="215"/>
      <c r="DL101" s="215"/>
      <c r="DM101" s="215"/>
      <c r="DN101" s="215"/>
      <c r="DO101" s="215"/>
      <c r="DP101" s="215"/>
      <c r="DQ101" s="215"/>
      <c r="DR101" s="215"/>
      <c r="DS101" s="215"/>
      <c r="DT101" s="215"/>
      <c r="DU101" s="215"/>
      <c r="DV101" s="215"/>
      <c r="DW101" s="215"/>
      <c r="DX101" s="215"/>
      <c r="DY101" s="215"/>
      <c r="DZ101" s="215"/>
      <c r="EA101" s="215"/>
      <c r="EB101" s="215"/>
      <c r="EC101" s="215"/>
      <c r="ED101" s="215"/>
      <c r="EE101" s="215"/>
      <c r="EF101" s="215"/>
      <c r="EG101" s="215"/>
      <c r="EH101" s="215"/>
      <c r="EI101" s="215"/>
      <c r="EJ101" s="215"/>
      <c r="EK101" s="215"/>
      <c r="EL101" s="215"/>
      <c r="EM101" s="215"/>
      <c r="EN101" s="215"/>
      <c r="EO101" s="215"/>
      <c r="EP101" s="215"/>
      <c r="EQ101" s="215"/>
      <c r="ER101" s="215"/>
      <c r="ES101" s="215"/>
      <c r="ET101" s="215"/>
      <c r="EU101" s="215"/>
      <c r="EV101" s="215"/>
      <c r="EW101" s="215"/>
      <c r="EX101" s="215"/>
      <c r="EY101" s="215"/>
      <c r="EZ101" s="215"/>
      <c r="FA101" s="215"/>
      <c r="FB101" s="215"/>
      <c r="FC101" s="215"/>
      <c r="FD101" s="215"/>
      <c r="FE101" s="215"/>
      <c r="FF101" s="215"/>
      <c r="FG101" s="215"/>
      <c r="FH101" s="215"/>
      <c r="FI101" s="215"/>
      <c r="FJ101" s="215"/>
      <c r="FK101" s="215"/>
      <c r="FL101" s="215"/>
      <c r="FM101" s="215"/>
      <c r="FN101" s="215"/>
      <c r="FO101" s="215"/>
    </row>
    <row r="102" spans="1:171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215"/>
      <c r="ES102" s="215"/>
      <c r="ET102" s="215"/>
      <c r="EU102" s="215"/>
      <c r="EV102" s="215"/>
      <c r="EW102" s="215"/>
      <c r="EX102" s="215"/>
      <c r="EY102" s="215"/>
      <c r="EZ102" s="215"/>
      <c r="FA102" s="215"/>
      <c r="FB102" s="215"/>
      <c r="FC102" s="215"/>
      <c r="FD102" s="215"/>
      <c r="FE102" s="215"/>
      <c r="FF102" s="215"/>
      <c r="FG102" s="215"/>
      <c r="FH102" s="215"/>
      <c r="FI102" s="215"/>
      <c r="FJ102" s="215"/>
      <c r="FK102" s="215"/>
      <c r="FL102" s="215"/>
      <c r="FM102" s="215"/>
      <c r="FN102" s="215"/>
      <c r="FO102" s="215"/>
    </row>
    <row r="103" spans="1:171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  <c r="BP103" s="215"/>
      <c r="BQ103" s="215"/>
      <c r="BR103" s="215"/>
      <c r="BS103" s="215"/>
      <c r="BT103" s="215"/>
      <c r="BU103" s="215"/>
      <c r="BV103" s="215"/>
      <c r="BW103" s="215"/>
      <c r="BX103" s="215"/>
      <c r="BY103" s="215"/>
      <c r="BZ103" s="215"/>
      <c r="CA103" s="215"/>
      <c r="CB103" s="215"/>
      <c r="CC103" s="215"/>
      <c r="CD103" s="215"/>
      <c r="CE103" s="215"/>
      <c r="CF103" s="215"/>
      <c r="CG103" s="215"/>
      <c r="CH103" s="215"/>
      <c r="CI103" s="215"/>
      <c r="CJ103" s="215"/>
      <c r="CK103" s="215"/>
      <c r="CL103" s="215"/>
      <c r="CM103" s="215"/>
      <c r="CN103" s="215"/>
      <c r="CO103" s="215"/>
      <c r="CP103" s="215"/>
      <c r="CQ103" s="215"/>
      <c r="CR103" s="215"/>
      <c r="CS103" s="215"/>
      <c r="CT103" s="215"/>
      <c r="CU103" s="215"/>
      <c r="CV103" s="215"/>
      <c r="CW103" s="215"/>
      <c r="CX103" s="215"/>
      <c r="CY103" s="215"/>
      <c r="CZ103" s="215"/>
      <c r="DA103" s="215"/>
      <c r="DB103" s="215"/>
      <c r="DC103" s="215"/>
      <c r="DD103" s="215"/>
      <c r="DE103" s="215"/>
      <c r="DF103" s="215"/>
      <c r="DG103" s="215"/>
      <c r="DH103" s="215"/>
      <c r="DI103" s="215"/>
      <c r="DJ103" s="215"/>
      <c r="DK103" s="215"/>
      <c r="DL103" s="215"/>
      <c r="DM103" s="215"/>
      <c r="DN103" s="215"/>
      <c r="DO103" s="215"/>
      <c r="DP103" s="215"/>
      <c r="DQ103" s="215"/>
      <c r="DR103" s="215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  <c r="EO103" s="215"/>
      <c r="EP103" s="215"/>
      <c r="EQ103" s="215"/>
      <c r="ER103" s="215"/>
      <c r="ES103" s="215"/>
      <c r="ET103" s="215"/>
      <c r="EU103" s="215"/>
      <c r="EV103" s="215"/>
      <c r="EW103" s="215"/>
      <c r="EX103" s="215"/>
      <c r="EY103" s="215"/>
      <c r="EZ103" s="215"/>
      <c r="FA103" s="215"/>
      <c r="FB103" s="215"/>
      <c r="FC103" s="215"/>
      <c r="FD103" s="215"/>
      <c r="FE103" s="215"/>
      <c r="FF103" s="215"/>
      <c r="FG103" s="215"/>
      <c r="FH103" s="215"/>
      <c r="FI103" s="215"/>
      <c r="FJ103" s="215"/>
      <c r="FK103" s="215"/>
      <c r="FL103" s="215"/>
      <c r="FM103" s="215"/>
      <c r="FN103" s="215"/>
      <c r="FO103" s="215"/>
    </row>
    <row r="104" spans="1:171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15"/>
      <c r="DF104" s="215"/>
      <c r="DG104" s="215"/>
      <c r="DH104" s="215"/>
      <c r="DI104" s="215"/>
      <c r="DJ104" s="215"/>
      <c r="DK104" s="215"/>
      <c r="DL104" s="215"/>
      <c r="DM104" s="215"/>
      <c r="DN104" s="215"/>
      <c r="DO104" s="215"/>
      <c r="DP104" s="215"/>
      <c r="DQ104" s="215"/>
      <c r="DR104" s="215"/>
      <c r="DS104" s="215"/>
      <c r="DT104" s="215"/>
      <c r="DU104" s="215"/>
      <c r="DV104" s="215"/>
      <c r="DW104" s="215"/>
      <c r="DX104" s="215"/>
      <c r="DY104" s="215"/>
      <c r="DZ104" s="215"/>
      <c r="EA104" s="215"/>
      <c r="EB104" s="215"/>
      <c r="EC104" s="215"/>
      <c r="ED104" s="215"/>
      <c r="EE104" s="215"/>
      <c r="EF104" s="215"/>
      <c r="EG104" s="215"/>
      <c r="EH104" s="215"/>
      <c r="EI104" s="215"/>
      <c r="EJ104" s="215"/>
      <c r="EK104" s="215"/>
      <c r="EL104" s="215"/>
      <c r="EM104" s="215"/>
      <c r="EN104" s="215"/>
      <c r="EO104" s="215"/>
      <c r="EP104" s="215"/>
      <c r="EQ104" s="215"/>
      <c r="ER104" s="215"/>
      <c r="ES104" s="215"/>
      <c r="ET104" s="215"/>
      <c r="EU104" s="215"/>
      <c r="EV104" s="215"/>
      <c r="EW104" s="215"/>
      <c r="EX104" s="215"/>
      <c r="EY104" s="215"/>
      <c r="EZ104" s="215"/>
      <c r="FA104" s="215"/>
      <c r="FB104" s="215"/>
      <c r="FC104" s="215"/>
      <c r="FD104" s="215"/>
      <c r="FE104" s="215"/>
      <c r="FF104" s="215"/>
      <c r="FG104" s="215"/>
      <c r="FH104" s="215"/>
      <c r="FI104" s="215"/>
      <c r="FJ104" s="215"/>
      <c r="FK104" s="215"/>
      <c r="FL104" s="215"/>
      <c r="FM104" s="215"/>
      <c r="FN104" s="215"/>
      <c r="FO104" s="215"/>
    </row>
    <row r="105" spans="1:171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5"/>
      <c r="CG105" s="215"/>
      <c r="CH105" s="215"/>
      <c r="CI105" s="215"/>
      <c r="CJ105" s="215"/>
      <c r="CK105" s="215"/>
      <c r="CL105" s="215"/>
      <c r="CM105" s="215"/>
      <c r="CN105" s="215"/>
      <c r="CO105" s="215"/>
      <c r="CP105" s="215"/>
      <c r="CQ105" s="215"/>
      <c r="CR105" s="215"/>
      <c r="CS105" s="215"/>
      <c r="CT105" s="215"/>
      <c r="CU105" s="215"/>
      <c r="CV105" s="215"/>
      <c r="CW105" s="215"/>
      <c r="CX105" s="215"/>
      <c r="CY105" s="215"/>
      <c r="CZ105" s="215"/>
      <c r="DA105" s="215"/>
      <c r="DB105" s="215"/>
      <c r="DC105" s="215"/>
      <c r="DD105" s="215"/>
      <c r="DE105" s="215"/>
      <c r="DF105" s="215"/>
      <c r="DG105" s="215"/>
      <c r="DH105" s="215"/>
      <c r="DI105" s="215"/>
      <c r="DJ105" s="215"/>
      <c r="DK105" s="215"/>
      <c r="DL105" s="215"/>
      <c r="DM105" s="215"/>
      <c r="DN105" s="215"/>
      <c r="DO105" s="215"/>
      <c r="DP105" s="215"/>
      <c r="DQ105" s="215"/>
      <c r="DR105" s="215"/>
      <c r="DS105" s="215"/>
      <c r="DT105" s="215"/>
      <c r="DU105" s="215"/>
      <c r="DV105" s="215"/>
      <c r="DW105" s="215"/>
      <c r="DX105" s="215"/>
      <c r="DY105" s="215"/>
      <c r="DZ105" s="215"/>
      <c r="EA105" s="215"/>
      <c r="EB105" s="215"/>
      <c r="EC105" s="215"/>
      <c r="ED105" s="215"/>
      <c r="EE105" s="215"/>
      <c r="EF105" s="215"/>
      <c r="EG105" s="215"/>
      <c r="EH105" s="215"/>
      <c r="EI105" s="215"/>
      <c r="EJ105" s="215"/>
      <c r="EK105" s="215"/>
      <c r="EL105" s="215"/>
      <c r="EM105" s="215"/>
      <c r="EN105" s="215"/>
      <c r="EO105" s="215"/>
      <c r="EP105" s="215"/>
      <c r="EQ105" s="215"/>
      <c r="ER105" s="215"/>
      <c r="ES105" s="215"/>
      <c r="ET105" s="215"/>
      <c r="EU105" s="215"/>
      <c r="EV105" s="215"/>
      <c r="EW105" s="215"/>
      <c r="EX105" s="215"/>
      <c r="EY105" s="215"/>
      <c r="EZ105" s="215"/>
      <c r="FA105" s="215"/>
      <c r="FB105" s="215"/>
      <c r="FC105" s="215"/>
      <c r="FD105" s="215"/>
      <c r="FE105" s="215"/>
      <c r="FF105" s="215"/>
      <c r="FG105" s="215"/>
      <c r="FH105" s="215"/>
      <c r="FI105" s="215"/>
      <c r="FJ105" s="215"/>
      <c r="FK105" s="215"/>
      <c r="FL105" s="215"/>
      <c r="FM105" s="215"/>
      <c r="FN105" s="215"/>
      <c r="FO105" s="215"/>
    </row>
    <row r="106" spans="1:171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  <c r="CH106" s="215"/>
      <c r="CI106" s="215"/>
      <c r="CJ106" s="215"/>
      <c r="CK106" s="215"/>
      <c r="CL106" s="215"/>
      <c r="CM106" s="215"/>
      <c r="CN106" s="215"/>
      <c r="CO106" s="215"/>
      <c r="CP106" s="215"/>
      <c r="CQ106" s="215"/>
      <c r="CR106" s="215"/>
      <c r="CS106" s="215"/>
      <c r="CT106" s="215"/>
      <c r="CU106" s="215"/>
      <c r="CV106" s="215"/>
      <c r="CW106" s="215"/>
      <c r="CX106" s="215"/>
      <c r="CY106" s="215"/>
      <c r="CZ106" s="215"/>
      <c r="DA106" s="215"/>
      <c r="DB106" s="215"/>
      <c r="DC106" s="215"/>
      <c r="DD106" s="215"/>
      <c r="DE106" s="215"/>
      <c r="DF106" s="215"/>
      <c r="DG106" s="215"/>
      <c r="DH106" s="215"/>
      <c r="DI106" s="215"/>
      <c r="DJ106" s="215"/>
      <c r="DK106" s="215"/>
      <c r="DL106" s="215"/>
      <c r="DM106" s="215"/>
      <c r="DN106" s="215"/>
      <c r="DO106" s="215"/>
      <c r="DP106" s="215"/>
      <c r="DQ106" s="215"/>
      <c r="DR106" s="215"/>
      <c r="DS106" s="215"/>
      <c r="DT106" s="215"/>
      <c r="DU106" s="215"/>
      <c r="DV106" s="215"/>
      <c r="DW106" s="215"/>
      <c r="DX106" s="215"/>
      <c r="DY106" s="215"/>
      <c r="DZ106" s="215"/>
      <c r="EA106" s="215"/>
      <c r="EB106" s="215"/>
      <c r="EC106" s="215"/>
      <c r="ED106" s="215"/>
      <c r="EE106" s="215"/>
      <c r="EF106" s="215"/>
      <c r="EG106" s="215"/>
      <c r="EH106" s="215"/>
      <c r="EI106" s="215"/>
      <c r="EJ106" s="215"/>
      <c r="EK106" s="215"/>
      <c r="EL106" s="215"/>
      <c r="EM106" s="215"/>
      <c r="EN106" s="215"/>
      <c r="EO106" s="215"/>
      <c r="EP106" s="215"/>
      <c r="EQ106" s="215"/>
      <c r="ER106" s="215"/>
      <c r="ES106" s="215"/>
      <c r="ET106" s="215"/>
      <c r="EU106" s="215"/>
      <c r="EV106" s="215"/>
      <c r="EW106" s="215"/>
      <c r="EX106" s="215"/>
      <c r="EY106" s="215"/>
      <c r="EZ106" s="215"/>
      <c r="FA106" s="215"/>
      <c r="FB106" s="215"/>
      <c r="FC106" s="215"/>
      <c r="FD106" s="215"/>
      <c r="FE106" s="215"/>
      <c r="FF106" s="215"/>
      <c r="FG106" s="215"/>
      <c r="FH106" s="215"/>
      <c r="FI106" s="215"/>
      <c r="FJ106" s="215"/>
      <c r="FK106" s="215"/>
      <c r="FL106" s="215"/>
      <c r="FM106" s="215"/>
      <c r="FN106" s="215"/>
      <c r="FO106" s="215"/>
    </row>
    <row r="107" spans="1:171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5"/>
      <c r="BN107" s="215"/>
      <c r="BO107" s="215"/>
      <c r="BP107" s="215"/>
      <c r="BQ107" s="215"/>
      <c r="BR107" s="215"/>
      <c r="BS107" s="215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5"/>
      <c r="CD107" s="215"/>
      <c r="CE107" s="215"/>
      <c r="CF107" s="215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215"/>
      <c r="DY107" s="215"/>
      <c r="DZ107" s="215"/>
      <c r="EA107" s="215"/>
      <c r="EB107" s="215"/>
      <c r="EC107" s="215"/>
      <c r="ED107" s="215"/>
      <c r="EE107" s="215"/>
      <c r="EF107" s="215"/>
      <c r="EG107" s="215"/>
      <c r="EH107" s="215"/>
      <c r="EI107" s="215"/>
      <c r="EJ107" s="215"/>
      <c r="EK107" s="215"/>
      <c r="EL107" s="215"/>
      <c r="EM107" s="215"/>
      <c r="EN107" s="215"/>
      <c r="EO107" s="215"/>
      <c r="EP107" s="215"/>
      <c r="EQ107" s="215"/>
      <c r="ER107" s="215"/>
      <c r="ES107" s="215"/>
      <c r="ET107" s="215"/>
      <c r="EU107" s="215"/>
      <c r="EV107" s="215"/>
      <c r="EW107" s="215"/>
      <c r="EX107" s="215"/>
      <c r="EY107" s="215"/>
      <c r="EZ107" s="215"/>
      <c r="FA107" s="215"/>
      <c r="FB107" s="215"/>
      <c r="FC107" s="215"/>
      <c r="FD107" s="215"/>
      <c r="FE107" s="215"/>
      <c r="FF107" s="215"/>
      <c r="FG107" s="215"/>
      <c r="FH107" s="215"/>
      <c r="FI107" s="215"/>
      <c r="FJ107" s="215"/>
      <c r="FK107" s="215"/>
      <c r="FL107" s="215"/>
      <c r="FM107" s="215"/>
      <c r="FN107" s="215"/>
      <c r="FO107" s="215"/>
    </row>
    <row r="108" spans="1:171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  <c r="BP108" s="215"/>
      <c r="BQ108" s="215"/>
      <c r="BR108" s="215"/>
      <c r="BS108" s="215"/>
      <c r="BT108" s="215"/>
      <c r="BU108" s="215"/>
      <c r="BV108" s="215"/>
      <c r="BW108" s="215"/>
      <c r="BX108" s="215"/>
      <c r="BY108" s="215"/>
      <c r="BZ108" s="215"/>
      <c r="CA108" s="215"/>
      <c r="CB108" s="215"/>
      <c r="CC108" s="215"/>
      <c r="CD108" s="215"/>
      <c r="CE108" s="215"/>
      <c r="CF108" s="215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215"/>
      <c r="DY108" s="215"/>
      <c r="DZ108" s="215"/>
      <c r="EA108" s="215"/>
      <c r="EB108" s="215"/>
      <c r="EC108" s="215"/>
      <c r="ED108" s="215"/>
      <c r="EE108" s="215"/>
      <c r="EF108" s="215"/>
      <c r="EG108" s="215"/>
      <c r="EH108" s="215"/>
      <c r="EI108" s="215"/>
      <c r="EJ108" s="215"/>
      <c r="EK108" s="215"/>
      <c r="EL108" s="215"/>
      <c r="EM108" s="215"/>
      <c r="EN108" s="215"/>
      <c r="EO108" s="215"/>
      <c r="EP108" s="215"/>
      <c r="EQ108" s="215"/>
      <c r="ER108" s="215"/>
      <c r="ES108" s="215"/>
      <c r="ET108" s="215"/>
      <c r="EU108" s="215"/>
      <c r="EV108" s="215"/>
      <c r="EW108" s="215"/>
      <c r="EX108" s="215"/>
      <c r="EY108" s="215"/>
      <c r="EZ108" s="215"/>
      <c r="FA108" s="215"/>
      <c r="FB108" s="215"/>
      <c r="FC108" s="215"/>
      <c r="FD108" s="215"/>
      <c r="FE108" s="215"/>
      <c r="FF108" s="215"/>
      <c r="FG108" s="215"/>
      <c r="FH108" s="215"/>
      <c r="FI108" s="215"/>
      <c r="FJ108" s="215"/>
      <c r="FK108" s="215"/>
      <c r="FL108" s="215"/>
      <c r="FM108" s="215"/>
      <c r="FN108" s="215"/>
      <c r="FO108" s="215"/>
    </row>
    <row r="109" spans="1:171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  <c r="BP109" s="215"/>
      <c r="BQ109" s="215"/>
      <c r="BR109" s="215"/>
      <c r="BS109" s="215"/>
      <c r="BT109" s="215"/>
      <c r="BU109" s="215"/>
      <c r="BV109" s="215"/>
      <c r="BW109" s="215"/>
      <c r="BX109" s="215"/>
      <c r="BY109" s="215"/>
      <c r="BZ109" s="215"/>
      <c r="CA109" s="215"/>
      <c r="CB109" s="215"/>
      <c r="CC109" s="215"/>
      <c r="CD109" s="215"/>
      <c r="CE109" s="215"/>
      <c r="CF109" s="215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215"/>
      <c r="DY109" s="215"/>
      <c r="DZ109" s="215"/>
      <c r="EA109" s="215"/>
      <c r="EB109" s="215"/>
      <c r="EC109" s="215"/>
      <c r="ED109" s="215"/>
      <c r="EE109" s="215"/>
      <c r="EF109" s="215"/>
      <c r="EG109" s="215"/>
      <c r="EH109" s="215"/>
      <c r="EI109" s="215"/>
      <c r="EJ109" s="215"/>
      <c r="EK109" s="215"/>
      <c r="EL109" s="215"/>
      <c r="EM109" s="215"/>
      <c r="EN109" s="215"/>
      <c r="EO109" s="215"/>
      <c r="EP109" s="215"/>
      <c r="EQ109" s="215"/>
      <c r="ER109" s="215"/>
      <c r="ES109" s="215"/>
      <c r="ET109" s="215"/>
      <c r="EU109" s="215"/>
      <c r="EV109" s="215"/>
      <c r="EW109" s="215"/>
      <c r="EX109" s="215"/>
      <c r="EY109" s="215"/>
      <c r="EZ109" s="215"/>
      <c r="FA109" s="215"/>
      <c r="FB109" s="215"/>
      <c r="FC109" s="215"/>
      <c r="FD109" s="215"/>
      <c r="FE109" s="215"/>
      <c r="FF109" s="215"/>
      <c r="FG109" s="215"/>
      <c r="FH109" s="215"/>
      <c r="FI109" s="215"/>
      <c r="FJ109" s="215"/>
      <c r="FK109" s="215"/>
      <c r="FL109" s="215"/>
      <c r="FM109" s="215"/>
      <c r="FN109" s="215"/>
      <c r="FO109" s="215"/>
    </row>
    <row r="110" spans="1:171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  <c r="BP110" s="215"/>
      <c r="BQ110" s="215"/>
      <c r="BR110" s="215"/>
      <c r="BS110" s="215"/>
      <c r="BT110" s="215"/>
      <c r="BU110" s="215"/>
      <c r="BV110" s="215"/>
      <c r="BW110" s="215"/>
      <c r="BX110" s="215"/>
      <c r="BY110" s="21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15"/>
      <c r="DF110" s="215"/>
      <c r="DG110" s="215"/>
      <c r="DH110" s="215"/>
      <c r="DI110" s="215"/>
      <c r="DJ110" s="215"/>
      <c r="DK110" s="215"/>
      <c r="DL110" s="215"/>
      <c r="DM110" s="215"/>
      <c r="DN110" s="215"/>
      <c r="DO110" s="215"/>
      <c r="DP110" s="215"/>
      <c r="DQ110" s="215"/>
      <c r="DR110" s="215"/>
      <c r="DS110" s="215"/>
      <c r="DT110" s="215"/>
      <c r="DU110" s="215"/>
      <c r="DV110" s="215"/>
      <c r="DW110" s="215"/>
      <c r="DX110" s="215"/>
      <c r="DY110" s="215"/>
      <c r="DZ110" s="215"/>
      <c r="EA110" s="215"/>
      <c r="EB110" s="215"/>
      <c r="EC110" s="215"/>
      <c r="ED110" s="215"/>
      <c r="EE110" s="215"/>
      <c r="EF110" s="215"/>
      <c r="EG110" s="215"/>
      <c r="EH110" s="215"/>
      <c r="EI110" s="215"/>
      <c r="EJ110" s="215"/>
      <c r="EK110" s="215"/>
      <c r="EL110" s="215"/>
      <c r="EM110" s="215"/>
      <c r="EN110" s="215"/>
      <c r="EO110" s="215"/>
      <c r="EP110" s="215"/>
      <c r="EQ110" s="215"/>
      <c r="ER110" s="215"/>
      <c r="ES110" s="215"/>
      <c r="ET110" s="215"/>
      <c r="EU110" s="215"/>
      <c r="EV110" s="215"/>
      <c r="EW110" s="215"/>
      <c r="EX110" s="215"/>
      <c r="EY110" s="215"/>
      <c r="EZ110" s="215"/>
      <c r="FA110" s="215"/>
      <c r="FB110" s="215"/>
      <c r="FC110" s="215"/>
      <c r="FD110" s="215"/>
      <c r="FE110" s="215"/>
      <c r="FF110" s="215"/>
      <c r="FG110" s="215"/>
      <c r="FH110" s="215"/>
      <c r="FI110" s="215"/>
      <c r="FJ110" s="215"/>
      <c r="FK110" s="215"/>
      <c r="FL110" s="215"/>
      <c r="FM110" s="215"/>
      <c r="FN110" s="215"/>
      <c r="FO110" s="215"/>
    </row>
    <row r="111" spans="1:171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  <c r="BP111" s="215"/>
      <c r="BQ111" s="215"/>
      <c r="BR111" s="215"/>
      <c r="BS111" s="215"/>
      <c r="BT111" s="215"/>
      <c r="BU111" s="215"/>
      <c r="BV111" s="215"/>
      <c r="BW111" s="215"/>
      <c r="BX111" s="215"/>
      <c r="BY111" s="215"/>
      <c r="BZ111" s="215"/>
      <c r="CA111" s="215"/>
      <c r="CB111" s="215"/>
      <c r="CC111" s="215"/>
      <c r="CD111" s="215"/>
      <c r="CE111" s="215"/>
      <c r="CF111" s="215"/>
      <c r="CG111" s="215"/>
      <c r="CH111" s="215"/>
      <c r="CI111" s="215"/>
      <c r="CJ111" s="215"/>
      <c r="CK111" s="215"/>
      <c r="CL111" s="215"/>
      <c r="CM111" s="215"/>
      <c r="CN111" s="215"/>
      <c r="CO111" s="215"/>
      <c r="CP111" s="215"/>
      <c r="CQ111" s="215"/>
      <c r="CR111" s="215"/>
      <c r="CS111" s="215"/>
      <c r="CT111" s="215"/>
      <c r="CU111" s="215"/>
      <c r="CV111" s="215"/>
      <c r="CW111" s="215"/>
      <c r="CX111" s="215"/>
      <c r="CY111" s="215"/>
      <c r="CZ111" s="215"/>
      <c r="DA111" s="215"/>
      <c r="DB111" s="215"/>
      <c r="DC111" s="215"/>
      <c r="DD111" s="215"/>
      <c r="DE111" s="215"/>
      <c r="DF111" s="215"/>
      <c r="DG111" s="215"/>
      <c r="DH111" s="215"/>
      <c r="DI111" s="215"/>
      <c r="DJ111" s="215"/>
      <c r="DK111" s="215"/>
      <c r="DL111" s="215"/>
      <c r="DM111" s="215"/>
      <c r="DN111" s="215"/>
      <c r="DO111" s="215"/>
      <c r="DP111" s="215"/>
      <c r="DQ111" s="215"/>
      <c r="DR111" s="215"/>
      <c r="DS111" s="215"/>
      <c r="DT111" s="215"/>
      <c r="DU111" s="215"/>
      <c r="DV111" s="215"/>
      <c r="DW111" s="215"/>
      <c r="DX111" s="215"/>
      <c r="DY111" s="215"/>
      <c r="DZ111" s="215"/>
      <c r="EA111" s="215"/>
      <c r="EB111" s="215"/>
      <c r="EC111" s="215"/>
      <c r="ED111" s="215"/>
      <c r="EE111" s="215"/>
      <c r="EF111" s="215"/>
      <c r="EG111" s="215"/>
      <c r="EH111" s="215"/>
      <c r="EI111" s="215"/>
      <c r="EJ111" s="215"/>
      <c r="EK111" s="215"/>
      <c r="EL111" s="215"/>
      <c r="EM111" s="215"/>
      <c r="EN111" s="215"/>
      <c r="EO111" s="215"/>
      <c r="EP111" s="215"/>
      <c r="EQ111" s="215"/>
      <c r="ER111" s="215"/>
      <c r="ES111" s="215"/>
      <c r="ET111" s="215"/>
      <c r="EU111" s="215"/>
      <c r="EV111" s="215"/>
      <c r="EW111" s="215"/>
      <c r="EX111" s="215"/>
      <c r="EY111" s="215"/>
      <c r="EZ111" s="215"/>
      <c r="FA111" s="215"/>
      <c r="FB111" s="215"/>
      <c r="FC111" s="215"/>
      <c r="FD111" s="215"/>
      <c r="FE111" s="215"/>
      <c r="FF111" s="215"/>
      <c r="FG111" s="215"/>
      <c r="FH111" s="215"/>
      <c r="FI111" s="215"/>
      <c r="FJ111" s="215"/>
      <c r="FK111" s="215"/>
      <c r="FL111" s="215"/>
      <c r="FM111" s="215"/>
      <c r="FN111" s="215"/>
      <c r="FO111" s="215"/>
    </row>
    <row r="112" spans="1:171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  <c r="BP112" s="215"/>
      <c r="BQ112" s="215"/>
      <c r="BR112" s="215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5"/>
      <c r="CD112" s="215"/>
      <c r="CE112" s="215"/>
      <c r="CF112" s="215"/>
      <c r="CG112" s="215"/>
      <c r="CH112" s="215"/>
      <c r="CI112" s="215"/>
      <c r="CJ112" s="215"/>
      <c r="CK112" s="215"/>
      <c r="CL112" s="215"/>
      <c r="CM112" s="215"/>
      <c r="CN112" s="215"/>
      <c r="CO112" s="215"/>
      <c r="CP112" s="215"/>
      <c r="CQ112" s="215"/>
      <c r="CR112" s="215"/>
      <c r="CS112" s="215"/>
      <c r="CT112" s="215"/>
      <c r="CU112" s="215"/>
      <c r="CV112" s="215"/>
      <c r="CW112" s="215"/>
      <c r="CX112" s="215"/>
      <c r="CY112" s="215"/>
      <c r="CZ112" s="215"/>
      <c r="DA112" s="215"/>
      <c r="DB112" s="215"/>
      <c r="DC112" s="215"/>
      <c r="DD112" s="215"/>
      <c r="DE112" s="215"/>
      <c r="DF112" s="215"/>
      <c r="DG112" s="215"/>
      <c r="DH112" s="215"/>
      <c r="DI112" s="215"/>
      <c r="DJ112" s="215"/>
      <c r="DK112" s="215"/>
      <c r="DL112" s="215"/>
      <c r="DM112" s="215"/>
      <c r="DN112" s="215"/>
      <c r="DO112" s="215"/>
      <c r="DP112" s="215"/>
      <c r="DQ112" s="215"/>
      <c r="DR112" s="215"/>
      <c r="DS112" s="215"/>
      <c r="DT112" s="215"/>
      <c r="DU112" s="215"/>
      <c r="DV112" s="215"/>
      <c r="DW112" s="215"/>
      <c r="DX112" s="215"/>
      <c r="DY112" s="215"/>
      <c r="DZ112" s="215"/>
      <c r="EA112" s="215"/>
      <c r="EB112" s="215"/>
      <c r="EC112" s="215"/>
      <c r="ED112" s="215"/>
      <c r="EE112" s="215"/>
      <c r="EF112" s="215"/>
      <c r="EG112" s="215"/>
      <c r="EH112" s="215"/>
      <c r="EI112" s="215"/>
      <c r="EJ112" s="215"/>
      <c r="EK112" s="215"/>
      <c r="EL112" s="215"/>
      <c r="EM112" s="215"/>
      <c r="EN112" s="215"/>
      <c r="EO112" s="215"/>
      <c r="EP112" s="215"/>
      <c r="EQ112" s="215"/>
      <c r="ER112" s="215"/>
      <c r="ES112" s="215"/>
      <c r="ET112" s="215"/>
      <c r="EU112" s="215"/>
      <c r="EV112" s="215"/>
      <c r="EW112" s="215"/>
      <c r="EX112" s="215"/>
      <c r="EY112" s="215"/>
      <c r="EZ112" s="215"/>
      <c r="FA112" s="215"/>
      <c r="FB112" s="215"/>
      <c r="FC112" s="215"/>
      <c r="FD112" s="215"/>
      <c r="FE112" s="215"/>
      <c r="FF112" s="215"/>
      <c r="FG112" s="215"/>
      <c r="FH112" s="215"/>
      <c r="FI112" s="215"/>
      <c r="FJ112" s="215"/>
      <c r="FK112" s="215"/>
      <c r="FL112" s="215"/>
      <c r="FM112" s="215"/>
      <c r="FN112" s="215"/>
      <c r="FO112" s="215"/>
    </row>
    <row r="113" spans="1:171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  <c r="BI113" s="215"/>
      <c r="BJ113" s="215"/>
      <c r="BK113" s="215"/>
      <c r="BL113" s="215"/>
      <c r="BM113" s="215"/>
      <c r="BN113" s="215"/>
      <c r="BO113" s="215"/>
      <c r="BP113" s="215"/>
      <c r="BQ113" s="215"/>
      <c r="BR113" s="215"/>
      <c r="BS113" s="215"/>
      <c r="BT113" s="215"/>
      <c r="BU113" s="215"/>
      <c r="BV113" s="215"/>
      <c r="BW113" s="215"/>
      <c r="BX113" s="215"/>
      <c r="BY113" s="215"/>
      <c r="BZ113" s="215"/>
      <c r="CA113" s="215"/>
      <c r="CB113" s="215"/>
      <c r="CC113" s="215"/>
      <c r="CD113" s="215"/>
      <c r="CE113" s="215"/>
      <c r="CF113" s="215"/>
      <c r="CG113" s="215"/>
      <c r="CH113" s="215"/>
      <c r="CI113" s="215"/>
      <c r="CJ113" s="215"/>
      <c r="CK113" s="215"/>
      <c r="CL113" s="215"/>
      <c r="CM113" s="215"/>
      <c r="CN113" s="215"/>
      <c r="CO113" s="215"/>
      <c r="CP113" s="215"/>
      <c r="CQ113" s="215"/>
      <c r="CR113" s="215"/>
      <c r="CS113" s="215"/>
      <c r="CT113" s="215"/>
      <c r="CU113" s="215"/>
      <c r="CV113" s="215"/>
      <c r="CW113" s="215"/>
      <c r="CX113" s="215"/>
      <c r="CY113" s="215"/>
      <c r="CZ113" s="215"/>
      <c r="DA113" s="215"/>
      <c r="DB113" s="215"/>
      <c r="DC113" s="215"/>
      <c r="DD113" s="215"/>
      <c r="DE113" s="215"/>
      <c r="DF113" s="215"/>
      <c r="DG113" s="215"/>
      <c r="DH113" s="215"/>
      <c r="DI113" s="215"/>
      <c r="DJ113" s="215"/>
      <c r="DK113" s="215"/>
      <c r="DL113" s="215"/>
      <c r="DM113" s="215"/>
      <c r="DN113" s="215"/>
      <c r="DO113" s="215"/>
      <c r="DP113" s="215"/>
      <c r="DQ113" s="215"/>
      <c r="DR113" s="215"/>
      <c r="DS113" s="215"/>
      <c r="DT113" s="215"/>
      <c r="DU113" s="215"/>
      <c r="DV113" s="215"/>
      <c r="DW113" s="215"/>
      <c r="DX113" s="215"/>
      <c r="DY113" s="215"/>
      <c r="DZ113" s="215"/>
      <c r="EA113" s="215"/>
      <c r="EB113" s="215"/>
      <c r="EC113" s="215"/>
      <c r="ED113" s="215"/>
      <c r="EE113" s="215"/>
      <c r="EF113" s="215"/>
      <c r="EG113" s="215"/>
      <c r="EH113" s="215"/>
      <c r="EI113" s="215"/>
      <c r="EJ113" s="215"/>
      <c r="EK113" s="215"/>
      <c r="EL113" s="215"/>
      <c r="EM113" s="215"/>
      <c r="EN113" s="215"/>
      <c r="EO113" s="215"/>
      <c r="EP113" s="215"/>
      <c r="EQ113" s="215"/>
      <c r="ER113" s="215"/>
      <c r="ES113" s="215"/>
      <c r="ET113" s="215"/>
      <c r="EU113" s="215"/>
      <c r="EV113" s="215"/>
      <c r="EW113" s="215"/>
      <c r="EX113" s="215"/>
      <c r="EY113" s="215"/>
      <c r="EZ113" s="215"/>
      <c r="FA113" s="215"/>
      <c r="FB113" s="215"/>
      <c r="FC113" s="215"/>
      <c r="FD113" s="215"/>
      <c r="FE113" s="215"/>
      <c r="FF113" s="215"/>
      <c r="FG113" s="215"/>
      <c r="FH113" s="215"/>
      <c r="FI113" s="215"/>
      <c r="FJ113" s="215"/>
      <c r="FK113" s="215"/>
      <c r="FL113" s="215"/>
      <c r="FM113" s="215"/>
      <c r="FN113" s="215"/>
      <c r="FO113" s="215"/>
    </row>
    <row r="114" spans="1:171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  <c r="BI114" s="215"/>
      <c r="BJ114" s="215"/>
      <c r="BK114" s="215"/>
      <c r="BL114" s="215"/>
      <c r="BM114" s="215"/>
      <c r="BN114" s="215"/>
      <c r="BO114" s="215"/>
      <c r="BP114" s="215"/>
      <c r="BQ114" s="215"/>
      <c r="BR114" s="215"/>
      <c r="BS114" s="215"/>
      <c r="BT114" s="215"/>
      <c r="BU114" s="215"/>
      <c r="BV114" s="215"/>
      <c r="BW114" s="215"/>
      <c r="BX114" s="215"/>
      <c r="BY114" s="215"/>
      <c r="BZ114" s="215"/>
      <c r="CA114" s="215"/>
      <c r="CB114" s="215"/>
      <c r="CC114" s="215"/>
      <c r="CD114" s="215"/>
      <c r="CE114" s="215"/>
      <c r="CF114" s="215"/>
      <c r="CG114" s="215"/>
      <c r="CH114" s="215"/>
      <c r="CI114" s="215"/>
      <c r="CJ114" s="215"/>
      <c r="CK114" s="215"/>
      <c r="CL114" s="215"/>
      <c r="CM114" s="215"/>
      <c r="CN114" s="215"/>
      <c r="CO114" s="215"/>
      <c r="CP114" s="215"/>
      <c r="CQ114" s="215"/>
      <c r="CR114" s="215"/>
      <c r="CS114" s="215"/>
      <c r="CT114" s="215"/>
      <c r="CU114" s="215"/>
      <c r="CV114" s="215"/>
      <c r="CW114" s="215"/>
      <c r="CX114" s="215"/>
      <c r="CY114" s="215"/>
      <c r="CZ114" s="215"/>
      <c r="DA114" s="215"/>
      <c r="DB114" s="215"/>
      <c r="DC114" s="215"/>
      <c r="DD114" s="215"/>
      <c r="DE114" s="215"/>
      <c r="DF114" s="215"/>
      <c r="DG114" s="215"/>
      <c r="DH114" s="215"/>
      <c r="DI114" s="215"/>
      <c r="DJ114" s="215"/>
      <c r="DK114" s="215"/>
      <c r="DL114" s="215"/>
      <c r="DM114" s="215"/>
      <c r="DN114" s="215"/>
      <c r="DO114" s="215"/>
      <c r="DP114" s="215"/>
      <c r="DQ114" s="215"/>
      <c r="DR114" s="215"/>
      <c r="DS114" s="215"/>
      <c r="DT114" s="215"/>
      <c r="DU114" s="215"/>
      <c r="DV114" s="215"/>
      <c r="DW114" s="215"/>
      <c r="DX114" s="215"/>
      <c r="DY114" s="215"/>
      <c r="DZ114" s="215"/>
      <c r="EA114" s="215"/>
      <c r="EB114" s="215"/>
      <c r="EC114" s="215"/>
      <c r="ED114" s="215"/>
      <c r="EE114" s="215"/>
      <c r="EF114" s="215"/>
      <c r="EG114" s="215"/>
      <c r="EH114" s="215"/>
      <c r="EI114" s="215"/>
      <c r="EJ114" s="215"/>
      <c r="EK114" s="215"/>
      <c r="EL114" s="215"/>
      <c r="EM114" s="215"/>
      <c r="EN114" s="215"/>
      <c r="EO114" s="215"/>
      <c r="EP114" s="215"/>
      <c r="EQ114" s="215"/>
      <c r="ER114" s="215"/>
      <c r="ES114" s="215"/>
      <c r="ET114" s="215"/>
      <c r="EU114" s="215"/>
      <c r="EV114" s="215"/>
      <c r="EW114" s="215"/>
      <c r="EX114" s="215"/>
      <c r="EY114" s="215"/>
      <c r="EZ114" s="215"/>
      <c r="FA114" s="215"/>
      <c r="FB114" s="215"/>
      <c r="FC114" s="215"/>
      <c r="FD114" s="215"/>
      <c r="FE114" s="215"/>
      <c r="FF114" s="215"/>
      <c r="FG114" s="215"/>
      <c r="FH114" s="215"/>
      <c r="FI114" s="215"/>
      <c r="FJ114" s="215"/>
      <c r="FK114" s="215"/>
      <c r="FL114" s="215"/>
      <c r="FM114" s="215"/>
      <c r="FN114" s="215"/>
      <c r="FO114" s="215"/>
    </row>
    <row r="115" spans="1:171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15"/>
      <c r="DV115" s="215"/>
      <c r="DW115" s="215"/>
      <c r="DX115" s="215"/>
      <c r="DY115" s="215"/>
      <c r="DZ115" s="21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L115" s="215"/>
      <c r="EM115" s="215"/>
      <c r="EN115" s="215"/>
      <c r="EO115" s="215"/>
      <c r="EP115" s="215"/>
      <c r="EQ115" s="215"/>
      <c r="ER115" s="215"/>
      <c r="ES115" s="215"/>
      <c r="ET115" s="215"/>
      <c r="EU115" s="215"/>
      <c r="EV115" s="215"/>
      <c r="EW115" s="215"/>
      <c r="EX115" s="215"/>
      <c r="EY115" s="215"/>
      <c r="EZ115" s="215"/>
      <c r="FA115" s="215"/>
      <c r="FB115" s="215"/>
      <c r="FC115" s="215"/>
      <c r="FD115" s="215"/>
      <c r="FE115" s="215"/>
      <c r="FF115" s="215"/>
      <c r="FG115" s="215"/>
      <c r="FH115" s="215"/>
      <c r="FI115" s="215"/>
      <c r="FJ115" s="215"/>
      <c r="FK115" s="215"/>
      <c r="FL115" s="215"/>
      <c r="FM115" s="215"/>
      <c r="FN115" s="215"/>
      <c r="FO115" s="215"/>
    </row>
    <row r="116" spans="1:171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15"/>
      <c r="DV116" s="215"/>
      <c r="DW116" s="215"/>
      <c r="DX116" s="215"/>
      <c r="DY116" s="215"/>
      <c r="DZ116" s="21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L116" s="215"/>
      <c r="EM116" s="215"/>
      <c r="EN116" s="215"/>
      <c r="EO116" s="215"/>
      <c r="EP116" s="215"/>
      <c r="EQ116" s="215"/>
      <c r="ER116" s="215"/>
      <c r="ES116" s="215"/>
      <c r="ET116" s="215"/>
      <c r="EU116" s="215"/>
      <c r="EV116" s="215"/>
      <c r="EW116" s="215"/>
      <c r="EX116" s="215"/>
      <c r="EY116" s="215"/>
      <c r="EZ116" s="215"/>
      <c r="FA116" s="215"/>
      <c r="FB116" s="215"/>
      <c r="FC116" s="215"/>
      <c r="FD116" s="215"/>
      <c r="FE116" s="215"/>
      <c r="FF116" s="215"/>
      <c r="FG116" s="215"/>
      <c r="FH116" s="215"/>
      <c r="FI116" s="215"/>
      <c r="FJ116" s="215"/>
      <c r="FK116" s="215"/>
      <c r="FL116" s="215"/>
      <c r="FM116" s="215"/>
      <c r="FN116" s="215"/>
      <c r="FO116" s="215"/>
    </row>
    <row r="117" spans="1:171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  <c r="BI117" s="215"/>
      <c r="BJ117" s="215"/>
      <c r="BK117" s="215"/>
      <c r="BL117" s="215"/>
      <c r="BM117" s="215"/>
      <c r="BN117" s="215"/>
      <c r="BO117" s="215"/>
      <c r="BP117" s="215"/>
      <c r="BQ117" s="215"/>
      <c r="BR117" s="215"/>
      <c r="BS117" s="215"/>
      <c r="BT117" s="215"/>
      <c r="BU117" s="215"/>
      <c r="BV117" s="215"/>
      <c r="BW117" s="215"/>
      <c r="BX117" s="215"/>
      <c r="BY117" s="215"/>
      <c r="BZ117" s="215"/>
      <c r="CA117" s="215"/>
      <c r="CB117" s="215"/>
      <c r="CC117" s="215"/>
      <c r="CD117" s="215"/>
      <c r="CE117" s="215"/>
      <c r="CF117" s="215"/>
      <c r="CG117" s="215"/>
      <c r="CH117" s="215"/>
      <c r="CI117" s="215"/>
      <c r="CJ117" s="215"/>
      <c r="CK117" s="215"/>
      <c r="CL117" s="215"/>
      <c r="CM117" s="215"/>
      <c r="CN117" s="215"/>
      <c r="CO117" s="215"/>
      <c r="CP117" s="215"/>
      <c r="CQ117" s="215"/>
      <c r="CR117" s="215"/>
      <c r="CS117" s="215"/>
      <c r="CT117" s="215"/>
      <c r="CU117" s="215"/>
      <c r="CV117" s="215"/>
      <c r="CW117" s="215"/>
      <c r="CX117" s="215"/>
      <c r="CY117" s="215"/>
      <c r="CZ117" s="215"/>
      <c r="DA117" s="215"/>
      <c r="DB117" s="215"/>
      <c r="DC117" s="215"/>
      <c r="DD117" s="215"/>
      <c r="DE117" s="215"/>
      <c r="DF117" s="215"/>
      <c r="DG117" s="215"/>
      <c r="DH117" s="215"/>
      <c r="DI117" s="215"/>
      <c r="DJ117" s="215"/>
      <c r="DK117" s="215"/>
      <c r="DL117" s="215"/>
      <c r="DM117" s="215"/>
      <c r="DN117" s="215"/>
      <c r="DO117" s="215"/>
      <c r="DP117" s="215"/>
      <c r="DQ117" s="215"/>
      <c r="DR117" s="215"/>
      <c r="DS117" s="215"/>
      <c r="DT117" s="215"/>
      <c r="DU117" s="215"/>
      <c r="DV117" s="215"/>
      <c r="DW117" s="215"/>
      <c r="DX117" s="215"/>
      <c r="DY117" s="215"/>
      <c r="DZ117" s="215"/>
      <c r="EA117" s="215"/>
      <c r="EB117" s="215"/>
      <c r="EC117" s="215"/>
      <c r="ED117" s="215"/>
      <c r="EE117" s="215"/>
      <c r="EF117" s="215"/>
      <c r="EG117" s="215"/>
      <c r="EH117" s="215"/>
      <c r="EI117" s="215"/>
      <c r="EJ117" s="215"/>
      <c r="EK117" s="215"/>
      <c r="EL117" s="215"/>
      <c r="EM117" s="215"/>
      <c r="EN117" s="215"/>
      <c r="EO117" s="215"/>
      <c r="EP117" s="215"/>
      <c r="EQ117" s="215"/>
      <c r="ER117" s="215"/>
      <c r="ES117" s="215"/>
      <c r="ET117" s="215"/>
      <c r="EU117" s="215"/>
      <c r="EV117" s="215"/>
      <c r="EW117" s="215"/>
      <c r="EX117" s="215"/>
      <c r="EY117" s="215"/>
      <c r="EZ117" s="215"/>
      <c r="FA117" s="215"/>
      <c r="FB117" s="215"/>
      <c r="FC117" s="215"/>
      <c r="FD117" s="215"/>
      <c r="FE117" s="215"/>
      <c r="FF117" s="215"/>
      <c r="FG117" s="215"/>
      <c r="FH117" s="215"/>
      <c r="FI117" s="215"/>
      <c r="FJ117" s="215"/>
      <c r="FK117" s="215"/>
      <c r="FL117" s="215"/>
      <c r="FM117" s="215"/>
      <c r="FN117" s="215"/>
      <c r="FO117" s="215"/>
    </row>
    <row r="118" spans="1:171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215"/>
      <c r="BR118" s="215"/>
      <c r="BS118" s="215"/>
      <c r="BT118" s="215"/>
      <c r="BU118" s="215"/>
      <c r="BV118" s="215"/>
      <c r="BW118" s="215"/>
      <c r="BX118" s="215"/>
      <c r="BY118" s="215"/>
      <c r="BZ118" s="215"/>
      <c r="CA118" s="215"/>
      <c r="CB118" s="215"/>
      <c r="CC118" s="215"/>
      <c r="CD118" s="215"/>
      <c r="CE118" s="215"/>
      <c r="CF118" s="215"/>
      <c r="CG118" s="215"/>
      <c r="CH118" s="215"/>
      <c r="CI118" s="215"/>
      <c r="CJ118" s="215"/>
      <c r="CK118" s="215"/>
      <c r="CL118" s="215"/>
      <c r="CM118" s="215"/>
      <c r="CN118" s="215"/>
      <c r="CO118" s="215"/>
      <c r="CP118" s="215"/>
      <c r="CQ118" s="215"/>
      <c r="CR118" s="215"/>
      <c r="CS118" s="215"/>
      <c r="CT118" s="215"/>
      <c r="CU118" s="215"/>
      <c r="CV118" s="215"/>
      <c r="CW118" s="215"/>
      <c r="CX118" s="215"/>
      <c r="CY118" s="215"/>
      <c r="CZ118" s="215"/>
      <c r="DA118" s="215"/>
      <c r="DB118" s="215"/>
      <c r="DC118" s="215"/>
      <c r="DD118" s="215"/>
      <c r="DE118" s="215"/>
      <c r="DF118" s="215"/>
      <c r="DG118" s="215"/>
      <c r="DH118" s="215"/>
      <c r="DI118" s="215"/>
      <c r="DJ118" s="215"/>
      <c r="DK118" s="215"/>
      <c r="DL118" s="215"/>
      <c r="DM118" s="215"/>
      <c r="DN118" s="215"/>
      <c r="DO118" s="215"/>
      <c r="DP118" s="215"/>
      <c r="DQ118" s="215"/>
      <c r="DR118" s="215"/>
      <c r="DS118" s="215"/>
      <c r="DT118" s="215"/>
      <c r="DU118" s="215"/>
      <c r="DV118" s="215"/>
      <c r="DW118" s="215"/>
      <c r="DX118" s="215"/>
      <c r="DY118" s="215"/>
      <c r="DZ118" s="215"/>
      <c r="EA118" s="215"/>
      <c r="EB118" s="215"/>
      <c r="EC118" s="215"/>
      <c r="ED118" s="215"/>
      <c r="EE118" s="215"/>
      <c r="EF118" s="215"/>
      <c r="EG118" s="215"/>
      <c r="EH118" s="215"/>
      <c r="EI118" s="215"/>
      <c r="EJ118" s="215"/>
      <c r="EK118" s="215"/>
      <c r="EL118" s="215"/>
      <c r="EM118" s="215"/>
      <c r="EN118" s="215"/>
      <c r="EO118" s="215"/>
      <c r="EP118" s="215"/>
      <c r="EQ118" s="215"/>
      <c r="ER118" s="215"/>
      <c r="ES118" s="215"/>
      <c r="ET118" s="215"/>
      <c r="EU118" s="215"/>
      <c r="EV118" s="215"/>
      <c r="EW118" s="215"/>
      <c r="EX118" s="215"/>
      <c r="EY118" s="215"/>
      <c r="EZ118" s="215"/>
      <c r="FA118" s="215"/>
      <c r="FB118" s="215"/>
      <c r="FC118" s="215"/>
      <c r="FD118" s="215"/>
      <c r="FE118" s="215"/>
      <c r="FF118" s="215"/>
      <c r="FG118" s="215"/>
      <c r="FH118" s="215"/>
      <c r="FI118" s="215"/>
      <c r="FJ118" s="215"/>
      <c r="FK118" s="215"/>
      <c r="FL118" s="215"/>
      <c r="FM118" s="215"/>
      <c r="FN118" s="215"/>
      <c r="FO118" s="215"/>
    </row>
    <row r="119" spans="1:171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5"/>
      <c r="CA119" s="215"/>
      <c r="CB119" s="215"/>
      <c r="CC119" s="215"/>
      <c r="CD119" s="215"/>
      <c r="CE119" s="215"/>
      <c r="CF119" s="215"/>
      <c r="CG119" s="215"/>
      <c r="CH119" s="215"/>
      <c r="CI119" s="215"/>
      <c r="CJ119" s="215"/>
      <c r="CK119" s="215"/>
      <c r="CL119" s="215"/>
      <c r="CM119" s="215"/>
      <c r="CN119" s="215"/>
      <c r="CO119" s="215"/>
      <c r="CP119" s="215"/>
      <c r="CQ119" s="215"/>
      <c r="CR119" s="215"/>
      <c r="CS119" s="215"/>
      <c r="CT119" s="215"/>
      <c r="CU119" s="215"/>
      <c r="CV119" s="215"/>
      <c r="CW119" s="215"/>
      <c r="CX119" s="215"/>
      <c r="CY119" s="215"/>
      <c r="CZ119" s="215"/>
      <c r="DA119" s="215"/>
      <c r="DB119" s="215"/>
      <c r="DC119" s="215"/>
      <c r="DD119" s="215"/>
      <c r="DE119" s="215"/>
      <c r="DF119" s="215"/>
      <c r="DG119" s="215"/>
      <c r="DH119" s="215"/>
      <c r="DI119" s="215"/>
      <c r="DJ119" s="215"/>
      <c r="DK119" s="215"/>
      <c r="DL119" s="215"/>
      <c r="DM119" s="215"/>
      <c r="DN119" s="215"/>
      <c r="DO119" s="215"/>
      <c r="DP119" s="215"/>
      <c r="DQ119" s="215"/>
      <c r="DR119" s="215"/>
      <c r="DS119" s="215"/>
      <c r="DT119" s="215"/>
      <c r="DU119" s="215"/>
      <c r="DV119" s="215"/>
      <c r="DW119" s="215"/>
      <c r="DX119" s="215"/>
      <c r="DY119" s="215"/>
      <c r="DZ119" s="21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L119" s="215"/>
      <c r="EM119" s="215"/>
      <c r="EN119" s="215"/>
      <c r="EO119" s="215"/>
      <c r="EP119" s="215"/>
      <c r="EQ119" s="215"/>
      <c r="ER119" s="215"/>
      <c r="ES119" s="215"/>
      <c r="ET119" s="215"/>
      <c r="EU119" s="215"/>
      <c r="EV119" s="215"/>
      <c r="EW119" s="215"/>
      <c r="EX119" s="215"/>
      <c r="EY119" s="215"/>
      <c r="EZ119" s="215"/>
      <c r="FA119" s="215"/>
      <c r="FB119" s="215"/>
      <c r="FC119" s="215"/>
      <c r="FD119" s="215"/>
      <c r="FE119" s="215"/>
      <c r="FF119" s="215"/>
      <c r="FG119" s="215"/>
      <c r="FH119" s="215"/>
      <c r="FI119" s="215"/>
      <c r="FJ119" s="215"/>
      <c r="FK119" s="215"/>
      <c r="FL119" s="215"/>
      <c r="FM119" s="215"/>
      <c r="FN119" s="215"/>
      <c r="FO119" s="215"/>
    </row>
    <row r="120" spans="1:171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5"/>
      <c r="BN120" s="215"/>
      <c r="BO120" s="215"/>
      <c r="BP120" s="215"/>
      <c r="BQ120" s="215"/>
      <c r="BR120" s="215"/>
      <c r="BS120" s="215"/>
      <c r="BT120" s="215"/>
      <c r="BU120" s="215"/>
      <c r="BV120" s="215"/>
      <c r="BW120" s="215"/>
      <c r="BX120" s="215"/>
      <c r="BY120" s="215"/>
      <c r="BZ120" s="215"/>
      <c r="CA120" s="215"/>
      <c r="CB120" s="215"/>
      <c r="CC120" s="215"/>
      <c r="CD120" s="215"/>
      <c r="CE120" s="215"/>
      <c r="CF120" s="215"/>
      <c r="CG120" s="215"/>
      <c r="CH120" s="215"/>
      <c r="CI120" s="215"/>
      <c r="CJ120" s="215"/>
      <c r="CK120" s="215"/>
      <c r="CL120" s="215"/>
      <c r="CM120" s="215"/>
      <c r="CN120" s="215"/>
      <c r="CO120" s="215"/>
      <c r="CP120" s="215"/>
      <c r="CQ120" s="215"/>
      <c r="CR120" s="215"/>
      <c r="CS120" s="215"/>
      <c r="CT120" s="215"/>
      <c r="CU120" s="215"/>
      <c r="CV120" s="215"/>
      <c r="CW120" s="215"/>
      <c r="CX120" s="215"/>
      <c r="CY120" s="215"/>
      <c r="CZ120" s="215"/>
      <c r="DA120" s="215"/>
      <c r="DB120" s="215"/>
      <c r="DC120" s="215"/>
      <c r="DD120" s="215"/>
      <c r="DE120" s="215"/>
      <c r="DF120" s="215"/>
      <c r="DG120" s="215"/>
      <c r="DH120" s="215"/>
      <c r="DI120" s="215"/>
      <c r="DJ120" s="215"/>
      <c r="DK120" s="215"/>
      <c r="DL120" s="215"/>
      <c r="DM120" s="215"/>
      <c r="DN120" s="215"/>
      <c r="DO120" s="215"/>
      <c r="DP120" s="215"/>
      <c r="DQ120" s="215"/>
      <c r="DR120" s="215"/>
      <c r="DS120" s="215"/>
      <c r="DT120" s="215"/>
      <c r="DU120" s="215"/>
      <c r="DV120" s="215"/>
      <c r="DW120" s="215"/>
      <c r="DX120" s="215"/>
      <c r="DY120" s="215"/>
      <c r="DZ120" s="215"/>
      <c r="EA120" s="215"/>
      <c r="EB120" s="215"/>
      <c r="EC120" s="215"/>
      <c r="ED120" s="215"/>
      <c r="EE120" s="215"/>
      <c r="EF120" s="215"/>
      <c r="EG120" s="215"/>
      <c r="EH120" s="215"/>
      <c r="EI120" s="215"/>
      <c r="EJ120" s="215"/>
      <c r="EK120" s="215"/>
      <c r="EL120" s="215"/>
      <c r="EM120" s="215"/>
      <c r="EN120" s="215"/>
      <c r="EO120" s="215"/>
      <c r="EP120" s="215"/>
      <c r="EQ120" s="215"/>
      <c r="ER120" s="215"/>
      <c r="ES120" s="215"/>
      <c r="ET120" s="215"/>
      <c r="EU120" s="215"/>
      <c r="EV120" s="215"/>
      <c r="EW120" s="215"/>
      <c r="EX120" s="215"/>
      <c r="EY120" s="215"/>
      <c r="EZ120" s="215"/>
      <c r="FA120" s="215"/>
      <c r="FB120" s="215"/>
      <c r="FC120" s="215"/>
      <c r="FD120" s="215"/>
      <c r="FE120" s="215"/>
      <c r="FF120" s="215"/>
      <c r="FG120" s="215"/>
      <c r="FH120" s="215"/>
      <c r="FI120" s="215"/>
      <c r="FJ120" s="215"/>
      <c r="FK120" s="215"/>
      <c r="FL120" s="215"/>
      <c r="FM120" s="215"/>
      <c r="FN120" s="215"/>
      <c r="FO120" s="215"/>
    </row>
    <row r="121" spans="1:171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215"/>
      <c r="CF121" s="215"/>
      <c r="CG121" s="215"/>
      <c r="CH121" s="215"/>
      <c r="CI121" s="215"/>
      <c r="CJ121" s="215"/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5"/>
      <c r="CX121" s="215"/>
      <c r="CY121" s="215"/>
      <c r="CZ121" s="215"/>
      <c r="DA121" s="215"/>
      <c r="DB121" s="215"/>
      <c r="DC121" s="215"/>
      <c r="DD121" s="215"/>
      <c r="DE121" s="215"/>
      <c r="DF121" s="215"/>
      <c r="DG121" s="215"/>
      <c r="DH121" s="215"/>
      <c r="DI121" s="215"/>
      <c r="DJ121" s="215"/>
      <c r="DK121" s="215"/>
      <c r="DL121" s="215"/>
      <c r="DM121" s="215"/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215"/>
      <c r="DY121" s="215"/>
      <c r="DZ121" s="215"/>
      <c r="EA121" s="215"/>
      <c r="EB121" s="215"/>
      <c r="EC121" s="215"/>
      <c r="ED121" s="215"/>
      <c r="EE121" s="215"/>
      <c r="EF121" s="215"/>
      <c r="EG121" s="215"/>
      <c r="EH121" s="215"/>
      <c r="EI121" s="215"/>
      <c r="EJ121" s="215"/>
      <c r="EK121" s="215"/>
      <c r="EL121" s="215"/>
      <c r="EM121" s="215"/>
      <c r="EN121" s="215"/>
      <c r="EO121" s="215"/>
      <c r="EP121" s="215"/>
      <c r="EQ121" s="215"/>
      <c r="ER121" s="215"/>
      <c r="ES121" s="215"/>
      <c r="ET121" s="215"/>
      <c r="EU121" s="215"/>
      <c r="EV121" s="215"/>
      <c r="EW121" s="215"/>
      <c r="EX121" s="215"/>
      <c r="EY121" s="215"/>
      <c r="EZ121" s="215"/>
      <c r="FA121" s="215"/>
      <c r="FB121" s="215"/>
      <c r="FC121" s="215"/>
      <c r="FD121" s="215"/>
      <c r="FE121" s="215"/>
      <c r="FF121" s="215"/>
      <c r="FG121" s="215"/>
      <c r="FH121" s="215"/>
      <c r="FI121" s="215"/>
      <c r="FJ121" s="215"/>
      <c r="FK121" s="215"/>
      <c r="FL121" s="215"/>
      <c r="FM121" s="215"/>
      <c r="FN121" s="215"/>
      <c r="FO121" s="215"/>
    </row>
    <row r="122" spans="1:171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15"/>
      <c r="DF122" s="215"/>
      <c r="DG122" s="215"/>
      <c r="DH122" s="215"/>
      <c r="DI122" s="215"/>
      <c r="DJ122" s="215"/>
      <c r="DK122" s="215"/>
      <c r="DL122" s="215"/>
      <c r="DM122" s="215"/>
      <c r="DN122" s="215"/>
      <c r="DO122" s="215"/>
      <c r="DP122" s="215"/>
      <c r="DQ122" s="215"/>
      <c r="DR122" s="215"/>
      <c r="DS122" s="215"/>
      <c r="DT122" s="215"/>
      <c r="DU122" s="215"/>
      <c r="DV122" s="215"/>
      <c r="DW122" s="215"/>
      <c r="DX122" s="215"/>
      <c r="DY122" s="215"/>
      <c r="DZ122" s="215"/>
      <c r="EA122" s="215"/>
      <c r="EB122" s="215"/>
      <c r="EC122" s="215"/>
      <c r="ED122" s="215"/>
      <c r="EE122" s="215"/>
      <c r="EF122" s="215"/>
      <c r="EG122" s="215"/>
      <c r="EH122" s="215"/>
      <c r="EI122" s="215"/>
      <c r="EJ122" s="215"/>
      <c r="EK122" s="215"/>
      <c r="EL122" s="215"/>
      <c r="EM122" s="215"/>
      <c r="EN122" s="215"/>
      <c r="EO122" s="215"/>
      <c r="EP122" s="215"/>
      <c r="EQ122" s="215"/>
      <c r="ER122" s="215"/>
      <c r="ES122" s="215"/>
      <c r="ET122" s="215"/>
      <c r="EU122" s="215"/>
      <c r="EV122" s="215"/>
      <c r="EW122" s="215"/>
      <c r="EX122" s="215"/>
      <c r="EY122" s="215"/>
      <c r="EZ122" s="215"/>
      <c r="FA122" s="215"/>
      <c r="FB122" s="215"/>
      <c r="FC122" s="215"/>
      <c r="FD122" s="215"/>
      <c r="FE122" s="215"/>
      <c r="FF122" s="215"/>
      <c r="FG122" s="215"/>
      <c r="FH122" s="215"/>
      <c r="FI122" s="215"/>
      <c r="FJ122" s="215"/>
      <c r="FK122" s="215"/>
      <c r="FL122" s="215"/>
      <c r="FM122" s="215"/>
      <c r="FN122" s="215"/>
      <c r="FO122" s="215"/>
    </row>
    <row r="123" spans="1:171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215"/>
      <c r="CM123" s="215"/>
      <c r="CN123" s="215"/>
      <c r="CO123" s="215"/>
      <c r="CP123" s="215"/>
      <c r="CQ123" s="215"/>
      <c r="CR123" s="215"/>
      <c r="CS123" s="215"/>
      <c r="CT123" s="215"/>
      <c r="CU123" s="215"/>
      <c r="CV123" s="215"/>
      <c r="CW123" s="215"/>
      <c r="CX123" s="215"/>
      <c r="CY123" s="215"/>
      <c r="CZ123" s="215"/>
      <c r="DA123" s="215"/>
      <c r="DB123" s="215"/>
      <c r="DC123" s="215"/>
      <c r="DD123" s="215"/>
      <c r="DE123" s="215"/>
      <c r="DF123" s="215"/>
      <c r="DG123" s="215"/>
      <c r="DH123" s="215"/>
      <c r="DI123" s="215"/>
      <c r="DJ123" s="215"/>
      <c r="DK123" s="215"/>
      <c r="DL123" s="215"/>
      <c r="DM123" s="215"/>
      <c r="DN123" s="215"/>
      <c r="DO123" s="215"/>
      <c r="DP123" s="215"/>
      <c r="DQ123" s="215"/>
      <c r="DR123" s="215"/>
      <c r="DS123" s="215"/>
      <c r="DT123" s="215"/>
      <c r="DU123" s="215"/>
      <c r="DV123" s="215"/>
      <c r="DW123" s="215"/>
      <c r="DX123" s="215"/>
      <c r="DY123" s="215"/>
      <c r="DZ123" s="21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L123" s="215"/>
      <c r="EM123" s="215"/>
      <c r="EN123" s="215"/>
      <c r="EO123" s="215"/>
      <c r="EP123" s="215"/>
      <c r="EQ123" s="215"/>
      <c r="ER123" s="215"/>
      <c r="ES123" s="215"/>
      <c r="ET123" s="215"/>
      <c r="EU123" s="215"/>
      <c r="EV123" s="215"/>
      <c r="EW123" s="215"/>
      <c r="EX123" s="215"/>
      <c r="EY123" s="215"/>
      <c r="EZ123" s="215"/>
      <c r="FA123" s="215"/>
      <c r="FB123" s="215"/>
      <c r="FC123" s="215"/>
      <c r="FD123" s="215"/>
      <c r="FE123" s="215"/>
      <c r="FF123" s="215"/>
      <c r="FG123" s="215"/>
      <c r="FH123" s="215"/>
      <c r="FI123" s="215"/>
      <c r="FJ123" s="215"/>
      <c r="FK123" s="215"/>
      <c r="FL123" s="215"/>
      <c r="FM123" s="215"/>
      <c r="FN123" s="215"/>
      <c r="FO123" s="215"/>
    </row>
    <row r="124" spans="1:171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  <c r="DC124" s="215"/>
      <c r="DD124" s="215"/>
      <c r="DE124" s="215"/>
      <c r="DF124" s="215"/>
      <c r="DG124" s="215"/>
      <c r="DH124" s="215"/>
      <c r="DI124" s="215"/>
      <c r="DJ124" s="215"/>
      <c r="DK124" s="215"/>
      <c r="DL124" s="215"/>
      <c r="DM124" s="215"/>
      <c r="DN124" s="215"/>
      <c r="DO124" s="215"/>
      <c r="DP124" s="215"/>
      <c r="DQ124" s="215"/>
      <c r="DR124" s="215"/>
      <c r="DS124" s="215"/>
      <c r="DT124" s="215"/>
      <c r="DU124" s="215"/>
      <c r="DV124" s="215"/>
      <c r="DW124" s="215"/>
      <c r="DX124" s="215"/>
      <c r="DY124" s="215"/>
      <c r="DZ124" s="215"/>
      <c r="EA124" s="215"/>
      <c r="EB124" s="215"/>
      <c r="EC124" s="215"/>
      <c r="ED124" s="215"/>
      <c r="EE124" s="215"/>
      <c r="EF124" s="215"/>
      <c r="EG124" s="215"/>
      <c r="EH124" s="215"/>
      <c r="EI124" s="215"/>
      <c r="EJ124" s="215"/>
      <c r="EK124" s="215"/>
      <c r="EL124" s="215"/>
      <c r="EM124" s="215"/>
      <c r="EN124" s="215"/>
      <c r="EO124" s="215"/>
      <c r="EP124" s="215"/>
      <c r="EQ124" s="215"/>
      <c r="ER124" s="215"/>
      <c r="ES124" s="215"/>
      <c r="ET124" s="215"/>
      <c r="EU124" s="215"/>
      <c r="EV124" s="215"/>
      <c r="EW124" s="215"/>
      <c r="EX124" s="215"/>
      <c r="EY124" s="215"/>
      <c r="EZ124" s="215"/>
      <c r="FA124" s="215"/>
      <c r="FB124" s="215"/>
      <c r="FC124" s="215"/>
      <c r="FD124" s="215"/>
      <c r="FE124" s="215"/>
      <c r="FF124" s="215"/>
      <c r="FG124" s="215"/>
      <c r="FH124" s="215"/>
      <c r="FI124" s="215"/>
      <c r="FJ124" s="215"/>
      <c r="FK124" s="215"/>
      <c r="FL124" s="215"/>
      <c r="FM124" s="215"/>
      <c r="FN124" s="215"/>
      <c r="FO124" s="215"/>
    </row>
    <row r="125" spans="1:171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5"/>
      <c r="CM125" s="215"/>
      <c r="CN125" s="215"/>
      <c r="CO125" s="215"/>
      <c r="CP125" s="215"/>
      <c r="CQ125" s="215"/>
      <c r="CR125" s="215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  <c r="DC125" s="215"/>
      <c r="DD125" s="215"/>
      <c r="DE125" s="215"/>
      <c r="DF125" s="215"/>
      <c r="DG125" s="215"/>
      <c r="DH125" s="215"/>
      <c r="DI125" s="215"/>
      <c r="DJ125" s="215"/>
      <c r="DK125" s="215"/>
      <c r="DL125" s="215"/>
      <c r="DM125" s="215"/>
      <c r="DN125" s="215"/>
      <c r="DO125" s="215"/>
      <c r="DP125" s="215"/>
      <c r="DQ125" s="215"/>
      <c r="DR125" s="215"/>
      <c r="DS125" s="215"/>
      <c r="DT125" s="215"/>
      <c r="DU125" s="215"/>
      <c r="DV125" s="215"/>
      <c r="DW125" s="215"/>
      <c r="DX125" s="215"/>
      <c r="DY125" s="215"/>
      <c r="DZ125" s="215"/>
      <c r="EA125" s="215"/>
      <c r="EB125" s="215"/>
      <c r="EC125" s="215"/>
      <c r="ED125" s="215"/>
      <c r="EE125" s="215"/>
      <c r="EF125" s="215"/>
      <c r="EG125" s="215"/>
      <c r="EH125" s="215"/>
      <c r="EI125" s="215"/>
      <c r="EJ125" s="215"/>
      <c r="EK125" s="215"/>
      <c r="EL125" s="215"/>
      <c r="EM125" s="215"/>
      <c r="EN125" s="215"/>
      <c r="EO125" s="215"/>
      <c r="EP125" s="215"/>
      <c r="EQ125" s="215"/>
      <c r="ER125" s="215"/>
      <c r="ES125" s="215"/>
      <c r="ET125" s="215"/>
      <c r="EU125" s="215"/>
      <c r="EV125" s="215"/>
      <c r="EW125" s="215"/>
      <c r="EX125" s="215"/>
      <c r="EY125" s="215"/>
      <c r="EZ125" s="215"/>
      <c r="FA125" s="215"/>
      <c r="FB125" s="215"/>
      <c r="FC125" s="215"/>
      <c r="FD125" s="215"/>
      <c r="FE125" s="215"/>
      <c r="FF125" s="215"/>
      <c r="FG125" s="215"/>
      <c r="FH125" s="215"/>
      <c r="FI125" s="215"/>
      <c r="FJ125" s="215"/>
      <c r="FK125" s="215"/>
      <c r="FL125" s="215"/>
      <c r="FM125" s="215"/>
      <c r="FN125" s="215"/>
      <c r="FO125" s="215"/>
    </row>
    <row r="126" spans="1:171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5"/>
      <c r="BQ126" s="215"/>
      <c r="BR126" s="215"/>
      <c r="BS126" s="215"/>
      <c r="BT126" s="215"/>
      <c r="BU126" s="215"/>
      <c r="BV126" s="215"/>
      <c r="BW126" s="215"/>
      <c r="BX126" s="215"/>
      <c r="BY126" s="215"/>
      <c r="BZ126" s="215"/>
      <c r="CA126" s="215"/>
      <c r="CB126" s="215"/>
      <c r="CC126" s="215"/>
      <c r="CD126" s="215"/>
      <c r="CE126" s="215"/>
      <c r="CF126" s="215"/>
      <c r="CG126" s="215"/>
      <c r="CH126" s="215"/>
      <c r="CI126" s="215"/>
      <c r="CJ126" s="215"/>
      <c r="CK126" s="215"/>
      <c r="CL126" s="215"/>
      <c r="CM126" s="215"/>
      <c r="CN126" s="215"/>
      <c r="CO126" s="215"/>
      <c r="CP126" s="215"/>
      <c r="CQ126" s="215"/>
      <c r="CR126" s="215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5"/>
      <c r="DP126" s="215"/>
      <c r="DQ126" s="215"/>
      <c r="DR126" s="215"/>
      <c r="DS126" s="215"/>
      <c r="DT126" s="215"/>
      <c r="DU126" s="215"/>
      <c r="DV126" s="215"/>
      <c r="DW126" s="215"/>
      <c r="DX126" s="215"/>
      <c r="DY126" s="215"/>
      <c r="DZ126" s="215"/>
      <c r="EA126" s="215"/>
      <c r="EB126" s="215"/>
      <c r="EC126" s="215"/>
      <c r="ED126" s="215"/>
      <c r="EE126" s="215"/>
      <c r="EF126" s="215"/>
      <c r="EG126" s="215"/>
      <c r="EH126" s="215"/>
      <c r="EI126" s="215"/>
      <c r="EJ126" s="215"/>
      <c r="EK126" s="215"/>
      <c r="EL126" s="215"/>
      <c r="EM126" s="215"/>
      <c r="EN126" s="215"/>
      <c r="EO126" s="215"/>
      <c r="EP126" s="215"/>
      <c r="EQ126" s="215"/>
      <c r="ER126" s="215"/>
      <c r="ES126" s="215"/>
      <c r="ET126" s="215"/>
      <c r="EU126" s="215"/>
      <c r="EV126" s="215"/>
      <c r="EW126" s="215"/>
      <c r="EX126" s="215"/>
      <c r="EY126" s="215"/>
      <c r="EZ126" s="215"/>
      <c r="FA126" s="215"/>
      <c r="FB126" s="215"/>
      <c r="FC126" s="215"/>
      <c r="FD126" s="215"/>
      <c r="FE126" s="215"/>
      <c r="FF126" s="215"/>
      <c r="FG126" s="215"/>
      <c r="FH126" s="215"/>
      <c r="FI126" s="215"/>
      <c r="FJ126" s="215"/>
      <c r="FK126" s="215"/>
      <c r="FL126" s="215"/>
      <c r="FM126" s="215"/>
      <c r="FN126" s="215"/>
      <c r="FO126" s="215"/>
    </row>
    <row r="127" spans="1:171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  <c r="BI127" s="215"/>
      <c r="BJ127" s="215"/>
      <c r="BK127" s="215"/>
      <c r="BL127" s="215"/>
      <c r="BM127" s="215"/>
      <c r="BN127" s="215"/>
      <c r="BO127" s="215"/>
      <c r="BP127" s="215"/>
      <c r="BQ127" s="215"/>
      <c r="BR127" s="215"/>
      <c r="BS127" s="215"/>
      <c r="BT127" s="215"/>
      <c r="BU127" s="215"/>
      <c r="BV127" s="215"/>
      <c r="BW127" s="215"/>
      <c r="BX127" s="215"/>
      <c r="BY127" s="215"/>
      <c r="BZ127" s="215"/>
      <c r="CA127" s="215"/>
      <c r="CB127" s="215"/>
      <c r="CC127" s="215"/>
      <c r="CD127" s="215"/>
      <c r="CE127" s="215"/>
      <c r="CF127" s="215"/>
      <c r="CG127" s="215"/>
      <c r="CH127" s="215"/>
      <c r="CI127" s="215"/>
      <c r="CJ127" s="215"/>
      <c r="CK127" s="215"/>
      <c r="CL127" s="215"/>
      <c r="CM127" s="215"/>
      <c r="CN127" s="215"/>
      <c r="CO127" s="215"/>
      <c r="CP127" s="215"/>
      <c r="CQ127" s="215"/>
      <c r="CR127" s="215"/>
      <c r="CS127" s="215"/>
      <c r="CT127" s="215"/>
      <c r="CU127" s="215"/>
      <c r="CV127" s="215"/>
      <c r="CW127" s="215"/>
      <c r="CX127" s="215"/>
      <c r="CY127" s="215"/>
      <c r="CZ127" s="215"/>
      <c r="DA127" s="215"/>
      <c r="DB127" s="215"/>
      <c r="DC127" s="215"/>
      <c r="DD127" s="215"/>
      <c r="DE127" s="215"/>
      <c r="DF127" s="215"/>
      <c r="DG127" s="215"/>
      <c r="DH127" s="215"/>
      <c r="DI127" s="215"/>
      <c r="DJ127" s="215"/>
      <c r="DK127" s="215"/>
      <c r="DL127" s="215"/>
      <c r="DM127" s="215"/>
      <c r="DN127" s="215"/>
      <c r="DO127" s="215"/>
      <c r="DP127" s="215"/>
      <c r="DQ127" s="215"/>
      <c r="DR127" s="215"/>
      <c r="DS127" s="215"/>
      <c r="DT127" s="215"/>
      <c r="DU127" s="215"/>
      <c r="DV127" s="215"/>
      <c r="DW127" s="215"/>
      <c r="DX127" s="215"/>
      <c r="DY127" s="215"/>
      <c r="DZ127" s="215"/>
      <c r="EA127" s="215"/>
      <c r="EB127" s="215"/>
      <c r="EC127" s="215"/>
      <c r="ED127" s="215"/>
      <c r="EE127" s="215"/>
      <c r="EF127" s="215"/>
      <c r="EG127" s="215"/>
      <c r="EH127" s="215"/>
      <c r="EI127" s="215"/>
      <c r="EJ127" s="215"/>
      <c r="EK127" s="215"/>
      <c r="EL127" s="215"/>
      <c r="EM127" s="215"/>
      <c r="EN127" s="215"/>
      <c r="EO127" s="215"/>
      <c r="EP127" s="215"/>
      <c r="EQ127" s="215"/>
      <c r="ER127" s="215"/>
      <c r="ES127" s="215"/>
      <c r="ET127" s="215"/>
      <c r="EU127" s="215"/>
      <c r="EV127" s="215"/>
      <c r="EW127" s="215"/>
      <c r="EX127" s="215"/>
      <c r="EY127" s="215"/>
      <c r="EZ127" s="215"/>
      <c r="FA127" s="215"/>
      <c r="FB127" s="215"/>
      <c r="FC127" s="215"/>
      <c r="FD127" s="215"/>
      <c r="FE127" s="215"/>
      <c r="FF127" s="215"/>
      <c r="FG127" s="215"/>
      <c r="FH127" s="215"/>
      <c r="FI127" s="215"/>
      <c r="FJ127" s="215"/>
      <c r="FK127" s="215"/>
      <c r="FL127" s="215"/>
      <c r="FM127" s="215"/>
      <c r="FN127" s="215"/>
      <c r="FO127" s="215"/>
    </row>
    <row r="128" spans="1:171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  <c r="BI128" s="215"/>
      <c r="BJ128" s="215"/>
      <c r="BK128" s="215"/>
      <c r="BL128" s="215"/>
      <c r="BM128" s="215"/>
      <c r="BN128" s="215"/>
      <c r="BO128" s="215"/>
      <c r="BP128" s="215"/>
      <c r="BQ128" s="215"/>
      <c r="BR128" s="215"/>
      <c r="BS128" s="215"/>
      <c r="BT128" s="215"/>
      <c r="BU128" s="215"/>
      <c r="BV128" s="215"/>
      <c r="BW128" s="215"/>
      <c r="BX128" s="215"/>
      <c r="BY128" s="21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15"/>
      <c r="DF128" s="215"/>
      <c r="DG128" s="215"/>
      <c r="DH128" s="215"/>
      <c r="DI128" s="215"/>
      <c r="DJ128" s="215"/>
      <c r="DK128" s="215"/>
      <c r="DL128" s="215"/>
      <c r="DM128" s="215"/>
      <c r="DN128" s="215"/>
      <c r="DO128" s="215"/>
      <c r="DP128" s="215"/>
      <c r="DQ128" s="215"/>
      <c r="DR128" s="215"/>
      <c r="DS128" s="215"/>
      <c r="DT128" s="215"/>
      <c r="DU128" s="215"/>
      <c r="DV128" s="215"/>
      <c r="DW128" s="215"/>
      <c r="DX128" s="215"/>
      <c r="DY128" s="215"/>
      <c r="DZ128" s="215"/>
      <c r="EA128" s="215"/>
      <c r="EB128" s="215"/>
      <c r="EC128" s="215"/>
      <c r="ED128" s="215"/>
      <c r="EE128" s="215"/>
      <c r="EF128" s="215"/>
      <c r="EG128" s="215"/>
      <c r="EH128" s="215"/>
      <c r="EI128" s="215"/>
      <c r="EJ128" s="215"/>
      <c r="EK128" s="215"/>
      <c r="EL128" s="215"/>
      <c r="EM128" s="215"/>
      <c r="EN128" s="215"/>
      <c r="EO128" s="215"/>
      <c r="EP128" s="215"/>
      <c r="EQ128" s="215"/>
      <c r="ER128" s="215"/>
      <c r="ES128" s="215"/>
      <c r="ET128" s="215"/>
      <c r="EU128" s="215"/>
      <c r="EV128" s="215"/>
      <c r="EW128" s="215"/>
      <c r="EX128" s="215"/>
      <c r="EY128" s="215"/>
      <c r="EZ128" s="215"/>
      <c r="FA128" s="215"/>
      <c r="FB128" s="215"/>
      <c r="FC128" s="215"/>
      <c r="FD128" s="215"/>
      <c r="FE128" s="215"/>
      <c r="FF128" s="215"/>
      <c r="FG128" s="215"/>
      <c r="FH128" s="215"/>
      <c r="FI128" s="215"/>
      <c r="FJ128" s="215"/>
      <c r="FK128" s="215"/>
      <c r="FL128" s="215"/>
      <c r="FM128" s="215"/>
      <c r="FN128" s="215"/>
      <c r="FO128" s="215"/>
    </row>
    <row r="129" spans="1:171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5"/>
      <c r="BM129" s="215"/>
      <c r="BN129" s="215"/>
      <c r="BO129" s="215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5"/>
      <c r="CA129" s="215"/>
      <c r="CB129" s="215"/>
      <c r="CC129" s="215"/>
      <c r="CD129" s="215"/>
      <c r="CE129" s="215"/>
      <c r="CF129" s="215"/>
      <c r="CG129" s="215"/>
      <c r="CH129" s="215"/>
      <c r="CI129" s="215"/>
      <c r="CJ129" s="215"/>
      <c r="CK129" s="215"/>
      <c r="CL129" s="215"/>
      <c r="CM129" s="215"/>
      <c r="CN129" s="215"/>
      <c r="CO129" s="215"/>
      <c r="CP129" s="215"/>
      <c r="CQ129" s="215"/>
      <c r="CR129" s="215"/>
      <c r="CS129" s="215"/>
      <c r="CT129" s="215"/>
      <c r="CU129" s="215"/>
      <c r="CV129" s="215"/>
      <c r="CW129" s="215"/>
      <c r="CX129" s="215"/>
      <c r="CY129" s="215"/>
      <c r="CZ129" s="215"/>
      <c r="DA129" s="215"/>
      <c r="DB129" s="215"/>
      <c r="DC129" s="215"/>
      <c r="DD129" s="215"/>
      <c r="DE129" s="215"/>
      <c r="DF129" s="215"/>
      <c r="DG129" s="215"/>
      <c r="DH129" s="215"/>
      <c r="DI129" s="215"/>
      <c r="DJ129" s="215"/>
      <c r="DK129" s="215"/>
      <c r="DL129" s="215"/>
      <c r="DM129" s="215"/>
      <c r="DN129" s="215"/>
      <c r="DO129" s="215"/>
      <c r="DP129" s="215"/>
      <c r="DQ129" s="215"/>
      <c r="DR129" s="215"/>
      <c r="DS129" s="215"/>
      <c r="DT129" s="215"/>
      <c r="DU129" s="215"/>
      <c r="DV129" s="215"/>
      <c r="DW129" s="215"/>
      <c r="DX129" s="215"/>
      <c r="DY129" s="215"/>
      <c r="DZ129" s="215"/>
      <c r="EA129" s="215"/>
      <c r="EB129" s="215"/>
      <c r="EC129" s="215"/>
      <c r="ED129" s="215"/>
      <c r="EE129" s="215"/>
      <c r="EF129" s="215"/>
      <c r="EG129" s="215"/>
      <c r="EH129" s="215"/>
      <c r="EI129" s="215"/>
      <c r="EJ129" s="215"/>
      <c r="EK129" s="215"/>
      <c r="EL129" s="215"/>
      <c r="EM129" s="215"/>
      <c r="EN129" s="215"/>
      <c r="EO129" s="215"/>
      <c r="EP129" s="215"/>
      <c r="EQ129" s="215"/>
      <c r="ER129" s="215"/>
      <c r="ES129" s="215"/>
      <c r="ET129" s="215"/>
      <c r="EU129" s="215"/>
      <c r="EV129" s="215"/>
      <c r="EW129" s="215"/>
      <c r="EX129" s="215"/>
      <c r="EY129" s="215"/>
      <c r="EZ129" s="215"/>
      <c r="FA129" s="215"/>
      <c r="FB129" s="215"/>
      <c r="FC129" s="215"/>
      <c r="FD129" s="215"/>
      <c r="FE129" s="215"/>
      <c r="FF129" s="215"/>
      <c r="FG129" s="215"/>
      <c r="FH129" s="215"/>
      <c r="FI129" s="215"/>
      <c r="FJ129" s="215"/>
      <c r="FK129" s="215"/>
      <c r="FL129" s="215"/>
      <c r="FM129" s="215"/>
      <c r="FN129" s="215"/>
      <c r="FO129" s="215"/>
    </row>
    <row r="130" spans="1:171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  <c r="BI130" s="215"/>
      <c r="BJ130" s="215"/>
      <c r="BK130" s="215"/>
      <c r="BL130" s="215"/>
      <c r="BM130" s="215"/>
      <c r="BN130" s="215"/>
      <c r="BO130" s="215"/>
      <c r="BP130" s="215"/>
      <c r="BQ130" s="215"/>
      <c r="BR130" s="215"/>
      <c r="BS130" s="215"/>
      <c r="BT130" s="215"/>
      <c r="BU130" s="215"/>
      <c r="BV130" s="215"/>
      <c r="BW130" s="215"/>
      <c r="BX130" s="215"/>
      <c r="BY130" s="215"/>
      <c r="BZ130" s="215"/>
      <c r="CA130" s="215"/>
      <c r="CB130" s="215"/>
      <c r="CC130" s="215"/>
      <c r="CD130" s="215"/>
      <c r="CE130" s="215"/>
      <c r="CF130" s="215"/>
      <c r="CG130" s="215"/>
      <c r="CH130" s="215"/>
      <c r="CI130" s="215"/>
      <c r="CJ130" s="215"/>
      <c r="CK130" s="215"/>
      <c r="CL130" s="215"/>
      <c r="CM130" s="215"/>
      <c r="CN130" s="215"/>
      <c r="CO130" s="215"/>
      <c r="CP130" s="215"/>
      <c r="CQ130" s="215"/>
      <c r="CR130" s="215"/>
      <c r="CS130" s="215"/>
      <c r="CT130" s="215"/>
      <c r="CU130" s="215"/>
      <c r="CV130" s="215"/>
      <c r="CW130" s="215"/>
      <c r="CX130" s="215"/>
      <c r="CY130" s="215"/>
      <c r="CZ130" s="215"/>
      <c r="DA130" s="215"/>
      <c r="DB130" s="215"/>
      <c r="DC130" s="215"/>
      <c r="DD130" s="215"/>
      <c r="DE130" s="215"/>
      <c r="DF130" s="215"/>
      <c r="DG130" s="215"/>
      <c r="DH130" s="215"/>
      <c r="DI130" s="215"/>
      <c r="DJ130" s="215"/>
      <c r="DK130" s="215"/>
      <c r="DL130" s="215"/>
      <c r="DM130" s="215"/>
      <c r="DN130" s="215"/>
      <c r="DO130" s="215"/>
      <c r="DP130" s="215"/>
      <c r="DQ130" s="215"/>
      <c r="DR130" s="215"/>
      <c r="DS130" s="215"/>
      <c r="DT130" s="215"/>
      <c r="DU130" s="215"/>
      <c r="DV130" s="215"/>
      <c r="DW130" s="215"/>
      <c r="DX130" s="215"/>
      <c r="DY130" s="215"/>
      <c r="DZ130" s="215"/>
      <c r="EA130" s="215"/>
      <c r="EB130" s="215"/>
      <c r="EC130" s="215"/>
      <c r="ED130" s="215"/>
      <c r="EE130" s="215"/>
      <c r="EF130" s="215"/>
      <c r="EG130" s="215"/>
      <c r="EH130" s="215"/>
      <c r="EI130" s="215"/>
      <c r="EJ130" s="215"/>
      <c r="EK130" s="215"/>
      <c r="EL130" s="215"/>
      <c r="EM130" s="215"/>
      <c r="EN130" s="215"/>
      <c r="EO130" s="215"/>
      <c r="EP130" s="215"/>
      <c r="EQ130" s="215"/>
      <c r="ER130" s="215"/>
      <c r="ES130" s="215"/>
      <c r="ET130" s="215"/>
      <c r="EU130" s="215"/>
      <c r="EV130" s="215"/>
      <c r="EW130" s="215"/>
      <c r="EX130" s="215"/>
      <c r="EY130" s="215"/>
      <c r="EZ130" s="215"/>
      <c r="FA130" s="215"/>
      <c r="FB130" s="215"/>
      <c r="FC130" s="215"/>
      <c r="FD130" s="215"/>
      <c r="FE130" s="215"/>
      <c r="FF130" s="215"/>
      <c r="FG130" s="215"/>
      <c r="FH130" s="215"/>
      <c r="FI130" s="215"/>
      <c r="FJ130" s="215"/>
      <c r="FK130" s="215"/>
      <c r="FL130" s="215"/>
      <c r="FM130" s="215"/>
      <c r="FN130" s="215"/>
      <c r="FO130" s="215"/>
    </row>
    <row r="131" spans="1:171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5"/>
      <c r="BL131" s="215"/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5"/>
      <c r="CG131" s="215"/>
      <c r="CH131" s="215"/>
      <c r="CI131" s="215"/>
      <c r="CJ131" s="215"/>
      <c r="CK131" s="215"/>
      <c r="CL131" s="215"/>
      <c r="CM131" s="215"/>
      <c r="CN131" s="215"/>
      <c r="CO131" s="215"/>
      <c r="CP131" s="215"/>
      <c r="CQ131" s="215"/>
      <c r="CR131" s="215"/>
      <c r="CS131" s="215"/>
      <c r="CT131" s="215"/>
      <c r="CU131" s="215"/>
      <c r="CV131" s="215"/>
      <c r="CW131" s="215"/>
      <c r="CX131" s="215"/>
      <c r="CY131" s="215"/>
      <c r="CZ131" s="215"/>
      <c r="DA131" s="215"/>
      <c r="DB131" s="215"/>
      <c r="DC131" s="215"/>
      <c r="DD131" s="215"/>
      <c r="DE131" s="215"/>
      <c r="DF131" s="215"/>
      <c r="DG131" s="215"/>
      <c r="DH131" s="215"/>
      <c r="DI131" s="215"/>
      <c r="DJ131" s="215"/>
      <c r="DK131" s="215"/>
      <c r="DL131" s="215"/>
      <c r="DM131" s="215"/>
      <c r="DN131" s="215"/>
      <c r="DO131" s="215"/>
      <c r="DP131" s="215"/>
      <c r="DQ131" s="215"/>
      <c r="DR131" s="215"/>
      <c r="DS131" s="215"/>
      <c r="DT131" s="215"/>
      <c r="DU131" s="215"/>
      <c r="DV131" s="215"/>
      <c r="DW131" s="215"/>
      <c r="DX131" s="215"/>
      <c r="DY131" s="215"/>
      <c r="DZ131" s="215"/>
      <c r="EA131" s="215"/>
      <c r="EB131" s="215"/>
      <c r="EC131" s="215"/>
      <c r="ED131" s="215"/>
      <c r="EE131" s="215"/>
      <c r="EF131" s="215"/>
      <c r="EG131" s="215"/>
      <c r="EH131" s="215"/>
      <c r="EI131" s="215"/>
      <c r="EJ131" s="215"/>
      <c r="EK131" s="215"/>
      <c r="EL131" s="215"/>
      <c r="EM131" s="215"/>
      <c r="EN131" s="215"/>
      <c r="EO131" s="215"/>
      <c r="EP131" s="215"/>
      <c r="EQ131" s="215"/>
      <c r="ER131" s="215"/>
      <c r="ES131" s="215"/>
      <c r="ET131" s="215"/>
      <c r="EU131" s="215"/>
      <c r="EV131" s="215"/>
      <c r="EW131" s="215"/>
      <c r="EX131" s="215"/>
      <c r="EY131" s="215"/>
      <c r="EZ131" s="215"/>
      <c r="FA131" s="215"/>
      <c r="FB131" s="215"/>
      <c r="FC131" s="215"/>
      <c r="FD131" s="215"/>
      <c r="FE131" s="215"/>
      <c r="FF131" s="215"/>
      <c r="FG131" s="215"/>
      <c r="FH131" s="215"/>
      <c r="FI131" s="215"/>
      <c r="FJ131" s="215"/>
      <c r="FK131" s="215"/>
      <c r="FL131" s="215"/>
      <c r="FM131" s="215"/>
      <c r="FN131" s="215"/>
      <c r="FO131" s="215"/>
    </row>
    <row r="132" spans="1:171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5"/>
      <c r="BL132" s="215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5"/>
      <c r="CG132" s="215"/>
      <c r="CH132" s="215"/>
      <c r="CI132" s="215"/>
      <c r="CJ132" s="215"/>
      <c r="CK132" s="215"/>
      <c r="CL132" s="215"/>
      <c r="CM132" s="215"/>
      <c r="CN132" s="215"/>
      <c r="CO132" s="215"/>
      <c r="CP132" s="215"/>
      <c r="CQ132" s="215"/>
      <c r="CR132" s="215"/>
      <c r="CS132" s="215"/>
      <c r="CT132" s="215"/>
      <c r="CU132" s="215"/>
      <c r="CV132" s="215"/>
      <c r="CW132" s="215"/>
      <c r="CX132" s="215"/>
      <c r="CY132" s="215"/>
      <c r="CZ132" s="215"/>
      <c r="DA132" s="215"/>
      <c r="DB132" s="215"/>
      <c r="DC132" s="215"/>
      <c r="DD132" s="215"/>
      <c r="DE132" s="215"/>
      <c r="DF132" s="215"/>
      <c r="DG132" s="215"/>
      <c r="DH132" s="215"/>
      <c r="DI132" s="215"/>
      <c r="DJ132" s="215"/>
      <c r="DK132" s="215"/>
      <c r="DL132" s="215"/>
      <c r="DM132" s="215"/>
      <c r="DN132" s="215"/>
      <c r="DO132" s="215"/>
      <c r="DP132" s="215"/>
      <c r="DQ132" s="215"/>
      <c r="DR132" s="215"/>
      <c r="DS132" s="215"/>
      <c r="DT132" s="215"/>
      <c r="DU132" s="215"/>
      <c r="DV132" s="215"/>
      <c r="DW132" s="215"/>
      <c r="DX132" s="215"/>
      <c r="DY132" s="215"/>
      <c r="DZ132" s="215"/>
      <c r="EA132" s="215"/>
      <c r="EB132" s="215"/>
      <c r="EC132" s="215"/>
      <c r="ED132" s="215"/>
      <c r="EE132" s="215"/>
      <c r="EF132" s="215"/>
      <c r="EG132" s="215"/>
      <c r="EH132" s="215"/>
      <c r="EI132" s="215"/>
      <c r="EJ132" s="215"/>
      <c r="EK132" s="215"/>
      <c r="EL132" s="215"/>
      <c r="EM132" s="215"/>
      <c r="EN132" s="215"/>
      <c r="EO132" s="215"/>
      <c r="EP132" s="215"/>
      <c r="EQ132" s="215"/>
      <c r="ER132" s="215"/>
      <c r="ES132" s="215"/>
      <c r="ET132" s="215"/>
      <c r="EU132" s="215"/>
      <c r="EV132" s="215"/>
      <c r="EW132" s="215"/>
      <c r="EX132" s="215"/>
      <c r="EY132" s="215"/>
      <c r="EZ132" s="215"/>
      <c r="FA132" s="215"/>
      <c r="FB132" s="215"/>
      <c r="FC132" s="215"/>
      <c r="FD132" s="215"/>
      <c r="FE132" s="215"/>
      <c r="FF132" s="215"/>
      <c r="FG132" s="215"/>
      <c r="FH132" s="215"/>
      <c r="FI132" s="215"/>
      <c r="FJ132" s="215"/>
      <c r="FK132" s="215"/>
      <c r="FL132" s="215"/>
      <c r="FM132" s="215"/>
      <c r="FN132" s="215"/>
      <c r="FO132" s="215"/>
    </row>
    <row r="133" spans="1:171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15"/>
      <c r="CN133" s="215"/>
      <c r="CO133" s="215"/>
      <c r="CP133" s="215"/>
      <c r="CQ133" s="215"/>
      <c r="CR133" s="215"/>
      <c r="CS133" s="215"/>
      <c r="CT133" s="215"/>
      <c r="CU133" s="215"/>
      <c r="CV133" s="215"/>
      <c r="CW133" s="215"/>
      <c r="CX133" s="215"/>
      <c r="CY133" s="215"/>
      <c r="CZ133" s="215"/>
      <c r="DA133" s="215"/>
      <c r="DB133" s="215"/>
      <c r="DC133" s="215"/>
      <c r="DD133" s="215"/>
      <c r="DE133" s="215"/>
      <c r="DF133" s="215"/>
      <c r="DG133" s="215"/>
      <c r="DH133" s="215"/>
      <c r="DI133" s="215"/>
      <c r="DJ133" s="215"/>
      <c r="DK133" s="215"/>
      <c r="DL133" s="215"/>
      <c r="DM133" s="215"/>
      <c r="DN133" s="215"/>
      <c r="DO133" s="215"/>
      <c r="DP133" s="215"/>
      <c r="DQ133" s="215"/>
      <c r="DR133" s="215"/>
      <c r="DS133" s="215"/>
      <c r="DT133" s="215"/>
      <c r="DU133" s="215"/>
      <c r="DV133" s="215"/>
      <c r="DW133" s="215"/>
      <c r="DX133" s="215"/>
      <c r="DY133" s="215"/>
      <c r="DZ133" s="215"/>
      <c r="EA133" s="215"/>
      <c r="EB133" s="215"/>
      <c r="EC133" s="215"/>
      <c r="ED133" s="215"/>
      <c r="EE133" s="215"/>
      <c r="EF133" s="215"/>
      <c r="EG133" s="215"/>
      <c r="EH133" s="215"/>
      <c r="EI133" s="215"/>
      <c r="EJ133" s="215"/>
      <c r="EK133" s="215"/>
      <c r="EL133" s="215"/>
      <c r="EM133" s="215"/>
      <c r="EN133" s="215"/>
      <c r="EO133" s="215"/>
      <c r="EP133" s="215"/>
      <c r="EQ133" s="215"/>
      <c r="ER133" s="215"/>
      <c r="ES133" s="215"/>
      <c r="ET133" s="215"/>
      <c r="EU133" s="215"/>
      <c r="EV133" s="215"/>
      <c r="EW133" s="215"/>
      <c r="EX133" s="215"/>
      <c r="EY133" s="215"/>
      <c r="EZ133" s="215"/>
      <c r="FA133" s="215"/>
      <c r="FB133" s="215"/>
      <c r="FC133" s="215"/>
      <c r="FD133" s="215"/>
      <c r="FE133" s="215"/>
      <c r="FF133" s="215"/>
      <c r="FG133" s="215"/>
      <c r="FH133" s="215"/>
      <c r="FI133" s="215"/>
      <c r="FJ133" s="215"/>
      <c r="FK133" s="215"/>
      <c r="FL133" s="215"/>
      <c r="FM133" s="215"/>
      <c r="FN133" s="215"/>
      <c r="FO133" s="215"/>
    </row>
    <row r="134" spans="1:171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15"/>
      <c r="DF134" s="215"/>
      <c r="DG134" s="215"/>
      <c r="DH134" s="215"/>
      <c r="DI134" s="215"/>
      <c r="DJ134" s="215"/>
      <c r="DK134" s="215"/>
      <c r="DL134" s="215"/>
      <c r="DM134" s="215"/>
      <c r="DN134" s="215"/>
      <c r="DO134" s="215"/>
      <c r="DP134" s="215"/>
      <c r="DQ134" s="215"/>
      <c r="DR134" s="215"/>
      <c r="DS134" s="215"/>
      <c r="DT134" s="215"/>
      <c r="DU134" s="215"/>
      <c r="DV134" s="215"/>
      <c r="DW134" s="215"/>
      <c r="DX134" s="215"/>
      <c r="DY134" s="215"/>
      <c r="DZ134" s="215"/>
      <c r="EA134" s="215"/>
      <c r="EB134" s="215"/>
      <c r="EC134" s="215"/>
      <c r="ED134" s="215"/>
      <c r="EE134" s="215"/>
      <c r="EF134" s="215"/>
      <c r="EG134" s="215"/>
      <c r="EH134" s="215"/>
      <c r="EI134" s="215"/>
      <c r="EJ134" s="215"/>
      <c r="EK134" s="215"/>
      <c r="EL134" s="215"/>
      <c r="EM134" s="215"/>
      <c r="EN134" s="215"/>
      <c r="EO134" s="215"/>
      <c r="EP134" s="215"/>
      <c r="EQ134" s="215"/>
      <c r="ER134" s="215"/>
      <c r="ES134" s="215"/>
      <c r="ET134" s="215"/>
      <c r="EU134" s="215"/>
      <c r="EV134" s="215"/>
      <c r="EW134" s="215"/>
      <c r="EX134" s="215"/>
      <c r="EY134" s="215"/>
      <c r="EZ134" s="215"/>
      <c r="FA134" s="215"/>
      <c r="FB134" s="215"/>
      <c r="FC134" s="215"/>
      <c r="FD134" s="215"/>
      <c r="FE134" s="215"/>
      <c r="FF134" s="215"/>
      <c r="FG134" s="215"/>
      <c r="FH134" s="215"/>
      <c r="FI134" s="215"/>
      <c r="FJ134" s="215"/>
      <c r="FK134" s="215"/>
      <c r="FL134" s="215"/>
      <c r="FM134" s="215"/>
      <c r="FN134" s="215"/>
      <c r="FO134" s="215"/>
    </row>
    <row r="135" spans="1:171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5"/>
      <c r="CM135" s="215"/>
      <c r="CN135" s="215"/>
      <c r="CO135" s="215"/>
      <c r="CP135" s="215"/>
      <c r="CQ135" s="215"/>
      <c r="CR135" s="215"/>
      <c r="CS135" s="215"/>
      <c r="CT135" s="215"/>
      <c r="CU135" s="215"/>
      <c r="CV135" s="215"/>
      <c r="CW135" s="215"/>
      <c r="CX135" s="215"/>
      <c r="CY135" s="215"/>
      <c r="CZ135" s="215"/>
      <c r="DA135" s="215"/>
      <c r="DB135" s="215"/>
      <c r="DC135" s="215"/>
      <c r="DD135" s="215"/>
      <c r="DE135" s="215"/>
      <c r="DF135" s="215"/>
      <c r="DG135" s="215"/>
      <c r="DH135" s="215"/>
      <c r="DI135" s="215"/>
      <c r="DJ135" s="215"/>
      <c r="DK135" s="215"/>
      <c r="DL135" s="215"/>
      <c r="DM135" s="215"/>
      <c r="DN135" s="215"/>
      <c r="DO135" s="215"/>
      <c r="DP135" s="215"/>
      <c r="DQ135" s="215"/>
      <c r="DR135" s="215"/>
      <c r="DS135" s="215"/>
      <c r="DT135" s="215"/>
      <c r="DU135" s="215"/>
      <c r="DV135" s="215"/>
      <c r="DW135" s="215"/>
      <c r="DX135" s="215"/>
      <c r="DY135" s="215"/>
      <c r="DZ135" s="215"/>
      <c r="EA135" s="215"/>
      <c r="EB135" s="215"/>
      <c r="EC135" s="215"/>
      <c r="ED135" s="215"/>
      <c r="EE135" s="215"/>
      <c r="EF135" s="215"/>
      <c r="EG135" s="215"/>
      <c r="EH135" s="215"/>
      <c r="EI135" s="215"/>
      <c r="EJ135" s="215"/>
      <c r="EK135" s="215"/>
      <c r="EL135" s="215"/>
      <c r="EM135" s="215"/>
      <c r="EN135" s="215"/>
      <c r="EO135" s="215"/>
      <c r="EP135" s="215"/>
      <c r="EQ135" s="215"/>
      <c r="ER135" s="215"/>
      <c r="ES135" s="215"/>
      <c r="ET135" s="215"/>
      <c r="EU135" s="215"/>
      <c r="EV135" s="215"/>
      <c r="EW135" s="215"/>
      <c r="EX135" s="215"/>
      <c r="EY135" s="215"/>
      <c r="EZ135" s="215"/>
      <c r="FA135" s="215"/>
      <c r="FB135" s="215"/>
      <c r="FC135" s="215"/>
      <c r="FD135" s="215"/>
      <c r="FE135" s="215"/>
      <c r="FF135" s="215"/>
      <c r="FG135" s="215"/>
      <c r="FH135" s="215"/>
      <c r="FI135" s="215"/>
      <c r="FJ135" s="215"/>
      <c r="FK135" s="215"/>
      <c r="FL135" s="215"/>
      <c r="FM135" s="215"/>
      <c r="FN135" s="215"/>
      <c r="FO135" s="215"/>
    </row>
    <row r="136" spans="1:171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L136" s="215"/>
      <c r="EM136" s="215"/>
      <c r="EN136" s="215"/>
      <c r="EO136" s="215"/>
      <c r="EP136" s="215"/>
      <c r="EQ136" s="215"/>
      <c r="ER136" s="215"/>
      <c r="ES136" s="215"/>
      <c r="ET136" s="215"/>
      <c r="EU136" s="215"/>
      <c r="EV136" s="215"/>
      <c r="EW136" s="215"/>
      <c r="EX136" s="215"/>
      <c r="EY136" s="215"/>
      <c r="EZ136" s="215"/>
      <c r="FA136" s="215"/>
      <c r="FB136" s="215"/>
      <c r="FC136" s="215"/>
      <c r="FD136" s="215"/>
      <c r="FE136" s="215"/>
      <c r="FF136" s="215"/>
      <c r="FG136" s="215"/>
      <c r="FH136" s="215"/>
      <c r="FI136" s="215"/>
      <c r="FJ136" s="215"/>
      <c r="FK136" s="215"/>
      <c r="FL136" s="215"/>
      <c r="FM136" s="215"/>
      <c r="FN136" s="215"/>
      <c r="FO136" s="215"/>
    </row>
    <row r="137" spans="1:171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15"/>
      <c r="FL137" s="215"/>
      <c r="FM137" s="215"/>
      <c r="FN137" s="215"/>
      <c r="FO137" s="215"/>
    </row>
    <row r="138" spans="1:171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5"/>
      <c r="CG138" s="215"/>
      <c r="CH138" s="215"/>
      <c r="CI138" s="215"/>
      <c r="CJ138" s="215"/>
      <c r="CK138" s="215"/>
      <c r="CL138" s="215"/>
      <c r="CM138" s="215"/>
      <c r="CN138" s="215"/>
      <c r="CO138" s="215"/>
      <c r="CP138" s="215"/>
      <c r="CQ138" s="215"/>
      <c r="CR138" s="215"/>
      <c r="CS138" s="215"/>
      <c r="CT138" s="215"/>
      <c r="CU138" s="215"/>
      <c r="CV138" s="215"/>
      <c r="CW138" s="215"/>
      <c r="CX138" s="215"/>
      <c r="CY138" s="215"/>
      <c r="CZ138" s="215"/>
      <c r="DA138" s="215"/>
      <c r="DB138" s="215"/>
      <c r="DC138" s="215"/>
      <c r="DD138" s="215"/>
      <c r="DE138" s="215"/>
      <c r="DF138" s="215"/>
      <c r="DG138" s="215"/>
      <c r="DH138" s="215"/>
      <c r="DI138" s="215"/>
      <c r="DJ138" s="215"/>
      <c r="DK138" s="215"/>
      <c r="DL138" s="215"/>
      <c r="DM138" s="215"/>
      <c r="DN138" s="215"/>
      <c r="DO138" s="215"/>
      <c r="DP138" s="215"/>
      <c r="DQ138" s="215"/>
      <c r="DR138" s="215"/>
      <c r="DS138" s="215"/>
      <c r="DT138" s="215"/>
      <c r="DU138" s="215"/>
      <c r="DV138" s="215"/>
      <c r="DW138" s="215"/>
      <c r="DX138" s="215"/>
      <c r="DY138" s="215"/>
      <c r="DZ138" s="215"/>
      <c r="EA138" s="215"/>
      <c r="EB138" s="215"/>
      <c r="EC138" s="215"/>
      <c r="ED138" s="215"/>
      <c r="EE138" s="215"/>
      <c r="EF138" s="215"/>
      <c r="EG138" s="215"/>
      <c r="EH138" s="215"/>
      <c r="EI138" s="215"/>
      <c r="EJ138" s="215"/>
      <c r="EK138" s="215"/>
      <c r="EL138" s="215"/>
      <c r="EM138" s="215"/>
      <c r="EN138" s="215"/>
      <c r="EO138" s="215"/>
      <c r="EP138" s="215"/>
      <c r="EQ138" s="215"/>
      <c r="ER138" s="215"/>
      <c r="ES138" s="215"/>
      <c r="ET138" s="215"/>
      <c r="EU138" s="215"/>
      <c r="EV138" s="215"/>
      <c r="EW138" s="215"/>
      <c r="EX138" s="215"/>
      <c r="EY138" s="215"/>
      <c r="EZ138" s="215"/>
      <c r="FA138" s="215"/>
      <c r="FB138" s="215"/>
      <c r="FC138" s="215"/>
      <c r="FD138" s="215"/>
      <c r="FE138" s="215"/>
      <c r="FF138" s="215"/>
      <c r="FG138" s="215"/>
      <c r="FH138" s="215"/>
      <c r="FI138" s="215"/>
      <c r="FJ138" s="215"/>
      <c r="FK138" s="215"/>
      <c r="FL138" s="215"/>
      <c r="FM138" s="215"/>
      <c r="FN138" s="215"/>
      <c r="FO138" s="215"/>
    </row>
    <row r="139" spans="1:171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5"/>
      <c r="BL139" s="215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I139" s="215"/>
      <c r="DJ139" s="215"/>
      <c r="DK139" s="215"/>
      <c r="DL139" s="215"/>
      <c r="DM139" s="215"/>
      <c r="DN139" s="215"/>
      <c r="DO139" s="215"/>
      <c r="DP139" s="215"/>
      <c r="DQ139" s="215"/>
      <c r="DR139" s="215"/>
      <c r="DS139" s="215"/>
      <c r="DT139" s="215"/>
      <c r="DU139" s="215"/>
      <c r="DV139" s="215"/>
      <c r="DW139" s="215"/>
      <c r="DX139" s="215"/>
      <c r="DY139" s="215"/>
      <c r="DZ139" s="215"/>
      <c r="EA139" s="215"/>
      <c r="EB139" s="215"/>
      <c r="EC139" s="215"/>
      <c r="ED139" s="215"/>
      <c r="EE139" s="215"/>
      <c r="EF139" s="215"/>
      <c r="EG139" s="215"/>
      <c r="EH139" s="215"/>
      <c r="EI139" s="215"/>
      <c r="EJ139" s="215"/>
      <c r="EK139" s="215"/>
      <c r="EL139" s="215"/>
      <c r="EM139" s="215"/>
      <c r="EN139" s="215"/>
      <c r="EO139" s="215"/>
      <c r="EP139" s="215"/>
      <c r="EQ139" s="215"/>
      <c r="ER139" s="215"/>
      <c r="ES139" s="215"/>
      <c r="ET139" s="215"/>
      <c r="EU139" s="215"/>
      <c r="EV139" s="215"/>
      <c r="EW139" s="215"/>
      <c r="EX139" s="215"/>
      <c r="EY139" s="215"/>
      <c r="EZ139" s="215"/>
      <c r="FA139" s="215"/>
      <c r="FB139" s="215"/>
      <c r="FC139" s="215"/>
      <c r="FD139" s="215"/>
      <c r="FE139" s="215"/>
      <c r="FF139" s="215"/>
      <c r="FG139" s="215"/>
      <c r="FH139" s="215"/>
      <c r="FI139" s="215"/>
      <c r="FJ139" s="215"/>
      <c r="FK139" s="215"/>
      <c r="FL139" s="215"/>
      <c r="FM139" s="215"/>
      <c r="FN139" s="215"/>
      <c r="FO139" s="215"/>
    </row>
    <row r="140" spans="1:171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I140" s="215"/>
      <c r="DJ140" s="215"/>
      <c r="DK140" s="215"/>
      <c r="DL140" s="215"/>
      <c r="DM140" s="215"/>
      <c r="DN140" s="215"/>
      <c r="DO140" s="215"/>
      <c r="DP140" s="215"/>
      <c r="DQ140" s="215"/>
      <c r="DR140" s="215"/>
      <c r="DS140" s="215"/>
      <c r="DT140" s="215"/>
      <c r="DU140" s="215"/>
      <c r="DV140" s="215"/>
      <c r="DW140" s="215"/>
      <c r="DX140" s="215"/>
      <c r="DY140" s="215"/>
      <c r="DZ140" s="215"/>
      <c r="EA140" s="215"/>
      <c r="EB140" s="215"/>
      <c r="EC140" s="215"/>
      <c r="ED140" s="215"/>
      <c r="EE140" s="215"/>
      <c r="EF140" s="215"/>
      <c r="EG140" s="215"/>
      <c r="EH140" s="215"/>
      <c r="EI140" s="215"/>
      <c r="EJ140" s="215"/>
      <c r="EK140" s="215"/>
      <c r="EL140" s="215"/>
      <c r="EM140" s="215"/>
      <c r="EN140" s="215"/>
      <c r="EO140" s="215"/>
      <c r="EP140" s="215"/>
      <c r="EQ140" s="215"/>
      <c r="ER140" s="215"/>
      <c r="ES140" s="215"/>
      <c r="ET140" s="215"/>
      <c r="EU140" s="215"/>
      <c r="EV140" s="215"/>
      <c r="EW140" s="215"/>
      <c r="EX140" s="215"/>
      <c r="EY140" s="215"/>
      <c r="EZ140" s="215"/>
      <c r="FA140" s="215"/>
      <c r="FB140" s="215"/>
      <c r="FC140" s="215"/>
      <c r="FD140" s="215"/>
      <c r="FE140" s="215"/>
      <c r="FF140" s="215"/>
      <c r="FG140" s="215"/>
      <c r="FH140" s="215"/>
      <c r="FI140" s="215"/>
      <c r="FJ140" s="215"/>
      <c r="FK140" s="215"/>
      <c r="FL140" s="215"/>
      <c r="FM140" s="215"/>
      <c r="FN140" s="215"/>
      <c r="FO140" s="215"/>
    </row>
    <row r="141" spans="1:171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5"/>
      <c r="CN141" s="215"/>
      <c r="CO141" s="215"/>
      <c r="CP141" s="215"/>
      <c r="CQ141" s="215"/>
      <c r="CR141" s="215"/>
      <c r="CS141" s="215"/>
      <c r="CT141" s="215"/>
      <c r="CU141" s="215"/>
      <c r="CV141" s="215"/>
      <c r="CW141" s="215"/>
      <c r="CX141" s="215"/>
      <c r="CY141" s="215"/>
      <c r="CZ141" s="215"/>
      <c r="DA141" s="215"/>
      <c r="DB141" s="215"/>
      <c r="DC141" s="215"/>
      <c r="DD141" s="215"/>
      <c r="DE141" s="215"/>
      <c r="DF141" s="215"/>
      <c r="DG141" s="215"/>
      <c r="DH141" s="215"/>
      <c r="DI141" s="215"/>
      <c r="DJ141" s="215"/>
      <c r="DK141" s="215"/>
      <c r="DL141" s="215"/>
      <c r="DM141" s="215"/>
      <c r="DN141" s="215"/>
      <c r="DO141" s="215"/>
      <c r="DP141" s="215"/>
      <c r="DQ141" s="215"/>
      <c r="DR141" s="215"/>
      <c r="DS141" s="215"/>
      <c r="DT141" s="215"/>
      <c r="DU141" s="215"/>
      <c r="DV141" s="215"/>
      <c r="DW141" s="215"/>
      <c r="DX141" s="215"/>
      <c r="DY141" s="215"/>
      <c r="DZ141" s="215"/>
      <c r="EA141" s="215"/>
      <c r="EB141" s="215"/>
      <c r="EC141" s="215"/>
      <c r="ED141" s="215"/>
      <c r="EE141" s="215"/>
      <c r="EF141" s="215"/>
      <c r="EG141" s="215"/>
      <c r="EH141" s="215"/>
      <c r="EI141" s="215"/>
      <c r="EJ141" s="215"/>
      <c r="EK141" s="215"/>
      <c r="EL141" s="215"/>
      <c r="EM141" s="215"/>
      <c r="EN141" s="215"/>
      <c r="EO141" s="215"/>
      <c r="EP141" s="215"/>
      <c r="EQ141" s="215"/>
      <c r="ER141" s="215"/>
      <c r="ES141" s="215"/>
      <c r="ET141" s="215"/>
      <c r="EU141" s="215"/>
      <c r="EV141" s="215"/>
      <c r="EW141" s="215"/>
      <c r="EX141" s="215"/>
      <c r="EY141" s="215"/>
      <c r="EZ141" s="215"/>
      <c r="FA141" s="215"/>
      <c r="FB141" s="215"/>
      <c r="FC141" s="215"/>
      <c r="FD141" s="215"/>
      <c r="FE141" s="215"/>
      <c r="FF141" s="215"/>
      <c r="FG141" s="215"/>
      <c r="FH141" s="215"/>
      <c r="FI141" s="215"/>
      <c r="FJ141" s="215"/>
      <c r="FK141" s="215"/>
      <c r="FL141" s="215"/>
      <c r="FM141" s="215"/>
      <c r="FN141" s="215"/>
      <c r="FO141" s="215"/>
    </row>
    <row r="142" spans="1:171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15"/>
      <c r="DE142" s="215"/>
      <c r="DF142" s="215"/>
      <c r="DG142" s="215"/>
      <c r="DH142" s="215"/>
      <c r="DI142" s="215"/>
      <c r="DJ142" s="215"/>
      <c r="DK142" s="215"/>
      <c r="DL142" s="215"/>
      <c r="DM142" s="215"/>
      <c r="DN142" s="215"/>
      <c r="DO142" s="215"/>
      <c r="DP142" s="215"/>
      <c r="DQ142" s="215"/>
      <c r="DR142" s="215"/>
      <c r="DS142" s="215"/>
      <c r="DT142" s="215"/>
      <c r="DU142" s="215"/>
      <c r="DV142" s="215"/>
      <c r="DW142" s="215"/>
      <c r="DX142" s="215"/>
      <c r="DY142" s="215"/>
      <c r="DZ142" s="215"/>
      <c r="EA142" s="215"/>
      <c r="EB142" s="215"/>
      <c r="EC142" s="215"/>
      <c r="ED142" s="215"/>
      <c r="EE142" s="215"/>
      <c r="EF142" s="215"/>
      <c r="EG142" s="215"/>
      <c r="EH142" s="215"/>
      <c r="EI142" s="215"/>
      <c r="EJ142" s="215"/>
      <c r="EK142" s="215"/>
      <c r="EL142" s="215"/>
      <c r="EM142" s="215"/>
      <c r="EN142" s="215"/>
      <c r="EO142" s="215"/>
      <c r="EP142" s="215"/>
      <c r="EQ142" s="215"/>
      <c r="ER142" s="215"/>
      <c r="ES142" s="215"/>
      <c r="ET142" s="215"/>
      <c r="EU142" s="215"/>
      <c r="EV142" s="215"/>
      <c r="EW142" s="215"/>
      <c r="EX142" s="215"/>
      <c r="EY142" s="215"/>
      <c r="EZ142" s="215"/>
      <c r="FA142" s="215"/>
      <c r="FB142" s="215"/>
      <c r="FC142" s="215"/>
      <c r="FD142" s="215"/>
      <c r="FE142" s="215"/>
      <c r="FF142" s="215"/>
      <c r="FG142" s="215"/>
      <c r="FH142" s="215"/>
      <c r="FI142" s="215"/>
      <c r="FJ142" s="215"/>
      <c r="FK142" s="215"/>
      <c r="FL142" s="215"/>
      <c r="FM142" s="215"/>
      <c r="FN142" s="215"/>
      <c r="FO142" s="215"/>
    </row>
    <row r="143" spans="1:171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15"/>
      <c r="DE143" s="215"/>
      <c r="DF143" s="215"/>
      <c r="DG143" s="215"/>
      <c r="DH143" s="215"/>
      <c r="DI143" s="215"/>
      <c r="DJ143" s="215"/>
      <c r="DK143" s="215"/>
      <c r="DL143" s="215"/>
      <c r="DM143" s="215"/>
      <c r="DN143" s="215"/>
      <c r="DO143" s="215"/>
      <c r="DP143" s="215"/>
      <c r="DQ143" s="215"/>
      <c r="DR143" s="215"/>
      <c r="DS143" s="215"/>
      <c r="DT143" s="215"/>
      <c r="DU143" s="215"/>
      <c r="DV143" s="215"/>
      <c r="DW143" s="215"/>
      <c r="DX143" s="215"/>
      <c r="DY143" s="215"/>
      <c r="DZ143" s="215"/>
      <c r="EA143" s="215"/>
      <c r="EB143" s="215"/>
      <c r="EC143" s="215"/>
      <c r="ED143" s="215"/>
      <c r="EE143" s="215"/>
      <c r="EF143" s="215"/>
      <c r="EG143" s="215"/>
      <c r="EH143" s="215"/>
      <c r="EI143" s="215"/>
      <c r="EJ143" s="215"/>
      <c r="EK143" s="215"/>
      <c r="EL143" s="215"/>
      <c r="EM143" s="215"/>
      <c r="EN143" s="215"/>
      <c r="EO143" s="215"/>
      <c r="EP143" s="215"/>
      <c r="EQ143" s="215"/>
      <c r="ER143" s="215"/>
      <c r="ES143" s="215"/>
      <c r="ET143" s="215"/>
      <c r="EU143" s="215"/>
      <c r="EV143" s="215"/>
      <c r="EW143" s="215"/>
      <c r="EX143" s="215"/>
      <c r="EY143" s="215"/>
      <c r="EZ143" s="215"/>
      <c r="FA143" s="215"/>
      <c r="FB143" s="215"/>
      <c r="FC143" s="215"/>
      <c r="FD143" s="215"/>
      <c r="FE143" s="215"/>
      <c r="FF143" s="215"/>
      <c r="FG143" s="215"/>
      <c r="FH143" s="215"/>
      <c r="FI143" s="215"/>
      <c r="FJ143" s="215"/>
      <c r="FK143" s="215"/>
      <c r="FL143" s="215"/>
      <c r="FM143" s="215"/>
      <c r="FN143" s="215"/>
      <c r="FO143" s="215"/>
    </row>
    <row r="144" spans="1:171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5"/>
      <c r="CO144" s="215"/>
      <c r="CP144" s="215"/>
      <c r="CQ144" s="215"/>
      <c r="CR144" s="215"/>
      <c r="CS144" s="215"/>
      <c r="CT144" s="215"/>
      <c r="CU144" s="215"/>
      <c r="CV144" s="215"/>
      <c r="CW144" s="215"/>
      <c r="CX144" s="215"/>
      <c r="CY144" s="215"/>
      <c r="CZ144" s="215"/>
      <c r="DA144" s="215"/>
      <c r="DB144" s="215"/>
      <c r="DC144" s="215"/>
      <c r="DD144" s="215"/>
      <c r="DE144" s="215"/>
      <c r="DF144" s="215"/>
      <c r="DG144" s="215"/>
      <c r="DH144" s="215"/>
      <c r="DI144" s="215"/>
      <c r="DJ144" s="215"/>
      <c r="DK144" s="215"/>
      <c r="DL144" s="215"/>
      <c r="DM144" s="215"/>
      <c r="DN144" s="215"/>
      <c r="DO144" s="215"/>
      <c r="DP144" s="215"/>
      <c r="DQ144" s="215"/>
      <c r="DR144" s="215"/>
      <c r="DS144" s="215"/>
      <c r="DT144" s="215"/>
      <c r="DU144" s="215"/>
      <c r="DV144" s="215"/>
      <c r="DW144" s="215"/>
      <c r="DX144" s="215"/>
      <c r="DY144" s="215"/>
      <c r="DZ144" s="215"/>
      <c r="EA144" s="215"/>
      <c r="EB144" s="215"/>
      <c r="EC144" s="215"/>
      <c r="ED144" s="215"/>
      <c r="EE144" s="215"/>
      <c r="EF144" s="215"/>
      <c r="EG144" s="215"/>
      <c r="EH144" s="215"/>
      <c r="EI144" s="215"/>
      <c r="EJ144" s="215"/>
      <c r="EK144" s="215"/>
      <c r="EL144" s="215"/>
      <c r="EM144" s="215"/>
      <c r="EN144" s="215"/>
      <c r="EO144" s="215"/>
      <c r="EP144" s="215"/>
      <c r="EQ144" s="215"/>
      <c r="ER144" s="215"/>
      <c r="ES144" s="215"/>
      <c r="ET144" s="215"/>
      <c r="EU144" s="215"/>
      <c r="EV144" s="215"/>
      <c r="EW144" s="215"/>
      <c r="EX144" s="215"/>
      <c r="EY144" s="215"/>
      <c r="EZ144" s="215"/>
      <c r="FA144" s="215"/>
      <c r="FB144" s="215"/>
      <c r="FC144" s="215"/>
      <c r="FD144" s="215"/>
      <c r="FE144" s="215"/>
      <c r="FF144" s="215"/>
      <c r="FG144" s="215"/>
      <c r="FH144" s="215"/>
      <c r="FI144" s="215"/>
      <c r="FJ144" s="215"/>
      <c r="FK144" s="215"/>
      <c r="FL144" s="215"/>
      <c r="FM144" s="215"/>
      <c r="FN144" s="215"/>
      <c r="FO144" s="215"/>
    </row>
    <row r="145" spans="1:171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  <c r="DT145" s="215"/>
      <c r="DU145" s="215"/>
      <c r="DV145" s="215"/>
      <c r="DW145" s="215"/>
      <c r="DX145" s="215"/>
      <c r="DY145" s="215"/>
      <c r="DZ145" s="215"/>
      <c r="EA145" s="215"/>
      <c r="EB145" s="215"/>
      <c r="EC145" s="215"/>
      <c r="ED145" s="215"/>
      <c r="EE145" s="215"/>
      <c r="EF145" s="215"/>
      <c r="EG145" s="215"/>
      <c r="EH145" s="215"/>
      <c r="EI145" s="215"/>
      <c r="EJ145" s="215"/>
      <c r="EK145" s="215"/>
      <c r="EL145" s="215"/>
      <c r="EM145" s="215"/>
      <c r="EN145" s="215"/>
      <c r="EO145" s="215"/>
      <c r="EP145" s="215"/>
      <c r="EQ145" s="215"/>
      <c r="ER145" s="215"/>
      <c r="ES145" s="215"/>
      <c r="ET145" s="215"/>
      <c r="EU145" s="215"/>
      <c r="EV145" s="215"/>
      <c r="EW145" s="215"/>
      <c r="EX145" s="215"/>
      <c r="EY145" s="215"/>
      <c r="EZ145" s="215"/>
      <c r="FA145" s="215"/>
      <c r="FB145" s="215"/>
      <c r="FC145" s="215"/>
      <c r="FD145" s="215"/>
      <c r="FE145" s="215"/>
      <c r="FF145" s="215"/>
      <c r="FG145" s="215"/>
      <c r="FH145" s="215"/>
      <c r="FI145" s="215"/>
      <c r="FJ145" s="215"/>
      <c r="FK145" s="215"/>
      <c r="FL145" s="215"/>
      <c r="FM145" s="215"/>
      <c r="FN145" s="215"/>
      <c r="FO145" s="215"/>
    </row>
    <row r="146" spans="1:171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  <c r="DT146" s="215"/>
      <c r="DU146" s="215"/>
      <c r="DV146" s="215"/>
      <c r="DW146" s="215"/>
      <c r="DX146" s="215"/>
      <c r="DY146" s="215"/>
      <c r="DZ146" s="215"/>
      <c r="EA146" s="215"/>
      <c r="EB146" s="215"/>
      <c r="EC146" s="215"/>
      <c r="ED146" s="215"/>
      <c r="EE146" s="215"/>
      <c r="EF146" s="215"/>
      <c r="EG146" s="215"/>
      <c r="EH146" s="215"/>
      <c r="EI146" s="215"/>
      <c r="EJ146" s="215"/>
      <c r="EK146" s="215"/>
      <c r="EL146" s="215"/>
      <c r="EM146" s="215"/>
      <c r="EN146" s="215"/>
      <c r="EO146" s="215"/>
      <c r="EP146" s="215"/>
      <c r="EQ146" s="215"/>
      <c r="ER146" s="215"/>
      <c r="ES146" s="215"/>
      <c r="ET146" s="215"/>
      <c r="EU146" s="215"/>
      <c r="EV146" s="215"/>
      <c r="EW146" s="215"/>
      <c r="EX146" s="215"/>
      <c r="EY146" s="215"/>
      <c r="EZ146" s="215"/>
      <c r="FA146" s="215"/>
      <c r="FB146" s="215"/>
      <c r="FC146" s="215"/>
      <c r="FD146" s="215"/>
      <c r="FE146" s="215"/>
      <c r="FF146" s="215"/>
      <c r="FG146" s="215"/>
      <c r="FH146" s="215"/>
      <c r="FI146" s="215"/>
      <c r="FJ146" s="215"/>
      <c r="FK146" s="215"/>
      <c r="FL146" s="215"/>
      <c r="FM146" s="215"/>
      <c r="FN146" s="215"/>
      <c r="FO146" s="215"/>
    </row>
    <row r="147" spans="1:171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  <c r="BI147" s="215"/>
      <c r="BJ147" s="215"/>
      <c r="BK147" s="215"/>
      <c r="BL147" s="215"/>
      <c r="BM147" s="215"/>
      <c r="BN147" s="215"/>
      <c r="BO147" s="215"/>
      <c r="BP147" s="215"/>
      <c r="BQ147" s="215"/>
      <c r="BR147" s="215"/>
      <c r="BS147" s="215"/>
      <c r="BT147" s="215"/>
      <c r="BU147" s="215"/>
      <c r="BV147" s="215"/>
      <c r="BW147" s="215"/>
      <c r="BX147" s="215"/>
      <c r="BY147" s="215"/>
      <c r="BZ147" s="215"/>
      <c r="CA147" s="215"/>
      <c r="CB147" s="215"/>
      <c r="CC147" s="215"/>
      <c r="CD147" s="215"/>
      <c r="CE147" s="215"/>
      <c r="CF147" s="215"/>
      <c r="CG147" s="215"/>
      <c r="CH147" s="215"/>
      <c r="CI147" s="215"/>
      <c r="CJ147" s="215"/>
      <c r="CK147" s="215"/>
      <c r="CL147" s="215"/>
      <c r="CM147" s="215"/>
      <c r="CN147" s="215"/>
      <c r="CO147" s="215"/>
      <c r="CP147" s="215"/>
      <c r="CQ147" s="215"/>
      <c r="CR147" s="215"/>
      <c r="CS147" s="215"/>
      <c r="CT147" s="215"/>
      <c r="CU147" s="215"/>
      <c r="CV147" s="215"/>
      <c r="CW147" s="215"/>
      <c r="CX147" s="215"/>
      <c r="CY147" s="215"/>
      <c r="CZ147" s="215"/>
      <c r="DA147" s="215"/>
      <c r="DB147" s="215"/>
      <c r="DC147" s="215"/>
      <c r="DD147" s="215"/>
      <c r="DE147" s="215"/>
      <c r="DF147" s="215"/>
      <c r="DG147" s="215"/>
      <c r="DH147" s="215"/>
      <c r="DI147" s="215"/>
      <c r="DJ147" s="215"/>
      <c r="DK147" s="215"/>
      <c r="DL147" s="215"/>
      <c r="DM147" s="215"/>
      <c r="DN147" s="215"/>
      <c r="DO147" s="215"/>
      <c r="DP147" s="215"/>
      <c r="DQ147" s="215"/>
      <c r="DR147" s="215"/>
      <c r="DS147" s="215"/>
      <c r="DT147" s="215"/>
      <c r="DU147" s="215"/>
      <c r="DV147" s="215"/>
      <c r="DW147" s="215"/>
      <c r="DX147" s="215"/>
      <c r="DY147" s="215"/>
      <c r="DZ147" s="215"/>
      <c r="EA147" s="215"/>
      <c r="EB147" s="215"/>
      <c r="EC147" s="215"/>
      <c r="ED147" s="215"/>
      <c r="EE147" s="215"/>
      <c r="EF147" s="215"/>
      <c r="EG147" s="215"/>
      <c r="EH147" s="215"/>
      <c r="EI147" s="215"/>
      <c r="EJ147" s="215"/>
      <c r="EK147" s="215"/>
      <c r="EL147" s="215"/>
      <c r="EM147" s="215"/>
      <c r="EN147" s="215"/>
      <c r="EO147" s="215"/>
      <c r="EP147" s="215"/>
      <c r="EQ147" s="215"/>
      <c r="ER147" s="215"/>
      <c r="ES147" s="215"/>
      <c r="ET147" s="215"/>
      <c r="EU147" s="215"/>
      <c r="EV147" s="215"/>
      <c r="EW147" s="215"/>
      <c r="EX147" s="215"/>
      <c r="EY147" s="215"/>
      <c r="EZ147" s="215"/>
      <c r="FA147" s="215"/>
      <c r="FB147" s="215"/>
      <c r="FC147" s="215"/>
      <c r="FD147" s="215"/>
      <c r="FE147" s="215"/>
      <c r="FF147" s="215"/>
      <c r="FG147" s="215"/>
      <c r="FH147" s="215"/>
      <c r="FI147" s="215"/>
      <c r="FJ147" s="215"/>
      <c r="FK147" s="215"/>
      <c r="FL147" s="215"/>
      <c r="FM147" s="215"/>
      <c r="FN147" s="215"/>
      <c r="FO147" s="215"/>
    </row>
    <row r="148" spans="1:171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  <c r="BI148" s="215"/>
      <c r="BJ148" s="215"/>
      <c r="BK148" s="215"/>
      <c r="BL148" s="215"/>
      <c r="BM148" s="215"/>
      <c r="BN148" s="215"/>
      <c r="BO148" s="215"/>
      <c r="BP148" s="215"/>
      <c r="BQ148" s="215"/>
      <c r="BR148" s="215"/>
      <c r="BS148" s="215"/>
      <c r="BT148" s="215"/>
      <c r="BU148" s="215"/>
      <c r="BV148" s="215"/>
      <c r="BW148" s="215"/>
      <c r="BX148" s="215"/>
      <c r="BY148" s="215"/>
      <c r="BZ148" s="215"/>
      <c r="CA148" s="215"/>
      <c r="CB148" s="215"/>
      <c r="CC148" s="215"/>
      <c r="CD148" s="215"/>
      <c r="CE148" s="215"/>
      <c r="CF148" s="215"/>
      <c r="CG148" s="215"/>
      <c r="CH148" s="215"/>
      <c r="CI148" s="215"/>
      <c r="CJ148" s="215"/>
      <c r="CK148" s="215"/>
      <c r="CL148" s="215"/>
      <c r="CM148" s="215"/>
      <c r="CN148" s="215"/>
      <c r="CO148" s="215"/>
      <c r="CP148" s="215"/>
      <c r="CQ148" s="215"/>
      <c r="CR148" s="215"/>
      <c r="CS148" s="215"/>
      <c r="CT148" s="215"/>
      <c r="CU148" s="215"/>
      <c r="CV148" s="215"/>
      <c r="CW148" s="215"/>
      <c r="CX148" s="215"/>
      <c r="CY148" s="215"/>
      <c r="CZ148" s="215"/>
      <c r="DA148" s="215"/>
      <c r="DB148" s="215"/>
      <c r="DC148" s="215"/>
      <c r="DD148" s="215"/>
      <c r="DE148" s="215"/>
      <c r="DF148" s="215"/>
      <c r="DG148" s="215"/>
      <c r="DH148" s="215"/>
      <c r="DI148" s="215"/>
      <c r="DJ148" s="215"/>
      <c r="DK148" s="215"/>
      <c r="DL148" s="215"/>
      <c r="DM148" s="215"/>
      <c r="DN148" s="215"/>
      <c r="DO148" s="215"/>
      <c r="DP148" s="215"/>
      <c r="DQ148" s="215"/>
      <c r="DR148" s="215"/>
      <c r="DS148" s="215"/>
      <c r="DT148" s="215"/>
      <c r="DU148" s="215"/>
      <c r="DV148" s="215"/>
      <c r="DW148" s="215"/>
      <c r="DX148" s="215"/>
      <c r="DY148" s="215"/>
      <c r="DZ148" s="215"/>
      <c r="EA148" s="215"/>
      <c r="EB148" s="215"/>
      <c r="EC148" s="215"/>
      <c r="ED148" s="215"/>
      <c r="EE148" s="215"/>
      <c r="EF148" s="215"/>
      <c r="EG148" s="215"/>
      <c r="EH148" s="215"/>
      <c r="EI148" s="215"/>
      <c r="EJ148" s="215"/>
      <c r="EK148" s="215"/>
      <c r="EL148" s="215"/>
      <c r="EM148" s="215"/>
      <c r="EN148" s="215"/>
      <c r="EO148" s="215"/>
      <c r="EP148" s="215"/>
      <c r="EQ148" s="215"/>
      <c r="ER148" s="215"/>
      <c r="ES148" s="215"/>
      <c r="ET148" s="215"/>
      <c r="EU148" s="215"/>
      <c r="EV148" s="215"/>
      <c r="EW148" s="215"/>
      <c r="EX148" s="215"/>
      <c r="EY148" s="215"/>
      <c r="EZ148" s="215"/>
      <c r="FA148" s="215"/>
      <c r="FB148" s="215"/>
      <c r="FC148" s="215"/>
      <c r="FD148" s="215"/>
      <c r="FE148" s="215"/>
      <c r="FF148" s="215"/>
      <c r="FG148" s="215"/>
      <c r="FH148" s="215"/>
      <c r="FI148" s="215"/>
      <c r="FJ148" s="215"/>
      <c r="FK148" s="215"/>
      <c r="FL148" s="215"/>
      <c r="FM148" s="215"/>
      <c r="FN148" s="215"/>
      <c r="FO148" s="215"/>
    </row>
    <row r="149" spans="1:171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  <c r="BI149" s="215"/>
      <c r="BJ149" s="215"/>
      <c r="BK149" s="215"/>
      <c r="BL149" s="215"/>
      <c r="BM149" s="215"/>
      <c r="BN149" s="215"/>
      <c r="BO149" s="215"/>
      <c r="BP149" s="215"/>
      <c r="BQ149" s="215"/>
      <c r="BR149" s="215"/>
      <c r="BS149" s="215"/>
      <c r="BT149" s="215"/>
      <c r="BU149" s="215"/>
      <c r="BV149" s="215"/>
      <c r="BW149" s="215"/>
      <c r="BX149" s="215"/>
      <c r="BY149" s="215"/>
      <c r="BZ149" s="215"/>
      <c r="CA149" s="215"/>
      <c r="CB149" s="215"/>
      <c r="CC149" s="215"/>
      <c r="CD149" s="215"/>
      <c r="CE149" s="215"/>
      <c r="CF149" s="215"/>
      <c r="CG149" s="215"/>
      <c r="CH149" s="215"/>
      <c r="CI149" s="215"/>
      <c r="CJ149" s="215"/>
      <c r="CK149" s="215"/>
      <c r="CL149" s="215"/>
      <c r="CM149" s="215"/>
      <c r="CN149" s="215"/>
      <c r="CO149" s="215"/>
      <c r="CP149" s="215"/>
      <c r="CQ149" s="215"/>
      <c r="CR149" s="215"/>
      <c r="CS149" s="215"/>
      <c r="CT149" s="215"/>
      <c r="CU149" s="215"/>
      <c r="CV149" s="215"/>
      <c r="CW149" s="215"/>
      <c r="CX149" s="215"/>
      <c r="CY149" s="215"/>
      <c r="CZ149" s="215"/>
      <c r="DA149" s="215"/>
      <c r="DB149" s="215"/>
      <c r="DC149" s="215"/>
      <c r="DD149" s="215"/>
      <c r="DE149" s="215"/>
      <c r="DF149" s="215"/>
      <c r="DG149" s="215"/>
      <c r="DH149" s="215"/>
      <c r="DI149" s="215"/>
      <c r="DJ149" s="215"/>
      <c r="DK149" s="215"/>
      <c r="DL149" s="215"/>
      <c r="DM149" s="215"/>
      <c r="DN149" s="215"/>
      <c r="DO149" s="215"/>
      <c r="DP149" s="215"/>
      <c r="DQ149" s="215"/>
      <c r="DR149" s="215"/>
      <c r="DS149" s="215"/>
      <c r="DT149" s="215"/>
      <c r="DU149" s="215"/>
      <c r="DV149" s="215"/>
      <c r="DW149" s="215"/>
      <c r="DX149" s="215"/>
      <c r="DY149" s="215"/>
      <c r="DZ149" s="215"/>
      <c r="EA149" s="215"/>
      <c r="EB149" s="215"/>
      <c r="EC149" s="215"/>
      <c r="ED149" s="215"/>
      <c r="EE149" s="215"/>
      <c r="EF149" s="215"/>
      <c r="EG149" s="215"/>
      <c r="EH149" s="215"/>
      <c r="EI149" s="215"/>
      <c r="EJ149" s="215"/>
      <c r="EK149" s="215"/>
      <c r="EL149" s="215"/>
      <c r="EM149" s="215"/>
      <c r="EN149" s="215"/>
      <c r="EO149" s="215"/>
      <c r="EP149" s="215"/>
      <c r="EQ149" s="215"/>
      <c r="ER149" s="215"/>
      <c r="ES149" s="215"/>
      <c r="ET149" s="215"/>
      <c r="EU149" s="215"/>
      <c r="EV149" s="215"/>
      <c r="EW149" s="215"/>
      <c r="EX149" s="215"/>
      <c r="EY149" s="215"/>
      <c r="EZ149" s="215"/>
      <c r="FA149" s="215"/>
      <c r="FB149" s="215"/>
      <c r="FC149" s="215"/>
      <c r="FD149" s="215"/>
      <c r="FE149" s="215"/>
      <c r="FF149" s="215"/>
      <c r="FG149" s="215"/>
      <c r="FH149" s="215"/>
      <c r="FI149" s="215"/>
      <c r="FJ149" s="215"/>
      <c r="FK149" s="215"/>
      <c r="FL149" s="215"/>
      <c r="FM149" s="215"/>
      <c r="FN149" s="215"/>
      <c r="FO149" s="215"/>
    </row>
    <row r="150" spans="1:171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5"/>
      <c r="BN150" s="215"/>
      <c r="BO150" s="215"/>
      <c r="BP150" s="215"/>
      <c r="BQ150" s="215"/>
      <c r="BR150" s="215"/>
      <c r="BS150" s="215"/>
      <c r="BT150" s="215"/>
      <c r="BU150" s="215"/>
      <c r="BV150" s="215"/>
      <c r="BW150" s="215"/>
      <c r="BX150" s="215"/>
      <c r="BY150" s="215"/>
      <c r="BZ150" s="215"/>
      <c r="CA150" s="215"/>
      <c r="CB150" s="215"/>
      <c r="CC150" s="215"/>
      <c r="CD150" s="215"/>
      <c r="CE150" s="215"/>
      <c r="CF150" s="215"/>
      <c r="CG150" s="215"/>
      <c r="CH150" s="215"/>
      <c r="CI150" s="215"/>
      <c r="CJ150" s="215"/>
      <c r="CK150" s="215"/>
      <c r="CL150" s="215"/>
      <c r="CM150" s="215"/>
      <c r="CN150" s="215"/>
      <c r="CO150" s="215"/>
      <c r="CP150" s="215"/>
      <c r="CQ150" s="215"/>
      <c r="CR150" s="215"/>
      <c r="CS150" s="215"/>
      <c r="CT150" s="215"/>
      <c r="CU150" s="215"/>
      <c r="CV150" s="215"/>
      <c r="CW150" s="215"/>
      <c r="CX150" s="215"/>
      <c r="CY150" s="215"/>
      <c r="CZ150" s="215"/>
      <c r="DA150" s="215"/>
      <c r="DB150" s="215"/>
      <c r="DC150" s="215"/>
      <c r="DD150" s="215"/>
      <c r="DE150" s="215"/>
      <c r="DF150" s="215"/>
      <c r="DG150" s="215"/>
      <c r="DH150" s="215"/>
      <c r="DI150" s="215"/>
      <c r="DJ150" s="215"/>
      <c r="DK150" s="215"/>
      <c r="DL150" s="215"/>
      <c r="DM150" s="215"/>
      <c r="DN150" s="215"/>
      <c r="DO150" s="215"/>
      <c r="DP150" s="215"/>
      <c r="DQ150" s="215"/>
      <c r="DR150" s="215"/>
      <c r="DS150" s="215"/>
      <c r="DT150" s="215"/>
      <c r="DU150" s="215"/>
      <c r="DV150" s="215"/>
      <c r="DW150" s="215"/>
      <c r="DX150" s="215"/>
      <c r="DY150" s="215"/>
      <c r="DZ150" s="215"/>
      <c r="EA150" s="215"/>
      <c r="EB150" s="215"/>
      <c r="EC150" s="215"/>
      <c r="ED150" s="215"/>
      <c r="EE150" s="215"/>
      <c r="EF150" s="215"/>
      <c r="EG150" s="215"/>
      <c r="EH150" s="215"/>
      <c r="EI150" s="215"/>
      <c r="EJ150" s="215"/>
      <c r="EK150" s="215"/>
      <c r="EL150" s="215"/>
      <c r="EM150" s="215"/>
      <c r="EN150" s="215"/>
      <c r="EO150" s="215"/>
      <c r="EP150" s="215"/>
      <c r="EQ150" s="215"/>
      <c r="ER150" s="215"/>
      <c r="ES150" s="215"/>
      <c r="ET150" s="215"/>
      <c r="EU150" s="215"/>
      <c r="EV150" s="215"/>
      <c r="EW150" s="215"/>
      <c r="EX150" s="215"/>
      <c r="EY150" s="215"/>
      <c r="EZ150" s="215"/>
      <c r="FA150" s="215"/>
      <c r="FB150" s="215"/>
      <c r="FC150" s="215"/>
      <c r="FD150" s="215"/>
      <c r="FE150" s="215"/>
      <c r="FF150" s="215"/>
      <c r="FG150" s="215"/>
      <c r="FH150" s="215"/>
      <c r="FI150" s="215"/>
      <c r="FJ150" s="215"/>
      <c r="FK150" s="215"/>
      <c r="FL150" s="215"/>
      <c r="FM150" s="215"/>
      <c r="FN150" s="215"/>
      <c r="FO150" s="215"/>
    </row>
    <row r="151" spans="1:171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5"/>
      <c r="BN151" s="215"/>
      <c r="BO151" s="215"/>
      <c r="BP151" s="215"/>
      <c r="BQ151" s="215"/>
      <c r="BR151" s="215"/>
      <c r="BS151" s="215"/>
      <c r="BT151" s="215"/>
      <c r="BU151" s="215"/>
      <c r="BV151" s="215"/>
      <c r="BW151" s="215"/>
      <c r="BX151" s="215"/>
      <c r="BY151" s="215"/>
      <c r="BZ151" s="215"/>
      <c r="CA151" s="215"/>
      <c r="CB151" s="215"/>
      <c r="CC151" s="215"/>
      <c r="CD151" s="215"/>
      <c r="CE151" s="215"/>
      <c r="CF151" s="215"/>
      <c r="CG151" s="215"/>
      <c r="CH151" s="215"/>
      <c r="CI151" s="215"/>
      <c r="CJ151" s="215"/>
      <c r="CK151" s="215"/>
      <c r="CL151" s="215"/>
      <c r="CM151" s="215"/>
      <c r="CN151" s="215"/>
      <c r="CO151" s="215"/>
      <c r="CP151" s="215"/>
      <c r="CQ151" s="215"/>
      <c r="CR151" s="215"/>
      <c r="CS151" s="215"/>
      <c r="CT151" s="215"/>
      <c r="CU151" s="215"/>
      <c r="CV151" s="215"/>
      <c r="CW151" s="215"/>
      <c r="CX151" s="215"/>
      <c r="CY151" s="215"/>
      <c r="CZ151" s="215"/>
      <c r="DA151" s="215"/>
      <c r="DB151" s="215"/>
      <c r="DC151" s="215"/>
      <c r="DD151" s="215"/>
      <c r="DE151" s="215"/>
      <c r="DF151" s="215"/>
      <c r="DG151" s="215"/>
      <c r="DH151" s="215"/>
      <c r="DI151" s="215"/>
      <c r="DJ151" s="215"/>
      <c r="DK151" s="215"/>
      <c r="DL151" s="215"/>
      <c r="DM151" s="215"/>
      <c r="DN151" s="215"/>
      <c r="DO151" s="215"/>
      <c r="DP151" s="215"/>
      <c r="DQ151" s="215"/>
      <c r="DR151" s="215"/>
      <c r="DS151" s="215"/>
      <c r="DT151" s="215"/>
      <c r="DU151" s="215"/>
      <c r="DV151" s="215"/>
      <c r="DW151" s="215"/>
      <c r="DX151" s="215"/>
      <c r="DY151" s="215"/>
      <c r="DZ151" s="215"/>
      <c r="EA151" s="215"/>
      <c r="EB151" s="215"/>
      <c r="EC151" s="215"/>
      <c r="ED151" s="215"/>
      <c r="EE151" s="215"/>
      <c r="EF151" s="215"/>
      <c r="EG151" s="215"/>
      <c r="EH151" s="215"/>
      <c r="EI151" s="215"/>
      <c r="EJ151" s="215"/>
      <c r="EK151" s="215"/>
      <c r="EL151" s="215"/>
      <c r="EM151" s="215"/>
      <c r="EN151" s="215"/>
      <c r="EO151" s="215"/>
      <c r="EP151" s="215"/>
      <c r="EQ151" s="215"/>
      <c r="ER151" s="215"/>
      <c r="ES151" s="215"/>
      <c r="ET151" s="215"/>
      <c r="EU151" s="215"/>
      <c r="EV151" s="215"/>
      <c r="EW151" s="215"/>
      <c r="EX151" s="215"/>
      <c r="EY151" s="215"/>
      <c r="EZ151" s="215"/>
      <c r="FA151" s="215"/>
      <c r="FB151" s="215"/>
      <c r="FC151" s="215"/>
      <c r="FD151" s="215"/>
      <c r="FE151" s="215"/>
      <c r="FF151" s="215"/>
      <c r="FG151" s="215"/>
      <c r="FH151" s="215"/>
      <c r="FI151" s="215"/>
      <c r="FJ151" s="215"/>
      <c r="FK151" s="215"/>
      <c r="FL151" s="215"/>
      <c r="FM151" s="215"/>
      <c r="FN151" s="215"/>
      <c r="FO151" s="215"/>
    </row>
    <row r="152" spans="1:171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5"/>
      <c r="BN152" s="215"/>
      <c r="BO152" s="215"/>
      <c r="BP152" s="215"/>
      <c r="BQ152" s="215"/>
      <c r="BR152" s="215"/>
      <c r="BS152" s="215"/>
      <c r="BT152" s="215"/>
      <c r="BU152" s="215"/>
      <c r="BV152" s="215"/>
      <c r="BW152" s="215"/>
      <c r="BX152" s="215"/>
      <c r="BY152" s="21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15"/>
      <c r="DF152" s="215"/>
      <c r="DG152" s="215"/>
      <c r="DH152" s="215"/>
      <c r="DI152" s="215"/>
      <c r="DJ152" s="215"/>
      <c r="DK152" s="215"/>
      <c r="DL152" s="215"/>
      <c r="DM152" s="215"/>
      <c r="DN152" s="215"/>
      <c r="DO152" s="215"/>
      <c r="DP152" s="215"/>
      <c r="DQ152" s="215"/>
      <c r="DR152" s="215"/>
      <c r="DS152" s="215"/>
      <c r="DT152" s="215"/>
      <c r="DU152" s="215"/>
      <c r="DV152" s="215"/>
      <c r="DW152" s="215"/>
      <c r="DX152" s="215"/>
      <c r="DY152" s="215"/>
      <c r="DZ152" s="215"/>
      <c r="EA152" s="215"/>
      <c r="EB152" s="215"/>
      <c r="EC152" s="215"/>
      <c r="ED152" s="215"/>
      <c r="EE152" s="215"/>
      <c r="EF152" s="215"/>
      <c r="EG152" s="215"/>
      <c r="EH152" s="215"/>
      <c r="EI152" s="215"/>
      <c r="EJ152" s="215"/>
      <c r="EK152" s="215"/>
      <c r="EL152" s="215"/>
      <c r="EM152" s="215"/>
      <c r="EN152" s="215"/>
      <c r="EO152" s="215"/>
      <c r="EP152" s="215"/>
      <c r="EQ152" s="215"/>
      <c r="ER152" s="215"/>
      <c r="ES152" s="215"/>
      <c r="ET152" s="215"/>
      <c r="EU152" s="215"/>
      <c r="EV152" s="215"/>
      <c r="EW152" s="215"/>
      <c r="EX152" s="215"/>
      <c r="EY152" s="215"/>
      <c r="EZ152" s="215"/>
      <c r="FA152" s="215"/>
      <c r="FB152" s="215"/>
      <c r="FC152" s="215"/>
      <c r="FD152" s="215"/>
      <c r="FE152" s="215"/>
      <c r="FF152" s="215"/>
      <c r="FG152" s="215"/>
      <c r="FH152" s="215"/>
      <c r="FI152" s="215"/>
      <c r="FJ152" s="215"/>
      <c r="FK152" s="215"/>
      <c r="FL152" s="215"/>
      <c r="FM152" s="215"/>
      <c r="FN152" s="215"/>
      <c r="FO152" s="215"/>
    </row>
    <row r="153" spans="1:171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5"/>
      <c r="BN153" s="215"/>
      <c r="BO153" s="215"/>
      <c r="BP153" s="215"/>
      <c r="BQ153" s="215"/>
      <c r="BR153" s="215"/>
      <c r="BS153" s="215"/>
      <c r="BT153" s="215"/>
      <c r="BU153" s="215"/>
      <c r="BV153" s="215"/>
      <c r="BW153" s="215"/>
      <c r="BX153" s="215"/>
      <c r="BY153" s="215"/>
      <c r="BZ153" s="215"/>
      <c r="CA153" s="215"/>
      <c r="CB153" s="215"/>
      <c r="CC153" s="215"/>
      <c r="CD153" s="215"/>
      <c r="CE153" s="215"/>
      <c r="CF153" s="215"/>
      <c r="CG153" s="215"/>
      <c r="CH153" s="215"/>
      <c r="CI153" s="215"/>
      <c r="CJ153" s="215"/>
      <c r="CK153" s="215"/>
      <c r="CL153" s="215"/>
      <c r="CM153" s="215"/>
      <c r="CN153" s="215"/>
      <c r="CO153" s="215"/>
      <c r="CP153" s="215"/>
      <c r="CQ153" s="215"/>
      <c r="CR153" s="215"/>
      <c r="CS153" s="215"/>
      <c r="CT153" s="215"/>
      <c r="CU153" s="215"/>
      <c r="CV153" s="215"/>
      <c r="CW153" s="215"/>
      <c r="CX153" s="215"/>
      <c r="CY153" s="215"/>
      <c r="CZ153" s="215"/>
      <c r="DA153" s="215"/>
      <c r="DB153" s="215"/>
      <c r="DC153" s="215"/>
      <c r="DD153" s="215"/>
      <c r="DE153" s="215"/>
      <c r="DF153" s="215"/>
      <c r="DG153" s="215"/>
      <c r="DH153" s="215"/>
      <c r="DI153" s="215"/>
      <c r="DJ153" s="215"/>
      <c r="DK153" s="215"/>
      <c r="DL153" s="215"/>
      <c r="DM153" s="215"/>
      <c r="DN153" s="215"/>
      <c r="DO153" s="215"/>
      <c r="DP153" s="215"/>
      <c r="DQ153" s="215"/>
      <c r="DR153" s="215"/>
      <c r="DS153" s="215"/>
      <c r="DT153" s="215"/>
      <c r="DU153" s="215"/>
      <c r="DV153" s="215"/>
      <c r="DW153" s="215"/>
      <c r="DX153" s="215"/>
      <c r="DY153" s="215"/>
      <c r="DZ153" s="215"/>
      <c r="EA153" s="215"/>
      <c r="EB153" s="215"/>
      <c r="EC153" s="215"/>
      <c r="ED153" s="215"/>
      <c r="EE153" s="215"/>
      <c r="EF153" s="215"/>
      <c r="EG153" s="215"/>
      <c r="EH153" s="215"/>
      <c r="EI153" s="215"/>
      <c r="EJ153" s="215"/>
      <c r="EK153" s="215"/>
      <c r="EL153" s="215"/>
      <c r="EM153" s="215"/>
      <c r="EN153" s="215"/>
      <c r="EO153" s="215"/>
      <c r="EP153" s="215"/>
      <c r="EQ153" s="215"/>
      <c r="ER153" s="215"/>
      <c r="ES153" s="215"/>
      <c r="ET153" s="215"/>
      <c r="EU153" s="215"/>
      <c r="EV153" s="215"/>
      <c r="EW153" s="215"/>
      <c r="EX153" s="215"/>
      <c r="EY153" s="215"/>
      <c r="EZ153" s="215"/>
      <c r="FA153" s="215"/>
      <c r="FB153" s="215"/>
      <c r="FC153" s="215"/>
      <c r="FD153" s="215"/>
      <c r="FE153" s="215"/>
      <c r="FF153" s="215"/>
      <c r="FG153" s="215"/>
      <c r="FH153" s="215"/>
      <c r="FI153" s="215"/>
      <c r="FJ153" s="215"/>
      <c r="FK153" s="215"/>
      <c r="FL153" s="215"/>
      <c r="FM153" s="215"/>
      <c r="FN153" s="215"/>
      <c r="FO153" s="215"/>
    </row>
    <row r="154" spans="1:171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5"/>
      <c r="BN154" s="215"/>
      <c r="BO154" s="215"/>
      <c r="BP154" s="215"/>
      <c r="BQ154" s="215"/>
      <c r="BR154" s="215"/>
      <c r="BS154" s="215"/>
      <c r="BT154" s="215"/>
      <c r="BU154" s="215"/>
      <c r="BV154" s="215"/>
      <c r="BW154" s="215"/>
      <c r="BX154" s="215"/>
      <c r="BY154" s="215"/>
      <c r="BZ154" s="215"/>
      <c r="CA154" s="215"/>
      <c r="CB154" s="215"/>
      <c r="CC154" s="215"/>
      <c r="CD154" s="215"/>
      <c r="CE154" s="215"/>
      <c r="CF154" s="215"/>
      <c r="CG154" s="215"/>
      <c r="CH154" s="215"/>
      <c r="CI154" s="215"/>
      <c r="CJ154" s="215"/>
      <c r="CK154" s="215"/>
      <c r="CL154" s="215"/>
      <c r="CM154" s="215"/>
      <c r="CN154" s="215"/>
      <c r="CO154" s="215"/>
      <c r="CP154" s="215"/>
      <c r="CQ154" s="215"/>
      <c r="CR154" s="215"/>
      <c r="CS154" s="215"/>
      <c r="CT154" s="215"/>
      <c r="CU154" s="215"/>
      <c r="CV154" s="215"/>
      <c r="CW154" s="215"/>
      <c r="CX154" s="215"/>
      <c r="CY154" s="215"/>
      <c r="CZ154" s="215"/>
      <c r="DA154" s="215"/>
      <c r="DB154" s="215"/>
      <c r="DC154" s="215"/>
      <c r="DD154" s="215"/>
      <c r="DE154" s="215"/>
      <c r="DF154" s="215"/>
      <c r="DG154" s="215"/>
      <c r="DH154" s="215"/>
      <c r="DI154" s="215"/>
      <c r="DJ154" s="215"/>
      <c r="DK154" s="215"/>
      <c r="DL154" s="215"/>
      <c r="DM154" s="215"/>
      <c r="DN154" s="215"/>
      <c r="DO154" s="215"/>
      <c r="DP154" s="215"/>
      <c r="DQ154" s="215"/>
      <c r="DR154" s="215"/>
      <c r="DS154" s="215"/>
      <c r="DT154" s="215"/>
      <c r="DU154" s="215"/>
      <c r="DV154" s="215"/>
      <c r="DW154" s="215"/>
      <c r="DX154" s="215"/>
      <c r="DY154" s="215"/>
      <c r="DZ154" s="215"/>
      <c r="EA154" s="215"/>
      <c r="EB154" s="215"/>
      <c r="EC154" s="215"/>
      <c r="ED154" s="215"/>
      <c r="EE154" s="215"/>
      <c r="EF154" s="215"/>
      <c r="EG154" s="215"/>
      <c r="EH154" s="215"/>
      <c r="EI154" s="215"/>
      <c r="EJ154" s="215"/>
      <c r="EK154" s="215"/>
      <c r="EL154" s="215"/>
      <c r="EM154" s="215"/>
      <c r="EN154" s="215"/>
      <c r="EO154" s="215"/>
      <c r="EP154" s="215"/>
      <c r="EQ154" s="215"/>
      <c r="ER154" s="215"/>
      <c r="ES154" s="215"/>
      <c r="ET154" s="215"/>
      <c r="EU154" s="215"/>
      <c r="EV154" s="215"/>
      <c r="EW154" s="215"/>
      <c r="EX154" s="215"/>
      <c r="EY154" s="215"/>
      <c r="EZ154" s="215"/>
      <c r="FA154" s="215"/>
      <c r="FB154" s="215"/>
      <c r="FC154" s="215"/>
      <c r="FD154" s="215"/>
      <c r="FE154" s="215"/>
      <c r="FF154" s="215"/>
      <c r="FG154" s="215"/>
      <c r="FH154" s="215"/>
      <c r="FI154" s="215"/>
      <c r="FJ154" s="215"/>
      <c r="FK154" s="215"/>
      <c r="FL154" s="215"/>
      <c r="FM154" s="215"/>
      <c r="FN154" s="215"/>
      <c r="FO154" s="215"/>
    </row>
    <row r="155" spans="1:171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5"/>
      <c r="BN155" s="215"/>
      <c r="BO155" s="215"/>
      <c r="BP155" s="215"/>
      <c r="BQ155" s="215"/>
      <c r="BR155" s="215"/>
      <c r="BS155" s="215"/>
      <c r="BT155" s="215"/>
      <c r="BU155" s="215"/>
      <c r="BV155" s="215"/>
      <c r="BW155" s="215"/>
      <c r="BX155" s="215"/>
      <c r="BY155" s="215"/>
      <c r="BZ155" s="215"/>
      <c r="CA155" s="215"/>
      <c r="CB155" s="215"/>
      <c r="CC155" s="215"/>
      <c r="CD155" s="215"/>
      <c r="CE155" s="215"/>
      <c r="CF155" s="215"/>
      <c r="CG155" s="215"/>
      <c r="CH155" s="215"/>
      <c r="CI155" s="215"/>
      <c r="CJ155" s="215"/>
      <c r="CK155" s="215"/>
      <c r="CL155" s="215"/>
      <c r="CM155" s="215"/>
      <c r="CN155" s="215"/>
      <c r="CO155" s="215"/>
      <c r="CP155" s="215"/>
      <c r="CQ155" s="215"/>
      <c r="CR155" s="215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5"/>
      <c r="DP155" s="215"/>
      <c r="DQ155" s="215"/>
      <c r="DR155" s="215"/>
      <c r="DS155" s="215"/>
      <c r="DT155" s="215"/>
      <c r="DU155" s="215"/>
      <c r="DV155" s="215"/>
      <c r="DW155" s="215"/>
      <c r="DX155" s="215"/>
      <c r="DY155" s="215"/>
      <c r="DZ155" s="215"/>
      <c r="EA155" s="215"/>
      <c r="EB155" s="215"/>
      <c r="EC155" s="215"/>
      <c r="ED155" s="215"/>
      <c r="EE155" s="215"/>
      <c r="EF155" s="215"/>
      <c r="EG155" s="215"/>
      <c r="EH155" s="215"/>
      <c r="EI155" s="215"/>
      <c r="EJ155" s="215"/>
      <c r="EK155" s="215"/>
      <c r="EL155" s="215"/>
      <c r="EM155" s="215"/>
      <c r="EN155" s="215"/>
      <c r="EO155" s="215"/>
      <c r="EP155" s="215"/>
      <c r="EQ155" s="215"/>
      <c r="ER155" s="215"/>
      <c r="ES155" s="215"/>
      <c r="ET155" s="215"/>
      <c r="EU155" s="215"/>
      <c r="EV155" s="215"/>
      <c r="EW155" s="215"/>
      <c r="EX155" s="215"/>
      <c r="EY155" s="215"/>
      <c r="EZ155" s="215"/>
      <c r="FA155" s="215"/>
      <c r="FB155" s="215"/>
      <c r="FC155" s="215"/>
      <c r="FD155" s="215"/>
      <c r="FE155" s="215"/>
      <c r="FF155" s="215"/>
      <c r="FG155" s="215"/>
      <c r="FH155" s="215"/>
      <c r="FI155" s="215"/>
      <c r="FJ155" s="215"/>
      <c r="FK155" s="215"/>
      <c r="FL155" s="215"/>
      <c r="FM155" s="215"/>
      <c r="FN155" s="215"/>
      <c r="FO155" s="215"/>
    </row>
    <row r="156" spans="1:171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5"/>
      <c r="BN156" s="215"/>
      <c r="BO156" s="215"/>
      <c r="BP156" s="215"/>
      <c r="BQ156" s="215"/>
      <c r="BR156" s="215"/>
      <c r="BS156" s="215"/>
      <c r="BT156" s="215"/>
      <c r="BU156" s="215"/>
      <c r="BV156" s="215"/>
      <c r="BW156" s="215"/>
      <c r="BX156" s="215"/>
      <c r="BY156" s="215"/>
      <c r="BZ156" s="215"/>
      <c r="CA156" s="215"/>
      <c r="CB156" s="215"/>
      <c r="CC156" s="215"/>
      <c r="CD156" s="215"/>
      <c r="CE156" s="215"/>
      <c r="CF156" s="215"/>
      <c r="CG156" s="215"/>
      <c r="CH156" s="215"/>
      <c r="CI156" s="215"/>
      <c r="CJ156" s="215"/>
      <c r="CK156" s="215"/>
      <c r="CL156" s="215"/>
      <c r="CM156" s="215"/>
      <c r="CN156" s="215"/>
      <c r="CO156" s="215"/>
      <c r="CP156" s="215"/>
      <c r="CQ156" s="215"/>
      <c r="CR156" s="215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5"/>
      <c r="DP156" s="215"/>
      <c r="DQ156" s="215"/>
      <c r="DR156" s="215"/>
      <c r="DS156" s="215"/>
      <c r="DT156" s="215"/>
      <c r="DU156" s="215"/>
      <c r="DV156" s="215"/>
      <c r="DW156" s="215"/>
      <c r="DX156" s="215"/>
      <c r="DY156" s="215"/>
      <c r="DZ156" s="215"/>
      <c r="EA156" s="215"/>
      <c r="EB156" s="215"/>
      <c r="EC156" s="215"/>
      <c r="ED156" s="215"/>
      <c r="EE156" s="215"/>
      <c r="EF156" s="215"/>
      <c r="EG156" s="215"/>
      <c r="EH156" s="215"/>
      <c r="EI156" s="215"/>
      <c r="EJ156" s="215"/>
      <c r="EK156" s="215"/>
      <c r="EL156" s="215"/>
      <c r="EM156" s="215"/>
      <c r="EN156" s="215"/>
      <c r="EO156" s="215"/>
      <c r="EP156" s="215"/>
      <c r="EQ156" s="215"/>
      <c r="ER156" s="215"/>
      <c r="ES156" s="215"/>
      <c r="ET156" s="215"/>
      <c r="EU156" s="215"/>
      <c r="EV156" s="215"/>
      <c r="EW156" s="215"/>
      <c r="EX156" s="215"/>
      <c r="EY156" s="215"/>
      <c r="EZ156" s="215"/>
      <c r="FA156" s="215"/>
      <c r="FB156" s="215"/>
      <c r="FC156" s="215"/>
      <c r="FD156" s="215"/>
      <c r="FE156" s="215"/>
      <c r="FF156" s="215"/>
      <c r="FG156" s="215"/>
      <c r="FH156" s="215"/>
      <c r="FI156" s="215"/>
      <c r="FJ156" s="215"/>
      <c r="FK156" s="215"/>
      <c r="FL156" s="215"/>
      <c r="FM156" s="215"/>
      <c r="FN156" s="215"/>
      <c r="FO156" s="215"/>
    </row>
    <row r="157" spans="1:171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5"/>
      <c r="BN157" s="215"/>
      <c r="BO157" s="215"/>
      <c r="BP157" s="215"/>
      <c r="BQ157" s="215"/>
      <c r="BR157" s="215"/>
      <c r="BS157" s="215"/>
      <c r="BT157" s="215"/>
      <c r="BU157" s="215"/>
      <c r="BV157" s="215"/>
      <c r="BW157" s="215"/>
      <c r="BX157" s="215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5"/>
      <c r="DP157" s="215"/>
      <c r="DQ157" s="215"/>
      <c r="DR157" s="215"/>
      <c r="DS157" s="215"/>
      <c r="DT157" s="215"/>
      <c r="DU157" s="215"/>
      <c r="DV157" s="215"/>
      <c r="DW157" s="215"/>
      <c r="DX157" s="215"/>
      <c r="DY157" s="215"/>
      <c r="DZ157" s="215"/>
      <c r="EA157" s="215"/>
      <c r="EB157" s="215"/>
      <c r="EC157" s="215"/>
      <c r="ED157" s="215"/>
      <c r="EE157" s="215"/>
      <c r="EF157" s="215"/>
      <c r="EG157" s="215"/>
      <c r="EH157" s="215"/>
      <c r="EI157" s="215"/>
      <c r="EJ157" s="215"/>
      <c r="EK157" s="215"/>
      <c r="EL157" s="215"/>
      <c r="EM157" s="215"/>
      <c r="EN157" s="215"/>
      <c r="EO157" s="215"/>
      <c r="EP157" s="215"/>
      <c r="EQ157" s="215"/>
      <c r="ER157" s="215"/>
      <c r="ES157" s="215"/>
      <c r="ET157" s="215"/>
      <c r="EU157" s="215"/>
      <c r="EV157" s="215"/>
      <c r="EW157" s="215"/>
      <c r="EX157" s="215"/>
      <c r="EY157" s="215"/>
      <c r="EZ157" s="215"/>
      <c r="FA157" s="215"/>
      <c r="FB157" s="215"/>
      <c r="FC157" s="215"/>
      <c r="FD157" s="215"/>
      <c r="FE157" s="215"/>
      <c r="FF157" s="215"/>
      <c r="FG157" s="215"/>
      <c r="FH157" s="215"/>
      <c r="FI157" s="215"/>
      <c r="FJ157" s="215"/>
      <c r="FK157" s="215"/>
      <c r="FL157" s="215"/>
      <c r="FM157" s="215"/>
      <c r="FN157" s="215"/>
      <c r="FO157" s="215"/>
    </row>
    <row r="158" spans="1:171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5"/>
      <c r="BN158" s="215"/>
      <c r="BO158" s="215"/>
      <c r="BP158" s="215"/>
      <c r="BQ158" s="215"/>
      <c r="BR158" s="215"/>
      <c r="BS158" s="215"/>
      <c r="BT158" s="215"/>
      <c r="BU158" s="215"/>
      <c r="BV158" s="215"/>
      <c r="BW158" s="215"/>
      <c r="BX158" s="215"/>
      <c r="BY158" s="21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15"/>
      <c r="DF158" s="215"/>
      <c r="DG158" s="215"/>
      <c r="DH158" s="215"/>
      <c r="DI158" s="215"/>
      <c r="DJ158" s="215"/>
      <c r="DK158" s="215"/>
      <c r="DL158" s="215"/>
      <c r="DM158" s="215"/>
      <c r="DN158" s="215"/>
      <c r="DO158" s="215"/>
      <c r="DP158" s="215"/>
      <c r="DQ158" s="215"/>
      <c r="DR158" s="215"/>
      <c r="DS158" s="215"/>
      <c r="DT158" s="215"/>
      <c r="DU158" s="215"/>
      <c r="DV158" s="215"/>
      <c r="DW158" s="215"/>
      <c r="DX158" s="215"/>
      <c r="DY158" s="215"/>
      <c r="DZ158" s="215"/>
      <c r="EA158" s="215"/>
      <c r="EB158" s="215"/>
      <c r="EC158" s="215"/>
      <c r="ED158" s="215"/>
      <c r="EE158" s="215"/>
      <c r="EF158" s="215"/>
      <c r="EG158" s="215"/>
      <c r="EH158" s="215"/>
      <c r="EI158" s="215"/>
      <c r="EJ158" s="215"/>
      <c r="EK158" s="215"/>
      <c r="EL158" s="215"/>
      <c r="EM158" s="215"/>
      <c r="EN158" s="215"/>
      <c r="EO158" s="215"/>
      <c r="EP158" s="215"/>
      <c r="EQ158" s="215"/>
      <c r="ER158" s="215"/>
      <c r="ES158" s="215"/>
      <c r="ET158" s="215"/>
      <c r="EU158" s="215"/>
      <c r="EV158" s="215"/>
      <c r="EW158" s="215"/>
      <c r="EX158" s="215"/>
      <c r="EY158" s="215"/>
      <c r="EZ158" s="215"/>
      <c r="FA158" s="215"/>
      <c r="FB158" s="215"/>
      <c r="FC158" s="215"/>
      <c r="FD158" s="215"/>
      <c r="FE158" s="215"/>
      <c r="FF158" s="215"/>
      <c r="FG158" s="215"/>
      <c r="FH158" s="215"/>
      <c r="FI158" s="215"/>
      <c r="FJ158" s="215"/>
      <c r="FK158" s="215"/>
      <c r="FL158" s="215"/>
      <c r="FM158" s="215"/>
      <c r="FN158" s="215"/>
      <c r="FO158" s="215"/>
    </row>
    <row r="159" spans="1:171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15"/>
      <c r="BN159" s="215"/>
      <c r="BO159" s="215"/>
      <c r="BP159" s="215"/>
      <c r="BQ159" s="215"/>
      <c r="BR159" s="215"/>
      <c r="BS159" s="215"/>
      <c r="BT159" s="215"/>
      <c r="BU159" s="215"/>
      <c r="BV159" s="215"/>
      <c r="BW159" s="215"/>
      <c r="BX159" s="215"/>
      <c r="BY159" s="215"/>
      <c r="BZ159" s="215"/>
      <c r="CA159" s="215"/>
      <c r="CB159" s="215"/>
      <c r="CC159" s="215"/>
      <c r="CD159" s="215"/>
      <c r="CE159" s="215"/>
      <c r="CF159" s="215"/>
      <c r="CG159" s="215"/>
      <c r="CH159" s="215"/>
      <c r="CI159" s="215"/>
      <c r="CJ159" s="215"/>
      <c r="CK159" s="215"/>
      <c r="CL159" s="215"/>
      <c r="CM159" s="215"/>
      <c r="CN159" s="215"/>
      <c r="CO159" s="215"/>
      <c r="CP159" s="215"/>
      <c r="CQ159" s="215"/>
      <c r="CR159" s="215"/>
      <c r="CS159" s="215"/>
      <c r="CT159" s="215"/>
      <c r="CU159" s="215"/>
      <c r="CV159" s="215"/>
      <c r="CW159" s="215"/>
      <c r="CX159" s="215"/>
      <c r="CY159" s="215"/>
      <c r="CZ159" s="215"/>
      <c r="DA159" s="215"/>
      <c r="DB159" s="215"/>
      <c r="DC159" s="215"/>
      <c r="DD159" s="215"/>
      <c r="DE159" s="215"/>
      <c r="DF159" s="215"/>
      <c r="DG159" s="215"/>
      <c r="DH159" s="215"/>
      <c r="DI159" s="215"/>
      <c r="DJ159" s="215"/>
      <c r="DK159" s="215"/>
      <c r="DL159" s="215"/>
      <c r="DM159" s="215"/>
      <c r="DN159" s="215"/>
      <c r="DO159" s="215"/>
      <c r="DP159" s="215"/>
      <c r="DQ159" s="215"/>
      <c r="DR159" s="215"/>
      <c r="DS159" s="215"/>
      <c r="DT159" s="215"/>
      <c r="DU159" s="215"/>
      <c r="DV159" s="215"/>
      <c r="DW159" s="215"/>
      <c r="DX159" s="215"/>
      <c r="DY159" s="215"/>
      <c r="DZ159" s="215"/>
      <c r="EA159" s="215"/>
      <c r="EB159" s="215"/>
      <c r="EC159" s="215"/>
      <c r="ED159" s="215"/>
      <c r="EE159" s="215"/>
      <c r="EF159" s="215"/>
      <c r="EG159" s="215"/>
      <c r="EH159" s="215"/>
      <c r="EI159" s="215"/>
      <c r="EJ159" s="215"/>
      <c r="EK159" s="215"/>
      <c r="EL159" s="215"/>
      <c r="EM159" s="215"/>
      <c r="EN159" s="215"/>
      <c r="EO159" s="215"/>
      <c r="EP159" s="215"/>
      <c r="EQ159" s="215"/>
      <c r="ER159" s="215"/>
      <c r="ES159" s="215"/>
      <c r="ET159" s="215"/>
      <c r="EU159" s="215"/>
      <c r="EV159" s="215"/>
      <c r="EW159" s="215"/>
      <c r="EX159" s="215"/>
      <c r="EY159" s="215"/>
      <c r="EZ159" s="215"/>
      <c r="FA159" s="215"/>
      <c r="FB159" s="215"/>
      <c r="FC159" s="215"/>
      <c r="FD159" s="215"/>
      <c r="FE159" s="215"/>
      <c r="FF159" s="215"/>
      <c r="FG159" s="215"/>
      <c r="FH159" s="215"/>
      <c r="FI159" s="215"/>
      <c r="FJ159" s="215"/>
      <c r="FK159" s="215"/>
      <c r="FL159" s="215"/>
      <c r="FM159" s="215"/>
      <c r="FN159" s="215"/>
      <c r="FO159" s="215"/>
    </row>
    <row r="160" spans="1:171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15"/>
      <c r="BN160" s="215"/>
      <c r="BO160" s="215"/>
      <c r="BP160" s="215"/>
      <c r="BQ160" s="215"/>
      <c r="BR160" s="215"/>
      <c r="BS160" s="215"/>
      <c r="BT160" s="215"/>
      <c r="BU160" s="215"/>
      <c r="BV160" s="215"/>
      <c r="BW160" s="215"/>
      <c r="BX160" s="215"/>
      <c r="BY160" s="215"/>
      <c r="BZ160" s="215"/>
      <c r="CA160" s="215"/>
      <c r="CB160" s="215"/>
      <c r="CC160" s="215"/>
      <c r="CD160" s="215"/>
      <c r="CE160" s="215"/>
      <c r="CF160" s="215"/>
      <c r="CG160" s="215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15"/>
      <c r="DE160" s="215"/>
      <c r="DF160" s="215"/>
      <c r="DG160" s="215"/>
      <c r="DH160" s="215"/>
      <c r="DI160" s="215"/>
      <c r="DJ160" s="215"/>
      <c r="DK160" s="215"/>
      <c r="DL160" s="215"/>
      <c r="DM160" s="215"/>
      <c r="DN160" s="215"/>
      <c r="DO160" s="215"/>
      <c r="DP160" s="215"/>
      <c r="DQ160" s="215"/>
      <c r="DR160" s="215"/>
      <c r="DS160" s="215"/>
      <c r="DT160" s="215"/>
      <c r="DU160" s="215"/>
      <c r="DV160" s="215"/>
      <c r="DW160" s="215"/>
      <c r="DX160" s="215"/>
      <c r="DY160" s="215"/>
      <c r="DZ160" s="215"/>
      <c r="EA160" s="215"/>
      <c r="EB160" s="215"/>
      <c r="EC160" s="215"/>
      <c r="ED160" s="215"/>
      <c r="EE160" s="215"/>
      <c r="EF160" s="215"/>
      <c r="EG160" s="215"/>
      <c r="EH160" s="215"/>
      <c r="EI160" s="215"/>
      <c r="EJ160" s="215"/>
      <c r="EK160" s="215"/>
      <c r="EL160" s="215"/>
      <c r="EM160" s="215"/>
      <c r="EN160" s="215"/>
      <c r="EO160" s="215"/>
      <c r="EP160" s="215"/>
      <c r="EQ160" s="215"/>
      <c r="ER160" s="215"/>
      <c r="ES160" s="215"/>
      <c r="ET160" s="215"/>
      <c r="EU160" s="215"/>
      <c r="EV160" s="215"/>
      <c r="EW160" s="215"/>
      <c r="EX160" s="215"/>
      <c r="EY160" s="215"/>
      <c r="EZ160" s="215"/>
      <c r="FA160" s="215"/>
      <c r="FB160" s="215"/>
      <c r="FC160" s="215"/>
      <c r="FD160" s="215"/>
      <c r="FE160" s="215"/>
      <c r="FF160" s="215"/>
      <c r="FG160" s="215"/>
      <c r="FH160" s="215"/>
      <c r="FI160" s="215"/>
      <c r="FJ160" s="215"/>
      <c r="FK160" s="215"/>
      <c r="FL160" s="215"/>
      <c r="FM160" s="215"/>
      <c r="FN160" s="215"/>
      <c r="FO160" s="215"/>
    </row>
    <row r="161" spans="1:171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15"/>
      <c r="BN161" s="215"/>
      <c r="BO161" s="215"/>
      <c r="BP161" s="215"/>
      <c r="BQ161" s="215"/>
      <c r="BR161" s="215"/>
      <c r="BS161" s="215"/>
      <c r="BT161" s="215"/>
      <c r="BU161" s="215"/>
      <c r="BV161" s="215"/>
      <c r="BW161" s="215"/>
      <c r="BX161" s="215"/>
      <c r="BY161" s="215"/>
      <c r="BZ161" s="215"/>
      <c r="CA161" s="215"/>
      <c r="CB161" s="215"/>
      <c r="CC161" s="215"/>
      <c r="CD161" s="215"/>
      <c r="CE161" s="215"/>
      <c r="CF161" s="215"/>
      <c r="CG161" s="215"/>
      <c r="CH161" s="215"/>
      <c r="CI161" s="215"/>
      <c r="CJ161" s="215"/>
      <c r="CK161" s="215"/>
      <c r="CL161" s="215"/>
      <c r="CM161" s="215"/>
      <c r="CN161" s="215"/>
      <c r="CO161" s="215"/>
      <c r="CP161" s="215"/>
      <c r="CQ161" s="215"/>
      <c r="CR161" s="215"/>
      <c r="CS161" s="215"/>
      <c r="CT161" s="215"/>
      <c r="CU161" s="215"/>
      <c r="CV161" s="215"/>
      <c r="CW161" s="215"/>
      <c r="CX161" s="215"/>
      <c r="CY161" s="215"/>
      <c r="CZ161" s="215"/>
      <c r="DA161" s="215"/>
      <c r="DB161" s="215"/>
      <c r="DC161" s="215"/>
      <c r="DD161" s="215"/>
      <c r="DE161" s="215"/>
      <c r="DF161" s="215"/>
      <c r="DG161" s="215"/>
      <c r="DH161" s="215"/>
      <c r="DI161" s="215"/>
      <c r="DJ161" s="215"/>
      <c r="DK161" s="215"/>
      <c r="DL161" s="215"/>
      <c r="DM161" s="215"/>
      <c r="DN161" s="215"/>
      <c r="DO161" s="215"/>
      <c r="DP161" s="215"/>
      <c r="DQ161" s="215"/>
      <c r="DR161" s="215"/>
      <c r="DS161" s="215"/>
      <c r="DT161" s="215"/>
      <c r="DU161" s="215"/>
      <c r="DV161" s="215"/>
      <c r="DW161" s="215"/>
      <c r="DX161" s="215"/>
      <c r="DY161" s="215"/>
      <c r="DZ161" s="215"/>
      <c r="EA161" s="215"/>
      <c r="EB161" s="215"/>
      <c r="EC161" s="215"/>
      <c r="ED161" s="215"/>
      <c r="EE161" s="215"/>
      <c r="EF161" s="215"/>
      <c r="EG161" s="215"/>
      <c r="EH161" s="215"/>
      <c r="EI161" s="215"/>
      <c r="EJ161" s="215"/>
      <c r="EK161" s="215"/>
      <c r="EL161" s="215"/>
      <c r="EM161" s="215"/>
      <c r="EN161" s="215"/>
      <c r="EO161" s="215"/>
      <c r="EP161" s="215"/>
      <c r="EQ161" s="215"/>
      <c r="ER161" s="215"/>
      <c r="ES161" s="215"/>
      <c r="ET161" s="215"/>
      <c r="EU161" s="215"/>
      <c r="EV161" s="215"/>
      <c r="EW161" s="215"/>
      <c r="EX161" s="215"/>
      <c r="EY161" s="215"/>
      <c r="EZ161" s="215"/>
      <c r="FA161" s="215"/>
      <c r="FB161" s="215"/>
      <c r="FC161" s="215"/>
      <c r="FD161" s="215"/>
      <c r="FE161" s="215"/>
      <c r="FF161" s="215"/>
      <c r="FG161" s="215"/>
      <c r="FH161" s="215"/>
      <c r="FI161" s="215"/>
      <c r="FJ161" s="215"/>
      <c r="FK161" s="215"/>
      <c r="FL161" s="215"/>
      <c r="FM161" s="215"/>
      <c r="FN161" s="215"/>
      <c r="FO161" s="215"/>
    </row>
    <row r="162" spans="1:171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5"/>
      <c r="BL162" s="215"/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5"/>
      <c r="CG162" s="215"/>
      <c r="CH162" s="215"/>
      <c r="CI162" s="215"/>
      <c r="CJ162" s="215"/>
      <c r="CK162" s="215"/>
      <c r="CL162" s="215"/>
      <c r="CM162" s="215"/>
      <c r="CN162" s="215"/>
      <c r="CO162" s="215"/>
      <c r="CP162" s="215"/>
      <c r="CQ162" s="215"/>
      <c r="CR162" s="215"/>
      <c r="CS162" s="215"/>
      <c r="CT162" s="215"/>
      <c r="CU162" s="215"/>
      <c r="CV162" s="215"/>
      <c r="CW162" s="215"/>
      <c r="CX162" s="215"/>
      <c r="CY162" s="215"/>
      <c r="CZ162" s="215"/>
      <c r="DA162" s="215"/>
      <c r="DB162" s="215"/>
      <c r="DC162" s="215"/>
      <c r="DD162" s="215"/>
      <c r="DE162" s="215"/>
      <c r="DF162" s="215"/>
      <c r="DG162" s="215"/>
      <c r="DH162" s="215"/>
      <c r="DI162" s="215"/>
      <c r="DJ162" s="215"/>
      <c r="DK162" s="215"/>
      <c r="DL162" s="215"/>
      <c r="DM162" s="215"/>
      <c r="DN162" s="215"/>
      <c r="DO162" s="215"/>
      <c r="DP162" s="215"/>
      <c r="DQ162" s="215"/>
      <c r="DR162" s="215"/>
      <c r="DS162" s="215"/>
      <c r="DT162" s="215"/>
      <c r="DU162" s="215"/>
      <c r="DV162" s="215"/>
      <c r="DW162" s="215"/>
      <c r="DX162" s="215"/>
      <c r="DY162" s="215"/>
      <c r="DZ162" s="215"/>
      <c r="EA162" s="215"/>
      <c r="EB162" s="215"/>
      <c r="EC162" s="215"/>
      <c r="ED162" s="215"/>
      <c r="EE162" s="215"/>
      <c r="EF162" s="215"/>
      <c r="EG162" s="215"/>
      <c r="EH162" s="215"/>
      <c r="EI162" s="215"/>
      <c r="EJ162" s="215"/>
      <c r="EK162" s="215"/>
      <c r="EL162" s="215"/>
      <c r="EM162" s="215"/>
      <c r="EN162" s="215"/>
      <c r="EO162" s="215"/>
      <c r="EP162" s="215"/>
      <c r="EQ162" s="215"/>
      <c r="ER162" s="215"/>
      <c r="ES162" s="215"/>
      <c r="ET162" s="215"/>
      <c r="EU162" s="215"/>
      <c r="EV162" s="215"/>
      <c r="EW162" s="215"/>
      <c r="EX162" s="215"/>
      <c r="EY162" s="215"/>
      <c r="EZ162" s="215"/>
      <c r="FA162" s="215"/>
      <c r="FB162" s="215"/>
      <c r="FC162" s="215"/>
      <c r="FD162" s="215"/>
      <c r="FE162" s="215"/>
      <c r="FF162" s="215"/>
      <c r="FG162" s="215"/>
      <c r="FH162" s="215"/>
      <c r="FI162" s="215"/>
      <c r="FJ162" s="215"/>
      <c r="FK162" s="215"/>
      <c r="FL162" s="215"/>
      <c r="FM162" s="215"/>
      <c r="FN162" s="215"/>
      <c r="FO162" s="215"/>
    </row>
    <row r="163" spans="1:171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5"/>
      <c r="BL163" s="215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5"/>
      <c r="CG163" s="215"/>
      <c r="CH163" s="215"/>
      <c r="CI163" s="215"/>
      <c r="CJ163" s="215"/>
      <c r="CK163" s="215"/>
      <c r="CL163" s="215"/>
      <c r="CM163" s="215"/>
      <c r="CN163" s="215"/>
      <c r="CO163" s="215"/>
      <c r="CP163" s="215"/>
      <c r="CQ163" s="215"/>
      <c r="CR163" s="215"/>
      <c r="CS163" s="215"/>
      <c r="CT163" s="215"/>
      <c r="CU163" s="215"/>
      <c r="CV163" s="215"/>
      <c r="CW163" s="215"/>
      <c r="CX163" s="215"/>
      <c r="CY163" s="215"/>
      <c r="CZ163" s="215"/>
      <c r="DA163" s="215"/>
      <c r="DB163" s="215"/>
      <c r="DC163" s="215"/>
      <c r="DD163" s="215"/>
      <c r="DE163" s="215"/>
      <c r="DF163" s="215"/>
      <c r="DG163" s="215"/>
      <c r="DH163" s="215"/>
      <c r="DI163" s="215"/>
      <c r="DJ163" s="215"/>
      <c r="DK163" s="215"/>
      <c r="DL163" s="215"/>
      <c r="DM163" s="215"/>
      <c r="DN163" s="215"/>
      <c r="DO163" s="215"/>
      <c r="DP163" s="215"/>
      <c r="DQ163" s="215"/>
      <c r="DR163" s="215"/>
      <c r="DS163" s="215"/>
      <c r="DT163" s="215"/>
      <c r="DU163" s="215"/>
      <c r="DV163" s="215"/>
      <c r="DW163" s="215"/>
      <c r="DX163" s="215"/>
      <c r="DY163" s="215"/>
      <c r="DZ163" s="215"/>
      <c r="EA163" s="215"/>
      <c r="EB163" s="215"/>
      <c r="EC163" s="215"/>
      <c r="ED163" s="215"/>
      <c r="EE163" s="215"/>
      <c r="EF163" s="215"/>
      <c r="EG163" s="215"/>
      <c r="EH163" s="215"/>
      <c r="EI163" s="215"/>
      <c r="EJ163" s="215"/>
      <c r="EK163" s="215"/>
      <c r="EL163" s="215"/>
      <c r="EM163" s="215"/>
      <c r="EN163" s="215"/>
      <c r="EO163" s="215"/>
      <c r="EP163" s="215"/>
      <c r="EQ163" s="215"/>
      <c r="ER163" s="215"/>
      <c r="ES163" s="215"/>
      <c r="ET163" s="215"/>
      <c r="EU163" s="215"/>
      <c r="EV163" s="215"/>
      <c r="EW163" s="215"/>
      <c r="EX163" s="215"/>
      <c r="EY163" s="215"/>
      <c r="EZ163" s="215"/>
      <c r="FA163" s="215"/>
      <c r="FB163" s="215"/>
      <c r="FC163" s="215"/>
      <c r="FD163" s="215"/>
      <c r="FE163" s="215"/>
      <c r="FF163" s="215"/>
      <c r="FG163" s="215"/>
      <c r="FH163" s="215"/>
      <c r="FI163" s="215"/>
      <c r="FJ163" s="215"/>
      <c r="FK163" s="215"/>
      <c r="FL163" s="215"/>
      <c r="FM163" s="215"/>
      <c r="FN163" s="215"/>
      <c r="FO163" s="215"/>
    </row>
    <row r="164" spans="1:171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5"/>
      <c r="BL164" s="215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15"/>
      <c r="DF164" s="215"/>
      <c r="DG164" s="215"/>
      <c r="DH164" s="215"/>
      <c r="DI164" s="215"/>
      <c r="DJ164" s="215"/>
      <c r="DK164" s="215"/>
      <c r="DL164" s="215"/>
      <c r="DM164" s="215"/>
      <c r="DN164" s="215"/>
      <c r="DO164" s="215"/>
      <c r="DP164" s="215"/>
      <c r="DQ164" s="215"/>
      <c r="DR164" s="215"/>
      <c r="DS164" s="215"/>
      <c r="DT164" s="215"/>
      <c r="DU164" s="215"/>
      <c r="DV164" s="215"/>
      <c r="DW164" s="215"/>
      <c r="DX164" s="215"/>
      <c r="DY164" s="215"/>
      <c r="DZ164" s="215"/>
      <c r="EA164" s="215"/>
      <c r="EB164" s="215"/>
      <c r="EC164" s="215"/>
      <c r="ED164" s="215"/>
      <c r="EE164" s="215"/>
      <c r="EF164" s="215"/>
      <c r="EG164" s="215"/>
      <c r="EH164" s="215"/>
      <c r="EI164" s="215"/>
      <c r="EJ164" s="215"/>
      <c r="EK164" s="215"/>
      <c r="EL164" s="215"/>
      <c r="EM164" s="215"/>
      <c r="EN164" s="215"/>
      <c r="EO164" s="215"/>
      <c r="EP164" s="215"/>
      <c r="EQ164" s="215"/>
      <c r="ER164" s="215"/>
      <c r="ES164" s="215"/>
      <c r="ET164" s="215"/>
      <c r="EU164" s="215"/>
      <c r="EV164" s="215"/>
      <c r="EW164" s="215"/>
      <c r="EX164" s="215"/>
      <c r="EY164" s="215"/>
      <c r="EZ164" s="215"/>
      <c r="FA164" s="215"/>
      <c r="FB164" s="215"/>
      <c r="FC164" s="215"/>
      <c r="FD164" s="215"/>
      <c r="FE164" s="215"/>
      <c r="FF164" s="215"/>
      <c r="FG164" s="215"/>
      <c r="FH164" s="215"/>
      <c r="FI164" s="215"/>
      <c r="FJ164" s="215"/>
      <c r="FK164" s="215"/>
      <c r="FL164" s="215"/>
      <c r="FM164" s="215"/>
      <c r="FN164" s="215"/>
      <c r="FO164" s="215"/>
    </row>
    <row r="165" spans="1:171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  <c r="BI165" s="215"/>
      <c r="BJ165" s="215"/>
      <c r="BK165" s="215"/>
      <c r="BL165" s="215"/>
      <c r="BM165" s="215"/>
      <c r="BN165" s="215"/>
      <c r="BO165" s="215"/>
      <c r="BP165" s="215"/>
      <c r="BQ165" s="215"/>
      <c r="BR165" s="215"/>
      <c r="BS165" s="215"/>
      <c r="BT165" s="215"/>
      <c r="BU165" s="215"/>
      <c r="BV165" s="215"/>
      <c r="BW165" s="215"/>
      <c r="BX165" s="215"/>
      <c r="BY165" s="215"/>
      <c r="BZ165" s="215"/>
      <c r="CA165" s="215"/>
      <c r="CB165" s="215"/>
      <c r="CC165" s="215"/>
      <c r="CD165" s="215"/>
      <c r="CE165" s="215"/>
      <c r="CF165" s="215"/>
      <c r="CG165" s="215"/>
      <c r="CH165" s="215"/>
      <c r="CI165" s="215"/>
      <c r="CJ165" s="215"/>
      <c r="CK165" s="215"/>
      <c r="CL165" s="215"/>
      <c r="CM165" s="215"/>
      <c r="CN165" s="215"/>
      <c r="CO165" s="215"/>
      <c r="CP165" s="215"/>
      <c r="CQ165" s="215"/>
      <c r="CR165" s="215"/>
      <c r="CS165" s="215"/>
      <c r="CT165" s="215"/>
      <c r="CU165" s="215"/>
      <c r="CV165" s="215"/>
      <c r="CW165" s="215"/>
      <c r="CX165" s="215"/>
      <c r="CY165" s="215"/>
      <c r="CZ165" s="215"/>
      <c r="DA165" s="215"/>
      <c r="DB165" s="215"/>
      <c r="DC165" s="215"/>
      <c r="DD165" s="215"/>
      <c r="DE165" s="215"/>
      <c r="DF165" s="215"/>
      <c r="DG165" s="215"/>
      <c r="DH165" s="215"/>
      <c r="DI165" s="215"/>
      <c r="DJ165" s="215"/>
      <c r="DK165" s="215"/>
      <c r="DL165" s="215"/>
      <c r="DM165" s="215"/>
      <c r="DN165" s="215"/>
      <c r="DO165" s="215"/>
      <c r="DP165" s="215"/>
      <c r="DQ165" s="215"/>
      <c r="DR165" s="215"/>
      <c r="DS165" s="215"/>
      <c r="DT165" s="215"/>
      <c r="DU165" s="215"/>
      <c r="DV165" s="215"/>
      <c r="DW165" s="215"/>
      <c r="DX165" s="215"/>
      <c r="DY165" s="215"/>
      <c r="DZ165" s="215"/>
      <c r="EA165" s="215"/>
      <c r="EB165" s="215"/>
      <c r="EC165" s="215"/>
      <c r="ED165" s="215"/>
      <c r="EE165" s="215"/>
      <c r="EF165" s="215"/>
      <c r="EG165" s="215"/>
      <c r="EH165" s="215"/>
      <c r="EI165" s="215"/>
      <c r="EJ165" s="215"/>
      <c r="EK165" s="215"/>
      <c r="EL165" s="215"/>
      <c r="EM165" s="215"/>
      <c r="EN165" s="215"/>
      <c r="EO165" s="215"/>
      <c r="EP165" s="215"/>
      <c r="EQ165" s="215"/>
      <c r="ER165" s="215"/>
      <c r="ES165" s="215"/>
      <c r="ET165" s="215"/>
      <c r="EU165" s="215"/>
      <c r="EV165" s="215"/>
      <c r="EW165" s="215"/>
      <c r="EX165" s="215"/>
      <c r="EY165" s="215"/>
      <c r="EZ165" s="215"/>
      <c r="FA165" s="215"/>
      <c r="FB165" s="215"/>
      <c r="FC165" s="215"/>
      <c r="FD165" s="215"/>
      <c r="FE165" s="215"/>
      <c r="FF165" s="215"/>
      <c r="FG165" s="215"/>
      <c r="FH165" s="215"/>
      <c r="FI165" s="215"/>
      <c r="FJ165" s="215"/>
      <c r="FK165" s="215"/>
      <c r="FL165" s="215"/>
      <c r="FM165" s="215"/>
      <c r="FN165" s="215"/>
      <c r="FO165" s="215"/>
    </row>
    <row r="166" spans="1:171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  <c r="BI166" s="215"/>
      <c r="BJ166" s="215"/>
      <c r="BK166" s="215"/>
      <c r="BL166" s="215"/>
      <c r="BM166" s="215"/>
      <c r="BN166" s="215"/>
      <c r="BO166" s="215"/>
      <c r="BP166" s="215"/>
      <c r="BQ166" s="215"/>
      <c r="BR166" s="215"/>
      <c r="BS166" s="215"/>
      <c r="BT166" s="215"/>
      <c r="BU166" s="215"/>
      <c r="BV166" s="215"/>
      <c r="BW166" s="215"/>
      <c r="BX166" s="215"/>
      <c r="BY166" s="215"/>
      <c r="BZ166" s="215"/>
      <c r="CA166" s="215"/>
      <c r="CB166" s="215"/>
      <c r="CC166" s="215"/>
      <c r="CD166" s="215"/>
      <c r="CE166" s="215"/>
      <c r="CF166" s="215"/>
      <c r="CG166" s="215"/>
      <c r="CH166" s="215"/>
      <c r="CI166" s="215"/>
      <c r="CJ166" s="215"/>
      <c r="CK166" s="215"/>
      <c r="CL166" s="215"/>
      <c r="CM166" s="215"/>
      <c r="CN166" s="215"/>
      <c r="CO166" s="215"/>
      <c r="CP166" s="215"/>
      <c r="CQ166" s="215"/>
      <c r="CR166" s="215"/>
      <c r="CS166" s="215"/>
      <c r="CT166" s="215"/>
      <c r="CU166" s="215"/>
      <c r="CV166" s="215"/>
      <c r="CW166" s="215"/>
      <c r="CX166" s="215"/>
      <c r="CY166" s="215"/>
      <c r="CZ166" s="215"/>
      <c r="DA166" s="215"/>
      <c r="DB166" s="215"/>
      <c r="DC166" s="215"/>
      <c r="DD166" s="215"/>
      <c r="DE166" s="215"/>
      <c r="DF166" s="215"/>
      <c r="DG166" s="215"/>
      <c r="DH166" s="215"/>
      <c r="DI166" s="215"/>
      <c r="DJ166" s="215"/>
      <c r="DK166" s="215"/>
      <c r="DL166" s="215"/>
      <c r="DM166" s="215"/>
      <c r="DN166" s="215"/>
      <c r="DO166" s="215"/>
      <c r="DP166" s="215"/>
      <c r="DQ166" s="215"/>
      <c r="DR166" s="215"/>
      <c r="DS166" s="215"/>
      <c r="DT166" s="215"/>
      <c r="DU166" s="215"/>
      <c r="DV166" s="215"/>
      <c r="DW166" s="215"/>
      <c r="DX166" s="215"/>
      <c r="DY166" s="215"/>
      <c r="DZ166" s="215"/>
      <c r="EA166" s="215"/>
      <c r="EB166" s="215"/>
      <c r="EC166" s="215"/>
      <c r="ED166" s="215"/>
      <c r="EE166" s="215"/>
      <c r="EF166" s="215"/>
      <c r="EG166" s="215"/>
      <c r="EH166" s="215"/>
      <c r="EI166" s="215"/>
      <c r="EJ166" s="215"/>
      <c r="EK166" s="215"/>
      <c r="EL166" s="215"/>
      <c r="EM166" s="215"/>
      <c r="EN166" s="215"/>
      <c r="EO166" s="215"/>
      <c r="EP166" s="215"/>
      <c r="EQ166" s="215"/>
      <c r="ER166" s="215"/>
      <c r="ES166" s="215"/>
      <c r="ET166" s="215"/>
      <c r="EU166" s="215"/>
      <c r="EV166" s="215"/>
      <c r="EW166" s="215"/>
      <c r="EX166" s="215"/>
      <c r="EY166" s="215"/>
      <c r="EZ166" s="215"/>
      <c r="FA166" s="215"/>
      <c r="FB166" s="215"/>
      <c r="FC166" s="215"/>
      <c r="FD166" s="215"/>
      <c r="FE166" s="215"/>
      <c r="FF166" s="215"/>
      <c r="FG166" s="215"/>
      <c r="FH166" s="215"/>
      <c r="FI166" s="215"/>
      <c r="FJ166" s="215"/>
      <c r="FK166" s="215"/>
      <c r="FL166" s="215"/>
      <c r="FM166" s="215"/>
      <c r="FN166" s="215"/>
      <c r="FO166" s="215"/>
    </row>
    <row r="167" spans="1:171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  <c r="BI167" s="215"/>
      <c r="BJ167" s="215"/>
      <c r="BK167" s="215"/>
      <c r="BL167" s="215"/>
      <c r="BM167" s="215"/>
      <c r="BN167" s="215"/>
      <c r="BO167" s="215"/>
      <c r="BP167" s="215"/>
      <c r="BQ167" s="215"/>
      <c r="BR167" s="215"/>
      <c r="BS167" s="215"/>
      <c r="BT167" s="215"/>
      <c r="BU167" s="215"/>
      <c r="BV167" s="215"/>
      <c r="BW167" s="215"/>
      <c r="BX167" s="215"/>
      <c r="BY167" s="215"/>
      <c r="BZ167" s="215"/>
      <c r="CA167" s="215"/>
      <c r="CB167" s="215"/>
      <c r="CC167" s="215"/>
      <c r="CD167" s="215"/>
      <c r="CE167" s="215"/>
      <c r="CF167" s="215"/>
      <c r="CG167" s="215"/>
      <c r="CH167" s="215"/>
      <c r="CI167" s="215"/>
      <c r="CJ167" s="215"/>
      <c r="CK167" s="215"/>
      <c r="CL167" s="215"/>
      <c r="CM167" s="215"/>
      <c r="CN167" s="215"/>
      <c r="CO167" s="215"/>
      <c r="CP167" s="215"/>
      <c r="CQ167" s="215"/>
      <c r="CR167" s="215"/>
      <c r="CS167" s="215"/>
      <c r="CT167" s="215"/>
      <c r="CU167" s="215"/>
      <c r="CV167" s="215"/>
      <c r="CW167" s="215"/>
      <c r="CX167" s="215"/>
      <c r="CY167" s="215"/>
      <c r="CZ167" s="215"/>
      <c r="DA167" s="215"/>
      <c r="DB167" s="215"/>
      <c r="DC167" s="215"/>
      <c r="DD167" s="215"/>
      <c r="DE167" s="215"/>
      <c r="DF167" s="215"/>
      <c r="DG167" s="215"/>
      <c r="DH167" s="215"/>
      <c r="DI167" s="215"/>
      <c r="DJ167" s="215"/>
      <c r="DK167" s="215"/>
      <c r="DL167" s="215"/>
      <c r="DM167" s="215"/>
      <c r="DN167" s="215"/>
      <c r="DO167" s="215"/>
      <c r="DP167" s="215"/>
      <c r="DQ167" s="215"/>
      <c r="DR167" s="215"/>
      <c r="DS167" s="215"/>
      <c r="DT167" s="215"/>
      <c r="DU167" s="215"/>
      <c r="DV167" s="215"/>
      <c r="DW167" s="215"/>
      <c r="DX167" s="215"/>
      <c r="DY167" s="215"/>
      <c r="DZ167" s="215"/>
      <c r="EA167" s="215"/>
      <c r="EB167" s="215"/>
      <c r="EC167" s="215"/>
      <c r="ED167" s="215"/>
      <c r="EE167" s="215"/>
      <c r="EF167" s="215"/>
      <c r="EG167" s="215"/>
      <c r="EH167" s="215"/>
      <c r="EI167" s="215"/>
      <c r="EJ167" s="215"/>
      <c r="EK167" s="215"/>
      <c r="EL167" s="215"/>
      <c r="EM167" s="215"/>
      <c r="EN167" s="215"/>
      <c r="EO167" s="215"/>
      <c r="EP167" s="215"/>
      <c r="EQ167" s="215"/>
      <c r="ER167" s="215"/>
      <c r="ES167" s="215"/>
      <c r="ET167" s="215"/>
      <c r="EU167" s="215"/>
      <c r="EV167" s="215"/>
      <c r="EW167" s="215"/>
      <c r="EX167" s="215"/>
      <c r="EY167" s="215"/>
      <c r="EZ167" s="215"/>
      <c r="FA167" s="215"/>
      <c r="FB167" s="215"/>
      <c r="FC167" s="215"/>
      <c r="FD167" s="215"/>
      <c r="FE167" s="215"/>
      <c r="FF167" s="215"/>
      <c r="FG167" s="215"/>
      <c r="FH167" s="215"/>
      <c r="FI167" s="215"/>
      <c r="FJ167" s="215"/>
      <c r="FK167" s="215"/>
      <c r="FL167" s="215"/>
      <c r="FM167" s="215"/>
      <c r="FN167" s="215"/>
      <c r="FO167" s="215"/>
    </row>
    <row r="168" spans="1:171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5"/>
      <c r="BN168" s="215"/>
      <c r="BO168" s="215"/>
      <c r="BP168" s="215"/>
      <c r="BQ168" s="215"/>
      <c r="BR168" s="215"/>
      <c r="BS168" s="215"/>
      <c r="BT168" s="215"/>
      <c r="BU168" s="215"/>
      <c r="BV168" s="215"/>
      <c r="BW168" s="215"/>
      <c r="BX168" s="215"/>
      <c r="BY168" s="215"/>
      <c r="BZ168" s="215"/>
      <c r="CA168" s="215"/>
      <c r="CB168" s="215"/>
      <c r="CC168" s="215"/>
      <c r="CD168" s="215"/>
      <c r="CE168" s="215"/>
      <c r="CF168" s="215"/>
      <c r="CG168" s="215"/>
      <c r="CH168" s="215"/>
      <c r="CI168" s="215"/>
      <c r="CJ168" s="215"/>
      <c r="CK168" s="215"/>
      <c r="CL168" s="215"/>
      <c r="CM168" s="215"/>
      <c r="CN168" s="215"/>
      <c r="CO168" s="215"/>
      <c r="CP168" s="215"/>
      <c r="CQ168" s="215"/>
      <c r="CR168" s="215"/>
      <c r="CS168" s="215"/>
      <c r="CT168" s="215"/>
      <c r="CU168" s="215"/>
      <c r="CV168" s="215"/>
      <c r="CW168" s="215"/>
      <c r="CX168" s="215"/>
      <c r="CY168" s="215"/>
      <c r="CZ168" s="215"/>
      <c r="DA168" s="215"/>
      <c r="DB168" s="215"/>
      <c r="DC168" s="215"/>
      <c r="DD168" s="215"/>
      <c r="DE168" s="215"/>
      <c r="DF168" s="215"/>
      <c r="DG168" s="215"/>
      <c r="DH168" s="215"/>
      <c r="DI168" s="215"/>
      <c r="DJ168" s="215"/>
      <c r="DK168" s="215"/>
      <c r="DL168" s="215"/>
      <c r="DM168" s="215"/>
      <c r="DN168" s="215"/>
      <c r="DO168" s="215"/>
      <c r="DP168" s="215"/>
      <c r="DQ168" s="215"/>
      <c r="DR168" s="215"/>
      <c r="DS168" s="215"/>
      <c r="DT168" s="215"/>
      <c r="DU168" s="215"/>
      <c r="DV168" s="215"/>
      <c r="DW168" s="215"/>
      <c r="DX168" s="215"/>
      <c r="DY168" s="215"/>
      <c r="DZ168" s="215"/>
      <c r="EA168" s="215"/>
      <c r="EB168" s="215"/>
      <c r="EC168" s="215"/>
      <c r="ED168" s="215"/>
      <c r="EE168" s="215"/>
      <c r="EF168" s="215"/>
      <c r="EG168" s="215"/>
      <c r="EH168" s="215"/>
      <c r="EI168" s="215"/>
      <c r="EJ168" s="215"/>
      <c r="EK168" s="215"/>
      <c r="EL168" s="215"/>
      <c r="EM168" s="215"/>
      <c r="EN168" s="215"/>
      <c r="EO168" s="215"/>
      <c r="EP168" s="215"/>
      <c r="EQ168" s="215"/>
      <c r="ER168" s="215"/>
      <c r="ES168" s="215"/>
      <c r="ET168" s="215"/>
      <c r="EU168" s="215"/>
      <c r="EV168" s="215"/>
      <c r="EW168" s="215"/>
      <c r="EX168" s="215"/>
      <c r="EY168" s="215"/>
      <c r="EZ168" s="215"/>
      <c r="FA168" s="215"/>
      <c r="FB168" s="215"/>
      <c r="FC168" s="215"/>
      <c r="FD168" s="215"/>
      <c r="FE168" s="215"/>
      <c r="FF168" s="215"/>
      <c r="FG168" s="215"/>
      <c r="FH168" s="215"/>
      <c r="FI168" s="215"/>
      <c r="FJ168" s="215"/>
      <c r="FK168" s="215"/>
      <c r="FL168" s="215"/>
      <c r="FM168" s="215"/>
      <c r="FN168" s="215"/>
      <c r="FO168" s="215"/>
    </row>
    <row r="169" spans="1:171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5"/>
      <c r="BN169" s="215"/>
      <c r="BO169" s="215"/>
      <c r="BP169" s="215"/>
      <c r="BQ169" s="215"/>
      <c r="BR169" s="215"/>
      <c r="BS169" s="215"/>
      <c r="BT169" s="215"/>
      <c r="BU169" s="215"/>
      <c r="BV169" s="215"/>
      <c r="BW169" s="215"/>
      <c r="BX169" s="215"/>
      <c r="BY169" s="215"/>
      <c r="BZ169" s="215"/>
      <c r="CA169" s="215"/>
      <c r="CB169" s="215"/>
      <c r="CC169" s="215"/>
      <c r="CD169" s="215"/>
      <c r="CE169" s="215"/>
      <c r="CF169" s="215"/>
      <c r="CG169" s="215"/>
      <c r="CH169" s="215"/>
      <c r="CI169" s="215"/>
      <c r="CJ169" s="215"/>
      <c r="CK169" s="215"/>
      <c r="CL169" s="215"/>
      <c r="CM169" s="215"/>
      <c r="CN169" s="215"/>
      <c r="CO169" s="215"/>
      <c r="CP169" s="215"/>
      <c r="CQ169" s="215"/>
      <c r="CR169" s="215"/>
      <c r="CS169" s="215"/>
      <c r="CT169" s="215"/>
      <c r="CU169" s="215"/>
      <c r="CV169" s="215"/>
      <c r="CW169" s="215"/>
      <c r="CX169" s="215"/>
      <c r="CY169" s="215"/>
      <c r="CZ169" s="215"/>
      <c r="DA169" s="215"/>
      <c r="DB169" s="215"/>
      <c r="DC169" s="215"/>
      <c r="DD169" s="215"/>
      <c r="DE169" s="215"/>
      <c r="DF169" s="215"/>
      <c r="DG169" s="215"/>
      <c r="DH169" s="215"/>
      <c r="DI169" s="215"/>
      <c r="DJ169" s="215"/>
      <c r="DK169" s="215"/>
      <c r="DL169" s="215"/>
      <c r="DM169" s="215"/>
      <c r="DN169" s="215"/>
      <c r="DO169" s="215"/>
      <c r="DP169" s="215"/>
      <c r="DQ169" s="215"/>
      <c r="DR169" s="215"/>
      <c r="DS169" s="215"/>
      <c r="DT169" s="215"/>
      <c r="DU169" s="215"/>
      <c r="DV169" s="215"/>
      <c r="DW169" s="215"/>
      <c r="DX169" s="215"/>
      <c r="DY169" s="215"/>
      <c r="DZ169" s="215"/>
      <c r="EA169" s="215"/>
      <c r="EB169" s="215"/>
      <c r="EC169" s="215"/>
      <c r="ED169" s="215"/>
      <c r="EE169" s="215"/>
      <c r="EF169" s="215"/>
      <c r="EG169" s="215"/>
      <c r="EH169" s="215"/>
      <c r="EI169" s="215"/>
      <c r="EJ169" s="215"/>
      <c r="EK169" s="215"/>
      <c r="EL169" s="215"/>
      <c r="EM169" s="215"/>
      <c r="EN169" s="215"/>
      <c r="EO169" s="215"/>
      <c r="EP169" s="215"/>
      <c r="EQ169" s="215"/>
      <c r="ER169" s="215"/>
      <c r="ES169" s="215"/>
      <c r="ET169" s="215"/>
      <c r="EU169" s="215"/>
      <c r="EV169" s="215"/>
      <c r="EW169" s="215"/>
      <c r="EX169" s="215"/>
      <c r="EY169" s="215"/>
      <c r="EZ169" s="215"/>
      <c r="FA169" s="215"/>
      <c r="FB169" s="215"/>
      <c r="FC169" s="215"/>
      <c r="FD169" s="215"/>
      <c r="FE169" s="215"/>
      <c r="FF169" s="215"/>
      <c r="FG169" s="215"/>
      <c r="FH169" s="215"/>
      <c r="FI169" s="215"/>
      <c r="FJ169" s="215"/>
      <c r="FK169" s="215"/>
      <c r="FL169" s="215"/>
      <c r="FM169" s="215"/>
      <c r="FN169" s="215"/>
      <c r="FO169" s="215"/>
    </row>
    <row r="170" spans="1:171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  <c r="EO170" s="215"/>
      <c r="EP170" s="215"/>
      <c r="EQ170" s="215"/>
      <c r="ER170" s="215"/>
      <c r="ES170" s="215"/>
      <c r="ET170" s="215"/>
      <c r="EU170" s="215"/>
      <c r="EV170" s="215"/>
      <c r="EW170" s="215"/>
      <c r="EX170" s="215"/>
      <c r="EY170" s="215"/>
      <c r="EZ170" s="215"/>
      <c r="FA170" s="215"/>
      <c r="FB170" s="215"/>
      <c r="FC170" s="215"/>
      <c r="FD170" s="215"/>
      <c r="FE170" s="215"/>
      <c r="FF170" s="215"/>
      <c r="FG170" s="215"/>
      <c r="FH170" s="215"/>
      <c r="FI170" s="215"/>
      <c r="FJ170" s="215"/>
      <c r="FK170" s="215"/>
      <c r="FL170" s="215"/>
      <c r="FM170" s="215"/>
      <c r="FN170" s="215"/>
      <c r="FO170" s="215"/>
    </row>
    <row r="171" spans="1:171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215"/>
      <c r="BU171" s="215"/>
      <c r="BV171" s="215"/>
      <c r="BW171" s="215"/>
      <c r="BX171" s="215"/>
      <c r="BY171" s="215"/>
      <c r="BZ171" s="215"/>
      <c r="CA171" s="215"/>
      <c r="CB171" s="215"/>
      <c r="CC171" s="215"/>
      <c r="CD171" s="215"/>
      <c r="CE171" s="215"/>
      <c r="CF171" s="215"/>
      <c r="CG171" s="215"/>
      <c r="CH171" s="215"/>
      <c r="CI171" s="215"/>
      <c r="CJ171" s="215"/>
      <c r="CK171" s="215"/>
      <c r="CL171" s="215"/>
      <c r="CM171" s="215"/>
      <c r="CN171" s="215"/>
      <c r="CO171" s="215"/>
      <c r="CP171" s="215"/>
      <c r="CQ171" s="215"/>
      <c r="CR171" s="215"/>
      <c r="CS171" s="215"/>
      <c r="CT171" s="215"/>
      <c r="CU171" s="215"/>
      <c r="CV171" s="215"/>
      <c r="CW171" s="215"/>
      <c r="CX171" s="215"/>
      <c r="CY171" s="215"/>
      <c r="CZ171" s="215"/>
      <c r="DA171" s="215"/>
      <c r="DB171" s="215"/>
      <c r="DC171" s="215"/>
      <c r="DD171" s="215"/>
      <c r="DE171" s="215"/>
      <c r="DF171" s="215"/>
      <c r="DG171" s="215"/>
      <c r="DH171" s="215"/>
      <c r="DI171" s="215"/>
      <c r="DJ171" s="215"/>
      <c r="DK171" s="215"/>
      <c r="DL171" s="215"/>
      <c r="DM171" s="215"/>
      <c r="DN171" s="215"/>
      <c r="DO171" s="215"/>
      <c r="DP171" s="215"/>
      <c r="DQ171" s="215"/>
      <c r="DR171" s="215"/>
      <c r="DS171" s="215"/>
      <c r="DT171" s="215"/>
      <c r="DU171" s="215"/>
      <c r="DV171" s="215"/>
      <c r="DW171" s="215"/>
      <c r="DX171" s="215"/>
      <c r="DY171" s="215"/>
      <c r="DZ171" s="215"/>
      <c r="EA171" s="215"/>
      <c r="EB171" s="215"/>
      <c r="EC171" s="215"/>
      <c r="ED171" s="215"/>
      <c r="EE171" s="215"/>
      <c r="EF171" s="215"/>
      <c r="EG171" s="215"/>
      <c r="EH171" s="215"/>
      <c r="EI171" s="215"/>
      <c r="EJ171" s="215"/>
      <c r="EK171" s="215"/>
      <c r="EL171" s="215"/>
      <c r="EM171" s="215"/>
      <c r="EN171" s="215"/>
      <c r="EO171" s="215"/>
      <c r="EP171" s="215"/>
      <c r="EQ171" s="215"/>
      <c r="ER171" s="215"/>
      <c r="ES171" s="215"/>
      <c r="ET171" s="215"/>
      <c r="EU171" s="215"/>
      <c r="EV171" s="215"/>
      <c r="EW171" s="215"/>
      <c r="EX171" s="215"/>
      <c r="EY171" s="215"/>
      <c r="EZ171" s="215"/>
      <c r="FA171" s="215"/>
      <c r="FB171" s="215"/>
      <c r="FC171" s="215"/>
      <c r="FD171" s="215"/>
      <c r="FE171" s="215"/>
      <c r="FF171" s="215"/>
      <c r="FG171" s="215"/>
      <c r="FH171" s="215"/>
      <c r="FI171" s="215"/>
      <c r="FJ171" s="215"/>
      <c r="FK171" s="215"/>
      <c r="FL171" s="215"/>
      <c r="FM171" s="215"/>
      <c r="FN171" s="215"/>
      <c r="FO171" s="215"/>
    </row>
    <row r="172" spans="1:171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5"/>
      <c r="CG172" s="215"/>
      <c r="CH172" s="215"/>
      <c r="CI172" s="215"/>
      <c r="CJ172" s="215"/>
      <c r="CK172" s="215"/>
      <c r="CL172" s="215"/>
      <c r="CM172" s="215"/>
      <c r="CN172" s="215"/>
      <c r="CO172" s="215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5"/>
      <c r="DD172" s="215"/>
      <c r="DE172" s="215"/>
      <c r="DF172" s="215"/>
      <c r="DG172" s="215"/>
      <c r="DH172" s="215"/>
      <c r="DI172" s="215"/>
      <c r="DJ172" s="215"/>
      <c r="DK172" s="215"/>
      <c r="DL172" s="215"/>
      <c r="DM172" s="215"/>
      <c r="DN172" s="215"/>
      <c r="DO172" s="215"/>
      <c r="DP172" s="215"/>
      <c r="DQ172" s="215"/>
      <c r="DR172" s="215"/>
      <c r="DS172" s="215"/>
      <c r="DT172" s="215"/>
      <c r="DU172" s="215"/>
      <c r="DV172" s="215"/>
      <c r="DW172" s="215"/>
      <c r="DX172" s="215"/>
      <c r="DY172" s="215"/>
      <c r="DZ172" s="215"/>
      <c r="EA172" s="215"/>
      <c r="EB172" s="215"/>
      <c r="EC172" s="215"/>
      <c r="ED172" s="215"/>
      <c r="EE172" s="215"/>
      <c r="EF172" s="215"/>
      <c r="EG172" s="215"/>
      <c r="EH172" s="215"/>
      <c r="EI172" s="215"/>
      <c r="EJ172" s="215"/>
      <c r="EK172" s="215"/>
      <c r="EL172" s="215"/>
      <c r="EM172" s="215"/>
      <c r="EN172" s="215"/>
      <c r="EO172" s="215"/>
      <c r="EP172" s="215"/>
      <c r="EQ172" s="215"/>
      <c r="ER172" s="215"/>
      <c r="ES172" s="215"/>
      <c r="ET172" s="215"/>
      <c r="EU172" s="215"/>
      <c r="EV172" s="215"/>
      <c r="EW172" s="215"/>
      <c r="EX172" s="215"/>
      <c r="EY172" s="215"/>
      <c r="EZ172" s="215"/>
      <c r="FA172" s="215"/>
      <c r="FB172" s="215"/>
      <c r="FC172" s="215"/>
      <c r="FD172" s="215"/>
      <c r="FE172" s="215"/>
      <c r="FF172" s="215"/>
      <c r="FG172" s="215"/>
      <c r="FH172" s="215"/>
      <c r="FI172" s="215"/>
      <c r="FJ172" s="215"/>
      <c r="FK172" s="215"/>
      <c r="FL172" s="215"/>
      <c r="FM172" s="215"/>
      <c r="FN172" s="215"/>
      <c r="FO172" s="215"/>
    </row>
    <row r="173" spans="1:171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5"/>
      <c r="CG173" s="215"/>
      <c r="CH173" s="215"/>
      <c r="CI173" s="215"/>
      <c r="CJ173" s="215"/>
      <c r="CK173" s="215"/>
      <c r="CL173" s="215"/>
      <c r="CM173" s="215"/>
      <c r="CN173" s="215"/>
      <c r="CO173" s="215"/>
      <c r="CP173" s="215"/>
      <c r="CQ173" s="215"/>
      <c r="CR173" s="215"/>
      <c r="CS173" s="215"/>
      <c r="CT173" s="215"/>
      <c r="CU173" s="215"/>
      <c r="CV173" s="215"/>
      <c r="CW173" s="215"/>
      <c r="CX173" s="215"/>
      <c r="CY173" s="215"/>
      <c r="CZ173" s="215"/>
      <c r="DA173" s="215"/>
      <c r="DB173" s="215"/>
      <c r="DC173" s="215"/>
      <c r="DD173" s="215"/>
      <c r="DE173" s="215"/>
      <c r="DF173" s="215"/>
      <c r="DG173" s="215"/>
      <c r="DH173" s="215"/>
      <c r="DI173" s="215"/>
      <c r="DJ173" s="215"/>
      <c r="DK173" s="215"/>
      <c r="DL173" s="215"/>
      <c r="DM173" s="215"/>
      <c r="DN173" s="215"/>
      <c r="DO173" s="215"/>
      <c r="DP173" s="215"/>
      <c r="DQ173" s="215"/>
      <c r="DR173" s="215"/>
      <c r="DS173" s="215"/>
      <c r="DT173" s="215"/>
      <c r="DU173" s="215"/>
      <c r="DV173" s="215"/>
      <c r="DW173" s="215"/>
      <c r="DX173" s="215"/>
      <c r="DY173" s="215"/>
      <c r="DZ173" s="215"/>
      <c r="EA173" s="215"/>
      <c r="EB173" s="215"/>
      <c r="EC173" s="215"/>
      <c r="ED173" s="215"/>
      <c r="EE173" s="215"/>
      <c r="EF173" s="215"/>
      <c r="EG173" s="215"/>
      <c r="EH173" s="215"/>
      <c r="EI173" s="215"/>
      <c r="EJ173" s="215"/>
      <c r="EK173" s="215"/>
      <c r="EL173" s="215"/>
      <c r="EM173" s="215"/>
      <c r="EN173" s="215"/>
      <c r="EO173" s="215"/>
      <c r="EP173" s="215"/>
      <c r="EQ173" s="215"/>
      <c r="ER173" s="215"/>
      <c r="ES173" s="215"/>
      <c r="ET173" s="215"/>
      <c r="EU173" s="215"/>
      <c r="EV173" s="215"/>
      <c r="EW173" s="215"/>
      <c r="EX173" s="215"/>
      <c r="EY173" s="215"/>
      <c r="EZ173" s="215"/>
      <c r="FA173" s="215"/>
      <c r="FB173" s="215"/>
      <c r="FC173" s="215"/>
      <c r="FD173" s="215"/>
      <c r="FE173" s="215"/>
      <c r="FF173" s="215"/>
      <c r="FG173" s="215"/>
      <c r="FH173" s="215"/>
      <c r="FI173" s="215"/>
      <c r="FJ173" s="215"/>
      <c r="FK173" s="215"/>
      <c r="FL173" s="215"/>
      <c r="FM173" s="215"/>
      <c r="FN173" s="215"/>
      <c r="FO173" s="215"/>
    </row>
    <row r="174" spans="1:171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5"/>
      <c r="CG174" s="215"/>
      <c r="CH174" s="215"/>
      <c r="CI174" s="215"/>
      <c r="CJ174" s="215"/>
      <c r="CK174" s="215"/>
      <c r="CL174" s="215"/>
      <c r="CM174" s="215"/>
      <c r="CN174" s="215"/>
      <c r="CO174" s="215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5"/>
      <c r="DD174" s="215"/>
      <c r="DE174" s="215"/>
      <c r="DF174" s="215"/>
      <c r="DG174" s="215"/>
      <c r="DH174" s="215"/>
      <c r="DI174" s="215"/>
      <c r="DJ174" s="215"/>
      <c r="DK174" s="215"/>
      <c r="DL174" s="215"/>
      <c r="DM174" s="215"/>
      <c r="DN174" s="215"/>
      <c r="DO174" s="215"/>
      <c r="DP174" s="215"/>
      <c r="DQ174" s="215"/>
      <c r="DR174" s="215"/>
      <c r="DS174" s="215"/>
      <c r="DT174" s="215"/>
      <c r="DU174" s="215"/>
      <c r="DV174" s="215"/>
      <c r="DW174" s="215"/>
      <c r="DX174" s="215"/>
      <c r="DY174" s="215"/>
      <c r="DZ174" s="215"/>
      <c r="EA174" s="215"/>
      <c r="EB174" s="215"/>
      <c r="EC174" s="215"/>
      <c r="ED174" s="215"/>
      <c r="EE174" s="215"/>
      <c r="EF174" s="215"/>
      <c r="EG174" s="215"/>
      <c r="EH174" s="215"/>
      <c r="EI174" s="215"/>
      <c r="EJ174" s="215"/>
      <c r="EK174" s="215"/>
      <c r="EL174" s="215"/>
      <c r="EM174" s="215"/>
      <c r="EN174" s="215"/>
      <c r="EO174" s="215"/>
      <c r="EP174" s="215"/>
      <c r="EQ174" s="215"/>
      <c r="ER174" s="215"/>
      <c r="ES174" s="215"/>
      <c r="ET174" s="215"/>
      <c r="EU174" s="215"/>
      <c r="EV174" s="215"/>
      <c r="EW174" s="215"/>
      <c r="EX174" s="215"/>
      <c r="EY174" s="215"/>
      <c r="EZ174" s="215"/>
      <c r="FA174" s="215"/>
      <c r="FB174" s="215"/>
      <c r="FC174" s="215"/>
      <c r="FD174" s="215"/>
      <c r="FE174" s="215"/>
      <c r="FF174" s="215"/>
      <c r="FG174" s="215"/>
      <c r="FH174" s="215"/>
      <c r="FI174" s="215"/>
      <c r="FJ174" s="215"/>
      <c r="FK174" s="215"/>
      <c r="FL174" s="215"/>
      <c r="FM174" s="215"/>
      <c r="FN174" s="215"/>
      <c r="FO174" s="215"/>
    </row>
    <row r="175" spans="1:171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5"/>
      <c r="CM175" s="215"/>
      <c r="CN175" s="215"/>
      <c r="CO175" s="215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5"/>
      <c r="DD175" s="215"/>
      <c r="DE175" s="215"/>
      <c r="DF175" s="215"/>
      <c r="DG175" s="215"/>
      <c r="DH175" s="215"/>
      <c r="DI175" s="215"/>
      <c r="DJ175" s="215"/>
      <c r="DK175" s="215"/>
      <c r="DL175" s="215"/>
      <c r="DM175" s="215"/>
      <c r="DN175" s="215"/>
      <c r="DO175" s="215"/>
      <c r="DP175" s="215"/>
      <c r="DQ175" s="215"/>
      <c r="DR175" s="215"/>
      <c r="DS175" s="215"/>
      <c r="DT175" s="215"/>
      <c r="DU175" s="215"/>
      <c r="DV175" s="215"/>
      <c r="DW175" s="215"/>
      <c r="DX175" s="215"/>
      <c r="DY175" s="215"/>
      <c r="DZ175" s="215"/>
      <c r="EA175" s="215"/>
      <c r="EB175" s="215"/>
      <c r="EC175" s="215"/>
      <c r="ED175" s="215"/>
      <c r="EE175" s="215"/>
      <c r="EF175" s="215"/>
      <c r="EG175" s="215"/>
      <c r="EH175" s="215"/>
      <c r="EI175" s="215"/>
      <c r="EJ175" s="215"/>
      <c r="EK175" s="215"/>
      <c r="EL175" s="215"/>
      <c r="EM175" s="215"/>
      <c r="EN175" s="215"/>
      <c r="EO175" s="215"/>
      <c r="EP175" s="215"/>
      <c r="EQ175" s="215"/>
      <c r="ER175" s="215"/>
      <c r="ES175" s="215"/>
      <c r="ET175" s="215"/>
      <c r="EU175" s="215"/>
      <c r="EV175" s="215"/>
      <c r="EW175" s="215"/>
      <c r="EX175" s="215"/>
      <c r="EY175" s="215"/>
      <c r="EZ175" s="215"/>
      <c r="FA175" s="215"/>
      <c r="FB175" s="215"/>
      <c r="FC175" s="215"/>
      <c r="FD175" s="215"/>
      <c r="FE175" s="215"/>
      <c r="FF175" s="215"/>
      <c r="FG175" s="215"/>
      <c r="FH175" s="215"/>
      <c r="FI175" s="215"/>
      <c r="FJ175" s="215"/>
      <c r="FK175" s="215"/>
      <c r="FL175" s="215"/>
      <c r="FM175" s="215"/>
      <c r="FN175" s="215"/>
      <c r="FO175" s="215"/>
    </row>
    <row r="176" spans="1:171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5"/>
      <c r="CM176" s="215"/>
      <c r="CN176" s="215"/>
      <c r="CO176" s="215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5"/>
      <c r="DD176" s="215"/>
      <c r="DE176" s="215"/>
      <c r="DF176" s="215"/>
      <c r="DG176" s="215"/>
      <c r="DH176" s="215"/>
      <c r="DI176" s="215"/>
      <c r="DJ176" s="215"/>
      <c r="DK176" s="215"/>
      <c r="DL176" s="215"/>
      <c r="DM176" s="215"/>
      <c r="DN176" s="215"/>
      <c r="DO176" s="215"/>
      <c r="DP176" s="215"/>
      <c r="DQ176" s="215"/>
      <c r="DR176" s="215"/>
      <c r="DS176" s="215"/>
      <c r="DT176" s="215"/>
      <c r="DU176" s="215"/>
      <c r="DV176" s="215"/>
      <c r="DW176" s="215"/>
      <c r="DX176" s="215"/>
      <c r="DY176" s="215"/>
      <c r="DZ176" s="215"/>
      <c r="EA176" s="215"/>
      <c r="EB176" s="215"/>
      <c r="EC176" s="215"/>
      <c r="ED176" s="215"/>
      <c r="EE176" s="215"/>
      <c r="EF176" s="215"/>
      <c r="EG176" s="215"/>
      <c r="EH176" s="215"/>
      <c r="EI176" s="215"/>
      <c r="EJ176" s="215"/>
      <c r="EK176" s="215"/>
      <c r="EL176" s="215"/>
      <c r="EM176" s="215"/>
      <c r="EN176" s="215"/>
      <c r="EO176" s="215"/>
      <c r="EP176" s="215"/>
      <c r="EQ176" s="215"/>
      <c r="ER176" s="215"/>
      <c r="ES176" s="215"/>
      <c r="ET176" s="215"/>
      <c r="EU176" s="215"/>
      <c r="EV176" s="215"/>
      <c r="EW176" s="215"/>
      <c r="EX176" s="215"/>
      <c r="EY176" s="215"/>
      <c r="EZ176" s="215"/>
      <c r="FA176" s="215"/>
      <c r="FB176" s="215"/>
      <c r="FC176" s="215"/>
      <c r="FD176" s="215"/>
      <c r="FE176" s="215"/>
      <c r="FF176" s="215"/>
      <c r="FG176" s="215"/>
      <c r="FH176" s="215"/>
      <c r="FI176" s="215"/>
      <c r="FJ176" s="215"/>
      <c r="FK176" s="215"/>
      <c r="FL176" s="215"/>
      <c r="FM176" s="215"/>
      <c r="FN176" s="215"/>
      <c r="FO176" s="215"/>
    </row>
    <row r="177" spans="1:171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5"/>
      <c r="CA177" s="215"/>
      <c r="CB177" s="215"/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5"/>
      <c r="CM177" s="215"/>
      <c r="CN177" s="215"/>
      <c r="CO177" s="215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5"/>
      <c r="DD177" s="215"/>
      <c r="DE177" s="215"/>
      <c r="DF177" s="215"/>
      <c r="DG177" s="215"/>
      <c r="DH177" s="215"/>
      <c r="DI177" s="215"/>
      <c r="DJ177" s="215"/>
      <c r="DK177" s="215"/>
      <c r="DL177" s="215"/>
      <c r="DM177" s="215"/>
      <c r="DN177" s="215"/>
      <c r="DO177" s="215"/>
      <c r="DP177" s="215"/>
      <c r="DQ177" s="215"/>
      <c r="DR177" s="215"/>
      <c r="DS177" s="215"/>
      <c r="DT177" s="215"/>
      <c r="DU177" s="215"/>
      <c r="DV177" s="215"/>
      <c r="DW177" s="215"/>
      <c r="DX177" s="215"/>
      <c r="DY177" s="215"/>
      <c r="DZ177" s="215"/>
      <c r="EA177" s="215"/>
      <c r="EB177" s="215"/>
      <c r="EC177" s="215"/>
      <c r="ED177" s="215"/>
      <c r="EE177" s="215"/>
      <c r="EF177" s="215"/>
      <c r="EG177" s="215"/>
      <c r="EH177" s="215"/>
      <c r="EI177" s="215"/>
      <c r="EJ177" s="215"/>
      <c r="EK177" s="215"/>
      <c r="EL177" s="215"/>
      <c r="EM177" s="215"/>
      <c r="EN177" s="215"/>
      <c r="EO177" s="215"/>
      <c r="EP177" s="215"/>
      <c r="EQ177" s="215"/>
      <c r="ER177" s="215"/>
      <c r="ES177" s="215"/>
      <c r="ET177" s="215"/>
      <c r="EU177" s="215"/>
      <c r="EV177" s="215"/>
      <c r="EW177" s="215"/>
      <c r="EX177" s="215"/>
      <c r="EY177" s="215"/>
      <c r="EZ177" s="215"/>
      <c r="FA177" s="215"/>
      <c r="FB177" s="215"/>
      <c r="FC177" s="215"/>
      <c r="FD177" s="215"/>
      <c r="FE177" s="215"/>
      <c r="FF177" s="215"/>
      <c r="FG177" s="215"/>
      <c r="FH177" s="215"/>
      <c r="FI177" s="215"/>
      <c r="FJ177" s="215"/>
      <c r="FK177" s="215"/>
      <c r="FL177" s="215"/>
      <c r="FM177" s="215"/>
      <c r="FN177" s="215"/>
      <c r="FO177" s="215"/>
    </row>
    <row r="178" spans="1:171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5"/>
      <c r="CA178" s="215"/>
      <c r="CB178" s="215"/>
      <c r="CC178" s="215"/>
      <c r="CD178" s="215"/>
      <c r="CE178" s="215"/>
      <c r="CF178" s="215"/>
      <c r="CG178" s="215"/>
      <c r="CH178" s="215"/>
      <c r="CI178" s="215"/>
      <c r="CJ178" s="215"/>
      <c r="CK178" s="215"/>
      <c r="CL178" s="215"/>
      <c r="CM178" s="215"/>
      <c r="CN178" s="215"/>
      <c r="CO178" s="215"/>
      <c r="CP178" s="215"/>
      <c r="CQ178" s="215"/>
      <c r="CR178" s="215"/>
      <c r="CS178" s="215"/>
      <c r="CT178" s="215"/>
      <c r="CU178" s="215"/>
      <c r="CV178" s="215"/>
      <c r="CW178" s="215"/>
      <c r="CX178" s="215"/>
      <c r="CY178" s="215"/>
      <c r="CZ178" s="215"/>
      <c r="DA178" s="215"/>
      <c r="DB178" s="215"/>
      <c r="DC178" s="215"/>
      <c r="DD178" s="215"/>
      <c r="DE178" s="215"/>
      <c r="DF178" s="215"/>
      <c r="DG178" s="215"/>
      <c r="DH178" s="215"/>
      <c r="DI178" s="215"/>
      <c r="DJ178" s="215"/>
      <c r="DK178" s="215"/>
      <c r="DL178" s="215"/>
      <c r="DM178" s="215"/>
      <c r="DN178" s="215"/>
      <c r="DO178" s="215"/>
      <c r="DP178" s="215"/>
      <c r="DQ178" s="215"/>
      <c r="DR178" s="215"/>
      <c r="DS178" s="215"/>
      <c r="DT178" s="215"/>
      <c r="DU178" s="215"/>
      <c r="DV178" s="215"/>
      <c r="DW178" s="215"/>
      <c r="DX178" s="215"/>
      <c r="DY178" s="215"/>
      <c r="DZ178" s="215"/>
      <c r="EA178" s="215"/>
      <c r="EB178" s="215"/>
      <c r="EC178" s="215"/>
      <c r="ED178" s="215"/>
      <c r="EE178" s="215"/>
      <c r="EF178" s="215"/>
      <c r="EG178" s="215"/>
      <c r="EH178" s="215"/>
      <c r="EI178" s="215"/>
      <c r="EJ178" s="215"/>
      <c r="EK178" s="215"/>
      <c r="EL178" s="215"/>
      <c r="EM178" s="215"/>
      <c r="EN178" s="215"/>
      <c r="EO178" s="215"/>
      <c r="EP178" s="215"/>
      <c r="EQ178" s="215"/>
      <c r="ER178" s="215"/>
      <c r="ES178" s="215"/>
      <c r="ET178" s="215"/>
      <c r="EU178" s="215"/>
      <c r="EV178" s="215"/>
      <c r="EW178" s="215"/>
      <c r="EX178" s="215"/>
      <c r="EY178" s="215"/>
      <c r="EZ178" s="215"/>
      <c r="FA178" s="215"/>
      <c r="FB178" s="215"/>
      <c r="FC178" s="215"/>
      <c r="FD178" s="215"/>
      <c r="FE178" s="215"/>
      <c r="FF178" s="215"/>
      <c r="FG178" s="215"/>
      <c r="FH178" s="215"/>
      <c r="FI178" s="215"/>
      <c r="FJ178" s="215"/>
      <c r="FK178" s="215"/>
      <c r="FL178" s="215"/>
      <c r="FM178" s="215"/>
      <c r="FN178" s="215"/>
      <c r="FO178" s="215"/>
    </row>
    <row r="179" spans="1:171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15"/>
      <c r="BN179" s="215"/>
      <c r="BO179" s="215"/>
      <c r="BP179" s="215"/>
      <c r="BQ179" s="215"/>
      <c r="BR179" s="215"/>
      <c r="BS179" s="215"/>
      <c r="BT179" s="215"/>
      <c r="BU179" s="215"/>
      <c r="BV179" s="215"/>
      <c r="BW179" s="215"/>
      <c r="BX179" s="215"/>
      <c r="BY179" s="215"/>
      <c r="BZ179" s="215"/>
      <c r="CA179" s="215"/>
      <c r="CB179" s="215"/>
      <c r="CC179" s="215"/>
      <c r="CD179" s="215"/>
      <c r="CE179" s="215"/>
      <c r="CF179" s="215"/>
      <c r="CG179" s="215"/>
      <c r="CH179" s="215"/>
      <c r="CI179" s="215"/>
      <c r="CJ179" s="215"/>
      <c r="CK179" s="215"/>
      <c r="CL179" s="215"/>
      <c r="CM179" s="215"/>
      <c r="CN179" s="215"/>
      <c r="CO179" s="215"/>
      <c r="CP179" s="215"/>
      <c r="CQ179" s="215"/>
      <c r="CR179" s="215"/>
      <c r="CS179" s="215"/>
      <c r="CT179" s="215"/>
      <c r="CU179" s="215"/>
      <c r="CV179" s="215"/>
      <c r="CW179" s="215"/>
      <c r="CX179" s="215"/>
      <c r="CY179" s="215"/>
      <c r="CZ179" s="215"/>
      <c r="DA179" s="215"/>
      <c r="DB179" s="215"/>
      <c r="DC179" s="215"/>
      <c r="DD179" s="215"/>
      <c r="DE179" s="215"/>
      <c r="DF179" s="215"/>
      <c r="DG179" s="215"/>
      <c r="DH179" s="215"/>
      <c r="DI179" s="215"/>
      <c r="DJ179" s="215"/>
      <c r="DK179" s="215"/>
      <c r="DL179" s="215"/>
      <c r="DM179" s="215"/>
      <c r="DN179" s="215"/>
      <c r="DO179" s="215"/>
      <c r="DP179" s="215"/>
      <c r="DQ179" s="215"/>
      <c r="DR179" s="215"/>
      <c r="DS179" s="215"/>
      <c r="DT179" s="215"/>
      <c r="DU179" s="215"/>
      <c r="DV179" s="215"/>
      <c r="DW179" s="215"/>
      <c r="DX179" s="215"/>
      <c r="DY179" s="215"/>
      <c r="DZ179" s="215"/>
      <c r="EA179" s="215"/>
      <c r="EB179" s="215"/>
      <c r="EC179" s="215"/>
      <c r="ED179" s="215"/>
      <c r="EE179" s="215"/>
      <c r="EF179" s="215"/>
      <c r="EG179" s="215"/>
      <c r="EH179" s="215"/>
      <c r="EI179" s="215"/>
      <c r="EJ179" s="215"/>
      <c r="EK179" s="215"/>
      <c r="EL179" s="215"/>
      <c r="EM179" s="215"/>
      <c r="EN179" s="215"/>
      <c r="EO179" s="215"/>
      <c r="EP179" s="215"/>
      <c r="EQ179" s="215"/>
      <c r="ER179" s="215"/>
      <c r="ES179" s="215"/>
      <c r="ET179" s="215"/>
      <c r="EU179" s="215"/>
      <c r="EV179" s="215"/>
      <c r="EW179" s="215"/>
      <c r="EX179" s="215"/>
      <c r="EY179" s="215"/>
      <c r="EZ179" s="215"/>
      <c r="FA179" s="215"/>
      <c r="FB179" s="215"/>
      <c r="FC179" s="215"/>
      <c r="FD179" s="215"/>
      <c r="FE179" s="215"/>
      <c r="FF179" s="215"/>
      <c r="FG179" s="215"/>
      <c r="FH179" s="215"/>
      <c r="FI179" s="215"/>
      <c r="FJ179" s="215"/>
      <c r="FK179" s="215"/>
      <c r="FL179" s="215"/>
      <c r="FM179" s="215"/>
      <c r="FN179" s="215"/>
      <c r="FO179" s="215"/>
    </row>
    <row r="180" spans="1:171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215"/>
      <c r="BU180" s="215"/>
      <c r="BV180" s="215"/>
      <c r="BW180" s="215"/>
      <c r="BX180" s="215"/>
      <c r="BY180" s="215"/>
      <c r="BZ180" s="215"/>
      <c r="CA180" s="215"/>
      <c r="CB180" s="215"/>
      <c r="CC180" s="215"/>
      <c r="CD180" s="215"/>
      <c r="CE180" s="215"/>
      <c r="CF180" s="215"/>
      <c r="CG180" s="215"/>
      <c r="CH180" s="215"/>
      <c r="CI180" s="215"/>
      <c r="CJ180" s="215"/>
      <c r="CK180" s="215"/>
      <c r="CL180" s="215"/>
      <c r="CM180" s="215"/>
      <c r="CN180" s="215"/>
      <c r="CO180" s="215"/>
      <c r="CP180" s="215"/>
      <c r="CQ180" s="215"/>
      <c r="CR180" s="215"/>
      <c r="CS180" s="215"/>
      <c r="CT180" s="215"/>
      <c r="CU180" s="215"/>
      <c r="CV180" s="215"/>
      <c r="CW180" s="215"/>
      <c r="CX180" s="215"/>
      <c r="CY180" s="215"/>
      <c r="CZ180" s="215"/>
      <c r="DA180" s="215"/>
      <c r="DB180" s="215"/>
      <c r="DC180" s="215"/>
      <c r="DD180" s="215"/>
      <c r="DE180" s="215"/>
      <c r="DF180" s="215"/>
      <c r="DG180" s="215"/>
      <c r="DH180" s="215"/>
      <c r="DI180" s="215"/>
      <c r="DJ180" s="215"/>
      <c r="DK180" s="215"/>
      <c r="DL180" s="215"/>
      <c r="DM180" s="215"/>
      <c r="DN180" s="215"/>
      <c r="DO180" s="215"/>
      <c r="DP180" s="215"/>
      <c r="DQ180" s="215"/>
      <c r="DR180" s="215"/>
      <c r="DS180" s="215"/>
      <c r="DT180" s="215"/>
      <c r="DU180" s="215"/>
      <c r="DV180" s="215"/>
      <c r="DW180" s="215"/>
      <c r="DX180" s="215"/>
      <c r="DY180" s="215"/>
      <c r="DZ180" s="215"/>
      <c r="EA180" s="215"/>
      <c r="EB180" s="215"/>
      <c r="EC180" s="215"/>
      <c r="ED180" s="215"/>
      <c r="EE180" s="215"/>
      <c r="EF180" s="215"/>
      <c r="EG180" s="215"/>
      <c r="EH180" s="215"/>
      <c r="EI180" s="215"/>
      <c r="EJ180" s="215"/>
      <c r="EK180" s="215"/>
      <c r="EL180" s="215"/>
      <c r="EM180" s="215"/>
      <c r="EN180" s="215"/>
      <c r="EO180" s="215"/>
      <c r="EP180" s="215"/>
      <c r="EQ180" s="215"/>
      <c r="ER180" s="215"/>
      <c r="ES180" s="215"/>
      <c r="ET180" s="215"/>
      <c r="EU180" s="215"/>
      <c r="EV180" s="215"/>
      <c r="EW180" s="215"/>
      <c r="EX180" s="215"/>
      <c r="EY180" s="215"/>
      <c r="EZ180" s="215"/>
      <c r="FA180" s="215"/>
      <c r="FB180" s="215"/>
      <c r="FC180" s="215"/>
      <c r="FD180" s="215"/>
      <c r="FE180" s="215"/>
      <c r="FF180" s="215"/>
      <c r="FG180" s="215"/>
      <c r="FH180" s="215"/>
      <c r="FI180" s="215"/>
      <c r="FJ180" s="215"/>
      <c r="FK180" s="215"/>
      <c r="FL180" s="215"/>
      <c r="FM180" s="215"/>
      <c r="FN180" s="215"/>
      <c r="FO180" s="215"/>
    </row>
    <row r="181" spans="1:171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P181" s="215"/>
      <c r="BQ181" s="215"/>
      <c r="BR181" s="215"/>
      <c r="BS181" s="215"/>
      <c r="BT181" s="215"/>
      <c r="BU181" s="215"/>
      <c r="BV181" s="215"/>
      <c r="BW181" s="215"/>
      <c r="BX181" s="215"/>
      <c r="BY181" s="215"/>
      <c r="BZ181" s="215"/>
      <c r="CA181" s="215"/>
      <c r="CB181" s="215"/>
      <c r="CC181" s="215"/>
      <c r="CD181" s="215"/>
      <c r="CE181" s="215"/>
      <c r="CF181" s="215"/>
      <c r="CG181" s="215"/>
      <c r="CH181" s="215"/>
      <c r="CI181" s="215"/>
      <c r="CJ181" s="215"/>
      <c r="CK181" s="215"/>
      <c r="CL181" s="215"/>
      <c r="CM181" s="215"/>
      <c r="CN181" s="215"/>
      <c r="CO181" s="215"/>
      <c r="CP181" s="215"/>
      <c r="CQ181" s="215"/>
      <c r="CR181" s="215"/>
      <c r="CS181" s="215"/>
      <c r="CT181" s="215"/>
      <c r="CU181" s="215"/>
      <c r="CV181" s="215"/>
      <c r="CW181" s="215"/>
      <c r="CX181" s="215"/>
      <c r="CY181" s="215"/>
      <c r="CZ181" s="215"/>
      <c r="DA181" s="215"/>
      <c r="DB181" s="215"/>
      <c r="DC181" s="215"/>
      <c r="DD181" s="215"/>
      <c r="DE181" s="215"/>
      <c r="DF181" s="215"/>
      <c r="DG181" s="215"/>
      <c r="DH181" s="215"/>
      <c r="DI181" s="215"/>
      <c r="DJ181" s="215"/>
      <c r="DK181" s="215"/>
      <c r="DL181" s="215"/>
      <c r="DM181" s="215"/>
      <c r="DN181" s="215"/>
      <c r="DO181" s="215"/>
      <c r="DP181" s="215"/>
      <c r="DQ181" s="215"/>
      <c r="DR181" s="215"/>
      <c r="DS181" s="215"/>
      <c r="DT181" s="215"/>
      <c r="DU181" s="215"/>
      <c r="DV181" s="215"/>
      <c r="DW181" s="215"/>
      <c r="DX181" s="215"/>
      <c r="DY181" s="215"/>
      <c r="DZ181" s="215"/>
      <c r="EA181" s="215"/>
      <c r="EB181" s="215"/>
      <c r="EC181" s="215"/>
      <c r="ED181" s="215"/>
      <c r="EE181" s="215"/>
      <c r="EF181" s="215"/>
      <c r="EG181" s="215"/>
      <c r="EH181" s="215"/>
      <c r="EI181" s="215"/>
      <c r="EJ181" s="215"/>
      <c r="EK181" s="215"/>
      <c r="EL181" s="215"/>
      <c r="EM181" s="215"/>
      <c r="EN181" s="215"/>
      <c r="EO181" s="215"/>
      <c r="EP181" s="215"/>
      <c r="EQ181" s="215"/>
      <c r="ER181" s="215"/>
      <c r="ES181" s="215"/>
      <c r="ET181" s="215"/>
      <c r="EU181" s="215"/>
      <c r="EV181" s="215"/>
      <c r="EW181" s="215"/>
      <c r="EX181" s="215"/>
      <c r="EY181" s="215"/>
      <c r="EZ181" s="215"/>
      <c r="FA181" s="215"/>
      <c r="FB181" s="215"/>
      <c r="FC181" s="215"/>
      <c r="FD181" s="215"/>
      <c r="FE181" s="215"/>
      <c r="FF181" s="215"/>
      <c r="FG181" s="215"/>
      <c r="FH181" s="215"/>
      <c r="FI181" s="215"/>
      <c r="FJ181" s="215"/>
      <c r="FK181" s="215"/>
      <c r="FL181" s="215"/>
      <c r="FM181" s="215"/>
      <c r="FN181" s="215"/>
      <c r="FO181" s="215"/>
    </row>
    <row r="182" spans="1:171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5"/>
      <c r="CM182" s="215"/>
      <c r="CN182" s="215"/>
      <c r="CO182" s="215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5"/>
      <c r="DD182" s="215"/>
      <c r="DE182" s="215"/>
      <c r="DF182" s="215"/>
      <c r="DG182" s="215"/>
      <c r="DH182" s="215"/>
      <c r="DI182" s="215"/>
      <c r="DJ182" s="215"/>
      <c r="DK182" s="215"/>
      <c r="DL182" s="215"/>
      <c r="DM182" s="215"/>
      <c r="DN182" s="215"/>
      <c r="DO182" s="215"/>
      <c r="DP182" s="215"/>
      <c r="DQ182" s="215"/>
      <c r="DR182" s="215"/>
      <c r="DS182" s="215"/>
      <c r="DT182" s="215"/>
      <c r="DU182" s="215"/>
      <c r="DV182" s="215"/>
      <c r="DW182" s="215"/>
      <c r="DX182" s="215"/>
      <c r="DY182" s="215"/>
      <c r="DZ182" s="215"/>
      <c r="EA182" s="215"/>
      <c r="EB182" s="215"/>
      <c r="EC182" s="215"/>
      <c r="ED182" s="215"/>
      <c r="EE182" s="215"/>
      <c r="EF182" s="215"/>
      <c r="EG182" s="215"/>
      <c r="EH182" s="215"/>
      <c r="EI182" s="215"/>
      <c r="EJ182" s="215"/>
      <c r="EK182" s="215"/>
      <c r="EL182" s="215"/>
      <c r="EM182" s="215"/>
      <c r="EN182" s="215"/>
      <c r="EO182" s="215"/>
      <c r="EP182" s="215"/>
      <c r="EQ182" s="215"/>
      <c r="ER182" s="215"/>
      <c r="ES182" s="215"/>
      <c r="ET182" s="215"/>
      <c r="EU182" s="215"/>
      <c r="EV182" s="215"/>
      <c r="EW182" s="215"/>
      <c r="EX182" s="215"/>
      <c r="EY182" s="215"/>
      <c r="EZ182" s="215"/>
      <c r="FA182" s="215"/>
      <c r="FB182" s="215"/>
      <c r="FC182" s="215"/>
      <c r="FD182" s="215"/>
      <c r="FE182" s="215"/>
      <c r="FF182" s="215"/>
      <c r="FG182" s="215"/>
      <c r="FH182" s="215"/>
      <c r="FI182" s="215"/>
      <c r="FJ182" s="215"/>
      <c r="FK182" s="215"/>
      <c r="FL182" s="215"/>
      <c r="FM182" s="215"/>
      <c r="FN182" s="215"/>
      <c r="FO182" s="215"/>
    </row>
    <row r="183" spans="1:171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5"/>
      <c r="CM183" s="215"/>
      <c r="CN183" s="215"/>
      <c r="CO183" s="215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5"/>
      <c r="DD183" s="215"/>
      <c r="DE183" s="215"/>
      <c r="DF183" s="215"/>
      <c r="DG183" s="215"/>
      <c r="DH183" s="215"/>
      <c r="DI183" s="215"/>
      <c r="DJ183" s="215"/>
      <c r="DK183" s="215"/>
      <c r="DL183" s="215"/>
      <c r="DM183" s="215"/>
      <c r="DN183" s="215"/>
      <c r="DO183" s="215"/>
      <c r="DP183" s="215"/>
      <c r="DQ183" s="215"/>
      <c r="DR183" s="215"/>
      <c r="DS183" s="215"/>
      <c r="DT183" s="215"/>
      <c r="DU183" s="215"/>
      <c r="DV183" s="215"/>
      <c r="DW183" s="215"/>
      <c r="DX183" s="215"/>
      <c r="DY183" s="215"/>
      <c r="DZ183" s="215"/>
      <c r="EA183" s="215"/>
      <c r="EB183" s="215"/>
      <c r="EC183" s="215"/>
      <c r="ED183" s="215"/>
      <c r="EE183" s="215"/>
      <c r="EF183" s="215"/>
      <c r="EG183" s="215"/>
      <c r="EH183" s="215"/>
      <c r="EI183" s="215"/>
      <c r="EJ183" s="215"/>
      <c r="EK183" s="215"/>
      <c r="EL183" s="215"/>
      <c r="EM183" s="215"/>
      <c r="EN183" s="215"/>
      <c r="EO183" s="215"/>
      <c r="EP183" s="215"/>
      <c r="EQ183" s="215"/>
      <c r="ER183" s="215"/>
      <c r="ES183" s="215"/>
      <c r="ET183" s="215"/>
      <c r="EU183" s="215"/>
      <c r="EV183" s="215"/>
      <c r="EW183" s="215"/>
      <c r="EX183" s="215"/>
      <c r="EY183" s="215"/>
      <c r="EZ183" s="215"/>
      <c r="FA183" s="215"/>
      <c r="FB183" s="215"/>
      <c r="FC183" s="215"/>
      <c r="FD183" s="215"/>
      <c r="FE183" s="215"/>
      <c r="FF183" s="215"/>
      <c r="FG183" s="215"/>
      <c r="FH183" s="215"/>
      <c r="FI183" s="215"/>
      <c r="FJ183" s="215"/>
      <c r="FK183" s="215"/>
      <c r="FL183" s="215"/>
      <c r="FM183" s="215"/>
      <c r="FN183" s="215"/>
      <c r="FO183" s="215"/>
    </row>
    <row r="184" spans="1:171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5"/>
      <c r="CM184" s="215"/>
      <c r="CN184" s="215"/>
      <c r="CO184" s="215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5"/>
      <c r="DD184" s="215"/>
      <c r="DE184" s="215"/>
      <c r="DF184" s="215"/>
      <c r="DG184" s="215"/>
      <c r="DH184" s="215"/>
      <c r="DI184" s="215"/>
      <c r="DJ184" s="215"/>
      <c r="DK184" s="215"/>
      <c r="DL184" s="215"/>
      <c r="DM184" s="215"/>
      <c r="DN184" s="215"/>
      <c r="DO184" s="215"/>
      <c r="DP184" s="215"/>
      <c r="DQ184" s="215"/>
      <c r="DR184" s="215"/>
      <c r="DS184" s="215"/>
      <c r="DT184" s="215"/>
      <c r="DU184" s="215"/>
      <c r="DV184" s="215"/>
      <c r="DW184" s="215"/>
      <c r="DX184" s="215"/>
      <c r="DY184" s="215"/>
      <c r="DZ184" s="215"/>
      <c r="EA184" s="215"/>
      <c r="EB184" s="215"/>
      <c r="EC184" s="215"/>
      <c r="ED184" s="215"/>
      <c r="EE184" s="215"/>
      <c r="EF184" s="215"/>
      <c r="EG184" s="215"/>
      <c r="EH184" s="215"/>
      <c r="EI184" s="215"/>
      <c r="EJ184" s="215"/>
      <c r="EK184" s="215"/>
      <c r="EL184" s="215"/>
      <c r="EM184" s="215"/>
      <c r="EN184" s="215"/>
      <c r="EO184" s="215"/>
      <c r="EP184" s="215"/>
      <c r="EQ184" s="215"/>
      <c r="ER184" s="215"/>
      <c r="ES184" s="215"/>
      <c r="ET184" s="215"/>
      <c r="EU184" s="215"/>
      <c r="EV184" s="215"/>
      <c r="EW184" s="215"/>
      <c r="EX184" s="215"/>
      <c r="EY184" s="215"/>
      <c r="EZ184" s="215"/>
      <c r="FA184" s="215"/>
      <c r="FB184" s="215"/>
      <c r="FC184" s="215"/>
      <c r="FD184" s="215"/>
      <c r="FE184" s="215"/>
      <c r="FF184" s="215"/>
      <c r="FG184" s="215"/>
      <c r="FH184" s="215"/>
      <c r="FI184" s="215"/>
      <c r="FJ184" s="215"/>
      <c r="FK184" s="215"/>
      <c r="FL184" s="215"/>
      <c r="FM184" s="215"/>
      <c r="FN184" s="215"/>
      <c r="FO184" s="215"/>
    </row>
    <row r="185" spans="1:171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5"/>
      <c r="CM185" s="215"/>
      <c r="CN185" s="215"/>
      <c r="CO185" s="215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5"/>
      <c r="DD185" s="215"/>
      <c r="DE185" s="215"/>
      <c r="DF185" s="215"/>
      <c r="DG185" s="215"/>
      <c r="DH185" s="215"/>
      <c r="DI185" s="215"/>
      <c r="DJ185" s="215"/>
      <c r="DK185" s="215"/>
      <c r="DL185" s="215"/>
      <c r="DM185" s="215"/>
      <c r="DN185" s="215"/>
      <c r="DO185" s="215"/>
      <c r="DP185" s="215"/>
      <c r="DQ185" s="215"/>
      <c r="DR185" s="215"/>
      <c r="DS185" s="215"/>
      <c r="DT185" s="215"/>
      <c r="DU185" s="215"/>
      <c r="DV185" s="215"/>
      <c r="DW185" s="215"/>
      <c r="DX185" s="215"/>
      <c r="DY185" s="215"/>
      <c r="DZ185" s="215"/>
      <c r="EA185" s="215"/>
      <c r="EB185" s="215"/>
      <c r="EC185" s="215"/>
      <c r="ED185" s="215"/>
      <c r="EE185" s="215"/>
      <c r="EF185" s="215"/>
      <c r="EG185" s="215"/>
      <c r="EH185" s="215"/>
      <c r="EI185" s="215"/>
      <c r="EJ185" s="215"/>
      <c r="EK185" s="215"/>
      <c r="EL185" s="215"/>
      <c r="EM185" s="215"/>
      <c r="EN185" s="215"/>
      <c r="EO185" s="215"/>
      <c r="EP185" s="215"/>
      <c r="EQ185" s="215"/>
      <c r="ER185" s="215"/>
      <c r="ES185" s="215"/>
      <c r="ET185" s="215"/>
      <c r="EU185" s="215"/>
      <c r="EV185" s="215"/>
      <c r="EW185" s="215"/>
      <c r="EX185" s="215"/>
      <c r="EY185" s="215"/>
      <c r="EZ185" s="215"/>
      <c r="FA185" s="215"/>
      <c r="FB185" s="215"/>
      <c r="FC185" s="215"/>
      <c r="FD185" s="215"/>
      <c r="FE185" s="215"/>
      <c r="FF185" s="215"/>
      <c r="FG185" s="215"/>
      <c r="FH185" s="215"/>
      <c r="FI185" s="215"/>
      <c r="FJ185" s="215"/>
      <c r="FK185" s="215"/>
      <c r="FL185" s="215"/>
      <c r="FM185" s="215"/>
      <c r="FN185" s="215"/>
      <c r="FO185" s="215"/>
    </row>
    <row r="186" spans="1:171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5"/>
      <c r="CM186" s="215"/>
      <c r="CN186" s="215"/>
      <c r="CO186" s="215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5"/>
      <c r="DP186" s="215"/>
      <c r="DQ186" s="215"/>
      <c r="DR186" s="215"/>
      <c r="DS186" s="215"/>
      <c r="DT186" s="215"/>
      <c r="DU186" s="215"/>
      <c r="DV186" s="215"/>
      <c r="DW186" s="215"/>
      <c r="DX186" s="215"/>
      <c r="DY186" s="215"/>
      <c r="DZ186" s="215"/>
      <c r="EA186" s="215"/>
      <c r="EB186" s="215"/>
      <c r="EC186" s="215"/>
      <c r="ED186" s="215"/>
      <c r="EE186" s="215"/>
      <c r="EF186" s="215"/>
      <c r="EG186" s="215"/>
      <c r="EH186" s="215"/>
      <c r="EI186" s="215"/>
      <c r="EJ186" s="215"/>
      <c r="EK186" s="215"/>
      <c r="EL186" s="215"/>
      <c r="EM186" s="215"/>
      <c r="EN186" s="215"/>
      <c r="EO186" s="215"/>
      <c r="EP186" s="215"/>
      <c r="EQ186" s="215"/>
      <c r="ER186" s="215"/>
      <c r="ES186" s="215"/>
      <c r="ET186" s="215"/>
      <c r="EU186" s="215"/>
      <c r="EV186" s="215"/>
      <c r="EW186" s="215"/>
      <c r="EX186" s="215"/>
      <c r="EY186" s="215"/>
      <c r="EZ186" s="215"/>
      <c r="FA186" s="215"/>
      <c r="FB186" s="215"/>
      <c r="FC186" s="215"/>
      <c r="FD186" s="215"/>
      <c r="FE186" s="215"/>
      <c r="FF186" s="215"/>
      <c r="FG186" s="215"/>
      <c r="FH186" s="215"/>
      <c r="FI186" s="215"/>
      <c r="FJ186" s="215"/>
      <c r="FK186" s="215"/>
      <c r="FL186" s="215"/>
      <c r="FM186" s="215"/>
      <c r="FN186" s="215"/>
      <c r="FO186" s="215"/>
    </row>
    <row r="187" spans="1:171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  <c r="BI187" s="215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5"/>
      <c r="CM187" s="215"/>
      <c r="CN187" s="215"/>
      <c r="CO187" s="215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5"/>
      <c r="DP187" s="215"/>
      <c r="DQ187" s="215"/>
      <c r="DR187" s="215"/>
      <c r="DS187" s="215"/>
      <c r="DT187" s="215"/>
      <c r="DU187" s="215"/>
      <c r="DV187" s="215"/>
      <c r="DW187" s="215"/>
      <c r="DX187" s="215"/>
      <c r="DY187" s="215"/>
      <c r="DZ187" s="215"/>
      <c r="EA187" s="215"/>
      <c r="EB187" s="215"/>
      <c r="EC187" s="215"/>
      <c r="ED187" s="215"/>
      <c r="EE187" s="215"/>
      <c r="EF187" s="215"/>
      <c r="EG187" s="215"/>
      <c r="EH187" s="215"/>
      <c r="EI187" s="215"/>
      <c r="EJ187" s="215"/>
      <c r="EK187" s="215"/>
      <c r="EL187" s="215"/>
      <c r="EM187" s="215"/>
      <c r="EN187" s="215"/>
      <c r="EO187" s="215"/>
      <c r="EP187" s="215"/>
      <c r="EQ187" s="215"/>
      <c r="ER187" s="215"/>
      <c r="ES187" s="215"/>
      <c r="ET187" s="215"/>
      <c r="EU187" s="215"/>
      <c r="EV187" s="215"/>
      <c r="EW187" s="215"/>
      <c r="EX187" s="215"/>
      <c r="EY187" s="215"/>
      <c r="EZ187" s="215"/>
      <c r="FA187" s="215"/>
      <c r="FB187" s="215"/>
      <c r="FC187" s="215"/>
      <c r="FD187" s="215"/>
      <c r="FE187" s="215"/>
      <c r="FF187" s="215"/>
      <c r="FG187" s="215"/>
      <c r="FH187" s="215"/>
      <c r="FI187" s="215"/>
      <c r="FJ187" s="215"/>
      <c r="FK187" s="215"/>
      <c r="FL187" s="215"/>
      <c r="FM187" s="215"/>
      <c r="FN187" s="215"/>
      <c r="FO187" s="215"/>
    </row>
    <row r="188" spans="1:171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5"/>
      <c r="DP188" s="215"/>
      <c r="DQ188" s="215"/>
      <c r="DR188" s="215"/>
      <c r="DS188" s="215"/>
      <c r="DT188" s="215"/>
      <c r="DU188" s="215"/>
      <c r="DV188" s="215"/>
      <c r="DW188" s="215"/>
      <c r="DX188" s="215"/>
      <c r="DY188" s="215"/>
      <c r="DZ188" s="215"/>
      <c r="EA188" s="215"/>
      <c r="EB188" s="215"/>
      <c r="EC188" s="215"/>
      <c r="ED188" s="215"/>
      <c r="EE188" s="215"/>
      <c r="EF188" s="215"/>
      <c r="EG188" s="215"/>
      <c r="EH188" s="215"/>
      <c r="EI188" s="215"/>
      <c r="EJ188" s="215"/>
      <c r="EK188" s="215"/>
      <c r="EL188" s="215"/>
      <c r="EM188" s="215"/>
      <c r="EN188" s="215"/>
      <c r="EO188" s="215"/>
      <c r="EP188" s="215"/>
      <c r="EQ188" s="215"/>
      <c r="ER188" s="215"/>
      <c r="ES188" s="215"/>
      <c r="ET188" s="215"/>
      <c r="EU188" s="215"/>
      <c r="EV188" s="215"/>
      <c r="EW188" s="215"/>
      <c r="EX188" s="215"/>
      <c r="EY188" s="215"/>
      <c r="EZ188" s="215"/>
      <c r="FA188" s="215"/>
      <c r="FB188" s="215"/>
      <c r="FC188" s="215"/>
      <c r="FD188" s="215"/>
      <c r="FE188" s="215"/>
      <c r="FF188" s="215"/>
      <c r="FG188" s="215"/>
      <c r="FH188" s="215"/>
      <c r="FI188" s="215"/>
      <c r="FJ188" s="215"/>
      <c r="FK188" s="215"/>
      <c r="FL188" s="215"/>
      <c r="FM188" s="215"/>
      <c r="FN188" s="215"/>
      <c r="FO188" s="215"/>
    </row>
    <row r="189" spans="1:171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5"/>
      <c r="DD189" s="215"/>
      <c r="DE189" s="215"/>
      <c r="DF189" s="215"/>
      <c r="DG189" s="215"/>
      <c r="DH189" s="215"/>
      <c r="DI189" s="215"/>
      <c r="DJ189" s="215"/>
      <c r="DK189" s="215"/>
      <c r="DL189" s="215"/>
      <c r="DM189" s="215"/>
      <c r="DN189" s="215"/>
      <c r="DO189" s="215"/>
      <c r="DP189" s="215"/>
      <c r="DQ189" s="215"/>
      <c r="DR189" s="215"/>
      <c r="DS189" s="215"/>
      <c r="DT189" s="215"/>
      <c r="DU189" s="215"/>
      <c r="DV189" s="215"/>
      <c r="DW189" s="215"/>
      <c r="DX189" s="215"/>
      <c r="DY189" s="215"/>
      <c r="DZ189" s="215"/>
      <c r="EA189" s="215"/>
      <c r="EB189" s="215"/>
      <c r="EC189" s="215"/>
      <c r="ED189" s="215"/>
      <c r="EE189" s="215"/>
      <c r="EF189" s="215"/>
      <c r="EG189" s="215"/>
      <c r="EH189" s="215"/>
      <c r="EI189" s="215"/>
      <c r="EJ189" s="215"/>
      <c r="EK189" s="215"/>
      <c r="EL189" s="215"/>
      <c r="EM189" s="215"/>
      <c r="EN189" s="215"/>
      <c r="EO189" s="215"/>
      <c r="EP189" s="215"/>
      <c r="EQ189" s="215"/>
      <c r="ER189" s="215"/>
      <c r="ES189" s="215"/>
      <c r="ET189" s="215"/>
      <c r="EU189" s="215"/>
      <c r="EV189" s="215"/>
      <c r="EW189" s="215"/>
      <c r="EX189" s="215"/>
      <c r="EY189" s="215"/>
      <c r="EZ189" s="215"/>
      <c r="FA189" s="215"/>
      <c r="FB189" s="215"/>
      <c r="FC189" s="215"/>
      <c r="FD189" s="215"/>
      <c r="FE189" s="215"/>
      <c r="FF189" s="215"/>
      <c r="FG189" s="215"/>
      <c r="FH189" s="215"/>
      <c r="FI189" s="215"/>
      <c r="FJ189" s="215"/>
      <c r="FK189" s="215"/>
      <c r="FL189" s="215"/>
      <c r="FM189" s="215"/>
      <c r="FN189" s="215"/>
      <c r="FO189" s="215"/>
    </row>
    <row r="190" spans="1:171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5"/>
      <c r="DD190" s="215"/>
      <c r="DE190" s="215"/>
      <c r="DF190" s="215"/>
      <c r="DG190" s="215"/>
      <c r="DH190" s="215"/>
      <c r="DI190" s="215"/>
      <c r="DJ190" s="215"/>
      <c r="DK190" s="215"/>
      <c r="DL190" s="215"/>
      <c r="DM190" s="215"/>
      <c r="DN190" s="215"/>
      <c r="DO190" s="215"/>
      <c r="DP190" s="215"/>
      <c r="DQ190" s="215"/>
      <c r="DR190" s="215"/>
      <c r="DS190" s="215"/>
      <c r="DT190" s="215"/>
      <c r="DU190" s="215"/>
      <c r="DV190" s="215"/>
      <c r="DW190" s="215"/>
      <c r="DX190" s="215"/>
      <c r="DY190" s="215"/>
      <c r="DZ190" s="215"/>
      <c r="EA190" s="215"/>
      <c r="EB190" s="215"/>
      <c r="EC190" s="215"/>
      <c r="ED190" s="215"/>
      <c r="EE190" s="215"/>
      <c r="EF190" s="215"/>
      <c r="EG190" s="215"/>
      <c r="EH190" s="215"/>
      <c r="EI190" s="215"/>
      <c r="EJ190" s="215"/>
      <c r="EK190" s="215"/>
      <c r="EL190" s="215"/>
      <c r="EM190" s="215"/>
      <c r="EN190" s="215"/>
      <c r="EO190" s="215"/>
      <c r="EP190" s="215"/>
      <c r="EQ190" s="215"/>
      <c r="ER190" s="215"/>
      <c r="ES190" s="215"/>
      <c r="ET190" s="215"/>
      <c r="EU190" s="215"/>
      <c r="EV190" s="215"/>
      <c r="EW190" s="215"/>
      <c r="EX190" s="215"/>
      <c r="EY190" s="215"/>
      <c r="EZ190" s="215"/>
      <c r="FA190" s="215"/>
      <c r="FB190" s="215"/>
      <c r="FC190" s="215"/>
      <c r="FD190" s="215"/>
      <c r="FE190" s="215"/>
      <c r="FF190" s="215"/>
      <c r="FG190" s="215"/>
      <c r="FH190" s="215"/>
      <c r="FI190" s="215"/>
      <c r="FJ190" s="215"/>
      <c r="FK190" s="215"/>
      <c r="FL190" s="215"/>
      <c r="FM190" s="215"/>
      <c r="FN190" s="215"/>
      <c r="FO190" s="215"/>
    </row>
    <row r="191" spans="1:171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5"/>
      <c r="CM191" s="215"/>
      <c r="CN191" s="215"/>
      <c r="CO191" s="215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5"/>
      <c r="DD191" s="215"/>
      <c r="DE191" s="215"/>
      <c r="DF191" s="215"/>
      <c r="DG191" s="215"/>
      <c r="DH191" s="215"/>
      <c r="DI191" s="215"/>
      <c r="DJ191" s="215"/>
      <c r="DK191" s="215"/>
      <c r="DL191" s="215"/>
      <c r="DM191" s="215"/>
      <c r="DN191" s="215"/>
      <c r="DO191" s="215"/>
      <c r="DP191" s="215"/>
      <c r="DQ191" s="215"/>
      <c r="DR191" s="215"/>
      <c r="DS191" s="215"/>
      <c r="DT191" s="215"/>
      <c r="DU191" s="215"/>
      <c r="DV191" s="215"/>
      <c r="DW191" s="215"/>
      <c r="DX191" s="215"/>
      <c r="DY191" s="215"/>
      <c r="DZ191" s="215"/>
      <c r="EA191" s="215"/>
      <c r="EB191" s="215"/>
      <c r="EC191" s="215"/>
      <c r="ED191" s="215"/>
      <c r="EE191" s="215"/>
      <c r="EF191" s="215"/>
      <c r="EG191" s="215"/>
      <c r="EH191" s="215"/>
      <c r="EI191" s="215"/>
      <c r="EJ191" s="215"/>
      <c r="EK191" s="215"/>
      <c r="EL191" s="215"/>
      <c r="EM191" s="215"/>
      <c r="EN191" s="215"/>
      <c r="EO191" s="215"/>
      <c r="EP191" s="215"/>
      <c r="EQ191" s="215"/>
      <c r="ER191" s="215"/>
      <c r="ES191" s="215"/>
      <c r="ET191" s="215"/>
      <c r="EU191" s="215"/>
      <c r="EV191" s="215"/>
      <c r="EW191" s="215"/>
      <c r="EX191" s="215"/>
      <c r="EY191" s="215"/>
      <c r="EZ191" s="215"/>
      <c r="FA191" s="215"/>
      <c r="FB191" s="215"/>
      <c r="FC191" s="215"/>
      <c r="FD191" s="215"/>
      <c r="FE191" s="215"/>
      <c r="FF191" s="215"/>
      <c r="FG191" s="215"/>
      <c r="FH191" s="215"/>
      <c r="FI191" s="215"/>
      <c r="FJ191" s="215"/>
      <c r="FK191" s="215"/>
      <c r="FL191" s="215"/>
      <c r="FM191" s="215"/>
      <c r="FN191" s="215"/>
      <c r="FO191" s="215"/>
    </row>
    <row r="192" spans="1:171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5"/>
      <c r="CM192" s="215"/>
      <c r="CN192" s="215"/>
      <c r="CO192" s="215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5"/>
      <c r="DD192" s="215"/>
      <c r="DE192" s="215"/>
      <c r="DF192" s="215"/>
      <c r="DG192" s="215"/>
      <c r="DH192" s="215"/>
      <c r="DI192" s="215"/>
      <c r="DJ192" s="215"/>
      <c r="DK192" s="215"/>
      <c r="DL192" s="215"/>
      <c r="DM192" s="215"/>
      <c r="DN192" s="215"/>
      <c r="DO192" s="215"/>
      <c r="DP192" s="215"/>
      <c r="DQ192" s="215"/>
      <c r="DR192" s="215"/>
      <c r="DS192" s="215"/>
      <c r="DT192" s="215"/>
      <c r="DU192" s="215"/>
      <c r="DV192" s="215"/>
      <c r="DW192" s="215"/>
      <c r="DX192" s="215"/>
      <c r="DY192" s="215"/>
      <c r="DZ192" s="215"/>
      <c r="EA192" s="215"/>
      <c r="EB192" s="215"/>
      <c r="EC192" s="215"/>
      <c r="ED192" s="215"/>
      <c r="EE192" s="215"/>
      <c r="EF192" s="215"/>
      <c r="EG192" s="215"/>
      <c r="EH192" s="215"/>
      <c r="EI192" s="215"/>
      <c r="EJ192" s="215"/>
      <c r="EK192" s="215"/>
      <c r="EL192" s="215"/>
      <c r="EM192" s="215"/>
      <c r="EN192" s="215"/>
      <c r="EO192" s="215"/>
      <c r="EP192" s="215"/>
      <c r="EQ192" s="215"/>
      <c r="ER192" s="215"/>
      <c r="ES192" s="215"/>
      <c r="ET192" s="215"/>
      <c r="EU192" s="215"/>
      <c r="EV192" s="215"/>
      <c r="EW192" s="215"/>
      <c r="EX192" s="215"/>
      <c r="EY192" s="215"/>
      <c r="EZ192" s="215"/>
      <c r="FA192" s="215"/>
      <c r="FB192" s="215"/>
      <c r="FC192" s="215"/>
      <c r="FD192" s="215"/>
      <c r="FE192" s="215"/>
      <c r="FF192" s="215"/>
      <c r="FG192" s="215"/>
      <c r="FH192" s="215"/>
      <c r="FI192" s="215"/>
      <c r="FJ192" s="215"/>
      <c r="FK192" s="215"/>
      <c r="FL192" s="215"/>
      <c r="FM192" s="215"/>
      <c r="FN192" s="215"/>
      <c r="FO192" s="215"/>
    </row>
    <row r="193" spans="1:171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5"/>
      <c r="CM193" s="215"/>
      <c r="CN193" s="215"/>
      <c r="CO193" s="215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5"/>
      <c r="DD193" s="215"/>
      <c r="DE193" s="215"/>
      <c r="DF193" s="215"/>
      <c r="DG193" s="215"/>
      <c r="DH193" s="215"/>
      <c r="DI193" s="215"/>
      <c r="DJ193" s="215"/>
      <c r="DK193" s="215"/>
      <c r="DL193" s="215"/>
      <c r="DM193" s="215"/>
      <c r="DN193" s="215"/>
      <c r="DO193" s="215"/>
      <c r="DP193" s="215"/>
      <c r="DQ193" s="215"/>
      <c r="DR193" s="215"/>
      <c r="DS193" s="215"/>
      <c r="DT193" s="215"/>
      <c r="DU193" s="215"/>
      <c r="DV193" s="215"/>
      <c r="DW193" s="215"/>
      <c r="DX193" s="215"/>
      <c r="DY193" s="215"/>
      <c r="DZ193" s="215"/>
      <c r="EA193" s="215"/>
      <c r="EB193" s="215"/>
      <c r="EC193" s="215"/>
      <c r="ED193" s="215"/>
      <c r="EE193" s="215"/>
      <c r="EF193" s="215"/>
      <c r="EG193" s="215"/>
      <c r="EH193" s="215"/>
      <c r="EI193" s="215"/>
      <c r="EJ193" s="215"/>
      <c r="EK193" s="215"/>
      <c r="EL193" s="215"/>
      <c r="EM193" s="215"/>
      <c r="EN193" s="215"/>
      <c r="EO193" s="215"/>
      <c r="EP193" s="215"/>
      <c r="EQ193" s="215"/>
      <c r="ER193" s="215"/>
      <c r="ES193" s="215"/>
      <c r="ET193" s="215"/>
      <c r="EU193" s="215"/>
      <c r="EV193" s="215"/>
      <c r="EW193" s="215"/>
      <c r="EX193" s="215"/>
      <c r="EY193" s="215"/>
      <c r="EZ193" s="215"/>
      <c r="FA193" s="215"/>
      <c r="FB193" s="215"/>
      <c r="FC193" s="215"/>
      <c r="FD193" s="215"/>
      <c r="FE193" s="215"/>
      <c r="FF193" s="215"/>
      <c r="FG193" s="215"/>
      <c r="FH193" s="215"/>
      <c r="FI193" s="215"/>
      <c r="FJ193" s="215"/>
      <c r="FK193" s="215"/>
      <c r="FL193" s="215"/>
      <c r="FM193" s="215"/>
      <c r="FN193" s="215"/>
      <c r="FO193" s="215"/>
    </row>
    <row r="194" spans="1:171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5"/>
      <c r="CA194" s="215"/>
      <c r="CB194" s="215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5"/>
      <c r="CM194" s="215"/>
      <c r="CN194" s="215"/>
      <c r="CO194" s="215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5"/>
      <c r="DD194" s="215"/>
      <c r="DE194" s="215"/>
      <c r="DF194" s="215"/>
      <c r="DG194" s="215"/>
      <c r="DH194" s="215"/>
      <c r="DI194" s="215"/>
      <c r="DJ194" s="215"/>
      <c r="DK194" s="215"/>
      <c r="DL194" s="215"/>
      <c r="DM194" s="215"/>
      <c r="DN194" s="215"/>
      <c r="DO194" s="215"/>
      <c r="DP194" s="215"/>
      <c r="DQ194" s="215"/>
      <c r="DR194" s="215"/>
      <c r="DS194" s="215"/>
      <c r="DT194" s="215"/>
      <c r="DU194" s="215"/>
      <c r="DV194" s="215"/>
      <c r="DW194" s="215"/>
      <c r="DX194" s="215"/>
      <c r="DY194" s="215"/>
      <c r="DZ194" s="215"/>
      <c r="EA194" s="215"/>
      <c r="EB194" s="215"/>
      <c r="EC194" s="215"/>
      <c r="ED194" s="215"/>
      <c r="EE194" s="215"/>
      <c r="EF194" s="215"/>
      <c r="EG194" s="215"/>
      <c r="EH194" s="215"/>
      <c r="EI194" s="215"/>
      <c r="EJ194" s="215"/>
      <c r="EK194" s="215"/>
      <c r="EL194" s="215"/>
      <c r="EM194" s="215"/>
      <c r="EN194" s="215"/>
      <c r="EO194" s="215"/>
      <c r="EP194" s="215"/>
      <c r="EQ194" s="215"/>
      <c r="ER194" s="215"/>
      <c r="ES194" s="215"/>
      <c r="ET194" s="215"/>
      <c r="EU194" s="215"/>
      <c r="EV194" s="215"/>
      <c r="EW194" s="215"/>
      <c r="EX194" s="215"/>
      <c r="EY194" s="215"/>
      <c r="EZ194" s="215"/>
      <c r="FA194" s="215"/>
      <c r="FB194" s="215"/>
      <c r="FC194" s="215"/>
      <c r="FD194" s="215"/>
      <c r="FE194" s="215"/>
      <c r="FF194" s="215"/>
      <c r="FG194" s="215"/>
      <c r="FH194" s="215"/>
      <c r="FI194" s="215"/>
      <c r="FJ194" s="215"/>
      <c r="FK194" s="215"/>
      <c r="FL194" s="215"/>
      <c r="FM194" s="215"/>
      <c r="FN194" s="215"/>
      <c r="FO194" s="215"/>
    </row>
    <row r="195" spans="1:171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5"/>
      <c r="CA195" s="215"/>
      <c r="CB195" s="215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5"/>
      <c r="CM195" s="215"/>
      <c r="CN195" s="215"/>
      <c r="CO195" s="215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5"/>
      <c r="DD195" s="215"/>
      <c r="DE195" s="215"/>
      <c r="DF195" s="215"/>
      <c r="DG195" s="215"/>
      <c r="DH195" s="215"/>
      <c r="DI195" s="215"/>
      <c r="DJ195" s="215"/>
      <c r="DK195" s="215"/>
      <c r="DL195" s="215"/>
      <c r="DM195" s="215"/>
      <c r="DN195" s="215"/>
      <c r="DO195" s="215"/>
      <c r="DP195" s="215"/>
      <c r="DQ195" s="215"/>
      <c r="DR195" s="215"/>
      <c r="DS195" s="215"/>
      <c r="DT195" s="215"/>
      <c r="DU195" s="215"/>
      <c r="DV195" s="215"/>
      <c r="DW195" s="215"/>
      <c r="DX195" s="215"/>
      <c r="DY195" s="215"/>
      <c r="DZ195" s="215"/>
      <c r="EA195" s="215"/>
      <c r="EB195" s="215"/>
      <c r="EC195" s="215"/>
      <c r="ED195" s="215"/>
      <c r="EE195" s="215"/>
      <c r="EF195" s="215"/>
      <c r="EG195" s="215"/>
      <c r="EH195" s="215"/>
      <c r="EI195" s="215"/>
      <c r="EJ195" s="215"/>
      <c r="EK195" s="215"/>
      <c r="EL195" s="215"/>
      <c r="EM195" s="215"/>
      <c r="EN195" s="215"/>
      <c r="EO195" s="215"/>
      <c r="EP195" s="215"/>
      <c r="EQ195" s="215"/>
      <c r="ER195" s="215"/>
      <c r="ES195" s="215"/>
      <c r="ET195" s="215"/>
      <c r="EU195" s="215"/>
      <c r="EV195" s="215"/>
      <c r="EW195" s="215"/>
      <c r="EX195" s="215"/>
      <c r="EY195" s="215"/>
      <c r="EZ195" s="215"/>
      <c r="FA195" s="215"/>
      <c r="FB195" s="215"/>
      <c r="FC195" s="215"/>
      <c r="FD195" s="215"/>
      <c r="FE195" s="215"/>
      <c r="FF195" s="215"/>
      <c r="FG195" s="215"/>
      <c r="FH195" s="215"/>
      <c r="FI195" s="215"/>
      <c r="FJ195" s="215"/>
      <c r="FK195" s="215"/>
      <c r="FL195" s="215"/>
      <c r="FM195" s="215"/>
      <c r="FN195" s="215"/>
      <c r="FO195" s="215"/>
    </row>
    <row r="196" spans="1:171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5"/>
      <c r="CA196" s="215"/>
      <c r="CB196" s="215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5"/>
      <c r="CM196" s="215"/>
      <c r="CN196" s="215"/>
      <c r="CO196" s="215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5"/>
      <c r="DD196" s="215"/>
      <c r="DE196" s="215"/>
      <c r="DF196" s="215"/>
      <c r="DG196" s="215"/>
      <c r="DH196" s="215"/>
      <c r="DI196" s="215"/>
      <c r="DJ196" s="215"/>
      <c r="DK196" s="215"/>
      <c r="DL196" s="215"/>
      <c r="DM196" s="215"/>
      <c r="DN196" s="215"/>
      <c r="DO196" s="215"/>
      <c r="DP196" s="215"/>
      <c r="DQ196" s="215"/>
      <c r="DR196" s="215"/>
      <c r="DS196" s="215"/>
      <c r="DT196" s="215"/>
      <c r="DU196" s="215"/>
      <c r="DV196" s="215"/>
      <c r="DW196" s="215"/>
      <c r="DX196" s="215"/>
      <c r="DY196" s="215"/>
      <c r="DZ196" s="215"/>
      <c r="EA196" s="215"/>
      <c r="EB196" s="215"/>
      <c r="EC196" s="215"/>
      <c r="ED196" s="215"/>
      <c r="EE196" s="215"/>
      <c r="EF196" s="215"/>
      <c r="EG196" s="215"/>
      <c r="EH196" s="215"/>
      <c r="EI196" s="215"/>
      <c r="EJ196" s="215"/>
      <c r="EK196" s="215"/>
      <c r="EL196" s="215"/>
      <c r="EM196" s="215"/>
      <c r="EN196" s="215"/>
      <c r="EO196" s="215"/>
      <c r="EP196" s="215"/>
      <c r="EQ196" s="215"/>
      <c r="ER196" s="215"/>
      <c r="ES196" s="215"/>
      <c r="ET196" s="215"/>
      <c r="EU196" s="215"/>
      <c r="EV196" s="215"/>
      <c r="EW196" s="215"/>
      <c r="EX196" s="215"/>
      <c r="EY196" s="215"/>
      <c r="EZ196" s="215"/>
      <c r="FA196" s="215"/>
      <c r="FB196" s="215"/>
      <c r="FC196" s="215"/>
      <c r="FD196" s="215"/>
      <c r="FE196" s="215"/>
      <c r="FF196" s="215"/>
      <c r="FG196" s="215"/>
      <c r="FH196" s="215"/>
      <c r="FI196" s="215"/>
      <c r="FJ196" s="215"/>
      <c r="FK196" s="215"/>
      <c r="FL196" s="215"/>
      <c r="FM196" s="215"/>
      <c r="FN196" s="215"/>
      <c r="FO196" s="215"/>
    </row>
    <row r="197" spans="1:171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15"/>
      <c r="BN197" s="215"/>
      <c r="BO197" s="215"/>
      <c r="BP197" s="215"/>
      <c r="BQ197" s="215"/>
      <c r="BR197" s="215"/>
      <c r="BS197" s="215"/>
      <c r="BT197" s="215"/>
      <c r="BU197" s="215"/>
      <c r="BV197" s="215"/>
      <c r="BW197" s="215"/>
      <c r="BX197" s="215"/>
      <c r="BY197" s="215"/>
      <c r="BZ197" s="215"/>
      <c r="CA197" s="215"/>
      <c r="CB197" s="215"/>
      <c r="CC197" s="215"/>
      <c r="CD197" s="215"/>
      <c r="CE197" s="215"/>
      <c r="CF197" s="215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5"/>
      <c r="CR197" s="215"/>
      <c r="CS197" s="215"/>
      <c r="CT197" s="215"/>
      <c r="CU197" s="215"/>
      <c r="CV197" s="215"/>
      <c r="CW197" s="215"/>
      <c r="CX197" s="215"/>
      <c r="CY197" s="215"/>
      <c r="CZ197" s="215"/>
      <c r="DA197" s="215"/>
      <c r="DB197" s="215"/>
      <c r="DC197" s="215"/>
      <c r="DD197" s="215"/>
      <c r="DE197" s="215"/>
      <c r="DF197" s="215"/>
      <c r="DG197" s="215"/>
      <c r="DH197" s="215"/>
      <c r="DI197" s="215"/>
      <c r="DJ197" s="215"/>
      <c r="DK197" s="215"/>
      <c r="DL197" s="215"/>
      <c r="DM197" s="215"/>
      <c r="DN197" s="215"/>
      <c r="DO197" s="215"/>
      <c r="DP197" s="215"/>
      <c r="DQ197" s="215"/>
      <c r="DR197" s="215"/>
      <c r="DS197" s="215"/>
      <c r="DT197" s="215"/>
      <c r="DU197" s="215"/>
      <c r="DV197" s="215"/>
      <c r="DW197" s="215"/>
      <c r="DX197" s="215"/>
      <c r="DY197" s="215"/>
      <c r="DZ197" s="215"/>
      <c r="EA197" s="215"/>
      <c r="EB197" s="215"/>
      <c r="EC197" s="215"/>
      <c r="ED197" s="215"/>
      <c r="EE197" s="215"/>
      <c r="EF197" s="215"/>
      <c r="EG197" s="215"/>
      <c r="EH197" s="215"/>
      <c r="EI197" s="215"/>
      <c r="EJ197" s="215"/>
      <c r="EK197" s="215"/>
      <c r="EL197" s="215"/>
      <c r="EM197" s="215"/>
      <c r="EN197" s="215"/>
      <c r="EO197" s="215"/>
      <c r="EP197" s="215"/>
      <c r="EQ197" s="215"/>
      <c r="ER197" s="215"/>
      <c r="ES197" s="215"/>
      <c r="ET197" s="215"/>
      <c r="EU197" s="215"/>
      <c r="EV197" s="215"/>
      <c r="EW197" s="215"/>
      <c r="EX197" s="215"/>
      <c r="EY197" s="215"/>
      <c r="EZ197" s="215"/>
      <c r="FA197" s="215"/>
      <c r="FB197" s="215"/>
      <c r="FC197" s="215"/>
      <c r="FD197" s="215"/>
      <c r="FE197" s="215"/>
      <c r="FF197" s="215"/>
      <c r="FG197" s="215"/>
      <c r="FH197" s="215"/>
      <c r="FI197" s="215"/>
      <c r="FJ197" s="215"/>
      <c r="FK197" s="215"/>
      <c r="FL197" s="215"/>
      <c r="FM197" s="215"/>
      <c r="FN197" s="215"/>
      <c r="FO197" s="215"/>
    </row>
    <row r="198" spans="1:171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5"/>
      <c r="CA198" s="215"/>
      <c r="CB198" s="215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5"/>
      <c r="CM198" s="215"/>
      <c r="CN198" s="215"/>
      <c r="CO198" s="215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5"/>
      <c r="DD198" s="215"/>
      <c r="DE198" s="215"/>
      <c r="DF198" s="215"/>
      <c r="DG198" s="215"/>
      <c r="DH198" s="215"/>
      <c r="DI198" s="215"/>
      <c r="DJ198" s="215"/>
      <c r="DK198" s="215"/>
      <c r="DL198" s="215"/>
      <c r="DM198" s="215"/>
      <c r="DN198" s="215"/>
      <c r="DO198" s="215"/>
      <c r="DP198" s="215"/>
      <c r="DQ198" s="215"/>
      <c r="DR198" s="215"/>
      <c r="DS198" s="215"/>
      <c r="DT198" s="215"/>
      <c r="DU198" s="215"/>
      <c r="DV198" s="215"/>
      <c r="DW198" s="215"/>
      <c r="DX198" s="215"/>
      <c r="DY198" s="215"/>
      <c r="DZ198" s="215"/>
      <c r="EA198" s="215"/>
      <c r="EB198" s="215"/>
      <c r="EC198" s="215"/>
      <c r="ED198" s="215"/>
      <c r="EE198" s="215"/>
      <c r="EF198" s="215"/>
      <c r="EG198" s="215"/>
      <c r="EH198" s="215"/>
      <c r="EI198" s="215"/>
      <c r="EJ198" s="215"/>
      <c r="EK198" s="215"/>
      <c r="EL198" s="215"/>
      <c r="EM198" s="215"/>
      <c r="EN198" s="215"/>
      <c r="EO198" s="215"/>
      <c r="EP198" s="215"/>
      <c r="EQ198" s="215"/>
      <c r="ER198" s="215"/>
      <c r="ES198" s="215"/>
      <c r="ET198" s="215"/>
      <c r="EU198" s="215"/>
      <c r="EV198" s="215"/>
      <c r="EW198" s="215"/>
      <c r="EX198" s="215"/>
      <c r="EY198" s="215"/>
      <c r="EZ198" s="215"/>
      <c r="FA198" s="215"/>
      <c r="FB198" s="215"/>
      <c r="FC198" s="215"/>
      <c r="FD198" s="215"/>
      <c r="FE198" s="215"/>
      <c r="FF198" s="215"/>
      <c r="FG198" s="215"/>
      <c r="FH198" s="215"/>
      <c r="FI198" s="215"/>
      <c r="FJ198" s="215"/>
      <c r="FK198" s="215"/>
      <c r="FL198" s="215"/>
      <c r="FM198" s="215"/>
      <c r="FN198" s="215"/>
      <c r="FO198" s="215"/>
    </row>
    <row r="199" spans="1:171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5"/>
      <c r="CA199" s="215"/>
      <c r="CB199" s="215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5"/>
      <c r="CM199" s="215"/>
      <c r="CN199" s="215"/>
      <c r="CO199" s="215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5"/>
      <c r="DD199" s="215"/>
      <c r="DE199" s="215"/>
      <c r="DF199" s="215"/>
      <c r="DG199" s="215"/>
      <c r="DH199" s="215"/>
      <c r="DI199" s="215"/>
      <c r="DJ199" s="215"/>
      <c r="DK199" s="215"/>
      <c r="DL199" s="215"/>
      <c r="DM199" s="215"/>
      <c r="DN199" s="215"/>
      <c r="DO199" s="215"/>
      <c r="DP199" s="215"/>
      <c r="DQ199" s="215"/>
      <c r="DR199" s="215"/>
      <c r="DS199" s="215"/>
      <c r="DT199" s="215"/>
      <c r="DU199" s="215"/>
      <c r="DV199" s="215"/>
      <c r="DW199" s="215"/>
      <c r="DX199" s="215"/>
      <c r="DY199" s="215"/>
      <c r="DZ199" s="215"/>
      <c r="EA199" s="215"/>
      <c r="EB199" s="215"/>
      <c r="EC199" s="215"/>
      <c r="ED199" s="215"/>
      <c r="EE199" s="215"/>
      <c r="EF199" s="215"/>
      <c r="EG199" s="215"/>
      <c r="EH199" s="215"/>
      <c r="EI199" s="215"/>
      <c r="EJ199" s="215"/>
      <c r="EK199" s="215"/>
      <c r="EL199" s="215"/>
      <c r="EM199" s="215"/>
      <c r="EN199" s="215"/>
      <c r="EO199" s="215"/>
      <c r="EP199" s="215"/>
      <c r="EQ199" s="215"/>
      <c r="ER199" s="215"/>
      <c r="ES199" s="215"/>
      <c r="ET199" s="215"/>
      <c r="EU199" s="215"/>
      <c r="EV199" s="215"/>
      <c r="EW199" s="215"/>
      <c r="EX199" s="215"/>
      <c r="EY199" s="215"/>
      <c r="EZ199" s="215"/>
      <c r="FA199" s="215"/>
      <c r="FB199" s="215"/>
      <c r="FC199" s="215"/>
      <c r="FD199" s="215"/>
      <c r="FE199" s="215"/>
      <c r="FF199" s="215"/>
      <c r="FG199" s="215"/>
      <c r="FH199" s="215"/>
      <c r="FI199" s="215"/>
      <c r="FJ199" s="215"/>
      <c r="FK199" s="215"/>
      <c r="FL199" s="215"/>
      <c r="FM199" s="215"/>
      <c r="FN199" s="215"/>
      <c r="FO199" s="215"/>
    </row>
    <row r="200" spans="1:171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5"/>
      <c r="CA200" s="215"/>
      <c r="CB200" s="215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5"/>
      <c r="CM200" s="215"/>
      <c r="CN200" s="215"/>
      <c r="CO200" s="215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5"/>
      <c r="DD200" s="215"/>
      <c r="DE200" s="215"/>
      <c r="DF200" s="215"/>
      <c r="DG200" s="215"/>
      <c r="DH200" s="215"/>
      <c r="DI200" s="215"/>
      <c r="DJ200" s="215"/>
      <c r="DK200" s="215"/>
      <c r="DL200" s="215"/>
      <c r="DM200" s="215"/>
      <c r="DN200" s="215"/>
      <c r="DO200" s="215"/>
      <c r="DP200" s="215"/>
      <c r="DQ200" s="215"/>
      <c r="DR200" s="215"/>
      <c r="DS200" s="215"/>
      <c r="DT200" s="215"/>
      <c r="DU200" s="215"/>
      <c r="DV200" s="215"/>
      <c r="DW200" s="215"/>
      <c r="DX200" s="215"/>
      <c r="DY200" s="215"/>
      <c r="DZ200" s="215"/>
      <c r="EA200" s="215"/>
      <c r="EB200" s="215"/>
      <c r="EC200" s="215"/>
      <c r="ED200" s="215"/>
      <c r="EE200" s="215"/>
      <c r="EF200" s="215"/>
      <c r="EG200" s="215"/>
      <c r="EH200" s="215"/>
      <c r="EI200" s="215"/>
      <c r="EJ200" s="215"/>
      <c r="EK200" s="215"/>
      <c r="EL200" s="215"/>
      <c r="EM200" s="215"/>
      <c r="EN200" s="215"/>
      <c r="EO200" s="215"/>
      <c r="EP200" s="215"/>
      <c r="EQ200" s="215"/>
      <c r="ER200" s="215"/>
      <c r="ES200" s="215"/>
      <c r="ET200" s="215"/>
      <c r="EU200" s="215"/>
      <c r="EV200" s="215"/>
      <c r="EW200" s="215"/>
      <c r="EX200" s="215"/>
      <c r="EY200" s="215"/>
      <c r="EZ200" s="215"/>
      <c r="FA200" s="215"/>
      <c r="FB200" s="215"/>
      <c r="FC200" s="215"/>
      <c r="FD200" s="215"/>
      <c r="FE200" s="215"/>
      <c r="FF200" s="215"/>
      <c r="FG200" s="215"/>
      <c r="FH200" s="215"/>
      <c r="FI200" s="215"/>
      <c r="FJ200" s="215"/>
      <c r="FK200" s="215"/>
      <c r="FL200" s="215"/>
      <c r="FM200" s="215"/>
      <c r="FN200" s="215"/>
      <c r="FO200" s="215"/>
    </row>
    <row r="201" spans="1:171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5"/>
      <c r="CA201" s="215"/>
      <c r="CB201" s="215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5"/>
      <c r="CM201" s="215"/>
      <c r="CN201" s="215"/>
      <c r="CO201" s="215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5"/>
      <c r="DD201" s="215"/>
      <c r="DE201" s="215"/>
      <c r="DF201" s="215"/>
      <c r="DG201" s="215"/>
      <c r="DH201" s="215"/>
      <c r="DI201" s="215"/>
      <c r="DJ201" s="215"/>
      <c r="DK201" s="215"/>
      <c r="DL201" s="215"/>
      <c r="DM201" s="215"/>
      <c r="DN201" s="215"/>
      <c r="DO201" s="215"/>
      <c r="DP201" s="215"/>
      <c r="DQ201" s="215"/>
      <c r="DR201" s="215"/>
      <c r="DS201" s="215"/>
      <c r="DT201" s="215"/>
      <c r="DU201" s="215"/>
      <c r="DV201" s="215"/>
      <c r="DW201" s="215"/>
      <c r="DX201" s="215"/>
      <c r="DY201" s="215"/>
      <c r="DZ201" s="215"/>
      <c r="EA201" s="215"/>
      <c r="EB201" s="215"/>
      <c r="EC201" s="215"/>
      <c r="ED201" s="215"/>
      <c r="EE201" s="215"/>
      <c r="EF201" s="215"/>
      <c r="EG201" s="215"/>
      <c r="EH201" s="215"/>
      <c r="EI201" s="215"/>
      <c r="EJ201" s="215"/>
      <c r="EK201" s="215"/>
      <c r="EL201" s="215"/>
      <c r="EM201" s="215"/>
      <c r="EN201" s="215"/>
      <c r="EO201" s="215"/>
      <c r="EP201" s="215"/>
      <c r="EQ201" s="215"/>
      <c r="ER201" s="215"/>
      <c r="ES201" s="215"/>
      <c r="ET201" s="215"/>
      <c r="EU201" s="215"/>
      <c r="EV201" s="215"/>
      <c r="EW201" s="215"/>
      <c r="EX201" s="215"/>
      <c r="EY201" s="215"/>
      <c r="EZ201" s="215"/>
      <c r="FA201" s="215"/>
      <c r="FB201" s="215"/>
      <c r="FC201" s="215"/>
      <c r="FD201" s="215"/>
      <c r="FE201" s="215"/>
      <c r="FF201" s="215"/>
      <c r="FG201" s="215"/>
      <c r="FH201" s="215"/>
      <c r="FI201" s="215"/>
      <c r="FJ201" s="215"/>
      <c r="FK201" s="215"/>
      <c r="FL201" s="215"/>
      <c r="FM201" s="215"/>
      <c r="FN201" s="215"/>
      <c r="FO201" s="215"/>
    </row>
    <row r="202" spans="1:171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5"/>
      <c r="CM202" s="215"/>
      <c r="CN202" s="215"/>
      <c r="CO202" s="215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5"/>
      <c r="DD202" s="215"/>
      <c r="DE202" s="215"/>
      <c r="DF202" s="215"/>
      <c r="DG202" s="215"/>
      <c r="DH202" s="215"/>
      <c r="DI202" s="215"/>
      <c r="DJ202" s="215"/>
      <c r="DK202" s="215"/>
      <c r="DL202" s="215"/>
      <c r="DM202" s="215"/>
      <c r="DN202" s="215"/>
      <c r="DO202" s="215"/>
      <c r="DP202" s="215"/>
      <c r="DQ202" s="215"/>
      <c r="DR202" s="215"/>
      <c r="DS202" s="215"/>
      <c r="DT202" s="215"/>
      <c r="DU202" s="215"/>
      <c r="DV202" s="215"/>
      <c r="DW202" s="215"/>
      <c r="DX202" s="215"/>
      <c r="DY202" s="215"/>
      <c r="DZ202" s="215"/>
      <c r="EA202" s="215"/>
      <c r="EB202" s="215"/>
      <c r="EC202" s="215"/>
      <c r="ED202" s="215"/>
      <c r="EE202" s="215"/>
      <c r="EF202" s="215"/>
      <c r="EG202" s="215"/>
      <c r="EH202" s="215"/>
      <c r="EI202" s="215"/>
      <c r="EJ202" s="215"/>
      <c r="EK202" s="215"/>
      <c r="EL202" s="215"/>
      <c r="EM202" s="215"/>
      <c r="EN202" s="215"/>
      <c r="EO202" s="215"/>
      <c r="EP202" s="215"/>
      <c r="EQ202" s="215"/>
      <c r="ER202" s="215"/>
      <c r="ES202" s="215"/>
      <c r="ET202" s="215"/>
      <c r="EU202" s="215"/>
      <c r="EV202" s="215"/>
      <c r="EW202" s="215"/>
      <c r="EX202" s="215"/>
      <c r="EY202" s="215"/>
      <c r="EZ202" s="215"/>
      <c r="FA202" s="215"/>
      <c r="FB202" s="215"/>
      <c r="FC202" s="215"/>
      <c r="FD202" s="215"/>
      <c r="FE202" s="215"/>
      <c r="FF202" s="215"/>
      <c r="FG202" s="215"/>
      <c r="FH202" s="215"/>
      <c r="FI202" s="215"/>
      <c r="FJ202" s="215"/>
      <c r="FK202" s="215"/>
      <c r="FL202" s="215"/>
      <c r="FM202" s="215"/>
      <c r="FN202" s="215"/>
      <c r="FO202" s="215"/>
    </row>
    <row r="203" spans="1:171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5"/>
      <c r="CM203" s="215"/>
      <c r="CN203" s="215"/>
      <c r="CO203" s="215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5"/>
      <c r="DD203" s="215"/>
      <c r="DE203" s="215"/>
      <c r="DF203" s="215"/>
      <c r="DG203" s="215"/>
      <c r="DH203" s="215"/>
      <c r="DI203" s="215"/>
      <c r="DJ203" s="215"/>
      <c r="DK203" s="215"/>
      <c r="DL203" s="215"/>
      <c r="DM203" s="215"/>
      <c r="DN203" s="215"/>
      <c r="DO203" s="215"/>
      <c r="DP203" s="215"/>
      <c r="DQ203" s="215"/>
      <c r="DR203" s="215"/>
      <c r="DS203" s="215"/>
      <c r="DT203" s="215"/>
      <c r="DU203" s="215"/>
      <c r="DV203" s="215"/>
      <c r="DW203" s="215"/>
      <c r="DX203" s="215"/>
      <c r="DY203" s="215"/>
      <c r="DZ203" s="215"/>
      <c r="EA203" s="215"/>
      <c r="EB203" s="215"/>
      <c r="EC203" s="215"/>
      <c r="ED203" s="215"/>
      <c r="EE203" s="215"/>
      <c r="EF203" s="215"/>
      <c r="EG203" s="215"/>
      <c r="EH203" s="215"/>
      <c r="EI203" s="215"/>
      <c r="EJ203" s="215"/>
      <c r="EK203" s="215"/>
      <c r="EL203" s="215"/>
      <c r="EM203" s="215"/>
      <c r="EN203" s="215"/>
      <c r="EO203" s="215"/>
      <c r="EP203" s="215"/>
      <c r="EQ203" s="215"/>
      <c r="ER203" s="215"/>
      <c r="ES203" s="215"/>
      <c r="ET203" s="215"/>
      <c r="EU203" s="215"/>
      <c r="EV203" s="215"/>
      <c r="EW203" s="215"/>
      <c r="EX203" s="215"/>
      <c r="EY203" s="215"/>
      <c r="EZ203" s="215"/>
      <c r="FA203" s="215"/>
      <c r="FB203" s="215"/>
      <c r="FC203" s="215"/>
      <c r="FD203" s="215"/>
      <c r="FE203" s="215"/>
      <c r="FF203" s="215"/>
      <c r="FG203" s="215"/>
      <c r="FH203" s="215"/>
      <c r="FI203" s="215"/>
      <c r="FJ203" s="215"/>
      <c r="FK203" s="215"/>
      <c r="FL203" s="215"/>
      <c r="FM203" s="215"/>
      <c r="FN203" s="215"/>
      <c r="FO203" s="215"/>
    </row>
    <row r="204" spans="1:171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5"/>
      <c r="CM204" s="215"/>
      <c r="CN204" s="215"/>
      <c r="CO204" s="215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5"/>
      <c r="DD204" s="215"/>
      <c r="DE204" s="215"/>
      <c r="DF204" s="215"/>
      <c r="DG204" s="215"/>
      <c r="DH204" s="215"/>
      <c r="DI204" s="215"/>
      <c r="DJ204" s="215"/>
      <c r="DK204" s="215"/>
      <c r="DL204" s="215"/>
      <c r="DM204" s="215"/>
      <c r="DN204" s="215"/>
      <c r="DO204" s="215"/>
      <c r="DP204" s="215"/>
      <c r="DQ204" s="215"/>
      <c r="DR204" s="215"/>
      <c r="DS204" s="215"/>
      <c r="DT204" s="215"/>
      <c r="DU204" s="215"/>
      <c r="DV204" s="215"/>
      <c r="DW204" s="215"/>
      <c r="DX204" s="215"/>
      <c r="DY204" s="215"/>
      <c r="DZ204" s="215"/>
      <c r="EA204" s="215"/>
      <c r="EB204" s="215"/>
      <c r="EC204" s="215"/>
      <c r="ED204" s="215"/>
      <c r="EE204" s="215"/>
      <c r="EF204" s="215"/>
      <c r="EG204" s="215"/>
      <c r="EH204" s="215"/>
      <c r="EI204" s="215"/>
      <c r="EJ204" s="215"/>
      <c r="EK204" s="215"/>
      <c r="EL204" s="215"/>
      <c r="EM204" s="215"/>
      <c r="EN204" s="215"/>
      <c r="EO204" s="215"/>
      <c r="EP204" s="215"/>
      <c r="EQ204" s="215"/>
      <c r="ER204" s="215"/>
      <c r="ES204" s="215"/>
      <c r="ET204" s="215"/>
      <c r="EU204" s="215"/>
      <c r="EV204" s="215"/>
      <c r="EW204" s="215"/>
      <c r="EX204" s="215"/>
      <c r="EY204" s="215"/>
      <c r="EZ204" s="215"/>
      <c r="FA204" s="215"/>
      <c r="FB204" s="215"/>
      <c r="FC204" s="215"/>
      <c r="FD204" s="215"/>
      <c r="FE204" s="215"/>
      <c r="FF204" s="215"/>
      <c r="FG204" s="215"/>
      <c r="FH204" s="215"/>
      <c r="FI204" s="215"/>
      <c r="FJ204" s="215"/>
      <c r="FK204" s="215"/>
      <c r="FL204" s="215"/>
      <c r="FM204" s="215"/>
      <c r="FN204" s="215"/>
      <c r="FO204" s="215"/>
    </row>
    <row r="205" spans="1:171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5"/>
      <c r="CA205" s="215"/>
      <c r="CB205" s="215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5"/>
      <c r="CM205" s="215"/>
      <c r="CN205" s="215"/>
      <c r="CO205" s="215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5"/>
      <c r="DD205" s="215"/>
      <c r="DE205" s="215"/>
      <c r="DF205" s="215"/>
      <c r="DG205" s="215"/>
      <c r="DH205" s="215"/>
      <c r="DI205" s="215"/>
      <c r="DJ205" s="215"/>
      <c r="DK205" s="215"/>
      <c r="DL205" s="215"/>
      <c r="DM205" s="215"/>
      <c r="DN205" s="215"/>
      <c r="DO205" s="215"/>
      <c r="DP205" s="215"/>
      <c r="DQ205" s="215"/>
      <c r="DR205" s="215"/>
      <c r="DS205" s="215"/>
      <c r="DT205" s="215"/>
      <c r="DU205" s="215"/>
      <c r="DV205" s="215"/>
      <c r="DW205" s="215"/>
      <c r="DX205" s="215"/>
      <c r="DY205" s="215"/>
      <c r="DZ205" s="215"/>
      <c r="EA205" s="215"/>
      <c r="EB205" s="215"/>
      <c r="EC205" s="215"/>
      <c r="ED205" s="215"/>
      <c r="EE205" s="215"/>
      <c r="EF205" s="215"/>
      <c r="EG205" s="215"/>
      <c r="EH205" s="215"/>
      <c r="EI205" s="215"/>
      <c r="EJ205" s="215"/>
      <c r="EK205" s="215"/>
      <c r="EL205" s="215"/>
      <c r="EM205" s="215"/>
      <c r="EN205" s="215"/>
      <c r="EO205" s="215"/>
      <c r="EP205" s="215"/>
      <c r="EQ205" s="215"/>
      <c r="ER205" s="215"/>
      <c r="ES205" s="215"/>
      <c r="ET205" s="215"/>
      <c r="EU205" s="215"/>
      <c r="EV205" s="215"/>
      <c r="EW205" s="215"/>
      <c r="EX205" s="215"/>
      <c r="EY205" s="215"/>
      <c r="EZ205" s="215"/>
      <c r="FA205" s="215"/>
      <c r="FB205" s="215"/>
      <c r="FC205" s="215"/>
      <c r="FD205" s="215"/>
      <c r="FE205" s="215"/>
      <c r="FF205" s="215"/>
      <c r="FG205" s="215"/>
      <c r="FH205" s="215"/>
      <c r="FI205" s="215"/>
      <c r="FJ205" s="215"/>
      <c r="FK205" s="215"/>
      <c r="FL205" s="215"/>
      <c r="FM205" s="215"/>
      <c r="FN205" s="215"/>
      <c r="FO205" s="215"/>
    </row>
    <row r="206" spans="1:171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  <c r="DC206" s="215"/>
      <c r="DD206" s="215"/>
      <c r="DE206" s="215"/>
      <c r="DF206" s="215"/>
      <c r="DG206" s="215"/>
      <c r="DH206" s="215"/>
      <c r="DI206" s="215"/>
      <c r="DJ206" s="215"/>
      <c r="DK206" s="215"/>
      <c r="DL206" s="215"/>
      <c r="DM206" s="215"/>
      <c r="DN206" s="215"/>
      <c r="DO206" s="215"/>
      <c r="DP206" s="215"/>
      <c r="DQ206" s="215"/>
      <c r="DR206" s="215"/>
      <c r="DS206" s="215"/>
      <c r="DT206" s="215"/>
      <c r="DU206" s="215"/>
      <c r="DV206" s="215"/>
      <c r="DW206" s="215"/>
      <c r="DX206" s="215"/>
      <c r="DY206" s="215"/>
      <c r="DZ206" s="215"/>
      <c r="EA206" s="215"/>
      <c r="EB206" s="215"/>
      <c r="EC206" s="215"/>
      <c r="ED206" s="215"/>
      <c r="EE206" s="215"/>
      <c r="EF206" s="215"/>
      <c r="EG206" s="215"/>
      <c r="EH206" s="215"/>
      <c r="EI206" s="215"/>
      <c r="EJ206" s="215"/>
      <c r="EK206" s="215"/>
      <c r="EL206" s="215"/>
      <c r="EM206" s="215"/>
      <c r="EN206" s="215"/>
      <c r="EO206" s="215"/>
      <c r="EP206" s="215"/>
      <c r="EQ206" s="215"/>
      <c r="ER206" s="215"/>
      <c r="ES206" s="215"/>
      <c r="ET206" s="215"/>
      <c r="EU206" s="215"/>
      <c r="EV206" s="215"/>
      <c r="EW206" s="215"/>
      <c r="EX206" s="215"/>
      <c r="EY206" s="215"/>
      <c r="EZ206" s="215"/>
      <c r="FA206" s="215"/>
      <c r="FB206" s="215"/>
      <c r="FC206" s="215"/>
      <c r="FD206" s="215"/>
      <c r="FE206" s="215"/>
      <c r="FF206" s="215"/>
      <c r="FG206" s="215"/>
      <c r="FH206" s="215"/>
      <c r="FI206" s="215"/>
      <c r="FJ206" s="215"/>
      <c r="FK206" s="215"/>
      <c r="FL206" s="215"/>
      <c r="FM206" s="215"/>
      <c r="FN206" s="215"/>
      <c r="FO206" s="215"/>
    </row>
    <row r="207" spans="1:171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5"/>
      <c r="DD207" s="215"/>
      <c r="DE207" s="215"/>
      <c r="DF207" s="215"/>
      <c r="DG207" s="215"/>
      <c r="DH207" s="215"/>
      <c r="DI207" s="215"/>
      <c r="DJ207" s="215"/>
      <c r="DK207" s="215"/>
      <c r="DL207" s="215"/>
      <c r="DM207" s="215"/>
      <c r="DN207" s="215"/>
      <c r="DO207" s="215"/>
      <c r="DP207" s="215"/>
      <c r="DQ207" s="215"/>
      <c r="DR207" s="215"/>
      <c r="DS207" s="215"/>
      <c r="DT207" s="215"/>
      <c r="DU207" s="215"/>
      <c r="DV207" s="215"/>
      <c r="DW207" s="215"/>
      <c r="DX207" s="215"/>
      <c r="DY207" s="215"/>
      <c r="DZ207" s="215"/>
      <c r="EA207" s="215"/>
      <c r="EB207" s="215"/>
      <c r="EC207" s="215"/>
      <c r="ED207" s="215"/>
      <c r="EE207" s="215"/>
      <c r="EF207" s="215"/>
      <c r="EG207" s="215"/>
      <c r="EH207" s="215"/>
      <c r="EI207" s="215"/>
      <c r="EJ207" s="215"/>
      <c r="EK207" s="215"/>
      <c r="EL207" s="215"/>
      <c r="EM207" s="215"/>
      <c r="EN207" s="215"/>
      <c r="EO207" s="215"/>
      <c r="EP207" s="215"/>
      <c r="EQ207" s="215"/>
      <c r="ER207" s="215"/>
      <c r="ES207" s="215"/>
      <c r="ET207" s="215"/>
      <c r="EU207" s="215"/>
      <c r="EV207" s="215"/>
      <c r="EW207" s="215"/>
      <c r="EX207" s="215"/>
      <c r="EY207" s="215"/>
      <c r="EZ207" s="215"/>
      <c r="FA207" s="215"/>
      <c r="FB207" s="215"/>
      <c r="FC207" s="215"/>
      <c r="FD207" s="215"/>
      <c r="FE207" s="215"/>
      <c r="FF207" s="215"/>
      <c r="FG207" s="215"/>
      <c r="FH207" s="215"/>
      <c r="FI207" s="215"/>
      <c r="FJ207" s="215"/>
      <c r="FK207" s="215"/>
      <c r="FL207" s="215"/>
      <c r="FM207" s="215"/>
      <c r="FN207" s="215"/>
      <c r="FO207" s="215"/>
    </row>
    <row r="208" spans="1:171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5"/>
      <c r="CM208" s="215"/>
      <c r="CN208" s="215"/>
      <c r="CO208" s="215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5"/>
      <c r="DD208" s="215"/>
      <c r="DE208" s="215"/>
      <c r="DF208" s="215"/>
      <c r="DG208" s="215"/>
      <c r="DH208" s="215"/>
      <c r="DI208" s="215"/>
      <c r="DJ208" s="215"/>
      <c r="DK208" s="215"/>
      <c r="DL208" s="215"/>
      <c r="DM208" s="215"/>
      <c r="DN208" s="215"/>
      <c r="DO208" s="215"/>
      <c r="DP208" s="215"/>
      <c r="DQ208" s="215"/>
      <c r="DR208" s="215"/>
      <c r="DS208" s="215"/>
      <c r="DT208" s="215"/>
      <c r="DU208" s="215"/>
      <c r="DV208" s="215"/>
      <c r="DW208" s="215"/>
      <c r="DX208" s="215"/>
      <c r="DY208" s="215"/>
      <c r="DZ208" s="215"/>
      <c r="EA208" s="215"/>
      <c r="EB208" s="215"/>
      <c r="EC208" s="215"/>
      <c r="ED208" s="215"/>
      <c r="EE208" s="215"/>
      <c r="EF208" s="215"/>
      <c r="EG208" s="215"/>
      <c r="EH208" s="215"/>
      <c r="EI208" s="215"/>
      <c r="EJ208" s="215"/>
      <c r="EK208" s="215"/>
      <c r="EL208" s="215"/>
      <c r="EM208" s="215"/>
      <c r="EN208" s="215"/>
      <c r="EO208" s="215"/>
      <c r="EP208" s="215"/>
      <c r="EQ208" s="215"/>
      <c r="ER208" s="215"/>
      <c r="ES208" s="215"/>
      <c r="ET208" s="215"/>
      <c r="EU208" s="215"/>
      <c r="EV208" s="215"/>
      <c r="EW208" s="215"/>
      <c r="EX208" s="215"/>
      <c r="EY208" s="215"/>
      <c r="EZ208" s="215"/>
      <c r="FA208" s="215"/>
      <c r="FB208" s="215"/>
      <c r="FC208" s="215"/>
      <c r="FD208" s="215"/>
      <c r="FE208" s="215"/>
      <c r="FF208" s="215"/>
      <c r="FG208" s="215"/>
      <c r="FH208" s="215"/>
      <c r="FI208" s="215"/>
      <c r="FJ208" s="215"/>
      <c r="FK208" s="215"/>
      <c r="FL208" s="215"/>
      <c r="FM208" s="215"/>
      <c r="FN208" s="215"/>
      <c r="FO208" s="215"/>
    </row>
    <row r="209" spans="1:171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5"/>
      <c r="CA209" s="215"/>
      <c r="CB209" s="215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5"/>
      <c r="CM209" s="215"/>
      <c r="CN209" s="215"/>
      <c r="CO209" s="215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5"/>
      <c r="DD209" s="215"/>
      <c r="DE209" s="215"/>
      <c r="DF209" s="215"/>
      <c r="DG209" s="215"/>
      <c r="DH209" s="215"/>
      <c r="DI209" s="215"/>
      <c r="DJ209" s="215"/>
      <c r="DK209" s="215"/>
      <c r="DL209" s="215"/>
      <c r="DM209" s="215"/>
      <c r="DN209" s="215"/>
      <c r="DO209" s="215"/>
      <c r="DP209" s="215"/>
      <c r="DQ209" s="215"/>
      <c r="DR209" s="215"/>
      <c r="DS209" s="215"/>
      <c r="DT209" s="215"/>
      <c r="DU209" s="215"/>
      <c r="DV209" s="215"/>
      <c r="DW209" s="215"/>
      <c r="DX209" s="215"/>
      <c r="DY209" s="215"/>
      <c r="DZ209" s="215"/>
      <c r="EA209" s="215"/>
      <c r="EB209" s="215"/>
      <c r="EC209" s="215"/>
      <c r="ED209" s="215"/>
      <c r="EE209" s="215"/>
      <c r="EF209" s="215"/>
      <c r="EG209" s="215"/>
      <c r="EH209" s="215"/>
      <c r="EI209" s="215"/>
      <c r="EJ209" s="215"/>
      <c r="EK209" s="215"/>
      <c r="EL209" s="215"/>
      <c r="EM209" s="215"/>
      <c r="EN209" s="215"/>
      <c r="EO209" s="215"/>
      <c r="EP209" s="215"/>
      <c r="EQ209" s="215"/>
      <c r="ER209" s="215"/>
      <c r="ES209" s="215"/>
      <c r="ET209" s="215"/>
      <c r="EU209" s="215"/>
      <c r="EV209" s="215"/>
      <c r="EW209" s="215"/>
      <c r="EX209" s="215"/>
      <c r="EY209" s="215"/>
      <c r="EZ209" s="215"/>
      <c r="FA209" s="215"/>
      <c r="FB209" s="215"/>
      <c r="FC209" s="215"/>
      <c r="FD209" s="215"/>
      <c r="FE209" s="215"/>
      <c r="FF209" s="215"/>
      <c r="FG209" s="215"/>
      <c r="FH209" s="215"/>
      <c r="FI209" s="215"/>
      <c r="FJ209" s="215"/>
      <c r="FK209" s="215"/>
      <c r="FL209" s="215"/>
      <c r="FM209" s="215"/>
      <c r="FN209" s="215"/>
      <c r="FO209" s="215"/>
    </row>
    <row r="210" spans="1:171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5"/>
      <c r="DD210" s="215"/>
      <c r="DE210" s="215"/>
      <c r="DF210" s="215"/>
      <c r="DG210" s="215"/>
      <c r="DH210" s="215"/>
      <c r="DI210" s="215"/>
      <c r="DJ210" s="215"/>
      <c r="DK210" s="215"/>
      <c r="DL210" s="215"/>
      <c r="DM210" s="215"/>
      <c r="DN210" s="215"/>
      <c r="DO210" s="215"/>
      <c r="DP210" s="215"/>
      <c r="DQ210" s="215"/>
      <c r="DR210" s="215"/>
      <c r="DS210" s="215"/>
      <c r="DT210" s="215"/>
      <c r="DU210" s="215"/>
      <c r="DV210" s="215"/>
      <c r="DW210" s="215"/>
      <c r="DX210" s="215"/>
      <c r="DY210" s="215"/>
      <c r="DZ210" s="215"/>
      <c r="EA210" s="215"/>
      <c r="EB210" s="215"/>
      <c r="EC210" s="215"/>
      <c r="ED210" s="215"/>
      <c r="EE210" s="215"/>
      <c r="EF210" s="215"/>
      <c r="EG210" s="215"/>
      <c r="EH210" s="215"/>
      <c r="EI210" s="215"/>
      <c r="EJ210" s="215"/>
      <c r="EK210" s="215"/>
      <c r="EL210" s="215"/>
      <c r="EM210" s="215"/>
      <c r="EN210" s="215"/>
      <c r="EO210" s="215"/>
      <c r="EP210" s="215"/>
      <c r="EQ210" s="215"/>
      <c r="ER210" s="215"/>
      <c r="ES210" s="215"/>
      <c r="ET210" s="215"/>
      <c r="EU210" s="215"/>
      <c r="EV210" s="215"/>
      <c r="EW210" s="215"/>
      <c r="EX210" s="215"/>
      <c r="EY210" s="215"/>
      <c r="EZ210" s="215"/>
      <c r="FA210" s="215"/>
      <c r="FB210" s="215"/>
      <c r="FC210" s="215"/>
      <c r="FD210" s="215"/>
      <c r="FE210" s="215"/>
      <c r="FF210" s="215"/>
      <c r="FG210" s="215"/>
      <c r="FH210" s="215"/>
      <c r="FI210" s="215"/>
      <c r="FJ210" s="215"/>
      <c r="FK210" s="215"/>
      <c r="FL210" s="215"/>
      <c r="FM210" s="215"/>
      <c r="FN210" s="215"/>
      <c r="FO210" s="215"/>
    </row>
    <row r="211" spans="1:171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5"/>
      <c r="CA211" s="215"/>
      <c r="CB211" s="215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5"/>
      <c r="CM211" s="215"/>
      <c r="CN211" s="215"/>
      <c r="CO211" s="215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5"/>
      <c r="DD211" s="215"/>
      <c r="DE211" s="215"/>
      <c r="DF211" s="215"/>
      <c r="DG211" s="215"/>
      <c r="DH211" s="215"/>
      <c r="DI211" s="215"/>
      <c r="DJ211" s="215"/>
      <c r="DK211" s="215"/>
      <c r="DL211" s="215"/>
      <c r="DM211" s="215"/>
      <c r="DN211" s="215"/>
      <c r="DO211" s="215"/>
      <c r="DP211" s="215"/>
      <c r="DQ211" s="215"/>
      <c r="DR211" s="215"/>
      <c r="DS211" s="215"/>
      <c r="DT211" s="215"/>
      <c r="DU211" s="215"/>
      <c r="DV211" s="215"/>
      <c r="DW211" s="215"/>
      <c r="DX211" s="215"/>
      <c r="DY211" s="215"/>
      <c r="DZ211" s="215"/>
      <c r="EA211" s="215"/>
      <c r="EB211" s="215"/>
      <c r="EC211" s="215"/>
      <c r="ED211" s="215"/>
      <c r="EE211" s="215"/>
      <c r="EF211" s="215"/>
      <c r="EG211" s="215"/>
      <c r="EH211" s="215"/>
      <c r="EI211" s="215"/>
      <c r="EJ211" s="215"/>
      <c r="EK211" s="215"/>
      <c r="EL211" s="215"/>
      <c r="EM211" s="215"/>
      <c r="EN211" s="215"/>
      <c r="EO211" s="215"/>
      <c r="EP211" s="215"/>
      <c r="EQ211" s="215"/>
      <c r="ER211" s="215"/>
      <c r="ES211" s="215"/>
      <c r="ET211" s="215"/>
      <c r="EU211" s="215"/>
      <c r="EV211" s="215"/>
      <c r="EW211" s="215"/>
      <c r="EX211" s="215"/>
      <c r="EY211" s="215"/>
      <c r="EZ211" s="215"/>
      <c r="FA211" s="215"/>
      <c r="FB211" s="215"/>
      <c r="FC211" s="215"/>
      <c r="FD211" s="215"/>
      <c r="FE211" s="215"/>
      <c r="FF211" s="215"/>
      <c r="FG211" s="215"/>
      <c r="FH211" s="215"/>
      <c r="FI211" s="215"/>
      <c r="FJ211" s="215"/>
      <c r="FK211" s="215"/>
      <c r="FL211" s="215"/>
      <c r="FM211" s="215"/>
      <c r="FN211" s="215"/>
      <c r="FO211" s="215"/>
    </row>
    <row r="212" spans="1:171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5"/>
      <c r="CA212" s="215"/>
      <c r="CB212" s="215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5"/>
      <c r="CM212" s="215"/>
      <c r="CN212" s="215"/>
      <c r="CO212" s="215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5"/>
      <c r="DD212" s="215"/>
      <c r="DE212" s="215"/>
      <c r="DF212" s="215"/>
      <c r="DG212" s="215"/>
      <c r="DH212" s="215"/>
      <c r="DI212" s="215"/>
      <c r="DJ212" s="215"/>
      <c r="DK212" s="215"/>
      <c r="DL212" s="215"/>
      <c r="DM212" s="215"/>
      <c r="DN212" s="215"/>
      <c r="DO212" s="215"/>
      <c r="DP212" s="215"/>
      <c r="DQ212" s="215"/>
      <c r="DR212" s="215"/>
      <c r="DS212" s="215"/>
      <c r="DT212" s="215"/>
      <c r="DU212" s="215"/>
      <c r="DV212" s="215"/>
      <c r="DW212" s="215"/>
      <c r="DX212" s="215"/>
      <c r="DY212" s="215"/>
      <c r="DZ212" s="215"/>
      <c r="EA212" s="215"/>
      <c r="EB212" s="215"/>
      <c r="EC212" s="215"/>
      <c r="ED212" s="215"/>
      <c r="EE212" s="215"/>
      <c r="EF212" s="215"/>
      <c r="EG212" s="215"/>
      <c r="EH212" s="215"/>
      <c r="EI212" s="215"/>
      <c r="EJ212" s="215"/>
      <c r="EK212" s="215"/>
      <c r="EL212" s="215"/>
      <c r="EM212" s="215"/>
      <c r="EN212" s="215"/>
      <c r="EO212" s="215"/>
      <c r="EP212" s="215"/>
      <c r="EQ212" s="215"/>
      <c r="ER212" s="215"/>
      <c r="ES212" s="215"/>
      <c r="ET212" s="215"/>
      <c r="EU212" s="215"/>
      <c r="EV212" s="215"/>
      <c r="EW212" s="215"/>
      <c r="EX212" s="215"/>
      <c r="EY212" s="215"/>
      <c r="EZ212" s="215"/>
      <c r="FA212" s="215"/>
      <c r="FB212" s="215"/>
      <c r="FC212" s="215"/>
      <c r="FD212" s="215"/>
      <c r="FE212" s="215"/>
      <c r="FF212" s="215"/>
      <c r="FG212" s="215"/>
      <c r="FH212" s="215"/>
      <c r="FI212" s="215"/>
      <c r="FJ212" s="215"/>
      <c r="FK212" s="215"/>
      <c r="FL212" s="215"/>
      <c r="FM212" s="215"/>
      <c r="FN212" s="215"/>
      <c r="FO212" s="215"/>
    </row>
    <row r="213" spans="1:171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5"/>
      <c r="CA213" s="215"/>
      <c r="CB213" s="215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5"/>
      <c r="CM213" s="215"/>
      <c r="CN213" s="215"/>
      <c r="CO213" s="215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5"/>
      <c r="DD213" s="215"/>
      <c r="DE213" s="215"/>
      <c r="DF213" s="215"/>
      <c r="DG213" s="215"/>
      <c r="DH213" s="215"/>
      <c r="DI213" s="215"/>
      <c r="DJ213" s="215"/>
      <c r="DK213" s="215"/>
      <c r="DL213" s="215"/>
      <c r="DM213" s="215"/>
      <c r="DN213" s="215"/>
      <c r="DO213" s="215"/>
      <c r="DP213" s="215"/>
      <c r="DQ213" s="215"/>
      <c r="DR213" s="215"/>
      <c r="DS213" s="215"/>
      <c r="DT213" s="215"/>
      <c r="DU213" s="215"/>
      <c r="DV213" s="215"/>
      <c r="DW213" s="215"/>
      <c r="DX213" s="215"/>
      <c r="DY213" s="215"/>
      <c r="DZ213" s="215"/>
      <c r="EA213" s="215"/>
      <c r="EB213" s="215"/>
      <c r="EC213" s="215"/>
      <c r="ED213" s="215"/>
      <c r="EE213" s="215"/>
      <c r="EF213" s="215"/>
      <c r="EG213" s="215"/>
      <c r="EH213" s="215"/>
      <c r="EI213" s="215"/>
      <c r="EJ213" s="215"/>
      <c r="EK213" s="215"/>
      <c r="EL213" s="215"/>
      <c r="EM213" s="215"/>
      <c r="EN213" s="215"/>
      <c r="EO213" s="215"/>
      <c r="EP213" s="215"/>
      <c r="EQ213" s="215"/>
      <c r="ER213" s="215"/>
      <c r="ES213" s="215"/>
      <c r="ET213" s="215"/>
      <c r="EU213" s="215"/>
      <c r="EV213" s="215"/>
      <c r="EW213" s="215"/>
      <c r="EX213" s="215"/>
      <c r="EY213" s="215"/>
      <c r="EZ213" s="215"/>
      <c r="FA213" s="215"/>
      <c r="FB213" s="215"/>
      <c r="FC213" s="215"/>
      <c r="FD213" s="215"/>
      <c r="FE213" s="215"/>
      <c r="FF213" s="215"/>
      <c r="FG213" s="215"/>
      <c r="FH213" s="215"/>
      <c r="FI213" s="215"/>
      <c r="FJ213" s="215"/>
      <c r="FK213" s="215"/>
      <c r="FL213" s="215"/>
      <c r="FM213" s="215"/>
      <c r="FN213" s="215"/>
      <c r="FO213" s="215"/>
    </row>
    <row r="214" spans="1:171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5"/>
      <c r="CA214" s="215"/>
      <c r="CB214" s="215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5"/>
      <c r="CM214" s="215"/>
      <c r="CN214" s="215"/>
      <c r="CO214" s="215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5"/>
      <c r="DD214" s="215"/>
      <c r="DE214" s="215"/>
      <c r="DF214" s="215"/>
      <c r="DG214" s="215"/>
      <c r="DH214" s="215"/>
      <c r="DI214" s="215"/>
      <c r="DJ214" s="215"/>
      <c r="DK214" s="215"/>
      <c r="DL214" s="215"/>
      <c r="DM214" s="215"/>
      <c r="DN214" s="215"/>
      <c r="DO214" s="215"/>
      <c r="DP214" s="215"/>
      <c r="DQ214" s="215"/>
      <c r="DR214" s="215"/>
      <c r="DS214" s="215"/>
      <c r="DT214" s="215"/>
      <c r="DU214" s="215"/>
      <c r="DV214" s="215"/>
      <c r="DW214" s="215"/>
      <c r="DX214" s="215"/>
      <c r="DY214" s="215"/>
      <c r="DZ214" s="215"/>
      <c r="EA214" s="215"/>
      <c r="EB214" s="215"/>
      <c r="EC214" s="215"/>
      <c r="ED214" s="215"/>
      <c r="EE214" s="215"/>
      <c r="EF214" s="215"/>
      <c r="EG214" s="215"/>
      <c r="EH214" s="215"/>
      <c r="EI214" s="215"/>
      <c r="EJ214" s="215"/>
      <c r="EK214" s="215"/>
      <c r="EL214" s="215"/>
      <c r="EM214" s="215"/>
      <c r="EN214" s="215"/>
      <c r="EO214" s="215"/>
      <c r="EP214" s="215"/>
      <c r="EQ214" s="215"/>
      <c r="ER214" s="215"/>
      <c r="ES214" s="215"/>
      <c r="ET214" s="215"/>
      <c r="EU214" s="215"/>
      <c r="EV214" s="215"/>
      <c r="EW214" s="215"/>
      <c r="EX214" s="215"/>
      <c r="EY214" s="215"/>
      <c r="EZ214" s="215"/>
      <c r="FA214" s="215"/>
      <c r="FB214" s="215"/>
      <c r="FC214" s="215"/>
      <c r="FD214" s="215"/>
      <c r="FE214" s="215"/>
      <c r="FF214" s="215"/>
      <c r="FG214" s="215"/>
      <c r="FH214" s="215"/>
      <c r="FI214" s="215"/>
      <c r="FJ214" s="215"/>
      <c r="FK214" s="215"/>
      <c r="FL214" s="215"/>
      <c r="FM214" s="215"/>
      <c r="FN214" s="215"/>
      <c r="FO214" s="215"/>
    </row>
    <row r="215" spans="1:171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  <c r="DC215" s="215"/>
      <c r="DD215" s="215"/>
      <c r="DE215" s="215"/>
      <c r="DF215" s="215"/>
      <c r="DG215" s="215"/>
      <c r="DH215" s="215"/>
      <c r="DI215" s="215"/>
      <c r="DJ215" s="215"/>
      <c r="DK215" s="215"/>
      <c r="DL215" s="215"/>
      <c r="DM215" s="215"/>
      <c r="DN215" s="215"/>
      <c r="DO215" s="215"/>
      <c r="DP215" s="215"/>
      <c r="DQ215" s="215"/>
      <c r="DR215" s="215"/>
      <c r="DS215" s="215"/>
      <c r="DT215" s="215"/>
      <c r="DU215" s="215"/>
      <c r="DV215" s="215"/>
      <c r="DW215" s="215"/>
      <c r="DX215" s="215"/>
      <c r="DY215" s="215"/>
      <c r="DZ215" s="215"/>
      <c r="EA215" s="215"/>
      <c r="EB215" s="215"/>
      <c r="EC215" s="215"/>
      <c r="ED215" s="215"/>
      <c r="EE215" s="215"/>
      <c r="EF215" s="215"/>
      <c r="EG215" s="215"/>
      <c r="EH215" s="215"/>
      <c r="EI215" s="215"/>
      <c r="EJ215" s="215"/>
      <c r="EK215" s="215"/>
      <c r="EL215" s="215"/>
      <c r="EM215" s="215"/>
      <c r="EN215" s="215"/>
      <c r="EO215" s="215"/>
      <c r="EP215" s="215"/>
      <c r="EQ215" s="215"/>
      <c r="ER215" s="215"/>
      <c r="ES215" s="215"/>
      <c r="ET215" s="215"/>
      <c r="EU215" s="215"/>
      <c r="EV215" s="215"/>
      <c r="EW215" s="215"/>
      <c r="EX215" s="215"/>
      <c r="EY215" s="215"/>
      <c r="EZ215" s="215"/>
      <c r="FA215" s="215"/>
      <c r="FB215" s="215"/>
      <c r="FC215" s="215"/>
      <c r="FD215" s="215"/>
      <c r="FE215" s="215"/>
      <c r="FF215" s="215"/>
      <c r="FG215" s="215"/>
      <c r="FH215" s="215"/>
      <c r="FI215" s="215"/>
      <c r="FJ215" s="215"/>
      <c r="FK215" s="215"/>
      <c r="FL215" s="215"/>
      <c r="FM215" s="215"/>
      <c r="FN215" s="215"/>
      <c r="FO215" s="215"/>
    </row>
    <row r="216" spans="1:171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5"/>
      <c r="DD216" s="215"/>
      <c r="DE216" s="215"/>
      <c r="DF216" s="215"/>
      <c r="DG216" s="215"/>
      <c r="DH216" s="215"/>
      <c r="DI216" s="215"/>
      <c r="DJ216" s="215"/>
      <c r="DK216" s="215"/>
      <c r="DL216" s="215"/>
      <c r="DM216" s="215"/>
      <c r="DN216" s="215"/>
      <c r="DO216" s="215"/>
      <c r="DP216" s="215"/>
      <c r="DQ216" s="215"/>
      <c r="DR216" s="215"/>
      <c r="DS216" s="215"/>
      <c r="DT216" s="215"/>
      <c r="DU216" s="215"/>
      <c r="DV216" s="215"/>
      <c r="DW216" s="215"/>
      <c r="DX216" s="215"/>
      <c r="DY216" s="215"/>
      <c r="DZ216" s="215"/>
      <c r="EA216" s="215"/>
      <c r="EB216" s="215"/>
      <c r="EC216" s="215"/>
      <c r="ED216" s="215"/>
      <c r="EE216" s="215"/>
      <c r="EF216" s="215"/>
      <c r="EG216" s="215"/>
      <c r="EH216" s="215"/>
      <c r="EI216" s="215"/>
      <c r="EJ216" s="215"/>
      <c r="EK216" s="215"/>
      <c r="EL216" s="215"/>
      <c r="EM216" s="215"/>
      <c r="EN216" s="215"/>
      <c r="EO216" s="215"/>
      <c r="EP216" s="215"/>
      <c r="EQ216" s="215"/>
      <c r="ER216" s="215"/>
      <c r="ES216" s="215"/>
      <c r="ET216" s="215"/>
      <c r="EU216" s="215"/>
      <c r="EV216" s="215"/>
      <c r="EW216" s="215"/>
      <c r="EX216" s="215"/>
      <c r="EY216" s="215"/>
      <c r="EZ216" s="215"/>
      <c r="FA216" s="215"/>
      <c r="FB216" s="215"/>
      <c r="FC216" s="215"/>
      <c r="FD216" s="215"/>
      <c r="FE216" s="215"/>
      <c r="FF216" s="215"/>
      <c r="FG216" s="215"/>
      <c r="FH216" s="215"/>
      <c r="FI216" s="215"/>
      <c r="FJ216" s="215"/>
      <c r="FK216" s="215"/>
      <c r="FL216" s="215"/>
      <c r="FM216" s="215"/>
      <c r="FN216" s="215"/>
      <c r="FO216" s="215"/>
    </row>
    <row r="217" spans="1:171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5"/>
      <c r="DD217" s="215"/>
      <c r="DE217" s="215"/>
      <c r="DF217" s="215"/>
      <c r="DG217" s="215"/>
      <c r="DH217" s="215"/>
      <c r="DI217" s="215"/>
      <c r="DJ217" s="215"/>
      <c r="DK217" s="215"/>
      <c r="DL217" s="215"/>
      <c r="DM217" s="215"/>
      <c r="DN217" s="215"/>
      <c r="DO217" s="215"/>
      <c r="DP217" s="215"/>
      <c r="DQ217" s="215"/>
      <c r="DR217" s="215"/>
      <c r="DS217" s="215"/>
      <c r="DT217" s="215"/>
      <c r="DU217" s="215"/>
      <c r="DV217" s="215"/>
      <c r="DW217" s="215"/>
      <c r="DX217" s="215"/>
      <c r="DY217" s="215"/>
      <c r="DZ217" s="215"/>
      <c r="EA217" s="215"/>
      <c r="EB217" s="215"/>
      <c r="EC217" s="215"/>
      <c r="ED217" s="215"/>
      <c r="EE217" s="215"/>
      <c r="EF217" s="215"/>
      <c r="EG217" s="215"/>
      <c r="EH217" s="215"/>
      <c r="EI217" s="215"/>
      <c r="EJ217" s="215"/>
      <c r="EK217" s="215"/>
      <c r="EL217" s="215"/>
      <c r="EM217" s="215"/>
      <c r="EN217" s="215"/>
      <c r="EO217" s="215"/>
      <c r="EP217" s="215"/>
      <c r="EQ217" s="215"/>
      <c r="ER217" s="215"/>
      <c r="ES217" s="215"/>
      <c r="ET217" s="215"/>
      <c r="EU217" s="215"/>
      <c r="EV217" s="215"/>
      <c r="EW217" s="215"/>
      <c r="EX217" s="215"/>
      <c r="EY217" s="215"/>
      <c r="EZ217" s="215"/>
      <c r="FA217" s="215"/>
      <c r="FB217" s="215"/>
      <c r="FC217" s="215"/>
      <c r="FD217" s="215"/>
      <c r="FE217" s="215"/>
      <c r="FF217" s="215"/>
      <c r="FG217" s="215"/>
      <c r="FH217" s="215"/>
      <c r="FI217" s="215"/>
      <c r="FJ217" s="215"/>
      <c r="FK217" s="215"/>
      <c r="FL217" s="215"/>
      <c r="FM217" s="215"/>
      <c r="FN217" s="215"/>
      <c r="FO217" s="215"/>
    </row>
    <row r="218" spans="1:171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5"/>
      <c r="CM218" s="215"/>
      <c r="CN218" s="215"/>
      <c r="CO218" s="215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5"/>
      <c r="DD218" s="215"/>
      <c r="DE218" s="215"/>
      <c r="DF218" s="215"/>
      <c r="DG218" s="215"/>
      <c r="DH218" s="215"/>
      <c r="DI218" s="215"/>
      <c r="DJ218" s="215"/>
      <c r="DK218" s="215"/>
      <c r="DL218" s="215"/>
      <c r="DM218" s="215"/>
      <c r="DN218" s="215"/>
      <c r="DO218" s="215"/>
      <c r="DP218" s="215"/>
      <c r="DQ218" s="215"/>
      <c r="DR218" s="215"/>
      <c r="DS218" s="215"/>
      <c r="DT218" s="215"/>
      <c r="DU218" s="215"/>
      <c r="DV218" s="215"/>
      <c r="DW218" s="215"/>
      <c r="DX218" s="215"/>
      <c r="DY218" s="215"/>
      <c r="DZ218" s="215"/>
      <c r="EA218" s="215"/>
      <c r="EB218" s="215"/>
      <c r="EC218" s="215"/>
      <c r="ED218" s="215"/>
      <c r="EE218" s="215"/>
      <c r="EF218" s="215"/>
      <c r="EG218" s="215"/>
      <c r="EH218" s="215"/>
      <c r="EI218" s="215"/>
      <c r="EJ218" s="215"/>
      <c r="EK218" s="215"/>
      <c r="EL218" s="215"/>
      <c r="EM218" s="215"/>
      <c r="EN218" s="215"/>
      <c r="EO218" s="215"/>
      <c r="EP218" s="215"/>
      <c r="EQ218" s="215"/>
      <c r="ER218" s="215"/>
      <c r="ES218" s="215"/>
      <c r="ET218" s="215"/>
      <c r="EU218" s="215"/>
      <c r="EV218" s="215"/>
      <c r="EW218" s="215"/>
      <c r="EX218" s="215"/>
      <c r="EY218" s="215"/>
      <c r="EZ218" s="215"/>
      <c r="FA218" s="215"/>
      <c r="FB218" s="215"/>
      <c r="FC218" s="215"/>
      <c r="FD218" s="215"/>
      <c r="FE218" s="215"/>
      <c r="FF218" s="215"/>
      <c r="FG218" s="215"/>
      <c r="FH218" s="215"/>
      <c r="FI218" s="215"/>
      <c r="FJ218" s="215"/>
      <c r="FK218" s="215"/>
      <c r="FL218" s="215"/>
      <c r="FM218" s="215"/>
      <c r="FN218" s="215"/>
      <c r="FO218" s="215"/>
    </row>
    <row r="219" spans="1:171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5"/>
      <c r="CM219" s="215"/>
      <c r="CN219" s="215"/>
      <c r="CO219" s="215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5"/>
      <c r="DD219" s="215"/>
      <c r="DE219" s="215"/>
      <c r="DF219" s="215"/>
      <c r="DG219" s="215"/>
      <c r="DH219" s="215"/>
      <c r="DI219" s="215"/>
      <c r="DJ219" s="215"/>
      <c r="DK219" s="215"/>
      <c r="DL219" s="215"/>
      <c r="DM219" s="215"/>
      <c r="DN219" s="215"/>
      <c r="DO219" s="215"/>
      <c r="DP219" s="215"/>
      <c r="DQ219" s="215"/>
      <c r="DR219" s="215"/>
      <c r="DS219" s="215"/>
      <c r="DT219" s="215"/>
      <c r="DU219" s="215"/>
      <c r="DV219" s="215"/>
      <c r="DW219" s="215"/>
      <c r="DX219" s="215"/>
      <c r="DY219" s="215"/>
      <c r="DZ219" s="215"/>
      <c r="EA219" s="215"/>
      <c r="EB219" s="215"/>
      <c r="EC219" s="215"/>
      <c r="ED219" s="215"/>
      <c r="EE219" s="215"/>
      <c r="EF219" s="215"/>
      <c r="EG219" s="215"/>
      <c r="EH219" s="215"/>
      <c r="EI219" s="215"/>
      <c r="EJ219" s="215"/>
      <c r="EK219" s="215"/>
      <c r="EL219" s="215"/>
      <c r="EM219" s="215"/>
      <c r="EN219" s="215"/>
      <c r="EO219" s="215"/>
      <c r="EP219" s="215"/>
      <c r="EQ219" s="215"/>
      <c r="ER219" s="215"/>
      <c r="ES219" s="215"/>
      <c r="ET219" s="215"/>
      <c r="EU219" s="215"/>
      <c r="EV219" s="215"/>
      <c r="EW219" s="215"/>
      <c r="EX219" s="215"/>
      <c r="EY219" s="215"/>
      <c r="EZ219" s="215"/>
      <c r="FA219" s="215"/>
      <c r="FB219" s="215"/>
      <c r="FC219" s="215"/>
      <c r="FD219" s="215"/>
      <c r="FE219" s="215"/>
      <c r="FF219" s="215"/>
      <c r="FG219" s="215"/>
      <c r="FH219" s="215"/>
      <c r="FI219" s="215"/>
      <c r="FJ219" s="215"/>
      <c r="FK219" s="215"/>
      <c r="FL219" s="215"/>
      <c r="FM219" s="215"/>
      <c r="FN219" s="215"/>
      <c r="FO219" s="215"/>
    </row>
    <row r="220" spans="1:171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5"/>
      <c r="CA220" s="215"/>
      <c r="CB220" s="215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5"/>
      <c r="CM220" s="215"/>
      <c r="CN220" s="215"/>
      <c r="CO220" s="215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5"/>
      <c r="DD220" s="215"/>
      <c r="DE220" s="215"/>
      <c r="DF220" s="215"/>
      <c r="DG220" s="215"/>
      <c r="DH220" s="215"/>
      <c r="DI220" s="215"/>
      <c r="DJ220" s="215"/>
      <c r="DK220" s="215"/>
      <c r="DL220" s="215"/>
      <c r="DM220" s="215"/>
      <c r="DN220" s="215"/>
      <c r="DO220" s="215"/>
      <c r="DP220" s="215"/>
      <c r="DQ220" s="215"/>
      <c r="DR220" s="215"/>
      <c r="DS220" s="215"/>
      <c r="DT220" s="215"/>
      <c r="DU220" s="215"/>
      <c r="DV220" s="215"/>
      <c r="DW220" s="215"/>
      <c r="DX220" s="215"/>
      <c r="DY220" s="215"/>
      <c r="DZ220" s="215"/>
      <c r="EA220" s="215"/>
      <c r="EB220" s="215"/>
      <c r="EC220" s="215"/>
      <c r="ED220" s="215"/>
      <c r="EE220" s="215"/>
      <c r="EF220" s="215"/>
      <c r="EG220" s="215"/>
      <c r="EH220" s="215"/>
      <c r="EI220" s="215"/>
      <c r="EJ220" s="215"/>
      <c r="EK220" s="215"/>
      <c r="EL220" s="215"/>
      <c r="EM220" s="215"/>
      <c r="EN220" s="215"/>
      <c r="EO220" s="215"/>
      <c r="EP220" s="215"/>
      <c r="EQ220" s="215"/>
      <c r="ER220" s="215"/>
      <c r="ES220" s="215"/>
      <c r="ET220" s="215"/>
      <c r="EU220" s="215"/>
      <c r="EV220" s="215"/>
      <c r="EW220" s="215"/>
      <c r="EX220" s="215"/>
      <c r="EY220" s="215"/>
      <c r="EZ220" s="215"/>
      <c r="FA220" s="215"/>
      <c r="FB220" s="215"/>
      <c r="FC220" s="215"/>
      <c r="FD220" s="215"/>
      <c r="FE220" s="215"/>
      <c r="FF220" s="215"/>
      <c r="FG220" s="215"/>
      <c r="FH220" s="215"/>
      <c r="FI220" s="215"/>
      <c r="FJ220" s="215"/>
      <c r="FK220" s="215"/>
      <c r="FL220" s="215"/>
      <c r="FM220" s="215"/>
      <c r="FN220" s="215"/>
      <c r="FO220" s="215"/>
    </row>
    <row r="221" spans="1:171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5"/>
      <c r="CA221" s="215"/>
      <c r="CB221" s="215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5"/>
      <c r="CM221" s="215"/>
      <c r="CN221" s="215"/>
      <c r="CO221" s="215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5"/>
      <c r="DD221" s="215"/>
      <c r="DE221" s="215"/>
      <c r="DF221" s="215"/>
      <c r="DG221" s="215"/>
      <c r="DH221" s="215"/>
      <c r="DI221" s="215"/>
      <c r="DJ221" s="215"/>
      <c r="DK221" s="215"/>
      <c r="DL221" s="215"/>
      <c r="DM221" s="215"/>
      <c r="DN221" s="215"/>
      <c r="DO221" s="215"/>
      <c r="DP221" s="215"/>
      <c r="DQ221" s="215"/>
      <c r="DR221" s="215"/>
      <c r="DS221" s="215"/>
      <c r="DT221" s="215"/>
      <c r="DU221" s="215"/>
      <c r="DV221" s="215"/>
      <c r="DW221" s="215"/>
      <c r="DX221" s="215"/>
      <c r="DY221" s="215"/>
      <c r="DZ221" s="215"/>
      <c r="EA221" s="215"/>
      <c r="EB221" s="215"/>
      <c r="EC221" s="215"/>
      <c r="ED221" s="215"/>
      <c r="EE221" s="215"/>
      <c r="EF221" s="215"/>
      <c r="EG221" s="215"/>
      <c r="EH221" s="215"/>
      <c r="EI221" s="215"/>
      <c r="EJ221" s="215"/>
      <c r="EK221" s="215"/>
      <c r="EL221" s="215"/>
      <c r="EM221" s="215"/>
      <c r="EN221" s="215"/>
      <c r="EO221" s="215"/>
      <c r="EP221" s="215"/>
      <c r="EQ221" s="215"/>
      <c r="ER221" s="215"/>
      <c r="ES221" s="215"/>
      <c r="ET221" s="215"/>
      <c r="EU221" s="215"/>
      <c r="EV221" s="215"/>
      <c r="EW221" s="215"/>
      <c r="EX221" s="215"/>
      <c r="EY221" s="215"/>
      <c r="EZ221" s="215"/>
      <c r="FA221" s="215"/>
      <c r="FB221" s="215"/>
      <c r="FC221" s="215"/>
      <c r="FD221" s="215"/>
      <c r="FE221" s="215"/>
      <c r="FF221" s="215"/>
      <c r="FG221" s="215"/>
      <c r="FH221" s="215"/>
      <c r="FI221" s="215"/>
      <c r="FJ221" s="215"/>
      <c r="FK221" s="215"/>
      <c r="FL221" s="215"/>
      <c r="FM221" s="215"/>
      <c r="FN221" s="215"/>
      <c r="FO221" s="215"/>
    </row>
    <row r="222" spans="1:171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5"/>
      <c r="CA222" s="215"/>
      <c r="CB222" s="215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5"/>
      <c r="CM222" s="215"/>
      <c r="CN222" s="215"/>
      <c r="CO222" s="215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5"/>
      <c r="DD222" s="215"/>
      <c r="DE222" s="215"/>
      <c r="DF222" s="215"/>
      <c r="DG222" s="215"/>
      <c r="DH222" s="215"/>
      <c r="DI222" s="215"/>
      <c r="DJ222" s="215"/>
      <c r="DK222" s="215"/>
      <c r="DL222" s="215"/>
      <c r="DM222" s="215"/>
      <c r="DN222" s="215"/>
      <c r="DO222" s="215"/>
      <c r="DP222" s="215"/>
      <c r="DQ222" s="215"/>
      <c r="DR222" s="215"/>
      <c r="DS222" s="215"/>
      <c r="DT222" s="215"/>
      <c r="DU222" s="215"/>
      <c r="DV222" s="215"/>
      <c r="DW222" s="215"/>
      <c r="DX222" s="215"/>
      <c r="DY222" s="215"/>
      <c r="DZ222" s="215"/>
      <c r="EA222" s="215"/>
      <c r="EB222" s="215"/>
      <c r="EC222" s="215"/>
      <c r="ED222" s="215"/>
      <c r="EE222" s="215"/>
      <c r="EF222" s="215"/>
      <c r="EG222" s="215"/>
      <c r="EH222" s="215"/>
      <c r="EI222" s="215"/>
      <c r="EJ222" s="215"/>
      <c r="EK222" s="215"/>
      <c r="EL222" s="215"/>
      <c r="EM222" s="215"/>
      <c r="EN222" s="215"/>
      <c r="EO222" s="215"/>
      <c r="EP222" s="215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  <c r="FL222" s="215"/>
      <c r="FM222" s="215"/>
      <c r="FN222" s="215"/>
      <c r="FO222" s="215"/>
    </row>
    <row r="223" spans="1:171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5"/>
      <c r="CA223" s="215"/>
      <c r="CB223" s="215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5"/>
      <c r="CM223" s="215"/>
      <c r="CN223" s="215"/>
      <c r="CO223" s="215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5"/>
      <c r="DD223" s="215"/>
      <c r="DE223" s="215"/>
      <c r="DF223" s="215"/>
      <c r="DG223" s="215"/>
      <c r="DH223" s="215"/>
      <c r="DI223" s="215"/>
      <c r="DJ223" s="215"/>
      <c r="DK223" s="215"/>
      <c r="DL223" s="215"/>
      <c r="DM223" s="215"/>
      <c r="DN223" s="215"/>
      <c r="DO223" s="215"/>
      <c r="DP223" s="215"/>
      <c r="DQ223" s="215"/>
      <c r="DR223" s="215"/>
      <c r="DS223" s="215"/>
      <c r="DT223" s="215"/>
      <c r="DU223" s="215"/>
      <c r="DV223" s="215"/>
      <c r="DW223" s="215"/>
      <c r="DX223" s="215"/>
      <c r="DY223" s="215"/>
      <c r="DZ223" s="215"/>
      <c r="EA223" s="215"/>
      <c r="EB223" s="215"/>
      <c r="EC223" s="215"/>
      <c r="ED223" s="215"/>
      <c r="EE223" s="215"/>
      <c r="EF223" s="215"/>
      <c r="EG223" s="215"/>
      <c r="EH223" s="215"/>
      <c r="EI223" s="215"/>
      <c r="EJ223" s="215"/>
      <c r="EK223" s="215"/>
      <c r="EL223" s="215"/>
      <c r="EM223" s="215"/>
      <c r="EN223" s="215"/>
      <c r="EO223" s="215"/>
      <c r="EP223" s="215"/>
      <c r="EQ223" s="215"/>
      <c r="ER223" s="215"/>
      <c r="ES223" s="215"/>
      <c r="ET223" s="215"/>
      <c r="EU223" s="215"/>
      <c r="EV223" s="215"/>
      <c r="EW223" s="215"/>
      <c r="EX223" s="215"/>
      <c r="EY223" s="215"/>
      <c r="EZ223" s="215"/>
      <c r="FA223" s="215"/>
      <c r="FB223" s="215"/>
      <c r="FC223" s="215"/>
      <c r="FD223" s="215"/>
      <c r="FE223" s="215"/>
      <c r="FF223" s="215"/>
      <c r="FG223" s="215"/>
      <c r="FH223" s="215"/>
      <c r="FI223" s="215"/>
      <c r="FJ223" s="215"/>
      <c r="FK223" s="215"/>
      <c r="FL223" s="215"/>
      <c r="FM223" s="215"/>
      <c r="FN223" s="215"/>
      <c r="FO223" s="215"/>
    </row>
    <row r="224" spans="1:171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5"/>
      <c r="BN224" s="215"/>
      <c r="BO224" s="215"/>
      <c r="BP224" s="215"/>
      <c r="BQ224" s="215"/>
      <c r="BR224" s="215"/>
      <c r="BS224" s="215"/>
      <c r="BT224" s="215"/>
      <c r="BU224" s="215"/>
      <c r="BV224" s="215"/>
      <c r="BW224" s="215"/>
      <c r="BX224" s="215"/>
      <c r="BY224" s="215"/>
      <c r="BZ224" s="215"/>
      <c r="CA224" s="215"/>
      <c r="CB224" s="215"/>
      <c r="CC224" s="215"/>
      <c r="CD224" s="215"/>
      <c r="CE224" s="215"/>
      <c r="CF224" s="215"/>
      <c r="CG224" s="215"/>
      <c r="CH224" s="215"/>
      <c r="CI224" s="215"/>
      <c r="CJ224" s="215"/>
      <c r="CK224" s="215"/>
      <c r="CL224" s="215"/>
      <c r="CM224" s="215"/>
      <c r="CN224" s="215"/>
      <c r="CO224" s="215"/>
      <c r="CP224" s="215"/>
      <c r="CQ224" s="215"/>
      <c r="CR224" s="215"/>
      <c r="CS224" s="215"/>
      <c r="CT224" s="215"/>
      <c r="CU224" s="215"/>
      <c r="CV224" s="215"/>
      <c r="CW224" s="215"/>
      <c r="CX224" s="215"/>
      <c r="CY224" s="215"/>
      <c r="CZ224" s="215"/>
      <c r="DA224" s="215"/>
      <c r="DB224" s="215"/>
      <c r="DC224" s="215"/>
      <c r="DD224" s="215"/>
      <c r="DE224" s="215"/>
      <c r="DF224" s="215"/>
      <c r="DG224" s="215"/>
      <c r="DH224" s="215"/>
      <c r="DI224" s="215"/>
      <c r="DJ224" s="215"/>
      <c r="DK224" s="215"/>
      <c r="DL224" s="215"/>
      <c r="DM224" s="215"/>
      <c r="DN224" s="215"/>
      <c r="DO224" s="215"/>
      <c r="DP224" s="215"/>
      <c r="DQ224" s="215"/>
      <c r="DR224" s="215"/>
      <c r="DS224" s="215"/>
      <c r="DT224" s="215"/>
      <c r="DU224" s="215"/>
      <c r="DV224" s="215"/>
      <c r="DW224" s="215"/>
      <c r="DX224" s="215"/>
      <c r="DY224" s="215"/>
      <c r="DZ224" s="215"/>
      <c r="EA224" s="215"/>
      <c r="EB224" s="215"/>
      <c r="EC224" s="215"/>
      <c r="ED224" s="215"/>
      <c r="EE224" s="215"/>
      <c r="EF224" s="215"/>
      <c r="EG224" s="215"/>
      <c r="EH224" s="215"/>
      <c r="EI224" s="215"/>
      <c r="EJ224" s="215"/>
      <c r="EK224" s="215"/>
      <c r="EL224" s="215"/>
      <c r="EM224" s="215"/>
      <c r="EN224" s="215"/>
      <c r="EO224" s="215"/>
      <c r="EP224" s="215"/>
      <c r="EQ224" s="215"/>
      <c r="ER224" s="215"/>
      <c r="ES224" s="215"/>
      <c r="ET224" s="215"/>
      <c r="EU224" s="215"/>
      <c r="EV224" s="215"/>
      <c r="EW224" s="215"/>
      <c r="EX224" s="215"/>
      <c r="EY224" s="215"/>
      <c r="EZ224" s="215"/>
      <c r="FA224" s="215"/>
      <c r="FB224" s="215"/>
      <c r="FC224" s="215"/>
      <c r="FD224" s="215"/>
      <c r="FE224" s="215"/>
      <c r="FF224" s="215"/>
      <c r="FG224" s="215"/>
      <c r="FH224" s="215"/>
      <c r="FI224" s="215"/>
      <c r="FJ224" s="215"/>
      <c r="FK224" s="215"/>
      <c r="FL224" s="215"/>
      <c r="FM224" s="215"/>
      <c r="FN224" s="215"/>
      <c r="FO224" s="215"/>
    </row>
    <row r="225" spans="1:171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5"/>
      <c r="CA225" s="215"/>
      <c r="CB225" s="215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5"/>
      <c r="CM225" s="215"/>
      <c r="CN225" s="215"/>
      <c r="CO225" s="215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5"/>
      <c r="DD225" s="215"/>
      <c r="DE225" s="215"/>
      <c r="DF225" s="215"/>
      <c r="DG225" s="215"/>
      <c r="DH225" s="215"/>
      <c r="DI225" s="215"/>
      <c r="DJ225" s="215"/>
      <c r="DK225" s="215"/>
      <c r="DL225" s="215"/>
      <c r="DM225" s="215"/>
      <c r="DN225" s="215"/>
      <c r="DO225" s="215"/>
      <c r="DP225" s="215"/>
      <c r="DQ225" s="215"/>
      <c r="DR225" s="215"/>
      <c r="DS225" s="215"/>
      <c r="DT225" s="215"/>
      <c r="DU225" s="215"/>
      <c r="DV225" s="215"/>
      <c r="DW225" s="215"/>
      <c r="DX225" s="215"/>
      <c r="DY225" s="215"/>
      <c r="DZ225" s="215"/>
      <c r="EA225" s="215"/>
      <c r="EB225" s="215"/>
      <c r="EC225" s="215"/>
      <c r="ED225" s="215"/>
      <c r="EE225" s="215"/>
      <c r="EF225" s="215"/>
      <c r="EG225" s="215"/>
      <c r="EH225" s="215"/>
      <c r="EI225" s="215"/>
      <c r="EJ225" s="215"/>
      <c r="EK225" s="215"/>
      <c r="EL225" s="215"/>
      <c r="EM225" s="215"/>
      <c r="EN225" s="215"/>
      <c r="EO225" s="215"/>
      <c r="EP225" s="215"/>
      <c r="EQ225" s="215"/>
      <c r="ER225" s="215"/>
      <c r="ES225" s="215"/>
      <c r="ET225" s="215"/>
      <c r="EU225" s="215"/>
      <c r="EV225" s="215"/>
      <c r="EW225" s="215"/>
      <c r="EX225" s="215"/>
      <c r="EY225" s="215"/>
      <c r="EZ225" s="215"/>
      <c r="FA225" s="215"/>
      <c r="FB225" s="215"/>
      <c r="FC225" s="215"/>
      <c r="FD225" s="215"/>
      <c r="FE225" s="215"/>
      <c r="FF225" s="215"/>
      <c r="FG225" s="215"/>
      <c r="FH225" s="215"/>
      <c r="FI225" s="215"/>
      <c r="FJ225" s="215"/>
      <c r="FK225" s="215"/>
      <c r="FL225" s="215"/>
      <c r="FM225" s="215"/>
      <c r="FN225" s="215"/>
      <c r="FO225" s="215"/>
    </row>
    <row r="226" spans="1:171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5"/>
      <c r="CA226" s="215"/>
      <c r="CB226" s="215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5"/>
      <c r="CM226" s="215"/>
      <c r="CN226" s="215"/>
      <c r="CO226" s="215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5"/>
      <c r="DD226" s="215"/>
      <c r="DE226" s="215"/>
      <c r="DF226" s="215"/>
      <c r="DG226" s="215"/>
      <c r="DH226" s="215"/>
      <c r="DI226" s="215"/>
      <c r="DJ226" s="215"/>
      <c r="DK226" s="215"/>
      <c r="DL226" s="215"/>
      <c r="DM226" s="215"/>
      <c r="DN226" s="215"/>
      <c r="DO226" s="215"/>
      <c r="DP226" s="215"/>
      <c r="DQ226" s="215"/>
      <c r="DR226" s="215"/>
      <c r="DS226" s="215"/>
      <c r="DT226" s="215"/>
      <c r="DU226" s="215"/>
      <c r="DV226" s="215"/>
      <c r="DW226" s="215"/>
      <c r="DX226" s="215"/>
      <c r="DY226" s="215"/>
      <c r="DZ226" s="215"/>
      <c r="EA226" s="215"/>
      <c r="EB226" s="215"/>
      <c r="EC226" s="215"/>
      <c r="ED226" s="215"/>
      <c r="EE226" s="215"/>
      <c r="EF226" s="215"/>
      <c r="EG226" s="215"/>
      <c r="EH226" s="215"/>
      <c r="EI226" s="215"/>
      <c r="EJ226" s="215"/>
      <c r="EK226" s="215"/>
      <c r="EL226" s="215"/>
      <c r="EM226" s="215"/>
      <c r="EN226" s="215"/>
      <c r="EO226" s="215"/>
      <c r="EP226" s="215"/>
      <c r="EQ226" s="215"/>
      <c r="ER226" s="215"/>
      <c r="ES226" s="215"/>
      <c r="ET226" s="215"/>
      <c r="EU226" s="215"/>
      <c r="EV226" s="215"/>
      <c r="EW226" s="215"/>
      <c r="EX226" s="215"/>
      <c r="EY226" s="215"/>
      <c r="EZ226" s="215"/>
      <c r="FA226" s="215"/>
      <c r="FB226" s="215"/>
      <c r="FC226" s="215"/>
      <c r="FD226" s="215"/>
      <c r="FE226" s="215"/>
      <c r="FF226" s="215"/>
      <c r="FG226" s="215"/>
      <c r="FH226" s="215"/>
      <c r="FI226" s="215"/>
      <c r="FJ226" s="215"/>
      <c r="FK226" s="215"/>
      <c r="FL226" s="215"/>
      <c r="FM226" s="215"/>
      <c r="FN226" s="215"/>
      <c r="FO226" s="215"/>
    </row>
    <row r="227" spans="1:171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5"/>
      <c r="CA227" s="215"/>
      <c r="CB227" s="215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5"/>
      <c r="CM227" s="215"/>
      <c r="CN227" s="215"/>
      <c r="CO227" s="215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5"/>
      <c r="DD227" s="215"/>
      <c r="DE227" s="215"/>
      <c r="DF227" s="215"/>
      <c r="DG227" s="215"/>
      <c r="DH227" s="215"/>
      <c r="DI227" s="215"/>
      <c r="DJ227" s="215"/>
      <c r="DK227" s="215"/>
      <c r="DL227" s="215"/>
      <c r="DM227" s="215"/>
      <c r="DN227" s="215"/>
      <c r="DO227" s="215"/>
      <c r="DP227" s="215"/>
      <c r="DQ227" s="215"/>
      <c r="DR227" s="215"/>
      <c r="DS227" s="215"/>
      <c r="DT227" s="215"/>
      <c r="DU227" s="215"/>
      <c r="DV227" s="215"/>
      <c r="DW227" s="215"/>
      <c r="DX227" s="215"/>
      <c r="DY227" s="215"/>
      <c r="DZ227" s="215"/>
      <c r="EA227" s="215"/>
      <c r="EB227" s="215"/>
      <c r="EC227" s="215"/>
      <c r="ED227" s="215"/>
      <c r="EE227" s="215"/>
      <c r="EF227" s="215"/>
      <c r="EG227" s="215"/>
      <c r="EH227" s="215"/>
      <c r="EI227" s="215"/>
      <c r="EJ227" s="215"/>
      <c r="EK227" s="215"/>
      <c r="EL227" s="215"/>
      <c r="EM227" s="215"/>
      <c r="EN227" s="215"/>
      <c r="EO227" s="215"/>
      <c r="EP227" s="215"/>
      <c r="EQ227" s="215"/>
      <c r="ER227" s="215"/>
      <c r="ES227" s="215"/>
      <c r="ET227" s="215"/>
      <c r="EU227" s="215"/>
      <c r="EV227" s="215"/>
      <c r="EW227" s="215"/>
      <c r="EX227" s="215"/>
      <c r="EY227" s="215"/>
      <c r="EZ227" s="215"/>
      <c r="FA227" s="215"/>
      <c r="FB227" s="215"/>
      <c r="FC227" s="215"/>
      <c r="FD227" s="215"/>
      <c r="FE227" s="215"/>
      <c r="FF227" s="215"/>
      <c r="FG227" s="215"/>
      <c r="FH227" s="215"/>
      <c r="FI227" s="215"/>
      <c r="FJ227" s="215"/>
      <c r="FK227" s="215"/>
      <c r="FL227" s="215"/>
      <c r="FM227" s="215"/>
      <c r="FN227" s="215"/>
      <c r="FO227" s="215"/>
    </row>
    <row r="228" spans="1:171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215"/>
      <c r="CB228" s="215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5"/>
      <c r="CM228" s="215"/>
      <c r="CN228" s="215"/>
      <c r="CO228" s="215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15"/>
      <c r="DZ228" s="215"/>
      <c r="EA228" s="215"/>
      <c r="EB228" s="215"/>
      <c r="EC228" s="215"/>
      <c r="ED228" s="215"/>
      <c r="EE228" s="215"/>
      <c r="EF228" s="215"/>
      <c r="EG228" s="215"/>
      <c r="EH228" s="215"/>
      <c r="EI228" s="215"/>
      <c r="EJ228" s="215"/>
      <c r="EK228" s="215"/>
      <c r="EL228" s="215"/>
      <c r="EM228" s="215"/>
      <c r="EN228" s="215"/>
      <c r="EO228" s="215"/>
      <c r="EP228" s="215"/>
      <c r="EQ228" s="215"/>
      <c r="ER228" s="215"/>
      <c r="ES228" s="215"/>
      <c r="ET228" s="215"/>
      <c r="EU228" s="215"/>
      <c r="EV228" s="215"/>
      <c r="EW228" s="215"/>
      <c r="EX228" s="215"/>
      <c r="EY228" s="215"/>
      <c r="EZ228" s="215"/>
      <c r="FA228" s="215"/>
      <c r="FB228" s="215"/>
      <c r="FC228" s="215"/>
      <c r="FD228" s="215"/>
      <c r="FE228" s="215"/>
      <c r="FF228" s="215"/>
      <c r="FG228" s="215"/>
      <c r="FH228" s="215"/>
      <c r="FI228" s="215"/>
      <c r="FJ228" s="215"/>
      <c r="FK228" s="215"/>
      <c r="FL228" s="215"/>
      <c r="FM228" s="215"/>
      <c r="FN228" s="215"/>
      <c r="FO228" s="215"/>
    </row>
    <row r="229" spans="1:171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5"/>
      <c r="CA229" s="215"/>
      <c r="CB229" s="215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5"/>
      <c r="CM229" s="215"/>
      <c r="CN229" s="215"/>
      <c r="CO229" s="215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5"/>
      <c r="DD229" s="215"/>
      <c r="DE229" s="215"/>
      <c r="DF229" s="215"/>
      <c r="DG229" s="215"/>
      <c r="DH229" s="215"/>
      <c r="DI229" s="215"/>
      <c r="DJ229" s="215"/>
      <c r="DK229" s="215"/>
      <c r="DL229" s="215"/>
      <c r="DM229" s="215"/>
      <c r="DN229" s="215"/>
      <c r="DO229" s="215"/>
      <c r="DP229" s="215"/>
      <c r="DQ229" s="215"/>
      <c r="DR229" s="215"/>
      <c r="DS229" s="215"/>
      <c r="DT229" s="215"/>
      <c r="DU229" s="215"/>
      <c r="DV229" s="215"/>
      <c r="DW229" s="215"/>
      <c r="DX229" s="215"/>
      <c r="DY229" s="215"/>
      <c r="DZ229" s="215"/>
      <c r="EA229" s="215"/>
      <c r="EB229" s="215"/>
      <c r="EC229" s="215"/>
      <c r="ED229" s="215"/>
      <c r="EE229" s="215"/>
      <c r="EF229" s="215"/>
      <c r="EG229" s="215"/>
      <c r="EH229" s="215"/>
      <c r="EI229" s="215"/>
      <c r="EJ229" s="215"/>
      <c r="EK229" s="215"/>
      <c r="EL229" s="215"/>
      <c r="EM229" s="215"/>
      <c r="EN229" s="215"/>
      <c r="EO229" s="215"/>
      <c r="EP229" s="215"/>
      <c r="EQ229" s="215"/>
      <c r="ER229" s="215"/>
      <c r="ES229" s="215"/>
      <c r="ET229" s="215"/>
      <c r="EU229" s="215"/>
      <c r="EV229" s="215"/>
      <c r="EW229" s="215"/>
      <c r="EX229" s="215"/>
      <c r="EY229" s="215"/>
      <c r="EZ229" s="215"/>
      <c r="FA229" s="215"/>
      <c r="FB229" s="215"/>
      <c r="FC229" s="215"/>
      <c r="FD229" s="215"/>
      <c r="FE229" s="215"/>
      <c r="FF229" s="215"/>
      <c r="FG229" s="215"/>
      <c r="FH229" s="215"/>
      <c r="FI229" s="215"/>
      <c r="FJ229" s="215"/>
      <c r="FK229" s="215"/>
      <c r="FL229" s="215"/>
      <c r="FM229" s="215"/>
      <c r="FN229" s="215"/>
      <c r="FO229" s="215"/>
    </row>
    <row r="230" spans="1:171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215"/>
      <c r="CB230" s="215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5"/>
      <c r="CM230" s="215"/>
      <c r="CN230" s="215"/>
      <c r="CO230" s="215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5"/>
      <c r="DD230" s="215"/>
      <c r="DE230" s="215"/>
      <c r="DF230" s="215"/>
      <c r="DG230" s="215"/>
      <c r="DH230" s="215"/>
      <c r="DI230" s="215"/>
      <c r="DJ230" s="215"/>
      <c r="DK230" s="215"/>
      <c r="DL230" s="215"/>
      <c r="DM230" s="215"/>
      <c r="DN230" s="215"/>
      <c r="DO230" s="215"/>
      <c r="DP230" s="215"/>
      <c r="DQ230" s="215"/>
      <c r="DR230" s="215"/>
      <c r="DS230" s="215"/>
      <c r="DT230" s="215"/>
      <c r="DU230" s="215"/>
      <c r="DV230" s="215"/>
      <c r="DW230" s="215"/>
      <c r="DX230" s="215"/>
      <c r="DY230" s="215"/>
      <c r="DZ230" s="215"/>
      <c r="EA230" s="215"/>
      <c r="EB230" s="215"/>
      <c r="EC230" s="215"/>
      <c r="ED230" s="215"/>
      <c r="EE230" s="215"/>
      <c r="EF230" s="215"/>
      <c r="EG230" s="215"/>
      <c r="EH230" s="215"/>
      <c r="EI230" s="215"/>
      <c r="EJ230" s="215"/>
      <c r="EK230" s="215"/>
      <c r="EL230" s="215"/>
      <c r="EM230" s="215"/>
      <c r="EN230" s="215"/>
      <c r="EO230" s="215"/>
      <c r="EP230" s="215"/>
      <c r="EQ230" s="215"/>
      <c r="ER230" s="215"/>
      <c r="ES230" s="215"/>
      <c r="ET230" s="215"/>
      <c r="EU230" s="215"/>
      <c r="EV230" s="215"/>
      <c r="EW230" s="215"/>
      <c r="EX230" s="215"/>
      <c r="EY230" s="215"/>
      <c r="EZ230" s="215"/>
      <c r="FA230" s="215"/>
      <c r="FB230" s="215"/>
      <c r="FC230" s="215"/>
      <c r="FD230" s="215"/>
      <c r="FE230" s="215"/>
      <c r="FF230" s="215"/>
      <c r="FG230" s="215"/>
      <c r="FH230" s="215"/>
      <c r="FI230" s="215"/>
      <c r="FJ230" s="215"/>
      <c r="FK230" s="215"/>
      <c r="FL230" s="215"/>
      <c r="FM230" s="215"/>
      <c r="FN230" s="215"/>
      <c r="FO230" s="215"/>
    </row>
    <row r="231" spans="1:171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15"/>
      <c r="CB231" s="215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5"/>
      <c r="CM231" s="215"/>
      <c r="CN231" s="215"/>
      <c r="CO231" s="215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5"/>
      <c r="DD231" s="215"/>
      <c r="DE231" s="215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215"/>
      <c r="DZ231" s="215"/>
      <c r="EA231" s="215"/>
      <c r="EB231" s="215"/>
      <c r="EC231" s="215"/>
      <c r="ED231" s="215"/>
      <c r="EE231" s="215"/>
      <c r="EF231" s="215"/>
      <c r="EG231" s="215"/>
      <c r="EH231" s="215"/>
      <c r="EI231" s="215"/>
      <c r="EJ231" s="215"/>
      <c r="EK231" s="215"/>
      <c r="EL231" s="215"/>
      <c r="EM231" s="215"/>
      <c r="EN231" s="215"/>
      <c r="EO231" s="215"/>
      <c r="EP231" s="215"/>
      <c r="EQ231" s="215"/>
      <c r="ER231" s="215"/>
      <c r="ES231" s="215"/>
      <c r="ET231" s="215"/>
      <c r="EU231" s="215"/>
      <c r="EV231" s="215"/>
      <c r="EW231" s="215"/>
      <c r="EX231" s="215"/>
      <c r="EY231" s="215"/>
      <c r="EZ231" s="215"/>
      <c r="FA231" s="215"/>
      <c r="FB231" s="215"/>
      <c r="FC231" s="215"/>
      <c r="FD231" s="215"/>
      <c r="FE231" s="215"/>
      <c r="FF231" s="215"/>
      <c r="FG231" s="215"/>
      <c r="FH231" s="215"/>
      <c r="FI231" s="215"/>
      <c r="FJ231" s="215"/>
      <c r="FK231" s="215"/>
      <c r="FL231" s="215"/>
      <c r="FM231" s="215"/>
      <c r="FN231" s="215"/>
      <c r="FO231" s="215"/>
    </row>
    <row r="232" spans="1:171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215"/>
      <c r="CB232" s="215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5"/>
      <c r="CM232" s="215"/>
      <c r="CN232" s="215"/>
      <c r="CO232" s="215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215"/>
      <c r="DZ232" s="215"/>
      <c r="EA232" s="215"/>
      <c r="EB232" s="215"/>
      <c r="EC232" s="215"/>
      <c r="ED232" s="215"/>
      <c r="EE232" s="215"/>
      <c r="EF232" s="215"/>
      <c r="EG232" s="215"/>
      <c r="EH232" s="215"/>
      <c r="EI232" s="215"/>
      <c r="EJ232" s="215"/>
      <c r="EK232" s="215"/>
      <c r="EL232" s="215"/>
      <c r="EM232" s="215"/>
      <c r="EN232" s="215"/>
      <c r="EO232" s="215"/>
      <c r="EP232" s="215"/>
      <c r="EQ232" s="215"/>
      <c r="ER232" s="215"/>
      <c r="ES232" s="215"/>
      <c r="ET232" s="215"/>
      <c r="EU232" s="215"/>
      <c r="EV232" s="215"/>
      <c r="EW232" s="215"/>
      <c r="EX232" s="215"/>
      <c r="EY232" s="215"/>
      <c r="EZ232" s="215"/>
      <c r="FA232" s="215"/>
      <c r="FB232" s="215"/>
      <c r="FC232" s="215"/>
      <c r="FD232" s="215"/>
      <c r="FE232" s="215"/>
      <c r="FF232" s="215"/>
      <c r="FG232" s="215"/>
      <c r="FH232" s="215"/>
      <c r="FI232" s="215"/>
      <c r="FJ232" s="215"/>
      <c r="FK232" s="215"/>
      <c r="FL232" s="215"/>
      <c r="FM232" s="215"/>
      <c r="FN232" s="215"/>
      <c r="FO232" s="215"/>
    </row>
    <row r="233" spans="1:171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  <c r="BI233" s="215"/>
      <c r="BJ233" s="215"/>
      <c r="BK233" s="215"/>
      <c r="BL233" s="215"/>
      <c r="BM233" s="215"/>
      <c r="BN233" s="215"/>
      <c r="BO233" s="215"/>
      <c r="BP233" s="215"/>
      <c r="BQ233" s="215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215"/>
      <c r="CB233" s="215"/>
      <c r="CC233" s="215"/>
      <c r="CD233" s="215"/>
      <c r="CE233" s="215"/>
      <c r="CF233" s="215"/>
      <c r="CG233" s="215"/>
      <c r="CH233" s="215"/>
      <c r="CI233" s="215"/>
      <c r="CJ233" s="215"/>
      <c r="CK233" s="215"/>
      <c r="CL233" s="215"/>
      <c r="CM233" s="215"/>
      <c r="CN233" s="215"/>
      <c r="CO233" s="215"/>
      <c r="CP233" s="215"/>
      <c r="CQ233" s="215"/>
      <c r="CR233" s="215"/>
      <c r="CS233" s="215"/>
      <c r="CT233" s="215"/>
      <c r="CU233" s="215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215"/>
      <c r="DZ233" s="215"/>
      <c r="EA233" s="215"/>
      <c r="EB233" s="215"/>
      <c r="EC233" s="215"/>
      <c r="ED233" s="215"/>
      <c r="EE233" s="215"/>
      <c r="EF233" s="215"/>
      <c r="EG233" s="215"/>
      <c r="EH233" s="215"/>
      <c r="EI233" s="215"/>
      <c r="EJ233" s="215"/>
      <c r="EK233" s="215"/>
      <c r="EL233" s="215"/>
      <c r="EM233" s="215"/>
      <c r="EN233" s="215"/>
      <c r="EO233" s="215"/>
      <c r="EP233" s="215"/>
      <c r="EQ233" s="215"/>
      <c r="ER233" s="215"/>
      <c r="ES233" s="215"/>
      <c r="ET233" s="215"/>
      <c r="EU233" s="215"/>
      <c r="EV233" s="215"/>
      <c r="EW233" s="215"/>
      <c r="EX233" s="215"/>
      <c r="EY233" s="215"/>
      <c r="EZ233" s="215"/>
      <c r="FA233" s="215"/>
      <c r="FB233" s="215"/>
      <c r="FC233" s="215"/>
      <c r="FD233" s="215"/>
      <c r="FE233" s="215"/>
      <c r="FF233" s="215"/>
      <c r="FG233" s="215"/>
      <c r="FH233" s="215"/>
      <c r="FI233" s="215"/>
      <c r="FJ233" s="215"/>
      <c r="FK233" s="215"/>
      <c r="FL233" s="215"/>
      <c r="FM233" s="215"/>
      <c r="FN233" s="215"/>
      <c r="FO233" s="215"/>
    </row>
    <row r="234" spans="1:171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215"/>
      <c r="CB234" s="215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5"/>
      <c r="CM234" s="215"/>
      <c r="CN234" s="215"/>
      <c r="CO234" s="215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5"/>
      <c r="DD234" s="215"/>
      <c r="DE234" s="215"/>
      <c r="DF234" s="215"/>
      <c r="DG234" s="215"/>
      <c r="DH234" s="215"/>
      <c r="DI234" s="215"/>
      <c r="DJ234" s="215"/>
      <c r="DK234" s="215"/>
      <c r="DL234" s="215"/>
      <c r="DM234" s="215"/>
      <c r="DN234" s="215"/>
      <c r="DO234" s="215"/>
      <c r="DP234" s="215"/>
      <c r="DQ234" s="215"/>
      <c r="DR234" s="215"/>
      <c r="DS234" s="215"/>
      <c r="DT234" s="215"/>
      <c r="DU234" s="215"/>
      <c r="DV234" s="215"/>
      <c r="DW234" s="215"/>
      <c r="DX234" s="215"/>
      <c r="DY234" s="215"/>
      <c r="DZ234" s="215"/>
      <c r="EA234" s="215"/>
      <c r="EB234" s="215"/>
      <c r="EC234" s="215"/>
      <c r="ED234" s="215"/>
      <c r="EE234" s="215"/>
      <c r="EF234" s="215"/>
      <c r="EG234" s="215"/>
      <c r="EH234" s="215"/>
      <c r="EI234" s="215"/>
      <c r="EJ234" s="215"/>
      <c r="EK234" s="215"/>
      <c r="EL234" s="215"/>
      <c r="EM234" s="215"/>
      <c r="EN234" s="215"/>
      <c r="EO234" s="215"/>
      <c r="EP234" s="215"/>
      <c r="EQ234" s="215"/>
      <c r="ER234" s="215"/>
      <c r="ES234" s="215"/>
      <c r="ET234" s="215"/>
      <c r="EU234" s="215"/>
      <c r="EV234" s="215"/>
      <c r="EW234" s="215"/>
      <c r="EX234" s="215"/>
      <c r="EY234" s="215"/>
      <c r="EZ234" s="215"/>
      <c r="FA234" s="215"/>
      <c r="FB234" s="215"/>
      <c r="FC234" s="215"/>
      <c r="FD234" s="215"/>
      <c r="FE234" s="215"/>
      <c r="FF234" s="215"/>
      <c r="FG234" s="215"/>
      <c r="FH234" s="215"/>
      <c r="FI234" s="215"/>
      <c r="FJ234" s="215"/>
      <c r="FK234" s="215"/>
      <c r="FL234" s="215"/>
      <c r="FM234" s="215"/>
      <c r="FN234" s="215"/>
      <c r="FO234" s="215"/>
    </row>
    <row r="235" spans="1:171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215"/>
      <c r="CB235" s="215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5"/>
      <c r="CM235" s="215"/>
      <c r="CN235" s="215"/>
      <c r="CO235" s="215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5"/>
      <c r="DD235" s="215"/>
      <c r="DE235" s="215"/>
      <c r="DF235" s="215"/>
      <c r="DG235" s="215"/>
      <c r="DH235" s="215"/>
      <c r="DI235" s="215"/>
      <c r="DJ235" s="215"/>
      <c r="DK235" s="215"/>
      <c r="DL235" s="215"/>
      <c r="DM235" s="215"/>
      <c r="DN235" s="215"/>
      <c r="DO235" s="215"/>
      <c r="DP235" s="215"/>
      <c r="DQ235" s="215"/>
      <c r="DR235" s="215"/>
      <c r="DS235" s="215"/>
      <c r="DT235" s="215"/>
      <c r="DU235" s="215"/>
      <c r="DV235" s="215"/>
      <c r="DW235" s="215"/>
      <c r="DX235" s="215"/>
      <c r="DY235" s="215"/>
      <c r="DZ235" s="215"/>
      <c r="EA235" s="215"/>
      <c r="EB235" s="215"/>
      <c r="EC235" s="215"/>
      <c r="ED235" s="215"/>
      <c r="EE235" s="215"/>
      <c r="EF235" s="215"/>
      <c r="EG235" s="215"/>
      <c r="EH235" s="215"/>
      <c r="EI235" s="215"/>
      <c r="EJ235" s="215"/>
      <c r="EK235" s="215"/>
      <c r="EL235" s="215"/>
      <c r="EM235" s="215"/>
      <c r="EN235" s="215"/>
      <c r="EO235" s="215"/>
      <c r="EP235" s="215"/>
      <c r="EQ235" s="215"/>
      <c r="ER235" s="215"/>
      <c r="ES235" s="215"/>
      <c r="ET235" s="215"/>
      <c r="EU235" s="215"/>
      <c r="EV235" s="215"/>
      <c r="EW235" s="215"/>
      <c r="EX235" s="215"/>
      <c r="EY235" s="215"/>
      <c r="EZ235" s="215"/>
      <c r="FA235" s="215"/>
      <c r="FB235" s="215"/>
      <c r="FC235" s="215"/>
      <c r="FD235" s="215"/>
      <c r="FE235" s="215"/>
      <c r="FF235" s="215"/>
      <c r="FG235" s="215"/>
      <c r="FH235" s="215"/>
      <c r="FI235" s="215"/>
      <c r="FJ235" s="215"/>
      <c r="FK235" s="215"/>
      <c r="FL235" s="215"/>
      <c r="FM235" s="215"/>
      <c r="FN235" s="215"/>
      <c r="FO235" s="215"/>
    </row>
    <row r="236" spans="1:171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215"/>
      <c r="CB236" s="215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5"/>
      <c r="CM236" s="215"/>
      <c r="CN236" s="215"/>
      <c r="CO236" s="215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5"/>
      <c r="DD236" s="215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215"/>
      <c r="DZ236" s="215"/>
      <c r="EA236" s="215"/>
      <c r="EB236" s="215"/>
      <c r="EC236" s="215"/>
      <c r="ED236" s="215"/>
      <c r="EE236" s="215"/>
      <c r="EF236" s="215"/>
      <c r="EG236" s="215"/>
      <c r="EH236" s="215"/>
      <c r="EI236" s="215"/>
      <c r="EJ236" s="215"/>
      <c r="EK236" s="215"/>
      <c r="EL236" s="215"/>
      <c r="EM236" s="215"/>
      <c r="EN236" s="215"/>
      <c r="EO236" s="215"/>
      <c r="EP236" s="215"/>
      <c r="EQ236" s="215"/>
      <c r="ER236" s="215"/>
      <c r="ES236" s="215"/>
      <c r="ET236" s="215"/>
      <c r="EU236" s="215"/>
      <c r="EV236" s="215"/>
      <c r="EW236" s="215"/>
      <c r="EX236" s="215"/>
      <c r="EY236" s="215"/>
      <c r="EZ236" s="215"/>
      <c r="FA236" s="215"/>
      <c r="FB236" s="215"/>
      <c r="FC236" s="215"/>
      <c r="FD236" s="215"/>
      <c r="FE236" s="215"/>
      <c r="FF236" s="215"/>
      <c r="FG236" s="215"/>
      <c r="FH236" s="215"/>
      <c r="FI236" s="215"/>
      <c r="FJ236" s="215"/>
      <c r="FK236" s="215"/>
      <c r="FL236" s="215"/>
      <c r="FM236" s="215"/>
      <c r="FN236" s="215"/>
      <c r="FO236" s="215"/>
    </row>
    <row r="237" spans="1:171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215"/>
      <c r="CB237" s="215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5"/>
      <c r="CM237" s="215"/>
      <c r="CN237" s="215"/>
      <c r="CO237" s="215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215"/>
      <c r="DZ237" s="215"/>
      <c r="EA237" s="215"/>
      <c r="EB237" s="215"/>
      <c r="EC237" s="215"/>
      <c r="ED237" s="215"/>
      <c r="EE237" s="215"/>
      <c r="EF237" s="215"/>
      <c r="EG237" s="215"/>
      <c r="EH237" s="215"/>
      <c r="EI237" s="215"/>
      <c r="EJ237" s="215"/>
      <c r="EK237" s="215"/>
      <c r="EL237" s="215"/>
      <c r="EM237" s="215"/>
      <c r="EN237" s="215"/>
      <c r="EO237" s="215"/>
      <c r="EP237" s="215"/>
      <c r="EQ237" s="215"/>
      <c r="ER237" s="215"/>
      <c r="ES237" s="215"/>
      <c r="ET237" s="215"/>
      <c r="EU237" s="215"/>
      <c r="EV237" s="215"/>
      <c r="EW237" s="215"/>
      <c r="EX237" s="215"/>
      <c r="EY237" s="215"/>
      <c r="EZ237" s="215"/>
      <c r="FA237" s="215"/>
      <c r="FB237" s="215"/>
      <c r="FC237" s="215"/>
      <c r="FD237" s="215"/>
      <c r="FE237" s="215"/>
      <c r="FF237" s="215"/>
      <c r="FG237" s="215"/>
      <c r="FH237" s="215"/>
      <c r="FI237" s="215"/>
      <c r="FJ237" s="215"/>
      <c r="FK237" s="215"/>
      <c r="FL237" s="215"/>
      <c r="FM237" s="215"/>
      <c r="FN237" s="215"/>
      <c r="FO237" s="215"/>
    </row>
    <row r="238" spans="1:171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215"/>
      <c r="CB238" s="215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5"/>
      <c r="CM238" s="215"/>
      <c r="CN238" s="215"/>
      <c r="CO238" s="215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215"/>
      <c r="DZ238" s="215"/>
      <c r="EA238" s="215"/>
      <c r="EB238" s="215"/>
      <c r="EC238" s="215"/>
      <c r="ED238" s="215"/>
      <c r="EE238" s="215"/>
      <c r="EF238" s="215"/>
      <c r="EG238" s="215"/>
      <c r="EH238" s="215"/>
      <c r="EI238" s="215"/>
      <c r="EJ238" s="215"/>
      <c r="EK238" s="215"/>
      <c r="EL238" s="215"/>
      <c r="EM238" s="215"/>
      <c r="EN238" s="215"/>
      <c r="EO238" s="215"/>
      <c r="EP238" s="215"/>
      <c r="EQ238" s="215"/>
      <c r="ER238" s="215"/>
      <c r="ES238" s="215"/>
      <c r="ET238" s="215"/>
      <c r="EU238" s="215"/>
      <c r="EV238" s="215"/>
      <c r="EW238" s="215"/>
      <c r="EX238" s="215"/>
      <c r="EY238" s="215"/>
      <c r="EZ238" s="215"/>
      <c r="FA238" s="215"/>
      <c r="FB238" s="215"/>
      <c r="FC238" s="215"/>
      <c r="FD238" s="215"/>
      <c r="FE238" s="215"/>
      <c r="FF238" s="215"/>
      <c r="FG238" s="215"/>
      <c r="FH238" s="215"/>
      <c r="FI238" s="215"/>
      <c r="FJ238" s="215"/>
      <c r="FK238" s="215"/>
      <c r="FL238" s="215"/>
      <c r="FM238" s="215"/>
      <c r="FN238" s="215"/>
      <c r="FO238" s="215"/>
    </row>
    <row r="239" spans="1:171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215"/>
      <c r="CB239" s="215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5"/>
      <c r="CM239" s="215"/>
      <c r="CN239" s="215"/>
      <c r="CO239" s="215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215"/>
      <c r="DZ239" s="215"/>
      <c r="EA239" s="215"/>
      <c r="EB239" s="215"/>
      <c r="EC239" s="215"/>
      <c r="ED239" s="215"/>
      <c r="EE239" s="215"/>
      <c r="EF239" s="215"/>
      <c r="EG239" s="215"/>
      <c r="EH239" s="215"/>
      <c r="EI239" s="215"/>
      <c r="EJ239" s="215"/>
      <c r="EK239" s="215"/>
      <c r="EL239" s="215"/>
      <c r="EM239" s="215"/>
      <c r="EN239" s="215"/>
      <c r="EO239" s="215"/>
      <c r="EP239" s="215"/>
      <c r="EQ239" s="215"/>
      <c r="ER239" s="215"/>
      <c r="ES239" s="215"/>
      <c r="ET239" s="215"/>
      <c r="EU239" s="215"/>
      <c r="EV239" s="215"/>
      <c r="EW239" s="215"/>
      <c r="EX239" s="215"/>
      <c r="EY239" s="215"/>
      <c r="EZ239" s="215"/>
      <c r="FA239" s="215"/>
      <c r="FB239" s="215"/>
      <c r="FC239" s="215"/>
      <c r="FD239" s="215"/>
      <c r="FE239" s="215"/>
      <c r="FF239" s="215"/>
      <c r="FG239" s="215"/>
      <c r="FH239" s="215"/>
      <c r="FI239" s="215"/>
      <c r="FJ239" s="215"/>
      <c r="FK239" s="215"/>
      <c r="FL239" s="215"/>
      <c r="FM239" s="215"/>
      <c r="FN239" s="215"/>
      <c r="FO239" s="215"/>
    </row>
    <row r="240" spans="1:171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5"/>
      <c r="CM240" s="215"/>
      <c r="CN240" s="215"/>
      <c r="CO240" s="215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215"/>
      <c r="DZ240" s="215"/>
      <c r="EA240" s="215"/>
      <c r="EB240" s="215"/>
      <c r="EC240" s="215"/>
      <c r="ED240" s="215"/>
      <c r="EE240" s="215"/>
      <c r="EF240" s="215"/>
      <c r="EG240" s="215"/>
      <c r="EH240" s="215"/>
      <c r="EI240" s="215"/>
      <c r="EJ240" s="215"/>
      <c r="EK240" s="215"/>
      <c r="EL240" s="215"/>
      <c r="EM240" s="215"/>
      <c r="EN240" s="215"/>
      <c r="EO240" s="215"/>
      <c r="EP240" s="215"/>
      <c r="EQ240" s="215"/>
      <c r="ER240" s="215"/>
      <c r="ES240" s="215"/>
      <c r="ET240" s="215"/>
      <c r="EU240" s="215"/>
      <c r="EV240" s="215"/>
      <c r="EW240" s="215"/>
      <c r="EX240" s="215"/>
      <c r="EY240" s="215"/>
      <c r="EZ240" s="215"/>
      <c r="FA240" s="215"/>
      <c r="FB240" s="215"/>
      <c r="FC240" s="215"/>
      <c r="FD240" s="215"/>
      <c r="FE240" s="215"/>
      <c r="FF240" s="215"/>
      <c r="FG240" s="215"/>
      <c r="FH240" s="215"/>
      <c r="FI240" s="215"/>
      <c r="FJ240" s="215"/>
      <c r="FK240" s="215"/>
      <c r="FL240" s="215"/>
      <c r="FM240" s="215"/>
      <c r="FN240" s="215"/>
      <c r="FO240" s="215"/>
    </row>
    <row r="241" spans="1:171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5"/>
      <c r="CM241" s="215"/>
      <c r="CN241" s="215"/>
      <c r="CO241" s="215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215"/>
      <c r="DZ241" s="215"/>
      <c r="EA241" s="215"/>
      <c r="EB241" s="215"/>
      <c r="EC241" s="215"/>
      <c r="ED241" s="215"/>
      <c r="EE241" s="215"/>
      <c r="EF241" s="215"/>
      <c r="EG241" s="215"/>
      <c r="EH241" s="215"/>
      <c r="EI241" s="215"/>
      <c r="EJ241" s="215"/>
      <c r="EK241" s="215"/>
      <c r="EL241" s="215"/>
      <c r="EM241" s="215"/>
      <c r="EN241" s="215"/>
      <c r="EO241" s="215"/>
      <c r="EP241" s="215"/>
      <c r="EQ241" s="215"/>
      <c r="ER241" s="215"/>
      <c r="ES241" s="215"/>
      <c r="ET241" s="215"/>
      <c r="EU241" s="215"/>
      <c r="EV241" s="215"/>
      <c r="EW241" s="215"/>
      <c r="EX241" s="215"/>
      <c r="EY241" s="215"/>
      <c r="EZ241" s="215"/>
      <c r="FA241" s="215"/>
      <c r="FB241" s="215"/>
      <c r="FC241" s="215"/>
      <c r="FD241" s="215"/>
      <c r="FE241" s="215"/>
      <c r="FF241" s="215"/>
      <c r="FG241" s="215"/>
      <c r="FH241" s="215"/>
      <c r="FI241" s="215"/>
      <c r="FJ241" s="215"/>
      <c r="FK241" s="215"/>
      <c r="FL241" s="215"/>
      <c r="FM241" s="215"/>
      <c r="FN241" s="215"/>
      <c r="FO241" s="215"/>
    </row>
    <row r="242" spans="1:171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5"/>
      <c r="BL242" s="215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5"/>
      <c r="CG242" s="215"/>
      <c r="CH242" s="215"/>
      <c r="CI242" s="215"/>
      <c r="CJ242" s="215"/>
      <c r="CK242" s="215"/>
      <c r="CL242" s="215"/>
      <c r="CM242" s="215"/>
      <c r="CN242" s="215"/>
      <c r="CO242" s="215"/>
      <c r="CP242" s="215"/>
      <c r="CQ242" s="215"/>
      <c r="CR242" s="215"/>
      <c r="CS242" s="215"/>
      <c r="CT242" s="215"/>
      <c r="CU242" s="215"/>
      <c r="CV242" s="215"/>
      <c r="CW242" s="215"/>
      <c r="CX242" s="215"/>
      <c r="CY242" s="215"/>
      <c r="CZ242" s="215"/>
      <c r="DA242" s="215"/>
      <c r="DB242" s="215"/>
      <c r="DC242" s="215"/>
      <c r="DD242" s="215"/>
      <c r="DE242" s="215"/>
      <c r="DF242" s="215"/>
      <c r="DG242" s="215"/>
      <c r="DH242" s="215"/>
      <c r="DI242" s="215"/>
      <c r="DJ242" s="215"/>
      <c r="DK242" s="215"/>
      <c r="DL242" s="215"/>
      <c r="DM242" s="215"/>
      <c r="DN242" s="215"/>
      <c r="DO242" s="215"/>
      <c r="DP242" s="215"/>
      <c r="DQ242" s="215"/>
      <c r="DR242" s="215"/>
      <c r="DS242" s="215"/>
      <c r="DT242" s="215"/>
      <c r="DU242" s="215"/>
      <c r="DV242" s="215"/>
      <c r="DW242" s="215"/>
      <c r="DX242" s="215"/>
      <c r="DY242" s="215"/>
      <c r="DZ242" s="215"/>
      <c r="EA242" s="215"/>
      <c r="EB242" s="215"/>
      <c r="EC242" s="215"/>
      <c r="ED242" s="215"/>
      <c r="EE242" s="215"/>
      <c r="EF242" s="215"/>
      <c r="EG242" s="215"/>
      <c r="EH242" s="215"/>
      <c r="EI242" s="215"/>
      <c r="EJ242" s="215"/>
      <c r="EK242" s="215"/>
      <c r="EL242" s="215"/>
      <c r="EM242" s="215"/>
      <c r="EN242" s="215"/>
      <c r="EO242" s="215"/>
      <c r="EP242" s="215"/>
      <c r="EQ242" s="215"/>
      <c r="ER242" s="215"/>
      <c r="ES242" s="215"/>
      <c r="ET242" s="215"/>
      <c r="EU242" s="215"/>
      <c r="EV242" s="215"/>
      <c r="EW242" s="215"/>
      <c r="EX242" s="215"/>
      <c r="EY242" s="215"/>
      <c r="EZ242" s="215"/>
      <c r="FA242" s="215"/>
      <c r="FB242" s="215"/>
      <c r="FC242" s="215"/>
      <c r="FD242" s="215"/>
      <c r="FE242" s="215"/>
      <c r="FF242" s="215"/>
      <c r="FG242" s="215"/>
      <c r="FH242" s="215"/>
      <c r="FI242" s="215"/>
      <c r="FJ242" s="215"/>
      <c r="FK242" s="215"/>
      <c r="FL242" s="215"/>
      <c r="FM242" s="215"/>
      <c r="FN242" s="215"/>
      <c r="FO242" s="215"/>
    </row>
    <row r="243" spans="1:171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5"/>
      <c r="CM243" s="215"/>
      <c r="CN243" s="215"/>
      <c r="CO243" s="215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5"/>
      <c r="DD243" s="215"/>
      <c r="DE243" s="215"/>
      <c r="DF243" s="215"/>
      <c r="DG243" s="215"/>
      <c r="DH243" s="215"/>
      <c r="DI243" s="215"/>
      <c r="DJ243" s="215"/>
      <c r="DK243" s="215"/>
      <c r="DL243" s="215"/>
      <c r="DM243" s="215"/>
      <c r="DN243" s="215"/>
      <c r="DO243" s="215"/>
      <c r="DP243" s="215"/>
      <c r="DQ243" s="215"/>
      <c r="DR243" s="215"/>
      <c r="DS243" s="215"/>
      <c r="DT243" s="215"/>
      <c r="DU243" s="215"/>
      <c r="DV243" s="215"/>
      <c r="DW243" s="215"/>
      <c r="DX243" s="215"/>
      <c r="DY243" s="215"/>
      <c r="DZ243" s="215"/>
      <c r="EA243" s="215"/>
      <c r="EB243" s="215"/>
      <c r="EC243" s="215"/>
      <c r="ED243" s="215"/>
      <c r="EE243" s="215"/>
      <c r="EF243" s="215"/>
      <c r="EG243" s="215"/>
      <c r="EH243" s="215"/>
      <c r="EI243" s="215"/>
      <c r="EJ243" s="215"/>
      <c r="EK243" s="215"/>
      <c r="EL243" s="215"/>
      <c r="EM243" s="215"/>
      <c r="EN243" s="215"/>
      <c r="EO243" s="215"/>
      <c r="EP243" s="215"/>
      <c r="EQ243" s="215"/>
      <c r="ER243" s="215"/>
      <c r="ES243" s="215"/>
      <c r="ET243" s="215"/>
      <c r="EU243" s="215"/>
      <c r="EV243" s="215"/>
      <c r="EW243" s="215"/>
      <c r="EX243" s="215"/>
      <c r="EY243" s="215"/>
      <c r="EZ243" s="215"/>
      <c r="FA243" s="215"/>
      <c r="FB243" s="215"/>
      <c r="FC243" s="215"/>
      <c r="FD243" s="215"/>
      <c r="FE243" s="215"/>
      <c r="FF243" s="215"/>
      <c r="FG243" s="215"/>
      <c r="FH243" s="215"/>
      <c r="FI243" s="215"/>
      <c r="FJ243" s="215"/>
      <c r="FK243" s="215"/>
      <c r="FL243" s="215"/>
      <c r="FM243" s="215"/>
      <c r="FN243" s="215"/>
      <c r="FO243" s="215"/>
    </row>
    <row r="244" spans="1:171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5"/>
      <c r="CM244" s="215"/>
      <c r="CN244" s="215"/>
      <c r="CO244" s="215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5"/>
      <c r="DD244" s="215"/>
      <c r="DE244" s="215"/>
      <c r="DF244" s="215"/>
      <c r="DG244" s="215"/>
      <c r="DH244" s="215"/>
      <c r="DI244" s="215"/>
      <c r="DJ244" s="215"/>
      <c r="DK244" s="215"/>
      <c r="DL244" s="215"/>
      <c r="DM244" s="215"/>
      <c r="DN244" s="215"/>
      <c r="DO244" s="215"/>
      <c r="DP244" s="215"/>
      <c r="DQ244" s="215"/>
      <c r="DR244" s="215"/>
      <c r="DS244" s="215"/>
      <c r="DT244" s="215"/>
      <c r="DU244" s="215"/>
      <c r="DV244" s="215"/>
      <c r="DW244" s="215"/>
      <c r="DX244" s="215"/>
      <c r="DY244" s="215"/>
      <c r="DZ244" s="215"/>
      <c r="EA244" s="215"/>
      <c r="EB244" s="215"/>
      <c r="EC244" s="215"/>
      <c r="ED244" s="215"/>
      <c r="EE244" s="215"/>
      <c r="EF244" s="215"/>
      <c r="EG244" s="215"/>
      <c r="EH244" s="215"/>
      <c r="EI244" s="215"/>
      <c r="EJ244" s="215"/>
      <c r="EK244" s="215"/>
      <c r="EL244" s="215"/>
      <c r="EM244" s="215"/>
      <c r="EN244" s="215"/>
      <c r="EO244" s="215"/>
      <c r="EP244" s="215"/>
      <c r="EQ244" s="215"/>
      <c r="ER244" s="215"/>
      <c r="ES244" s="215"/>
      <c r="ET244" s="215"/>
      <c r="EU244" s="215"/>
      <c r="EV244" s="215"/>
      <c r="EW244" s="215"/>
      <c r="EX244" s="215"/>
      <c r="EY244" s="215"/>
      <c r="EZ244" s="215"/>
      <c r="FA244" s="215"/>
      <c r="FB244" s="215"/>
      <c r="FC244" s="215"/>
      <c r="FD244" s="215"/>
      <c r="FE244" s="215"/>
      <c r="FF244" s="215"/>
      <c r="FG244" s="215"/>
      <c r="FH244" s="215"/>
      <c r="FI244" s="215"/>
      <c r="FJ244" s="215"/>
      <c r="FK244" s="215"/>
      <c r="FL244" s="215"/>
      <c r="FM244" s="215"/>
      <c r="FN244" s="215"/>
      <c r="FO244" s="215"/>
    </row>
    <row r="245" spans="1:171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5"/>
      <c r="BQ245" s="215"/>
      <c r="BR245" s="215"/>
      <c r="BS245" s="215"/>
      <c r="BT245" s="215"/>
      <c r="BU245" s="215"/>
      <c r="BV245" s="215"/>
      <c r="BW245" s="215"/>
      <c r="BX245" s="215"/>
      <c r="BY245" s="215"/>
      <c r="BZ245" s="215"/>
      <c r="CA245" s="215"/>
      <c r="CB245" s="215"/>
      <c r="CC245" s="215"/>
      <c r="CD245" s="215"/>
      <c r="CE245" s="215"/>
      <c r="CF245" s="215"/>
      <c r="CG245" s="215"/>
      <c r="CH245" s="215"/>
      <c r="CI245" s="215"/>
      <c r="CJ245" s="215"/>
      <c r="CK245" s="215"/>
      <c r="CL245" s="215"/>
      <c r="CM245" s="215"/>
      <c r="CN245" s="215"/>
      <c r="CO245" s="215"/>
      <c r="CP245" s="215"/>
      <c r="CQ245" s="215"/>
      <c r="CR245" s="215"/>
      <c r="CS245" s="215"/>
      <c r="CT245" s="215"/>
      <c r="CU245" s="215"/>
      <c r="CV245" s="215"/>
      <c r="CW245" s="215"/>
      <c r="CX245" s="215"/>
      <c r="CY245" s="215"/>
      <c r="CZ245" s="215"/>
      <c r="DA245" s="215"/>
      <c r="DB245" s="215"/>
      <c r="DC245" s="215"/>
      <c r="DD245" s="215"/>
      <c r="DE245" s="215"/>
      <c r="DF245" s="215"/>
      <c r="DG245" s="215"/>
      <c r="DH245" s="215"/>
      <c r="DI245" s="215"/>
      <c r="DJ245" s="215"/>
      <c r="DK245" s="215"/>
      <c r="DL245" s="215"/>
      <c r="DM245" s="215"/>
      <c r="DN245" s="215"/>
      <c r="DO245" s="215"/>
      <c r="DP245" s="215"/>
      <c r="DQ245" s="215"/>
      <c r="DR245" s="215"/>
      <c r="DS245" s="215"/>
      <c r="DT245" s="215"/>
      <c r="DU245" s="215"/>
      <c r="DV245" s="215"/>
      <c r="DW245" s="215"/>
      <c r="DX245" s="215"/>
      <c r="DY245" s="215"/>
      <c r="DZ245" s="215"/>
      <c r="EA245" s="215"/>
      <c r="EB245" s="215"/>
      <c r="EC245" s="215"/>
      <c r="ED245" s="215"/>
      <c r="EE245" s="215"/>
      <c r="EF245" s="215"/>
      <c r="EG245" s="215"/>
      <c r="EH245" s="215"/>
      <c r="EI245" s="215"/>
      <c r="EJ245" s="215"/>
      <c r="EK245" s="215"/>
      <c r="EL245" s="215"/>
      <c r="EM245" s="215"/>
      <c r="EN245" s="215"/>
      <c r="EO245" s="215"/>
      <c r="EP245" s="215"/>
      <c r="EQ245" s="215"/>
      <c r="ER245" s="215"/>
      <c r="ES245" s="215"/>
      <c r="ET245" s="215"/>
      <c r="EU245" s="215"/>
      <c r="EV245" s="215"/>
      <c r="EW245" s="215"/>
      <c r="EX245" s="215"/>
      <c r="EY245" s="215"/>
      <c r="EZ245" s="215"/>
      <c r="FA245" s="215"/>
      <c r="FB245" s="215"/>
      <c r="FC245" s="215"/>
      <c r="FD245" s="215"/>
      <c r="FE245" s="215"/>
      <c r="FF245" s="215"/>
      <c r="FG245" s="215"/>
      <c r="FH245" s="215"/>
      <c r="FI245" s="215"/>
      <c r="FJ245" s="215"/>
      <c r="FK245" s="215"/>
      <c r="FL245" s="215"/>
      <c r="FM245" s="215"/>
      <c r="FN245" s="215"/>
      <c r="FO245" s="215"/>
    </row>
    <row r="246" spans="1:171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5"/>
      <c r="CA246" s="215"/>
      <c r="CB246" s="215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5"/>
      <c r="CM246" s="215"/>
      <c r="CN246" s="215"/>
      <c r="CO246" s="215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5"/>
      <c r="DD246" s="215"/>
      <c r="DE246" s="215"/>
      <c r="DF246" s="215"/>
      <c r="DG246" s="215"/>
      <c r="DH246" s="215"/>
      <c r="DI246" s="215"/>
      <c r="DJ246" s="215"/>
      <c r="DK246" s="215"/>
      <c r="DL246" s="215"/>
      <c r="DM246" s="215"/>
      <c r="DN246" s="215"/>
      <c r="DO246" s="215"/>
      <c r="DP246" s="215"/>
      <c r="DQ246" s="215"/>
      <c r="DR246" s="215"/>
      <c r="DS246" s="215"/>
      <c r="DT246" s="215"/>
      <c r="DU246" s="215"/>
      <c r="DV246" s="215"/>
      <c r="DW246" s="215"/>
      <c r="DX246" s="215"/>
      <c r="DY246" s="215"/>
      <c r="DZ246" s="215"/>
      <c r="EA246" s="215"/>
      <c r="EB246" s="215"/>
      <c r="EC246" s="215"/>
      <c r="ED246" s="215"/>
      <c r="EE246" s="215"/>
      <c r="EF246" s="215"/>
      <c r="EG246" s="215"/>
      <c r="EH246" s="215"/>
      <c r="EI246" s="215"/>
      <c r="EJ246" s="215"/>
      <c r="EK246" s="215"/>
      <c r="EL246" s="215"/>
      <c r="EM246" s="215"/>
      <c r="EN246" s="215"/>
      <c r="EO246" s="215"/>
      <c r="EP246" s="215"/>
      <c r="EQ246" s="215"/>
      <c r="ER246" s="215"/>
      <c r="ES246" s="215"/>
      <c r="ET246" s="215"/>
      <c r="EU246" s="215"/>
      <c r="EV246" s="215"/>
      <c r="EW246" s="215"/>
      <c r="EX246" s="215"/>
      <c r="EY246" s="215"/>
      <c r="EZ246" s="215"/>
      <c r="FA246" s="215"/>
      <c r="FB246" s="215"/>
      <c r="FC246" s="215"/>
      <c r="FD246" s="215"/>
      <c r="FE246" s="215"/>
      <c r="FF246" s="215"/>
      <c r="FG246" s="215"/>
      <c r="FH246" s="215"/>
      <c r="FI246" s="215"/>
      <c r="FJ246" s="215"/>
      <c r="FK246" s="215"/>
      <c r="FL246" s="215"/>
      <c r="FM246" s="215"/>
      <c r="FN246" s="215"/>
      <c r="FO246" s="215"/>
    </row>
    <row r="247" spans="1:171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  <c r="BI247" s="215"/>
      <c r="BJ247" s="215"/>
      <c r="BK247" s="215"/>
      <c r="BL247" s="215"/>
      <c r="BM247" s="215"/>
      <c r="BN247" s="215"/>
      <c r="BO247" s="215"/>
      <c r="BP247" s="215"/>
      <c r="BQ247" s="215"/>
      <c r="BR247" s="215"/>
      <c r="BS247" s="215"/>
      <c r="BT247" s="215"/>
      <c r="BU247" s="215"/>
      <c r="BV247" s="215"/>
      <c r="BW247" s="215"/>
      <c r="BX247" s="215"/>
      <c r="BY247" s="215"/>
      <c r="BZ247" s="215"/>
      <c r="CA247" s="215"/>
      <c r="CB247" s="215"/>
      <c r="CC247" s="215"/>
      <c r="CD247" s="215"/>
      <c r="CE247" s="215"/>
      <c r="CF247" s="215"/>
      <c r="CG247" s="215"/>
      <c r="CH247" s="215"/>
      <c r="CI247" s="215"/>
      <c r="CJ247" s="215"/>
      <c r="CK247" s="215"/>
      <c r="CL247" s="215"/>
      <c r="CM247" s="215"/>
      <c r="CN247" s="215"/>
      <c r="CO247" s="215"/>
      <c r="CP247" s="215"/>
      <c r="CQ247" s="215"/>
      <c r="CR247" s="215"/>
      <c r="CS247" s="215"/>
      <c r="CT247" s="215"/>
      <c r="CU247" s="215"/>
      <c r="CV247" s="215"/>
      <c r="CW247" s="215"/>
      <c r="CX247" s="215"/>
      <c r="CY247" s="215"/>
      <c r="CZ247" s="215"/>
      <c r="DA247" s="215"/>
      <c r="DB247" s="215"/>
      <c r="DC247" s="215"/>
      <c r="DD247" s="215"/>
      <c r="DE247" s="215"/>
      <c r="DF247" s="215"/>
      <c r="DG247" s="215"/>
      <c r="DH247" s="215"/>
      <c r="DI247" s="215"/>
      <c r="DJ247" s="215"/>
      <c r="DK247" s="215"/>
      <c r="DL247" s="215"/>
      <c r="DM247" s="215"/>
      <c r="DN247" s="215"/>
      <c r="DO247" s="215"/>
      <c r="DP247" s="215"/>
      <c r="DQ247" s="215"/>
      <c r="DR247" s="215"/>
      <c r="DS247" s="215"/>
      <c r="DT247" s="215"/>
      <c r="DU247" s="215"/>
      <c r="DV247" s="215"/>
      <c r="DW247" s="215"/>
      <c r="DX247" s="215"/>
      <c r="DY247" s="215"/>
      <c r="DZ247" s="215"/>
      <c r="EA247" s="215"/>
      <c r="EB247" s="215"/>
      <c r="EC247" s="215"/>
      <c r="ED247" s="215"/>
      <c r="EE247" s="215"/>
      <c r="EF247" s="215"/>
      <c r="EG247" s="215"/>
      <c r="EH247" s="215"/>
      <c r="EI247" s="215"/>
      <c r="EJ247" s="215"/>
      <c r="EK247" s="215"/>
      <c r="EL247" s="215"/>
      <c r="EM247" s="215"/>
      <c r="EN247" s="215"/>
      <c r="EO247" s="215"/>
      <c r="EP247" s="215"/>
      <c r="EQ247" s="215"/>
      <c r="ER247" s="215"/>
      <c r="ES247" s="215"/>
      <c r="ET247" s="215"/>
      <c r="EU247" s="215"/>
      <c r="EV247" s="215"/>
      <c r="EW247" s="215"/>
      <c r="EX247" s="215"/>
      <c r="EY247" s="215"/>
      <c r="EZ247" s="215"/>
      <c r="FA247" s="215"/>
      <c r="FB247" s="215"/>
      <c r="FC247" s="215"/>
      <c r="FD247" s="215"/>
      <c r="FE247" s="215"/>
      <c r="FF247" s="215"/>
      <c r="FG247" s="215"/>
      <c r="FH247" s="215"/>
      <c r="FI247" s="215"/>
      <c r="FJ247" s="215"/>
      <c r="FK247" s="215"/>
      <c r="FL247" s="215"/>
      <c r="FM247" s="215"/>
      <c r="FN247" s="215"/>
      <c r="FO247" s="215"/>
    </row>
    <row r="248" spans="1:171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5"/>
      <c r="CA248" s="215"/>
      <c r="CB248" s="215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5"/>
      <c r="CM248" s="215"/>
      <c r="CN248" s="215"/>
      <c r="CO248" s="215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5"/>
      <c r="DD248" s="215"/>
      <c r="DE248" s="215"/>
      <c r="DF248" s="215"/>
      <c r="DG248" s="215"/>
      <c r="DH248" s="215"/>
      <c r="DI248" s="215"/>
      <c r="DJ248" s="215"/>
      <c r="DK248" s="215"/>
      <c r="DL248" s="215"/>
      <c r="DM248" s="215"/>
      <c r="DN248" s="215"/>
      <c r="DO248" s="215"/>
      <c r="DP248" s="215"/>
      <c r="DQ248" s="215"/>
      <c r="DR248" s="215"/>
      <c r="DS248" s="215"/>
      <c r="DT248" s="215"/>
      <c r="DU248" s="215"/>
      <c r="DV248" s="215"/>
      <c r="DW248" s="215"/>
      <c r="DX248" s="215"/>
      <c r="DY248" s="215"/>
      <c r="DZ248" s="215"/>
      <c r="EA248" s="215"/>
      <c r="EB248" s="215"/>
      <c r="EC248" s="215"/>
      <c r="ED248" s="215"/>
      <c r="EE248" s="215"/>
      <c r="EF248" s="215"/>
      <c r="EG248" s="215"/>
      <c r="EH248" s="215"/>
      <c r="EI248" s="215"/>
      <c r="EJ248" s="215"/>
      <c r="EK248" s="215"/>
      <c r="EL248" s="215"/>
      <c r="EM248" s="215"/>
      <c r="EN248" s="215"/>
      <c r="EO248" s="215"/>
      <c r="EP248" s="215"/>
      <c r="EQ248" s="215"/>
      <c r="ER248" s="215"/>
      <c r="ES248" s="215"/>
      <c r="ET248" s="215"/>
      <c r="EU248" s="215"/>
      <c r="EV248" s="215"/>
      <c r="EW248" s="215"/>
      <c r="EX248" s="215"/>
      <c r="EY248" s="215"/>
      <c r="EZ248" s="215"/>
      <c r="FA248" s="215"/>
      <c r="FB248" s="215"/>
      <c r="FC248" s="215"/>
      <c r="FD248" s="215"/>
      <c r="FE248" s="215"/>
      <c r="FF248" s="215"/>
      <c r="FG248" s="215"/>
      <c r="FH248" s="215"/>
      <c r="FI248" s="215"/>
      <c r="FJ248" s="215"/>
      <c r="FK248" s="215"/>
      <c r="FL248" s="215"/>
      <c r="FM248" s="215"/>
      <c r="FN248" s="215"/>
      <c r="FO248" s="215"/>
    </row>
    <row r="249" spans="1:171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5"/>
      <c r="CA249" s="215"/>
      <c r="CB249" s="215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5"/>
      <c r="CM249" s="215"/>
      <c r="CN249" s="215"/>
      <c r="CO249" s="215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5"/>
      <c r="DD249" s="215"/>
      <c r="DE249" s="215"/>
      <c r="DF249" s="215"/>
      <c r="DG249" s="215"/>
      <c r="DH249" s="215"/>
      <c r="DI249" s="215"/>
      <c r="DJ249" s="215"/>
      <c r="DK249" s="215"/>
      <c r="DL249" s="215"/>
      <c r="DM249" s="215"/>
      <c r="DN249" s="215"/>
      <c r="DO249" s="215"/>
      <c r="DP249" s="215"/>
      <c r="DQ249" s="215"/>
      <c r="DR249" s="215"/>
      <c r="DS249" s="215"/>
      <c r="DT249" s="215"/>
      <c r="DU249" s="215"/>
      <c r="DV249" s="215"/>
      <c r="DW249" s="215"/>
      <c r="DX249" s="215"/>
      <c r="DY249" s="215"/>
      <c r="DZ249" s="215"/>
      <c r="EA249" s="215"/>
      <c r="EB249" s="215"/>
      <c r="EC249" s="215"/>
      <c r="ED249" s="215"/>
      <c r="EE249" s="215"/>
      <c r="EF249" s="215"/>
      <c r="EG249" s="215"/>
      <c r="EH249" s="215"/>
      <c r="EI249" s="215"/>
      <c r="EJ249" s="215"/>
      <c r="EK249" s="215"/>
      <c r="EL249" s="215"/>
      <c r="EM249" s="215"/>
      <c r="EN249" s="215"/>
      <c r="EO249" s="215"/>
      <c r="EP249" s="215"/>
      <c r="EQ249" s="215"/>
      <c r="ER249" s="215"/>
      <c r="ES249" s="215"/>
      <c r="ET249" s="215"/>
      <c r="EU249" s="215"/>
      <c r="EV249" s="215"/>
      <c r="EW249" s="215"/>
      <c r="EX249" s="215"/>
      <c r="EY249" s="215"/>
      <c r="EZ249" s="215"/>
      <c r="FA249" s="215"/>
      <c r="FB249" s="215"/>
      <c r="FC249" s="215"/>
      <c r="FD249" s="215"/>
      <c r="FE249" s="215"/>
      <c r="FF249" s="215"/>
      <c r="FG249" s="215"/>
      <c r="FH249" s="215"/>
      <c r="FI249" s="215"/>
      <c r="FJ249" s="215"/>
      <c r="FK249" s="215"/>
      <c r="FL249" s="215"/>
      <c r="FM249" s="215"/>
      <c r="FN249" s="215"/>
      <c r="FO249" s="215"/>
    </row>
    <row r="250" spans="1:171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5"/>
      <c r="CA250" s="215"/>
      <c r="CB250" s="215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5"/>
      <c r="CM250" s="215"/>
      <c r="CN250" s="215"/>
      <c r="CO250" s="215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5"/>
      <c r="DD250" s="215"/>
      <c r="DE250" s="215"/>
      <c r="DF250" s="215"/>
      <c r="DG250" s="215"/>
      <c r="DH250" s="215"/>
      <c r="DI250" s="215"/>
      <c r="DJ250" s="215"/>
      <c r="DK250" s="215"/>
      <c r="DL250" s="215"/>
      <c r="DM250" s="215"/>
      <c r="DN250" s="215"/>
      <c r="DO250" s="215"/>
      <c r="DP250" s="215"/>
      <c r="DQ250" s="215"/>
      <c r="DR250" s="215"/>
      <c r="DS250" s="215"/>
      <c r="DT250" s="215"/>
      <c r="DU250" s="215"/>
      <c r="DV250" s="215"/>
      <c r="DW250" s="215"/>
      <c r="DX250" s="215"/>
      <c r="DY250" s="215"/>
      <c r="DZ250" s="215"/>
      <c r="EA250" s="215"/>
      <c r="EB250" s="215"/>
      <c r="EC250" s="215"/>
      <c r="ED250" s="215"/>
      <c r="EE250" s="215"/>
      <c r="EF250" s="215"/>
      <c r="EG250" s="215"/>
      <c r="EH250" s="215"/>
      <c r="EI250" s="215"/>
      <c r="EJ250" s="215"/>
      <c r="EK250" s="215"/>
      <c r="EL250" s="215"/>
      <c r="EM250" s="215"/>
      <c r="EN250" s="215"/>
      <c r="EO250" s="215"/>
      <c r="EP250" s="215"/>
      <c r="EQ250" s="215"/>
      <c r="ER250" s="215"/>
      <c r="ES250" s="215"/>
      <c r="ET250" s="215"/>
      <c r="EU250" s="215"/>
      <c r="EV250" s="215"/>
      <c r="EW250" s="215"/>
      <c r="EX250" s="215"/>
      <c r="EY250" s="215"/>
      <c r="EZ250" s="215"/>
      <c r="FA250" s="215"/>
      <c r="FB250" s="215"/>
      <c r="FC250" s="215"/>
      <c r="FD250" s="215"/>
      <c r="FE250" s="215"/>
      <c r="FF250" s="215"/>
      <c r="FG250" s="215"/>
      <c r="FH250" s="215"/>
      <c r="FI250" s="215"/>
      <c r="FJ250" s="215"/>
      <c r="FK250" s="215"/>
      <c r="FL250" s="215"/>
      <c r="FM250" s="215"/>
      <c r="FN250" s="215"/>
      <c r="FO250" s="215"/>
    </row>
    <row r="251" spans="1:171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5"/>
      <c r="CA251" s="215"/>
      <c r="CB251" s="215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5"/>
      <c r="CM251" s="215"/>
      <c r="CN251" s="215"/>
      <c r="CO251" s="215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5"/>
      <c r="DD251" s="215"/>
      <c r="DE251" s="215"/>
      <c r="DF251" s="215"/>
      <c r="DG251" s="215"/>
      <c r="DH251" s="215"/>
      <c r="DI251" s="215"/>
      <c r="DJ251" s="215"/>
      <c r="DK251" s="215"/>
      <c r="DL251" s="215"/>
      <c r="DM251" s="215"/>
      <c r="DN251" s="215"/>
      <c r="DO251" s="215"/>
      <c r="DP251" s="215"/>
      <c r="DQ251" s="215"/>
      <c r="DR251" s="215"/>
      <c r="DS251" s="215"/>
      <c r="DT251" s="215"/>
      <c r="DU251" s="215"/>
      <c r="DV251" s="215"/>
      <c r="DW251" s="215"/>
      <c r="DX251" s="215"/>
      <c r="DY251" s="215"/>
      <c r="DZ251" s="215"/>
      <c r="EA251" s="215"/>
      <c r="EB251" s="215"/>
      <c r="EC251" s="215"/>
      <c r="ED251" s="215"/>
      <c r="EE251" s="215"/>
      <c r="EF251" s="215"/>
      <c r="EG251" s="215"/>
      <c r="EH251" s="215"/>
      <c r="EI251" s="215"/>
      <c r="EJ251" s="215"/>
      <c r="EK251" s="215"/>
      <c r="EL251" s="215"/>
      <c r="EM251" s="215"/>
      <c r="EN251" s="215"/>
      <c r="EO251" s="215"/>
      <c r="EP251" s="215"/>
      <c r="EQ251" s="215"/>
      <c r="ER251" s="215"/>
      <c r="ES251" s="215"/>
      <c r="ET251" s="215"/>
      <c r="EU251" s="215"/>
      <c r="EV251" s="215"/>
      <c r="EW251" s="215"/>
      <c r="EX251" s="215"/>
      <c r="EY251" s="215"/>
      <c r="EZ251" s="215"/>
      <c r="FA251" s="215"/>
      <c r="FB251" s="215"/>
      <c r="FC251" s="215"/>
      <c r="FD251" s="215"/>
      <c r="FE251" s="215"/>
      <c r="FF251" s="215"/>
      <c r="FG251" s="215"/>
      <c r="FH251" s="215"/>
      <c r="FI251" s="215"/>
      <c r="FJ251" s="215"/>
      <c r="FK251" s="215"/>
      <c r="FL251" s="215"/>
      <c r="FM251" s="215"/>
      <c r="FN251" s="215"/>
      <c r="FO251" s="215"/>
    </row>
    <row r="252" spans="1:171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5"/>
      <c r="CA252" s="215"/>
      <c r="CB252" s="215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5"/>
      <c r="CM252" s="215"/>
      <c r="CN252" s="215"/>
      <c r="CO252" s="215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5"/>
      <c r="DD252" s="215"/>
      <c r="DE252" s="215"/>
      <c r="DF252" s="215"/>
      <c r="DG252" s="215"/>
      <c r="DH252" s="215"/>
      <c r="DI252" s="215"/>
      <c r="DJ252" s="215"/>
      <c r="DK252" s="215"/>
      <c r="DL252" s="215"/>
      <c r="DM252" s="215"/>
      <c r="DN252" s="215"/>
      <c r="DO252" s="215"/>
      <c r="DP252" s="215"/>
      <c r="DQ252" s="215"/>
      <c r="DR252" s="215"/>
      <c r="DS252" s="215"/>
      <c r="DT252" s="215"/>
      <c r="DU252" s="215"/>
      <c r="DV252" s="215"/>
      <c r="DW252" s="215"/>
      <c r="DX252" s="215"/>
      <c r="DY252" s="215"/>
      <c r="DZ252" s="215"/>
      <c r="EA252" s="215"/>
      <c r="EB252" s="215"/>
      <c r="EC252" s="215"/>
      <c r="ED252" s="215"/>
      <c r="EE252" s="215"/>
      <c r="EF252" s="215"/>
      <c r="EG252" s="215"/>
      <c r="EH252" s="215"/>
      <c r="EI252" s="215"/>
      <c r="EJ252" s="215"/>
      <c r="EK252" s="215"/>
      <c r="EL252" s="215"/>
      <c r="EM252" s="215"/>
      <c r="EN252" s="215"/>
      <c r="EO252" s="215"/>
      <c r="EP252" s="215"/>
      <c r="EQ252" s="215"/>
      <c r="ER252" s="215"/>
      <c r="ES252" s="215"/>
      <c r="ET252" s="215"/>
      <c r="EU252" s="215"/>
      <c r="EV252" s="215"/>
      <c r="EW252" s="215"/>
      <c r="EX252" s="215"/>
      <c r="EY252" s="215"/>
      <c r="EZ252" s="215"/>
      <c r="FA252" s="215"/>
      <c r="FB252" s="215"/>
      <c r="FC252" s="215"/>
      <c r="FD252" s="215"/>
      <c r="FE252" s="215"/>
      <c r="FF252" s="215"/>
      <c r="FG252" s="215"/>
      <c r="FH252" s="215"/>
      <c r="FI252" s="215"/>
      <c r="FJ252" s="215"/>
      <c r="FK252" s="215"/>
      <c r="FL252" s="215"/>
      <c r="FM252" s="215"/>
      <c r="FN252" s="215"/>
      <c r="FO252" s="215"/>
    </row>
    <row r="253" spans="1:171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5"/>
      <c r="CA253" s="215"/>
      <c r="CB253" s="215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5"/>
      <c r="CM253" s="215"/>
      <c r="CN253" s="215"/>
      <c r="CO253" s="215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5"/>
      <c r="DD253" s="215"/>
      <c r="DE253" s="215"/>
      <c r="DF253" s="215"/>
      <c r="DG253" s="215"/>
      <c r="DH253" s="215"/>
      <c r="DI253" s="215"/>
      <c r="DJ253" s="215"/>
      <c r="DK253" s="215"/>
      <c r="DL253" s="215"/>
      <c r="DM253" s="215"/>
      <c r="DN253" s="215"/>
      <c r="DO253" s="215"/>
      <c r="DP253" s="215"/>
      <c r="DQ253" s="215"/>
      <c r="DR253" s="215"/>
      <c r="DS253" s="215"/>
      <c r="DT253" s="215"/>
      <c r="DU253" s="215"/>
      <c r="DV253" s="215"/>
      <c r="DW253" s="215"/>
      <c r="DX253" s="215"/>
      <c r="DY253" s="215"/>
      <c r="DZ253" s="215"/>
      <c r="EA253" s="215"/>
      <c r="EB253" s="215"/>
      <c r="EC253" s="215"/>
      <c r="ED253" s="215"/>
      <c r="EE253" s="215"/>
      <c r="EF253" s="215"/>
      <c r="EG253" s="215"/>
      <c r="EH253" s="215"/>
      <c r="EI253" s="215"/>
      <c r="EJ253" s="215"/>
      <c r="EK253" s="215"/>
      <c r="EL253" s="215"/>
      <c r="EM253" s="215"/>
      <c r="EN253" s="215"/>
      <c r="EO253" s="215"/>
      <c r="EP253" s="215"/>
      <c r="EQ253" s="215"/>
      <c r="ER253" s="215"/>
      <c r="ES253" s="215"/>
      <c r="ET253" s="215"/>
      <c r="EU253" s="215"/>
      <c r="EV253" s="215"/>
      <c r="EW253" s="215"/>
      <c r="EX253" s="215"/>
      <c r="EY253" s="215"/>
      <c r="EZ253" s="215"/>
      <c r="FA253" s="215"/>
      <c r="FB253" s="215"/>
      <c r="FC253" s="215"/>
      <c r="FD253" s="215"/>
      <c r="FE253" s="215"/>
      <c r="FF253" s="215"/>
      <c r="FG253" s="215"/>
      <c r="FH253" s="215"/>
      <c r="FI253" s="215"/>
      <c r="FJ253" s="215"/>
      <c r="FK253" s="215"/>
      <c r="FL253" s="215"/>
      <c r="FM253" s="215"/>
      <c r="FN253" s="215"/>
      <c r="FO253" s="215"/>
    </row>
    <row r="254" spans="1:171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5"/>
      <c r="CA254" s="215"/>
      <c r="CB254" s="215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5"/>
      <c r="CM254" s="215"/>
      <c r="CN254" s="215"/>
      <c r="CO254" s="215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5"/>
      <c r="DD254" s="215"/>
      <c r="DE254" s="215"/>
      <c r="DF254" s="215"/>
      <c r="DG254" s="215"/>
      <c r="DH254" s="215"/>
      <c r="DI254" s="215"/>
      <c r="DJ254" s="215"/>
      <c r="DK254" s="215"/>
      <c r="DL254" s="215"/>
      <c r="DM254" s="215"/>
      <c r="DN254" s="215"/>
      <c r="DO254" s="215"/>
      <c r="DP254" s="215"/>
      <c r="DQ254" s="215"/>
      <c r="DR254" s="215"/>
      <c r="DS254" s="215"/>
      <c r="DT254" s="215"/>
      <c r="DU254" s="215"/>
      <c r="DV254" s="215"/>
      <c r="DW254" s="215"/>
      <c r="DX254" s="215"/>
      <c r="DY254" s="215"/>
      <c r="DZ254" s="215"/>
      <c r="EA254" s="215"/>
      <c r="EB254" s="215"/>
      <c r="EC254" s="215"/>
      <c r="ED254" s="215"/>
      <c r="EE254" s="215"/>
      <c r="EF254" s="215"/>
      <c r="EG254" s="215"/>
      <c r="EH254" s="215"/>
      <c r="EI254" s="215"/>
      <c r="EJ254" s="215"/>
      <c r="EK254" s="215"/>
      <c r="EL254" s="215"/>
      <c r="EM254" s="215"/>
      <c r="EN254" s="215"/>
      <c r="EO254" s="215"/>
      <c r="EP254" s="215"/>
      <c r="EQ254" s="215"/>
      <c r="ER254" s="215"/>
      <c r="ES254" s="215"/>
      <c r="ET254" s="215"/>
      <c r="EU254" s="215"/>
      <c r="EV254" s="215"/>
      <c r="EW254" s="215"/>
      <c r="EX254" s="215"/>
      <c r="EY254" s="215"/>
      <c r="EZ254" s="215"/>
      <c r="FA254" s="215"/>
      <c r="FB254" s="215"/>
      <c r="FC254" s="215"/>
      <c r="FD254" s="215"/>
      <c r="FE254" s="215"/>
      <c r="FF254" s="215"/>
      <c r="FG254" s="215"/>
      <c r="FH254" s="215"/>
      <c r="FI254" s="215"/>
      <c r="FJ254" s="215"/>
      <c r="FK254" s="215"/>
      <c r="FL254" s="215"/>
      <c r="FM254" s="215"/>
      <c r="FN254" s="215"/>
      <c r="FO254" s="215"/>
    </row>
    <row r="255" spans="1:171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5"/>
      <c r="CA255" s="215"/>
      <c r="CB255" s="215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5"/>
      <c r="CM255" s="215"/>
      <c r="CN255" s="215"/>
      <c r="CO255" s="215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5"/>
      <c r="DD255" s="215"/>
      <c r="DE255" s="215"/>
      <c r="DF255" s="215"/>
      <c r="DG255" s="215"/>
      <c r="DH255" s="215"/>
      <c r="DI255" s="215"/>
      <c r="DJ255" s="215"/>
      <c r="DK255" s="215"/>
      <c r="DL255" s="215"/>
      <c r="DM255" s="215"/>
      <c r="DN255" s="215"/>
      <c r="DO255" s="215"/>
      <c r="DP255" s="215"/>
      <c r="DQ255" s="215"/>
      <c r="DR255" s="215"/>
      <c r="DS255" s="215"/>
      <c r="DT255" s="215"/>
      <c r="DU255" s="215"/>
      <c r="DV255" s="215"/>
      <c r="DW255" s="215"/>
      <c r="DX255" s="215"/>
      <c r="DY255" s="215"/>
      <c r="DZ255" s="215"/>
      <c r="EA255" s="215"/>
      <c r="EB255" s="215"/>
      <c r="EC255" s="215"/>
      <c r="ED255" s="215"/>
      <c r="EE255" s="215"/>
      <c r="EF255" s="215"/>
      <c r="EG255" s="215"/>
      <c r="EH255" s="215"/>
      <c r="EI255" s="215"/>
      <c r="EJ255" s="215"/>
      <c r="EK255" s="215"/>
      <c r="EL255" s="215"/>
      <c r="EM255" s="215"/>
      <c r="EN255" s="215"/>
      <c r="EO255" s="215"/>
      <c r="EP255" s="215"/>
      <c r="EQ255" s="215"/>
      <c r="ER255" s="215"/>
      <c r="ES255" s="215"/>
      <c r="ET255" s="215"/>
      <c r="EU255" s="215"/>
      <c r="EV255" s="215"/>
      <c r="EW255" s="215"/>
      <c r="EX255" s="215"/>
      <c r="EY255" s="215"/>
      <c r="EZ255" s="215"/>
      <c r="FA255" s="215"/>
      <c r="FB255" s="215"/>
      <c r="FC255" s="215"/>
      <c r="FD255" s="215"/>
      <c r="FE255" s="215"/>
      <c r="FF255" s="215"/>
      <c r="FG255" s="215"/>
      <c r="FH255" s="215"/>
      <c r="FI255" s="215"/>
      <c r="FJ255" s="215"/>
      <c r="FK255" s="215"/>
      <c r="FL255" s="215"/>
      <c r="FM255" s="215"/>
      <c r="FN255" s="215"/>
      <c r="FO255" s="215"/>
    </row>
    <row r="256" spans="1:171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5"/>
      <c r="CA256" s="215"/>
      <c r="CB256" s="215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5"/>
      <c r="CM256" s="215"/>
      <c r="CN256" s="215"/>
      <c r="CO256" s="215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5"/>
      <c r="DD256" s="215"/>
      <c r="DE256" s="215"/>
      <c r="DF256" s="215"/>
      <c r="DG256" s="215"/>
      <c r="DH256" s="215"/>
      <c r="DI256" s="215"/>
      <c r="DJ256" s="215"/>
      <c r="DK256" s="215"/>
      <c r="DL256" s="215"/>
      <c r="DM256" s="215"/>
      <c r="DN256" s="215"/>
      <c r="DO256" s="215"/>
      <c r="DP256" s="215"/>
      <c r="DQ256" s="215"/>
      <c r="DR256" s="215"/>
      <c r="DS256" s="215"/>
      <c r="DT256" s="215"/>
      <c r="DU256" s="215"/>
      <c r="DV256" s="215"/>
      <c r="DW256" s="215"/>
      <c r="DX256" s="215"/>
      <c r="DY256" s="215"/>
      <c r="DZ256" s="215"/>
      <c r="EA256" s="215"/>
      <c r="EB256" s="215"/>
      <c r="EC256" s="215"/>
      <c r="ED256" s="215"/>
      <c r="EE256" s="215"/>
      <c r="EF256" s="215"/>
      <c r="EG256" s="215"/>
      <c r="EH256" s="215"/>
      <c r="EI256" s="215"/>
      <c r="EJ256" s="215"/>
      <c r="EK256" s="215"/>
      <c r="EL256" s="215"/>
      <c r="EM256" s="215"/>
      <c r="EN256" s="215"/>
      <c r="EO256" s="215"/>
      <c r="EP256" s="215"/>
      <c r="EQ256" s="215"/>
      <c r="ER256" s="215"/>
      <c r="ES256" s="215"/>
      <c r="ET256" s="215"/>
      <c r="EU256" s="215"/>
      <c r="EV256" s="215"/>
      <c r="EW256" s="215"/>
      <c r="EX256" s="215"/>
      <c r="EY256" s="215"/>
      <c r="EZ256" s="215"/>
      <c r="FA256" s="215"/>
      <c r="FB256" s="215"/>
      <c r="FC256" s="215"/>
      <c r="FD256" s="215"/>
      <c r="FE256" s="215"/>
      <c r="FF256" s="215"/>
      <c r="FG256" s="215"/>
      <c r="FH256" s="215"/>
      <c r="FI256" s="215"/>
      <c r="FJ256" s="215"/>
      <c r="FK256" s="215"/>
      <c r="FL256" s="215"/>
      <c r="FM256" s="215"/>
      <c r="FN256" s="215"/>
      <c r="FO256" s="215"/>
    </row>
    <row r="257" spans="1:171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5"/>
      <c r="CA257" s="215"/>
      <c r="CB257" s="215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5"/>
      <c r="CM257" s="215"/>
      <c r="CN257" s="215"/>
      <c r="CO257" s="215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5"/>
      <c r="DD257" s="215"/>
      <c r="DE257" s="215"/>
      <c r="DF257" s="215"/>
      <c r="DG257" s="215"/>
      <c r="DH257" s="215"/>
      <c r="DI257" s="215"/>
      <c r="DJ257" s="215"/>
      <c r="DK257" s="215"/>
      <c r="DL257" s="215"/>
      <c r="DM257" s="215"/>
      <c r="DN257" s="215"/>
      <c r="DO257" s="215"/>
      <c r="DP257" s="215"/>
      <c r="DQ257" s="215"/>
      <c r="DR257" s="215"/>
      <c r="DS257" s="215"/>
      <c r="DT257" s="215"/>
      <c r="DU257" s="215"/>
      <c r="DV257" s="215"/>
      <c r="DW257" s="215"/>
      <c r="DX257" s="215"/>
      <c r="DY257" s="215"/>
      <c r="DZ257" s="215"/>
      <c r="EA257" s="215"/>
      <c r="EB257" s="215"/>
      <c r="EC257" s="215"/>
      <c r="ED257" s="215"/>
      <c r="EE257" s="215"/>
      <c r="EF257" s="215"/>
      <c r="EG257" s="215"/>
      <c r="EH257" s="215"/>
      <c r="EI257" s="215"/>
      <c r="EJ257" s="215"/>
      <c r="EK257" s="215"/>
      <c r="EL257" s="215"/>
      <c r="EM257" s="215"/>
      <c r="EN257" s="215"/>
      <c r="EO257" s="215"/>
      <c r="EP257" s="215"/>
      <c r="EQ257" s="215"/>
      <c r="ER257" s="215"/>
      <c r="ES257" s="215"/>
      <c r="ET257" s="215"/>
      <c r="EU257" s="215"/>
      <c r="EV257" s="215"/>
      <c r="EW257" s="215"/>
      <c r="EX257" s="215"/>
      <c r="EY257" s="215"/>
      <c r="EZ257" s="215"/>
      <c r="FA257" s="215"/>
      <c r="FB257" s="215"/>
      <c r="FC257" s="215"/>
      <c r="FD257" s="215"/>
      <c r="FE257" s="215"/>
      <c r="FF257" s="215"/>
      <c r="FG257" s="215"/>
      <c r="FH257" s="215"/>
      <c r="FI257" s="215"/>
      <c r="FJ257" s="215"/>
      <c r="FK257" s="215"/>
      <c r="FL257" s="215"/>
      <c r="FM257" s="215"/>
      <c r="FN257" s="215"/>
      <c r="FO257" s="215"/>
    </row>
    <row r="258" spans="1:171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5"/>
      <c r="CA258" s="215"/>
      <c r="CB258" s="215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5"/>
      <c r="CM258" s="215"/>
      <c r="CN258" s="215"/>
      <c r="CO258" s="215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5"/>
      <c r="DD258" s="215"/>
      <c r="DE258" s="215"/>
      <c r="DF258" s="215"/>
      <c r="DG258" s="215"/>
      <c r="DH258" s="215"/>
      <c r="DI258" s="215"/>
      <c r="DJ258" s="215"/>
      <c r="DK258" s="215"/>
      <c r="DL258" s="215"/>
      <c r="DM258" s="215"/>
      <c r="DN258" s="215"/>
      <c r="DO258" s="215"/>
      <c r="DP258" s="215"/>
      <c r="DQ258" s="215"/>
      <c r="DR258" s="215"/>
      <c r="DS258" s="215"/>
      <c r="DT258" s="215"/>
      <c r="DU258" s="215"/>
      <c r="DV258" s="215"/>
      <c r="DW258" s="215"/>
      <c r="DX258" s="215"/>
      <c r="DY258" s="215"/>
      <c r="DZ258" s="215"/>
      <c r="EA258" s="215"/>
      <c r="EB258" s="215"/>
      <c r="EC258" s="215"/>
      <c r="ED258" s="215"/>
      <c r="EE258" s="215"/>
      <c r="EF258" s="215"/>
      <c r="EG258" s="215"/>
      <c r="EH258" s="215"/>
      <c r="EI258" s="215"/>
      <c r="EJ258" s="215"/>
      <c r="EK258" s="215"/>
      <c r="EL258" s="215"/>
      <c r="EM258" s="215"/>
      <c r="EN258" s="215"/>
      <c r="EO258" s="215"/>
      <c r="EP258" s="215"/>
      <c r="EQ258" s="215"/>
      <c r="ER258" s="215"/>
      <c r="ES258" s="215"/>
      <c r="ET258" s="215"/>
      <c r="EU258" s="215"/>
      <c r="EV258" s="215"/>
      <c r="EW258" s="215"/>
      <c r="EX258" s="215"/>
      <c r="EY258" s="215"/>
      <c r="EZ258" s="215"/>
      <c r="FA258" s="215"/>
      <c r="FB258" s="215"/>
      <c r="FC258" s="215"/>
      <c r="FD258" s="215"/>
      <c r="FE258" s="215"/>
      <c r="FF258" s="215"/>
      <c r="FG258" s="215"/>
      <c r="FH258" s="215"/>
      <c r="FI258" s="215"/>
      <c r="FJ258" s="215"/>
      <c r="FK258" s="215"/>
      <c r="FL258" s="215"/>
      <c r="FM258" s="215"/>
      <c r="FN258" s="215"/>
      <c r="FO258" s="215"/>
    </row>
    <row r="259" spans="1:171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5"/>
      <c r="CA259" s="215"/>
      <c r="CB259" s="215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5"/>
      <c r="CM259" s="215"/>
      <c r="CN259" s="215"/>
      <c r="CO259" s="215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5"/>
      <c r="DD259" s="215"/>
      <c r="DE259" s="215"/>
      <c r="DF259" s="215"/>
      <c r="DG259" s="215"/>
      <c r="DH259" s="215"/>
      <c r="DI259" s="215"/>
      <c r="DJ259" s="215"/>
      <c r="DK259" s="215"/>
      <c r="DL259" s="215"/>
      <c r="DM259" s="215"/>
      <c r="DN259" s="215"/>
      <c r="DO259" s="215"/>
      <c r="DP259" s="215"/>
      <c r="DQ259" s="215"/>
      <c r="DR259" s="215"/>
      <c r="DS259" s="215"/>
      <c r="DT259" s="215"/>
      <c r="DU259" s="215"/>
      <c r="DV259" s="215"/>
      <c r="DW259" s="215"/>
      <c r="DX259" s="215"/>
      <c r="DY259" s="215"/>
      <c r="DZ259" s="215"/>
      <c r="EA259" s="215"/>
      <c r="EB259" s="215"/>
      <c r="EC259" s="215"/>
      <c r="ED259" s="215"/>
      <c r="EE259" s="215"/>
      <c r="EF259" s="215"/>
      <c r="EG259" s="215"/>
      <c r="EH259" s="215"/>
      <c r="EI259" s="215"/>
      <c r="EJ259" s="215"/>
      <c r="EK259" s="215"/>
      <c r="EL259" s="215"/>
      <c r="EM259" s="215"/>
      <c r="EN259" s="215"/>
      <c r="EO259" s="215"/>
      <c r="EP259" s="215"/>
      <c r="EQ259" s="215"/>
      <c r="ER259" s="215"/>
      <c r="ES259" s="215"/>
      <c r="ET259" s="215"/>
      <c r="EU259" s="215"/>
      <c r="EV259" s="215"/>
      <c r="EW259" s="215"/>
      <c r="EX259" s="215"/>
      <c r="EY259" s="215"/>
      <c r="EZ259" s="215"/>
      <c r="FA259" s="215"/>
      <c r="FB259" s="215"/>
      <c r="FC259" s="215"/>
      <c r="FD259" s="215"/>
      <c r="FE259" s="215"/>
      <c r="FF259" s="215"/>
      <c r="FG259" s="215"/>
      <c r="FH259" s="215"/>
      <c r="FI259" s="215"/>
      <c r="FJ259" s="215"/>
      <c r="FK259" s="215"/>
      <c r="FL259" s="215"/>
      <c r="FM259" s="215"/>
      <c r="FN259" s="215"/>
      <c r="FO259" s="215"/>
    </row>
    <row r="260" spans="1:171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5"/>
      <c r="DD260" s="215"/>
      <c r="DE260" s="215"/>
      <c r="DF260" s="215"/>
      <c r="DG260" s="215"/>
      <c r="DH260" s="215"/>
      <c r="DI260" s="215"/>
      <c r="DJ260" s="215"/>
      <c r="DK260" s="215"/>
      <c r="DL260" s="215"/>
      <c r="DM260" s="215"/>
      <c r="DN260" s="215"/>
      <c r="DO260" s="215"/>
      <c r="DP260" s="215"/>
      <c r="DQ260" s="215"/>
      <c r="DR260" s="215"/>
      <c r="DS260" s="215"/>
      <c r="DT260" s="215"/>
      <c r="DU260" s="215"/>
      <c r="DV260" s="215"/>
      <c r="DW260" s="215"/>
      <c r="DX260" s="215"/>
      <c r="DY260" s="215"/>
      <c r="DZ260" s="215"/>
      <c r="EA260" s="215"/>
      <c r="EB260" s="215"/>
      <c r="EC260" s="215"/>
      <c r="ED260" s="215"/>
      <c r="EE260" s="215"/>
      <c r="EF260" s="215"/>
      <c r="EG260" s="215"/>
      <c r="EH260" s="215"/>
      <c r="EI260" s="215"/>
      <c r="EJ260" s="215"/>
      <c r="EK260" s="215"/>
      <c r="EL260" s="215"/>
      <c r="EM260" s="215"/>
      <c r="EN260" s="215"/>
      <c r="EO260" s="215"/>
      <c r="EP260" s="215"/>
      <c r="EQ260" s="215"/>
      <c r="ER260" s="215"/>
      <c r="ES260" s="215"/>
      <c r="ET260" s="215"/>
      <c r="EU260" s="215"/>
      <c r="EV260" s="215"/>
      <c r="EW260" s="215"/>
      <c r="EX260" s="215"/>
      <c r="EY260" s="215"/>
      <c r="EZ260" s="215"/>
      <c r="FA260" s="215"/>
      <c r="FB260" s="215"/>
      <c r="FC260" s="215"/>
      <c r="FD260" s="215"/>
      <c r="FE260" s="215"/>
      <c r="FF260" s="215"/>
      <c r="FG260" s="215"/>
      <c r="FH260" s="215"/>
      <c r="FI260" s="215"/>
      <c r="FJ260" s="215"/>
      <c r="FK260" s="215"/>
      <c r="FL260" s="215"/>
      <c r="FM260" s="215"/>
      <c r="FN260" s="215"/>
      <c r="FO260" s="215"/>
    </row>
    <row r="261" spans="1:171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5"/>
      <c r="CM261" s="215"/>
      <c r="CN261" s="215"/>
      <c r="CO261" s="215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5"/>
      <c r="DD261" s="215"/>
      <c r="DE261" s="215"/>
      <c r="DF261" s="215"/>
      <c r="DG261" s="215"/>
      <c r="DH261" s="215"/>
      <c r="DI261" s="215"/>
      <c r="DJ261" s="215"/>
      <c r="DK261" s="215"/>
      <c r="DL261" s="215"/>
      <c r="DM261" s="215"/>
      <c r="DN261" s="215"/>
      <c r="DO261" s="215"/>
      <c r="DP261" s="215"/>
      <c r="DQ261" s="215"/>
      <c r="DR261" s="215"/>
      <c r="DS261" s="215"/>
      <c r="DT261" s="215"/>
      <c r="DU261" s="215"/>
      <c r="DV261" s="215"/>
      <c r="DW261" s="215"/>
      <c r="DX261" s="215"/>
      <c r="DY261" s="215"/>
      <c r="DZ261" s="215"/>
      <c r="EA261" s="215"/>
      <c r="EB261" s="215"/>
      <c r="EC261" s="215"/>
      <c r="ED261" s="215"/>
      <c r="EE261" s="215"/>
      <c r="EF261" s="215"/>
      <c r="EG261" s="215"/>
      <c r="EH261" s="215"/>
      <c r="EI261" s="215"/>
      <c r="EJ261" s="215"/>
      <c r="EK261" s="215"/>
      <c r="EL261" s="215"/>
      <c r="EM261" s="215"/>
      <c r="EN261" s="215"/>
      <c r="EO261" s="215"/>
      <c r="EP261" s="215"/>
      <c r="EQ261" s="215"/>
      <c r="ER261" s="215"/>
      <c r="ES261" s="215"/>
      <c r="ET261" s="215"/>
      <c r="EU261" s="215"/>
      <c r="EV261" s="215"/>
      <c r="EW261" s="215"/>
      <c r="EX261" s="215"/>
      <c r="EY261" s="215"/>
      <c r="EZ261" s="215"/>
      <c r="FA261" s="215"/>
      <c r="FB261" s="215"/>
      <c r="FC261" s="215"/>
      <c r="FD261" s="215"/>
      <c r="FE261" s="215"/>
      <c r="FF261" s="215"/>
      <c r="FG261" s="215"/>
      <c r="FH261" s="215"/>
      <c r="FI261" s="215"/>
      <c r="FJ261" s="215"/>
      <c r="FK261" s="215"/>
      <c r="FL261" s="215"/>
      <c r="FM261" s="215"/>
      <c r="FN261" s="215"/>
      <c r="FO261" s="215"/>
    </row>
    <row r="262" spans="1:171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5"/>
      <c r="CM262" s="215"/>
      <c r="CN262" s="215"/>
      <c r="CO262" s="215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5"/>
      <c r="DD262" s="215"/>
      <c r="DE262" s="215"/>
      <c r="DF262" s="215"/>
      <c r="DG262" s="215"/>
      <c r="DH262" s="215"/>
      <c r="DI262" s="215"/>
      <c r="DJ262" s="215"/>
      <c r="DK262" s="215"/>
      <c r="DL262" s="215"/>
      <c r="DM262" s="215"/>
      <c r="DN262" s="215"/>
      <c r="DO262" s="215"/>
      <c r="DP262" s="215"/>
      <c r="DQ262" s="215"/>
      <c r="DR262" s="215"/>
      <c r="DS262" s="215"/>
      <c r="DT262" s="215"/>
      <c r="DU262" s="215"/>
      <c r="DV262" s="215"/>
      <c r="DW262" s="215"/>
      <c r="DX262" s="215"/>
      <c r="DY262" s="215"/>
      <c r="DZ262" s="215"/>
      <c r="EA262" s="215"/>
      <c r="EB262" s="215"/>
      <c r="EC262" s="215"/>
      <c r="ED262" s="215"/>
      <c r="EE262" s="215"/>
      <c r="EF262" s="215"/>
      <c r="EG262" s="215"/>
      <c r="EH262" s="215"/>
      <c r="EI262" s="215"/>
      <c r="EJ262" s="215"/>
      <c r="EK262" s="215"/>
      <c r="EL262" s="215"/>
      <c r="EM262" s="215"/>
      <c r="EN262" s="215"/>
      <c r="EO262" s="215"/>
      <c r="EP262" s="215"/>
      <c r="EQ262" s="215"/>
      <c r="ER262" s="215"/>
      <c r="ES262" s="215"/>
      <c r="ET262" s="215"/>
      <c r="EU262" s="215"/>
      <c r="EV262" s="215"/>
      <c r="EW262" s="215"/>
      <c r="EX262" s="215"/>
      <c r="EY262" s="215"/>
      <c r="EZ262" s="215"/>
      <c r="FA262" s="215"/>
      <c r="FB262" s="215"/>
      <c r="FC262" s="215"/>
      <c r="FD262" s="215"/>
      <c r="FE262" s="215"/>
      <c r="FF262" s="215"/>
      <c r="FG262" s="215"/>
      <c r="FH262" s="215"/>
      <c r="FI262" s="215"/>
      <c r="FJ262" s="215"/>
      <c r="FK262" s="215"/>
      <c r="FL262" s="215"/>
      <c r="FM262" s="215"/>
      <c r="FN262" s="215"/>
      <c r="FO262" s="215"/>
    </row>
    <row r="263" spans="1:171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5"/>
      <c r="CA263" s="215"/>
      <c r="CB263" s="215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5"/>
      <c r="CM263" s="215"/>
      <c r="CN263" s="215"/>
      <c r="CO263" s="215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5"/>
      <c r="DD263" s="215"/>
      <c r="DE263" s="215"/>
      <c r="DF263" s="215"/>
      <c r="DG263" s="215"/>
      <c r="DH263" s="215"/>
      <c r="DI263" s="215"/>
      <c r="DJ263" s="215"/>
      <c r="DK263" s="215"/>
      <c r="DL263" s="215"/>
      <c r="DM263" s="215"/>
      <c r="DN263" s="215"/>
      <c r="DO263" s="215"/>
      <c r="DP263" s="215"/>
      <c r="DQ263" s="215"/>
      <c r="DR263" s="215"/>
      <c r="DS263" s="215"/>
      <c r="DT263" s="215"/>
      <c r="DU263" s="215"/>
      <c r="DV263" s="215"/>
      <c r="DW263" s="215"/>
      <c r="DX263" s="215"/>
      <c r="DY263" s="215"/>
      <c r="DZ263" s="215"/>
      <c r="EA263" s="215"/>
      <c r="EB263" s="215"/>
      <c r="EC263" s="215"/>
      <c r="ED263" s="215"/>
      <c r="EE263" s="215"/>
      <c r="EF263" s="215"/>
      <c r="EG263" s="215"/>
      <c r="EH263" s="215"/>
      <c r="EI263" s="215"/>
      <c r="EJ263" s="215"/>
      <c r="EK263" s="215"/>
      <c r="EL263" s="215"/>
      <c r="EM263" s="215"/>
      <c r="EN263" s="215"/>
      <c r="EO263" s="215"/>
      <c r="EP263" s="215"/>
      <c r="EQ263" s="215"/>
      <c r="ER263" s="215"/>
      <c r="ES263" s="215"/>
      <c r="ET263" s="215"/>
      <c r="EU263" s="215"/>
      <c r="EV263" s="215"/>
      <c r="EW263" s="215"/>
      <c r="EX263" s="215"/>
      <c r="EY263" s="215"/>
      <c r="EZ263" s="215"/>
      <c r="FA263" s="215"/>
      <c r="FB263" s="215"/>
      <c r="FC263" s="215"/>
      <c r="FD263" s="215"/>
      <c r="FE263" s="215"/>
      <c r="FF263" s="215"/>
      <c r="FG263" s="215"/>
      <c r="FH263" s="215"/>
      <c r="FI263" s="215"/>
      <c r="FJ263" s="215"/>
      <c r="FK263" s="215"/>
      <c r="FL263" s="215"/>
      <c r="FM263" s="215"/>
      <c r="FN263" s="215"/>
      <c r="FO263" s="215"/>
    </row>
    <row r="264" spans="1:171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5"/>
      <c r="CA264" s="215"/>
      <c r="CB264" s="215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5"/>
      <c r="CM264" s="215"/>
      <c r="CN264" s="215"/>
      <c r="CO264" s="215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5"/>
      <c r="DD264" s="215"/>
      <c r="DE264" s="215"/>
      <c r="DF264" s="215"/>
      <c r="DG264" s="215"/>
      <c r="DH264" s="215"/>
      <c r="DI264" s="215"/>
      <c r="DJ264" s="215"/>
      <c r="DK264" s="215"/>
      <c r="DL264" s="215"/>
      <c r="DM264" s="215"/>
      <c r="DN264" s="215"/>
      <c r="DO264" s="215"/>
      <c r="DP264" s="215"/>
      <c r="DQ264" s="215"/>
      <c r="DR264" s="215"/>
      <c r="DS264" s="215"/>
      <c r="DT264" s="215"/>
      <c r="DU264" s="215"/>
      <c r="DV264" s="215"/>
      <c r="DW264" s="215"/>
      <c r="DX264" s="215"/>
      <c r="DY264" s="215"/>
      <c r="DZ264" s="215"/>
      <c r="EA264" s="215"/>
      <c r="EB264" s="215"/>
      <c r="EC264" s="215"/>
      <c r="ED264" s="215"/>
      <c r="EE264" s="215"/>
      <c r="EF264" s="215"/>
      <c r="EG264" s="215"/>
      <c r="EH264" s="215"/>
      <c r="EI264" s="215"/>
      <c r="EJ264" s="215"/>
      <c r="EK264" s="215"/>
      <c r="EL264" s="215"/>
      <c r="EM264" s="215"/>
      <c r="EN264" s="215"/>
      <c r="EO264" s="215"/>
      <c r="EP264" s="215"/>
      <c r="EQ264" s="215"/>
      <c r="ER264" s="215"/>
      <c r="ES264" s="215"/>
      <c r="ET264" s="215"/>
      <c r="EU264" s="215"/>
      <c r="EV264" s="215"/>
      <c r="EW264" s="215"/>
      <c r="EX264" s="215"/>
      <c r="EY264" s="215"/>
      <c r="EZ264" s="215"/>
      <c r="FA264" s="215"/>
      <c r="FB264" s="215"/>
      <c r="FC264" s="215"/>
      <c r="FD264" s="215"/>
      <c r="FE264" s="215"/>
      <c r="FF264" s="215"/>
      <c r="FG264" s="215"/>
      <c r="FH264" s="215"/>
      <c r="FI264" s="215"/>
      <c r="FJ264" s="215"/>
      <c r="FK264" s="215"/>
      <c r="FL264" s="215"/>
      <c r="FM264" s="215"/>
      <c r="FN264" s="215"/>
      <c r="FO264" s="215"/>
    </row>
    <row r="265" spans="1:171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5"/>
      <c r="CA265" s="215"/>
      <c r="CB265" s="215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5"/>
      <c r="CM265" s="215"/>
      <c r="CN265" s="215"/>
      <c r="CO265" s="215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5"/>
      <c r="DD265" s="215"/>
      <c r="DE265" s="215"/>
      <c r="DF265" s="215"/>
      <c r="DG265" s="215"/>
      <c r="DH265" s="215"/>
      <c r="DI265" s="215"/>
      <c r="DJ265" s="215"/>
      <c r="DK265" s="215"/>
      <c r="DL265" s="215"/>
      <c r="DM265" s="215"/>
      <c r="DN265" s="215"/>
      <c r="DO265" s="215"/>
      <c r="DP265" s="215"/>
      <c r="DQ265" s="215"/>
      <c r="DR265" s="215"/>
      <c r="DS265" s="215"/>
      <c r="DT265" s="215"/>
      <c r="DU265" s="215"/>
      <c r="DV265" s="215"/>
      <c r="DW265" s="215"/>
      <c r="DX265" s="215"/>
      <c r="DY265" s="215"/>
      <c r="DZ265" s="215"/>
      <c r="EA265" s="215"/>
      <c r="EB265" s="215"/>
      <c r="EC265" s="215"/>
      <c r="ED265" s="215"/>
      <c r="EE265" s="215"/>
      <c r="EF265" s="215"/>
      <c r="EG265" s="215"/>
      <c r="EH265" s="215"/>
      <c r="EI265" s="215"/>
      <c r="EJ265" s="215"/>
      <c r="EK265" s="215"/>
      <c r="EL265" s="215"/>
      <c r="EM265" s="215"/>
      <c r="EN265" s="215"/>
      <c r="EO265" s="215"/>
      <c r="EP265" s="215"/>
      <c r="EQ265" s="215"/>
      <c r="ER265" s="215"/>
      <c r="ES265" s="215"/>
      <c r="ET265" s="215"/>
      <c r="EU265" s="215"/>
      <c r="EV265" s="215"/>
      <c r="EW265" s="215"/>
      <c r="EX265" s="215"/>
      <c r="EY265" s="215"/>
      <c r="EZ265" s="215"/>
      <c r="FA265" s="215"/>
      <c r="FB265" s="215"/>
      <c r="FC265" s="215"/>
      <c r="FD265" s="215"/>
      <c r="FE265" s="215"/>
      <c r="FF265" s="215"/>
      <c r="FG265" s="215"/>
      <c r="FH265" s="215"/>
      <c r="FI265" s="215"/>
      <c r="FJ265" s="215"/>
      <c r="FK265" s="215"/>
      <c r="FL265" s="215"/>
      <c r="FM265" s="215"/>
      <c r="FN265" s="215"/>
      <c r="FO265" s="215"/>
    </row>
    <row r="266" spans="1:171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5"/>
      <c r="CA266" s="215"/>
      <c r="CB266" s="215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5"/>
      <c r="CM266" s="215"/>
      <c r="CN266" s="215"/>
      <c r="CO266" s="215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5"/>
      <c r="DD266" s="215"/>
      <c r="DE266" s="215"/>
      <c r="DF266" s="215"/>
      <c r="DG266" s="215"/>
      <c r="DH266" s="215"/>
      <c r="DI266" s="215"/>
      <c r="DJ266" s="215"/>
      <c r="DK266" s="215"/>
      <c r="DL266" s="215"/>
      <c r="DM266" s="215"/>
      <c r="DN266" s="215"/>
      <c r="DO266" s="215"/>
      <c r="DP266" s="215"/>
      <c r="DQ266" s="215"/>
      <c r="DR266" s="215"/>
      <c r="DS266" s="215"/>
      <c r="DT266" s="215"/>
      <c r="DU266" s="215"/>
      <c r="DV266" s="215"/>
      <c r="DW266" s="215"/>
      <c r="DX266" s="215"/>
      <c r="DY266" s="215"/>
      <c r="DZ266" s="215"/>
      <c r="EA266" s="215"/>
      <c r="EB266" s="215"/>
      <c r="EC266" s="215"/>
      <c r="ED266" s="215"/>
      <c r="EE266" s="215"/>
      <c r="EF266" s="215"/>
      <c r="EG266" s="215"/>
      <c r="EH266" s="215"/>
      <c r="EI266" s="215"/>
      <c r="EJ266" s="215"/>
      <c r="EK266" s="215"/>
      <c r="EL266" s="215"/>
      <c r="EM266" s="215"/>
      <c r="EN266" s="215"/>
      <c r="EO266" s="215"/>
      <c r="EP266" s="215"/>
      <c r="EQ266" s="215"/>
      <c r="ER266" s="215"/>
      <c r="ES266" s="215"/>
      <c r="ET266" s="215"/>
      <c r="EU266" s="215"/>
      <c r="EV266" s="215"/>
      <c r="EW266" s="215"/>
      <c r="EX266" s="215"/>
      <c r="EY266" s="215"/>
      <c r="EZ266" s="215"/>
      <c r="FA266" s="215"/>
      <c r="FB266" s="215"/>
      <c r="FC266" s="215"/>
      <c r="FD266" s="215"/>
      <c r="FE266" s="215"/>
      <c r="FF266" s="215"/>
      <c r="FG266" s="215"/>
      <c r="FH266" s="215"/>
      <c r="FI266" s="215"/>
      <c r="FJ266" s="215"/>
      <c r="FK266" s="215"/>
      <c r="FL266" s="215"/>
      <c r="FM266" s="215"/>
      <c r="FN266" s="215"/>
      <c r="FO266" s="215"/>
    </row>
    <row r="267" spans="1:171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5"/>
      <c r="CA267" s="215"/>
      <c r="CB267" s="215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5"/>
      <c r="CM267" s="215"/>
      <c r="CN267" s="215"/>
      <c r="CO267" s="215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5"/>
      <c r="DD267" s="215"/>
      <c r="DE267" s="215"/>
      <c r="DF267" s="215"/>
      <c r="DG267" s="215"/>
      <c r="DH267" s="215"/>
      <c r="DI267" s="215"/>
      <c r="DJ267" s="215"/>
      <c r="DK267" s="215"/>
      <c r="DL267" s="215"/>
      <c r="DM267" s="215"/>
      <c r="DN267" s="215"/>
      <c r="DO267" s="215"/>
      <c r="DP267" s="215"/>
      <c r="DQ267" s="215"/>
      <c r="DR267" s="215"/>
      <c r="DS267" s="215"/>
      <c r="DT267" s="215"/>
      <c r="DU267" s="215"/>
      <c r="DV267" s="215"/>
      <c r="DW267" s="215"/>
      <c r="DX267" s="215"/>
      <c r="DY267" s="215"/>
      <c r="DZ267" s="215"/>
      <c r="EA267" s="215"/>
      <c r="EB267" s="215"/>
      <c r="EC267" s="215"/>
      <c r="ED267" s="215"/>
      <c r="EE267" s="215"/>
      <c r="EF267" s="215"/>
      <c r="EG267" s="215"/>
      <c r="EH267" s="215"/>
      <c r="EI267" s="215"/>
      <c r="EJ267" s="215"/>
      <c r="EK267" s="215"/>
      <c r="EL267" s="215"/>
      <c r="EM267" s="215"/>
      <c r="EN267" s="215"/>
      <c r="EO267" s="215"/>
      <c r="EP267" s="215"/>
      <c r="EQ267" s="215"/>
      <c r="ER267" s="215"/>
      <c r="ES267" s="215"/>
      <c r="ET267" s="215"/>
      <c r="EU267" s="215"/>
      <c r="EV267" s="215"/>
      <c r="EW267" s="215"/>
      <c r="EX267" s="215"/>
      <c r="EY267" s="215"/>
      <c r="EZ267" s="215"/>
      <c r="FA267" s="215"/>
      <c r="FB267" s="215"/>
      <c r="FC267" s="215"/>
      <c r="FD267" s="215"/>
      <c r="FE267" s="215"/>
      <c r="FF267" s="215"/>
      <c r="FG267" s="215"/>
      <c r="FH267" s="215"/>
      <c r="FI267" s="215"/>
      <c r="FJ267" s="215"/>
      <c r="FK267" s="215"/>
      <c r="FL267" s="215"/>
      <c r="FM267" s="215"/>
      <c r="FN267" s="215"/>
      <c r="FO267" s="215"/>
    </row>
    <row r="268" spans="1:171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5"/>
      <c r="CA268" s="215"/>
      <c r="CB268" s="215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5"/>
      <c r="CM268" s="215"/>
      <c r="CN268" s="215"/>
      <c r="CO268" s="215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5"/>
      <c r="DD268" s="215"/>
      <c r="DE268" s="215"/>
      <c r="DF268" s="215"/>
      <c r="DG268" s="215"/>
      <c r="DH268" s="215"/>
      <c r="DI268" s="215"/>
      <c r="DJ268" s="215"/>
      <c r="DK268" s="215"/>
      <c r="DL268" s="215"/>
      <c r="DM268" s="215"/>
      <c r="DN268" s="215"/>
      <c r="DO268" s="215"/>
      <c r="DP268" s="215"/>
      <c r="DQ268" s="215"/>
      <c r="DR268" s="215"/>
      <c r="DS268" s="215"/>
      <c r="DT268" s="215"/>
      <c r="DU268" s="215"/>
      <c r="DV268" s="215"/>
      <c r="DW268" s="215"/>
      <c r="DX268" s="215"/>
      <c r="DY268" s="215"/>
      <c r="DZ268" s="215"/>
      <c r="EA268" s="215"/>
      <c r="EB268" s="215"/>
      <c r="EC268" s="215"/>
      <c r="ED268" s="215"/>
      <c r="EE268" s="215"/>
      <c r="EF268" s="215"/>
      <c r="EG268" s="215"/>
      <c r="EH268" s="215"/>
      <c r="EI268" s="215"/>
      <c r="EJ268" s="215"/>
      <c r="EK268" s="215"/>
      <c r="EL268" s="215"/>
      <c r="EM268" s="215"/>
      <c r="EN268" s="215"/>
      <c r="EO268" s="215"/>
      <c r="EP268" s="215"/>
      <c r="EQ268" s="215"/>
      <c r="ER268" s="215"/>
      <c r="ES268" s="215"/>
      <c r="ET268" s="215"/>
      <c r="EU268" s="215"/>
      <c r="EV268" s="215"/>
      <c r="EW268" s="215"/>
      <c r="EX268" s="215"/>
      <c r="EY268" s="215"/>
      <c r="EZ268" s="215"/>
      <c r="FA268" s="215"/>
      <c r="FB268" s="215"/>
      <c r="FC268" s="215"/>
      <c r="FD268" s="215"/>
      <c r="FE268" s="215"/>
      <c r="FF268" s="215"/>
      <c r="FG268" s="215"/>
      <c r="FH268" s="215"/>
      <c r="FI268" s="215"/>
      <c r="FJ268" s="215"/>
      <c r="FK268" s="215"/>
      <c r="FL268" s="215"/>
      <c r="FM268" s="215"/>
      <c r="FN268" s="215"/>
      <c r="FO268" s="215"/>
    </row>
    <row r="269" spans="1:171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5"/>
      <c r="CA269" s="215"/>
      <c r="CB269" s="215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5"/>
      <c r="CM269" s="215"/>
      <c r="CN269" s="215"/>
      <c r="CO269" s="215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5"/>
      <c r="DD269" s="215"/>
      <c r="DE269" s="215"/>
      <c r="DF269" s="215"/>
      <c r="DG269" s="215"/>
      <c r="DH269" s="215"/>
      <c r="DI269" s="215"/>
      <c r="DJ269" s="215"/>
      <c r="DK269" s="215"/>
      <c r="DL269" s="215"/>
      <c r="DM269" s="215"/>
      <c r="DN269" s="215"/>
      <c r="DO269" s="215"/>
      <c r="DP269" s="215"/>
      <c r="DQ269" s="215"/>
      <c r="DR269" s="215"/>
      <c r="DS269" s="215"/>
      <c r="DT269" s="215"/>
      <c r="DU269" s="215"/>
      <c r="DV269" s="215"/>
      <c r="DW269" s="215"/>
      <c r="DX269" s="215"/>
      <c r="DY269" s="215"/>
      <c r="DZ269" s="215"/>
      <c r="EA269" s="215"/>
      <c r="EB269" s="215"/>
      <c r="EC269" s="215"/>
      <c r="ED269" s="215"/>
      <c r="EE269" s="215"/>
      <c r="EF269" s="215"/>
      <c r="EG269" s="215"/>
      <c r="EH269" s="215"/>
      <c r="EI269" s="215"/>
      <c r="EJ269" s="215"/>
      <c r="EK269" s="215"/>
      <c r="EL269" s="215"/>
      <c r="EM269" s="215"/>
      <c r="EN269" s="215"/>
      <c r="EO269" s="215"/>
      <c r="EP269" s="215"/>
      <c r="EQ269" s="215"/>
      <c r="ER269" s="215"/>
      <c r="ES269" s="215"/>
      <c r="ET269" s="215"/>
      <c r="EU269" s="215"/>
      <c r="EV269" s="215"/>
      <c r="EW269" s="215"/>
      <c r="EX269" s="215"/>
      <c r="EY269" s="215"/>
      <c r="EZ269" s="215"/>
      <c r="FA269" s="215"/>
      <c r="FB269" s="215"/>
      <c r="FC269" s="215"/>
      <c r="FD269" s="215"/>
      <c r="FE269" s="215"/>
      <c r="FF269" s="215"/>
      <c r="FG269" s="215"/>
      <c r="FH269" s="215"/>
      <c r="FI269" s="215"/>
      <c r="FJ269" s="215"/>
      <c r="FK269" s="215"/>
      <c r="FL269" s="215"/>
      <c r="FM269" s="215"/>
      <c r="FN269" s="215"/>
      <c r="FO269" s="215"/>
    </row>
    <row r="270" spans="1:171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5"/>
      <c r="CA270" s="215"/>
      <c r="CB270" s="215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5"/>
      <c r="CM270" s="215"/>
      <c r="CN270" s="215"/>
      <c r="CO270" s="215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5"/>
      <c r="DD270" s="215"/>
      <c r="DE270" s="215"/>
      <c r="DF270" s="215"/>
      <c r="DG270" s="215"/>
      <c r="DH270" s="215"/>
      <c r="DI270" s="215"/>
      <c r="DJ270" s="215"/>
      <c r="DK270" s="215"/>
      <c r="DL270" s="215"/>
      <c r="DM270" s="215"/>
      <c r="DN270" s="215"/>
      <c r="DO270" s="215"/>
      <c r="DP270" s="215"/>
      <c r="DQ270" s="215"/>
      <c r="DR270" s="215"/>
      <c r="DS270" s="215"/>
      <c r="DT270" s="215"/>
      <c r="DU270" s="215"/>
      <c r="DV270" s="215"/>
      <c r="DW270" s="215"/>
      <c r="DX270" s="215"/>
      <c r="DY270" s="215"/>
      <c r="DZ270" s="215"/>
      <c r="EA270" s="215"/>
      <c r="EB270" s="215"/>
      <c r="EC270" s="215"/>
      <c r="ED270" s="215"/>
      <c r="EE270" s="215"/>
      <c r="EF270" s="215"/>
      <c r="EG270" s="215"/>
      <c r="EH270" s="215"/>
      <c r="EI270" s="215"/>
      <c r="EJ270" s="215"/>
      <c r="EK270" s="215"/>
      <c r="EL270" s="215"/>
      <c r="EM270" s="215"/>
      <c r="EN270" s="215"/>
      <c r="EO270" s="215"/>
      <c r="EP270" s="215"/>
      <c r="EQ270" s="215"/>
      <c r="ER270" s="215"/>
      <c r="ES270" s="215"/>
      <c r="ET270" s="215"/>
      <c r="EU270" s="215"/>
      <c r="EV270" s="215"/>
      <c r="EW270" s="215"/>
      <c r="EX270" s="215"/>
      <c r="EY270" s="215"/>
      <c r="EZ270" s="215"/>
      <c r="FA270" s="215"/>
      <c r="FB270" s="215"/>
      <c r="FC270" s="215"/>
      <c r="FD270" s="215"/>
      <c r="FE270" s="215"/>
      <c r="FF270" s="215"/>
      <c r="FG270" s="215"/>
      <c r="FH270" s="215"/>
      <c r="FI270" s="215"/>
      <c r="FJ270" s="215"/>
      <c r="FK270" s="215"/>
      <c r="FL270" s="215"/>
      <c r="FM270" s="215"/>
      <c r="FN270" s="215"/>
      <c r="FO270" s="215"/>
    </row>
    <row r="271" spans="1:171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5"/>
      <c r="CA271" s="215"/>
      <c r="CB271" s="215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5"/>
      <c r="CM271" s="215"/>
      <c r="CN271" s="215"/>
      <c r="CO271" s="215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5"/>
      <c r="DD271" s="215"/>
      <c r="DE271" s="215"/>
      <c r="DF271" s="215"/>
      <c r="DG271" s="215"/>
      <c r="DH271" s="215"/>
      <c r="DI271" s="215"/>
      <c r="DJ271" s="215"/>
      <c r="DK271" s="215"/>
      <c r="DL271" s="215"/>
      <c r="DM271" s="215"/>
      <c r="DN271" s="215"/>
      <c r="DO271" s="215"/>
      <c r="DP271" s="215"/>
      <c r="DQ271" s="215"/>
      <c r="DR271" s="215"/>
      <c r="DS271" s="215"/>
      <c r="DT271" s="215"/>
      <c r="DU271" s="215"/>
      <c r="DV271" s="215"/>
      <c r="DW271" s="215"/>
      <c r="DX271" s="215"/>
      <c r="DY271" s="215"/>
      <c r="DZ271" s="215"/>
      <c r="EA271" s="215"/>
      <c r="EB271" s="215"/>
      <c r="EC271" s="215"/>
      <c r="ED271" s="215"/>
      <c r="EE271" s="215"/>
      <c r="EF271" s="215"/>
      <c r="EG271" s="215"/>
      <c r="EH271" s="215"/>
      <c r="EI271" s="215"/>
      <c r="EJ271" s="215"/>
      <c r="EK271" s="215"/>
      <c r="EL271" s="215"/>
      <c r="EM271" s="215"/>
      <c r="EN271" s="215"/>
      <c r="EO271" s="215"/>
      <c r="EP271" s="215"/>
      <c r="EQ271" s="215"/>
      <c r="ER271" s="215"/>
      <c r="ES271" s="215"/>
      <c r="ET271" s="215"/>
      <c r="EU271" s="215"/>
      <c r="EV271" s="215"/>
      <c r="EW271" s="215"/>
      <c r="EX271" s="215"/>
      <c r="EY271" s="215"/>
      <c r="EZ271" s="215"/>
      <c r="FA271" s="215"/>
      <c r="FB271" s="215"/>
      <c r="FC271" s="215"/>
      <c r="FD271" s="215"/>
      <c r="FE271" s="215"/>
      <c r="FF271" s="215"/>
      <c r="FG271" s="215"/>
      <c r="FH271" s="215"/>
      <c r="FI271" s="215"/>
      <c r="FJ271" s="215"/>
      <c r="FK271" s="215"/>
      <c r="FL271" s="215"/>
      <c r="FM271" s="215"/>
      <c r="FN271" s="215"/>
      <c r="FO271" s="215"/>
    </row>
    <row r="272" spans="1:171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  <c r="BI272" s="215"/>
      <c r="BJ272" s="215"/>
      <c r="BK272" s="215"/>
      <c r="BL272" s="215"/>
      <c r="BM272" s="215"/>
      <c r="BN272" s="215"/>
      <c r="BO272" s="215"/>
      <c r="BP272" s="215"/>
      <c r="BQ272" s="215"/>
      <c r="BR272" s="215"/>
      <c r="BS272" s="215"/>
      <c r="BT272" s="215"/>
      <c r="BU272" s="215"/>
      <c r="BV272" s="215"/>
      <c r="BW272" s="215"/>
      <c r="BX272" s="215"/>
      <c r="BY272" s="215"/>
      <c r="BZ272" s="215"/>
      <c r="CA272" s="215"/>
      <c r="CB272" s="215"/>
      <c r="CC272" s="215"/>
      <c r="CD272" s="215"/>
      <c r="CE272" s="215"/>
      <c r="CF272" s="215"/>
      <c r="CG272" s="215"/>
      <c r="CH272" s="215"/>
      <c r="CI272" s="215"/>
      <c r="CJ272" s="215"/>
      <c r="CK272" s="215"/>
      <c r="CL272" s="215"/>
      <c r="CM272" s="215"/>
      <c r="CN272" s="215"/>
      <c r="CO272" s="215"/>
      <c r="CP272" s="215"/>
      <c r="CQ272" s="215"/>
      <c r="CR272" s="215"/>
      <c r="CS272" s="215"/>
      <c r="CT272" s="215"/>
      <c r="CU272" s="215"/>
      <c r="CV272" s="215"/>
      <c r="CW272" s="215"/>
      <c r="CX272" s="215"/>
      <c r="CY272" s="215"/>
      <c r="CZ272" s="215"/>
      <c r="DA272" s="215"/>
      <c r="DB272" s="215"/>
      <c r="DC272" s="215"/>
      <c r="DD272" s="215"/>
      <c r="DE272" s="215"/>
      <c r="DF272" s="215"/>
      <c r="DG272" s="215"/>
      <c r="DH272" s="215"/>
      <c r="DI272" s="215"/>
      <c r="DJ272" s="215"/>
      <c r="DK272" s="215"/>
      <c r="DL272" s="215"/>
      <c r="DM272" s="215"/>
      <c r="DN272" s="215"/>
      <c r="DO272" s="215"/>
      <c r="DP272" s="215"/>
      <c r="DQ272" s="215"/>
      <c r="DR272" s="215"/>
      <c r="DS272" s="215"/>
      <c r="DT272" s="215"/>
      <c r="DU272" s="215"/>
      <c r="DV272" s="215"/>
      <c r="DW272" s="215"/>
      <c r="DX272" s="215"/>
      <c r="DY272" s="215"/>
      <c r="DZ272" s="215"/>
      <c r="EA272" s="215"/>
      <c r="EB272" s="215"/>
      <c r="EC272" s="215"/>
      <c r="ED272" s="215"/>
      <c r="EE272" s="215"/>
      <c r="EF272" s="215"/>
      <c r="EG272" s="215"/>
      <c r="EH272" s="215"/>
      <c r="EI272" s="215"/>
      <c r="EJ272" s="215"/>
      <c r="EK272" s="215"/>
      <c r="EL272" s="215"/>
      <c r="EM272" s="215"/>
      <c r="EN272" s="215"/>
      <c r="EO272" s="215"/>
      <c r="EP272" s="215"/>
      <c r="EQ272" s="215"/>
      <c r="ER272" s="215"/>
      <c r="ES272" s="215"/>
      <c r="ET272" s="215"/>
      <c r="EU272" s="215"/>
      <c r="EV272" s="215"/>
      <c r="EW272" s="215"/>
      <c r="EX272" s="215"/>
      <c r="EY272" s="215"/>
      <c r="EZ272" s="215"/>
      <c r="FA272" s="215"/>
      <c r="FB272" s="215"/>
      <c r="FC272" s="215"/>
      <c r="FD272" s="215"/>
      <c r="FE272" s="215"/>
      <c r="FF272" s="215"/>
      <c r="FG272" s="215"/>
      <c r="FH272" s="215"/>
      <c r="FI272" s="215"/>
      <c r="FJ272" s="215"/>
      <c r="FK272" s="215"/>
      <c r="FL272" s="215"/>
      <c r="FM272" s="215"/>
      <c r="FN272" s="215"/>
      <c r="FO272" s="215"/>
    </row>
    <row r="273" spans="1:171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5"/>
      <c r="CA273" s="215"/>
      <c r="CB273" s="215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5"/>
      <c r="CM273" s="215"/>
      <c r="CN273" s="215"/>
      <c r="CO273" s="215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5"/>
      <c r="DD273" s="215"/>
      <c r="DE273" s="215"/>
      <c r="DF273" s="215"/>
      <c r="DG273" s="215"/>
      <c r="DH273" s="215"/>
      <c r="DI273" s="215"/>
      <c r="DJ273" s="215"/>
      <c r="DK273" s="215"/>
      <c r="DL273" s="215"/>
      <c r="DM273" s="215"/>
      <c r="DN273" s="215"/>
      <c r="DO273" s="215"/>
      <c r="DP273" s="215"/>
      <c r="DQ273" s="215"/>
      <c r="DR273" s="215"/>
      <c r="DS273" s="215"/>
      <c r="DT273" s="215"/>
      <c r="DU273" s="215"/>
      <c r="DV273" s="215"/>
      <c r="DW273" s="215"/>
      <c r="DX273" s="215"/>
      <c r="DY273" s="215"/>
      <c r="DZ273" s="215"/>
      <c r="EA273" s="215"/>
      <c r="EB273" s="215"/>
      <c r="EC273" s="215"/>
      <c r="ED273" s="215"/>
      <c r="EE273" s="215"/>
      <c r="EF273" s="215"/>
      <c r="EG273" s="215"/>
      <c r="EH273" s="215"/>
      <c r="EI273" s="215"/>
      <c r="EJ273" s="215"/>
      <c r="EK273" s="215"/>
      <c r="EL273" s="215"/>
      <c r="EM273" s="215"/>
      <c r="EN273" s="215"/>
      <c r="EO273" s="215"/>
      <c r="EP273" s="215"/>
      <c r="EQ273" s="215"/>
      <c r="ER273" s="215"/>
      <c r="ES273" s="215"/>
      <c r="ET273" s="215"/>
      <c r="EU273" s="215"/>
      <c r="EV273" s="215"/>
      <c r="EW273" s="215"/>
      <c r="EX273" s="215"/>
      <c r="EY273" s="215"/>
      <c r="EZ273" s="215"/>
      <c r="FA273" s="215"/>
      <c r="FB273" s="215"/>
      <c r="FC273" s="215"/>
      <c r="FD273" s="215"/>
      <c r="FE273" s="215"/>
      <c r="FF273" s="215"/>
      <c r="FG273" s="215"/>
      <c r="FH273" s="215"/>
      <c r="FI273" s="215"/>
      <c r="FJ273" s="215"/>
      <c r="FK273" s="215"/>
      <c r="FL273" s="215"/>
      <c r="FM273" s="215"/>
      <c r="FN273" s="215"/>
      <c r="FO273" s="215"/>
    </row>
    <row r="274" spans="1:171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5"/>
      <c r="CM274" s="215"/>
      <c r="CN274" s="215"/>
      <c r="CO274" s="215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5"/>
      <c r="DD274" s="215"/>
      <c r="DE274" s="215"/>
      <c r="DF274" s="215"/>
      <c r="DG274" s="215"/>
      <c r="DH274" s="215"/>
      <c r="DI274" s="215"/>
      <c r="DJ274" s="215"/>
      <c r="DK274" s="215"/>
      <c r="DL274" s="215"/>
      <c r="DM274" s="215"/>
      <c r="DN274" s="215"/>
      <c r="DO274" s="215"/>
      <c r="DP274" s="215"/>
      <c r="DQ274" s="215"/>
      <c r="DR274" s="215"/>
      <c r="DS274" s="215"/>
      <c r="DT274" s="215"/>
      <c r="DU274" s="215"/>
      <c r="DV274" s="215"/>
      <c r="DW274" s="215"/>
      <c r="DX274" s="215"/>
      <c r="DY274" s="215"/>
      <c r="DZ274" s="215"/>
      <c r="EA274" s="215"/>
      <c r="EB274" s="215"/>
      <c r="EC274" s="215"/>
      <c r="ED274" s="215"/>
      <c r="EE274" s="215"/>
      <c r="EF274" s="215"/>
      <c r="EG274" s="215"/>
      <c r="EH274" s="215"/>
      <c r="EI274" s="215"/>
      <c r="EJ274" s="215"/>
      <c r="EK274" s="215"/>
      <c r="EL274" s="215"/>
      <c r="EM274" s="215"/>
      <c r="EN274" s="215"/>
      <c r="EO274" s="215"/>
      <c r="EP274" s="215"/>
      <c r="EQ274" s="215"/>
      <c r="ER274" s="215"/>
      <c r="ES274" s="215"/>
      <c r="ET274" s="215"/>
      <c r="EU274" s="215"/>
      <c r="EV274" s="215"/>
      <c r="EW274" s="215"/>
      <c r="EX274" s="215"/>
      <c r="EY274" s="215"/>
      <c r="EZ274" s="215"/>
      <c r="FA274" s="215"/>
      <c r="FB274" s="215"/>
      <c r="FC274" s="215"/>
      <c r="FD274" s="215"/>
      <c r="FE274" s="215"/>
      <c r="FF274" s="215"/>
      <c r="FG274" s="215"/>
      <c r="FH274" s="215"/>
      <c r="FI274" s="215"/>
      <c r="FJ274" s="215"/>
      <c r="FK274" s="215"/>
      <c r="FL274" s="215"/>
      <c r="FM274" s="215"/>
      <c r="FN274" s="215"/>
      <c r="FO274" s="215"/>
    </row>
    <row r="275" spans="1:171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5"/>
      <c r="CM275" s="215"/>
      <c r="CN275" s="215"/>
      <c r="CO275" s="215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5"/>
      <c r="DD275" s="215"/>
      <c r="DE275" s="215"/>
      <c r="DF275" s="215"/>
      <c r="DG275" s="215"/>
      <c r="DH275" s="215"/>
      <c r="DI275" s="215"/>
      <c r="DJ275" s="215"/>
      <c r="DK275" s="215"/>
      <c r="DL275" s="215"/>
      <c r="DM275" s="215"/>
      <c r="DN275" s="215"/>
      <c r="DO275" s="215"/>
      <c r="DP275" s="215"/>
      <c r="DQ275" s="215"/>
      <c r="DR275" s="215"/>
      <c r="DS275" s="215"/>
      <c r="DT275" s="215"/>
      <c r="DU275" s="215"/>
      <c r="DV275" s="215"/>
      <c r="DW275" s="215"/>
      <c r="DX275" s="215"/>
      <c r="DY275" s="215"/>
      <c r="DZ275" s="215"/>
      <c r="EA275" s="215"/>
      <c r="EB275" s="215"/>
      <c r="EC275" s="215"/>
      <c r="ED275" s="215"/>
      <c r="EE275" s="215"/>
      <c r="EF275" s="215"/>
      <c r="EG275" s="215"/>
      <c r="EH275" s="215"/>
      <c r="EI275" s="215"/>
      <c r="EJ275" s="215"/>
      <c r="EK275" s="215"/>
      <c r="EL275" s="215"/>
      <c r="EM275" s="215"/>
      <c r="EN275" s="215"/>
      <c r="EO275" s="215"/>
      <c r="EP275" s="215"/>
      <c r="EQ275" s="215"/>
      <c r="ER275" s="215"/>
      <c r="ES275" s="215"/>
      <c r="ET275" s="215"/>
      <c r="EU275" s="215"/>
      <c r="EV275" s="215"/>
      <c r="EW275" s="215"/>
      <c r="EX275" s="215"/>
      <c r="EY275" s="215"/>
      <c r="EZ275" s="215"/>
      <c r="FA275" s="215"/>
      <c r="FB275" s="215"/>
      <c r="FC275" s="215"/>
      <c r="FD275" s="215"/>
      <c r="FE275" s="215"/>
      <c r="FF275" s="215"/>
      <c r="FG275" s="215"/>
      <c r="FH275" s="215"/>
      <c r="FI275" s="215"/>
      <c r="FJ275" s="215"/>
      <c r="FK275" s="215"/>
      <c r="FL275" s="215"/>
      <c r="FM275" s="215"/>
      <c r="FN275" s="215"/>
      <c r="FO275" s="215"/>
    </row>
    <row r="276" spans="1:171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5"/>
      <c r="CM276" s="215"/>
      <c r="CN276" s="215"/>
      <c r="CO276" s="215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5"/>
      <c r="DD276" s="215"/>
      <c r="DE276" s="215"/>
      <c r="DF276" s="215"/>
      <c r="DG276" s="215"/>
      <c r="DH276" s="215"/>
      <c r="DI276" s="215"/>
      <c r="DJ276" s="215"/>
      <c r="DK276" s="215"/>
      <c r="DL276" s="215"/>
      <c r="DM276" s="215"/>
      <c r="DN276" s="215"/>
      <c r="DO276" s="215"/>
      <c r="DP276" s="215"/>
      <c r="DQ276" s="215"/>
      <c r="DR276" s="215"/>
      <c r="DS276" s="215"/>
      <c r="DT276" s="215"/>
      <c r="DU276" s="215"/>
      <c r="DV276" s="215"/>
      <c r="DW276" s="215"/>
      <c r="DX276" s="215"/>
      <c r="DY276" s="215"/>
      <c r="DZ276" s="215"/>
      <c r="EA276" s="215"/>
      <c r="EB276" s="215"/>
      <c r="EC276" s="215"/>
      <c r="ED276" s="215"/>
      <c r="EE276" s="215"/>
      <c r="EF276" s="215"/>
      <c r="EG276" s="215"/>
      <c r="EH276" s="215"/>
      <c r="EI276" s="215"/>
      <c r="EJ276" s="215"/>
      <c r="EK276" s="215"/>
      <c r="EL276" s="215"/>
      <c r="EM276" s="215"/>
      <c r="EN276" s="215"/>
      <c r="EO276" s="215"/>
      <c r="EP276" s="215"/>
      <c r="EQ276" s="215"/>
      <c r="ER276" s="215"/>
      <c r="ES276" s="215"/>
      <c r="ET276" s="215"/>
      <c r="EU276" s="215"/>
      <c r="EV276" s="215"/>
      <c r="EW276" s="215"/>
      <c r="EX276" s="215"/>
      <c r="EY276" s="215"/>
      <c r="EZ276" s="215"/>
      <c r="FA276" s="215"/>
      <c r="FB276" s="215"/>
      <c r="FC276" s="215"/>
      <c r="FD276" s="215"/>
      <c r="FE276" s="215"/>
      <c r="FF276" s="215"/>
      <c r="FG276" s="215"/>
      <c r="FH276" s="215"/>
      <c r="FI276" s="215"/>
      <c r="FJ276" s="215"/>
      <c r="FK276" s="215"/>
      <c r="FL276" s="215"/>
      <c r="FM276" s="215"/>
      <c r="FN276" s="215"/>
      <c r="FO276" s="215"/>
    </row>
    <row r="277" spans="1:171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5"/>
      <c r="CA277" s="215"/>
      <c r="CB277" s="215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5"/>
      <c r="CO277" s="215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5"/>
      <c r="DD277" s="215"/>
      <c r="DE277" s="215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5"/>
      <c r="DQ277" s="215"/>
      <c r="DR277" s="215"/>
      <c r="DS277" s="215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5"/>
      <c r="EE277" s="215"/>
      <c r="EF277" s="215"/>
      <c r="EG277" s="215"/>
      <c r="EH277" s="215"/>
      <c r="EI277" s="215"/>
      <c r="EJ277" s="215"/>
      <c r="EK277" s="215"/>
      <c r="EL277" s="215"/>
      <c r="EM277" s="215"/>
      <c r="EN277" s="215"/>
      <c r="EO277" s="215"/>
      <c r="EP277" s="215"/>
      <c r="EQ277" s="215"/>
      <c r="ER277" s="215"/>
      <c r="ES277" s="215"/>
      <c r="ET277" s="215"/>
      <c r="EU277" s="215"/>
      <c r="EV277" s="215"/>
      <c r="EW277" s="215"/>
      <c r="EX277" s="215"/>
      <c r="EY277" s="215"/>
      <c r="EZ277" s="215"/>
      <c r="FA277" s="215"/>
      <c r="FB277" s="215"/>
      <c r="FC277" s="215"/>
      <c r="FD277" s="215"/>
      <c r="FE277" s="215"/>
      <c r="FF277" s="215"/>
      <c r="FG277" s="215"/>
      <c r="FH277" s="215"/>
      <c r="FI277" s="215"/>
      <c r="FJ277" s="215"/>
      <c r="FK277" s="215"/>
      <c r="FL277" s="215"/>
      <c r="FM277" s="215"/>
      <c r="FN277" s="215"/>
      <c r="FO277" s="215"/>
    </row>
    <row r="278" spans="1:171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5"/>
      <c r="CA278" s="215"/>
      <c r="CB278" s="215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5"/>
      <c r="CO278" s="215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5"/>
      <c r="DD278" s="215"/>
      <c r="DE278" s="215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5"/>
      <c r="DQ278" s="215"/>
      <c r="DR278" s="215"/>
      <c r="DS278" s="215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5"/>
      <c r="EE278" s="215"/>
      <c r="EF278" s="215"/>
      <c r="EG278" s="215"/>
      <c r="EH278" s="215"/>
      <c r="EI278" s="215"/>
      <c r="EJ278" s="215"/>
      <c r="EK278" s="215"/>
      <c r="EL278" s="215"/>
      <c r="EM278" s="215"/>
      <c r="EN278" s="215"/>
      <c r="EO278" s="215"/>
      <c r="EP278" s="215"/>
      <c r="EQ278" s="215"/>
      <c r="ER278" s="215"/>
      <c r="ES278" s="215"/>
      <c r="ET278" s="215"/>
      <c r="EU278" s="215"/>
      <c r="EV278" s="215"/>
      <c r="EW278" s="215"/>
      <c r="EX278" s="215"/>
      <c r="EY278" s="215"/>
      <c r="EZ278" s="215"/>
      <c r="FA278" s="215"/>
      <c r="FB278" s="215"/>
      <c r="FC278" s="215"/>
      <c r="FD278" s="215"/>
      <c r="FE278" s="215"/>
      <c r="FF278" s="215"/>
      <c r="FG278" s="215"/>
      <c r="FH278" s="215"/>
      <c r="FI278" s="215"/>
      <c r="FJ278" s="215"/>
      <c r="FK278" s="215"/>
      <c r="FL278" s="215"/>
      <c r="FM278" s="215"/>
      <c r="FN278" s="215"/>
      <c r="FO278" s="215"/>
    </row>
    <row r="279" spans="1:171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5"/>
      <c r="CA279" s="215"/>
      <c r="CB279" s="215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5"/>
      <c r="CO279" s="215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5"/>
      <c r="DD279" s="215"/>
      <c r="DE279" s="215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5"/>
      <c r="DQ279" s="215"/>
      <c r="DR279" s="215"/>
      <c r="DS279" s="215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5"/>
      <c r="EE279" s="215"/>
      <c r="EF279" s="215"/>
      <c r="EG279" s="215"/>
      <c r="EH279" s="215"/>
      <c r="EI279" s="215"/>
      <c r="EJ279" s="215"/>
      <c r="EK279" s="215"/>
      <c r="EL279" s="215"/>
      <c r="EM279" s="215"/>
      <c r="EN279" s="215"/>
      <c r="EO279" s="215"/>
      <c r="EP279" s="215"/>
      <c r="EQ279" s="215"/>
      <c r="ER279" s="215"/>
      <c r="ES279" s="215"/>
      <c r="ET279" s="215"/>
      <c r="EU279" s="215"/>
      <c r="EV279" s="215"/>
      <c r="EW279" s="215"/>
      <c r="EX279" s="215"/>
      <c r="EY279" s="215"/>
      <c r="EZ279" s="215"/>
      <c r="FA279" s="215"/>
      <c r="FB279" s="215"/>
      <c r="FC279" s="215"/>
      <c r="FD279" s="215"/>
      <c r="FE279" s="215"/>
      <c r="FF279" s="215"/>
      <c r="FG279" s="215"/>
      <c r="FH279" s="215"/>
      <c r="FI279" s="215"/>
      <c r="FJ279" s="215"/>
      <c r="FK279" s="215"/>
      <c r="FL279" s="215"/>
      <c r="FM279" s="215"/>
      <c r="FN279" s="215"/>
      <c r="FO279" s="215"/>
    </row>
    <row r="280" spans="1:171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5"/>
      <c r="CA280" s="215"/>
      <c r="CB280" s="215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5"/>
      <c r="CO280" s="215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5"/>
      <c r="DD280" s="215"/>
      <c r="DE280" s="215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5"/>
      <c r="DQ280" s="215"/>
      <c r="DR280" s="215"/>
      <c r="DS280" s="215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5"/>
      <c r="EE280" s="215"/>
      <c r="EF280" s="215"/>
      <c r="EG280" s="215"/>
      <c r="EH280" s="215"/>
      <c r="EI280" s="215"/>
      <c r="EJ280" s="215"/>
      <c r="EK280" s="215"/>
      <c r="EL280" s="215"/>
      <c r="EM280" s="215"/>
      <c r="EN280" s="215"/>
      <c r="EO280" s="215"/>
      <c r="EP280" s="215"/>
      <c r="EQ280" s="215"/>
      <c r="ER280" s="215"/>
      <c r="ES280" s="215"/>
      <c r="ET280" s="215"/>
      <c r="EU280" s="215"/>
      <c r="EV280" s="215"/>
      <c r="EW280" s="215"/>
      <c r="EX280" s="215"/>
      <c r="EY280" s="215"/>
      <c r="EZ280" s="215"/>
      <c r="FA280" s="215"/>
      <c r="FB280" s="215"/>
      <c r="FC280" s="215"/>
      <c r="FD280" s="215"/>
      <c r="FE280" s="215"/>
      <c r="FF280" s="215"/>
      <c r="FG280" s="215"/>
      <c r="FH280" s="215"/>
      <c r="FI280" s="215"/>
      <c r="FJ280" s="215"/>
      <c r="FK280" s="215"/>
      <c r="FL280" s="215"/>
      <c r="FM280" s="215"/>
      <c r="FN280" s="215"/>
      <c r="FO280" s="215"/>
    </row>
    <row r="281" spans="1:171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5"/>
      <c r="CA281" s="215"/>
      <c r="CB281" s="215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5"/>
      <c r="CO281" s="215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5"/>
      <c r="DD281" s="215"/>
      <c r="DE281" s="215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5"/>
      <c r="DQ281" s="215"/>
      <c r="DR281" s="215"/>
      <c r="DS281" s="215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5"/>
      <c r="EE281" s="215"/>
      <c r="EF281" s="215"/>
      <c r="EG281" s="215"/>
      <c r="EH281" s="215"/>
      <c r="EI281" s="215"/>
      <c r="EJ281" s="215"/>
      <c r="EK281" s="215"/>
      <c r="EL281" s="215"/>
      <c r="EM281" s="215"/>
      <c r="EN281" s="215"/>
      <c r="EO281" s="215"/>
      <c r="EP281" s="215"/>
      <c r="EQ281" s="215"/>
      <c r="ER281" s="215"/>
      <c r="ES281" s="215"/>
      <c r="ET281" s="215"/>
      <c r="EU281" s="215"/>
      <c r="EV281" s="215"/>
      <c r="EW281" s="215"/>
      <c r="EX281" s="215"/>
      <c r="EY281" s="215"/>
      <c r="EZ281" s="215"/>
      <c r="FA281" s="215"/>
      <c r="FB281" s="215"/>
      <c r="FC281" s="215"/>
      <c r="FD281" s="215"/>
      <c r="FE281" s="215"/>
      <c r="FF281" s="215"/>
      <c r="FG281" s="215"/>
      <c r="FH281" s="215"/>
      <c r="FI281" s="215"/>
      <c r="FJ281" s="215"/>
      <c r="FK281" s="215"/>
      <c r="FL281" s="215"/>
      <c r="FM281" s="215"/>
      <c r="FN281" s="215"/>
      <c r="FO281" s="215"/>
    </row>
    <row r="282" spans="1:171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5"/>
      <c r="CM282" s="215"/>
      <c r="CN282" s="215"/>
      <c r="CO282" s="215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5"/>
      <c r="DD282" s="215"/>
      <c r="DE282" s="215"/>
      <c r="DF282" s="215"/>
      <c r="DG282" s="215"/>
      <c r="DH282" s="215"/>
      <c r="DI282" s="215"/>
      <c r="DJ282" s="215"/>
      <c r="DK282" s="215"/>
      <c r="DL282" s="215"/>
      <c r="DM282" s="215"/>
      <c r="DN282" s="215"/>
      <c r="DO282" s="215"/>
      <c r="DP282" s="215"/>
      <c r="DQ282" s="215"/>
      <c r="DR282" s="215"/>
      <c r="DS282" s="215"/>
      <c r="DT282" s="215"/>
      <c r="DU282" s="215"/>
      <c r="DV282" s="215"/>
      <c r="DW282" s="215"/>
      <c r="DX282" s="215"/>
      <c r="DY282" s="215"/>
      <c r="DZ282" s="215"/>
      <c r="EA282" s="215"/>
      <c r="EB282" s="215"/>
      <c r="EC282" s="215"/>
      <c r="ED282" s="215"/>
      <c r="EE282" s="215"/>
      <c r="EF282" s="215"/>
      <c r="EG282" s="215"/>
      <c r="EH282" s="215"/>
      <c r="EI282" s="215"/>
      <c r="EJ282" s="215"/>
      <c r="EK282" s="215"/>
      <c r="EL282" s="215"/>
      <c r="EM282" s="215"/>
      <c r="EN282" s="215"/>
      <c r="EO282" s="215"/>
      <c r="EP282" s="215"/>
      <c r="EQ282" s="215"/>
      <c r="ER282" s="215"/>
      <c r="ES282" s="215"/>
      <c r="ET282" s="215"/>
      <c r="EU282" s="215"/>
      <c r="EV282" s="215"/>
      <c r="EW282" s="215"/>
      <c r="EX282" s="215"/>
      <c r="EY282" s="215"/>
      <c r="EZ282" s="215"/>
      <c r="FA282" s="215"/>
      <c r="FB282" s="215"/>
      <c r="FC282" s="215"/>
      <c r="FD282" s="215"/>
      <c r="FE282" s="215"/>
      <c r="FF282" s="215"/>
      <c r="FG282" s="215"/>
      <c r="FH282" s="215"/>
      <c r="FI282" s="215"/>
      <c r="FJ282" s="215"/>
      <c r="FK282" s="215"/>
      <c r="FL282" s="215"/>
      <c r="FM282" s="215"/>
      <c r="FN282" s="215"/>
      <c r="FO282" s="215"/>
    </row>
    <row r="283" spans="1:171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5"/>
      <c r="CM283" s="215"/>
      <c r="CN283" s="215"/>
      <c r="CO283" s="215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5"/>
      <c r="DD283" s="215"/>
      <c r="DE283" s="215"/>
      <c r="DF283" s="215"/>
      <c r="DG283" s="215"/>
      <c r="DH283" s="215"/>
      <c r="DI283" s="215"/>
      <c r="DJ283" s="215"/>
      <c r="DK283" s="215"/>
      <c r="DL283" s="215"/>
      <c r="DM283" s="215"/>
      <c r="DN283" s="215"/>
      <c r="DO283" s="215"/>
      <c r="DP283" s="215"/>
      <c r="DQ283" s="215"/>
      <c r="DR283" s="215"/>
      <c r="DS283" s="215"/>
      <c r="DT283" s="215"/>
      <c r="DU283" s="215"/>
      <c r="DV283" s="215"/>
      <c r="DW283" s="215"/>
      <c r="DX283" s="215"/>
      <c r="DY283" s="215"/>
      <c r="DZ283" s="215"/>
      <c r="EA283" s="215"/>
      <c r="EB283" s="215"/>
      <c r="EC283" s="215"/>
      <c r="ED283" s="215"/>
      <c r="EE283" s="215"/>
      <c r="EF283" s="215"/>
      <c r="EG283" s="215"/>
      <c r="EH283" s="215"/>
      <c r="EI283" s="215"/>
      <c r="EJ283" s="215"/>
      <c r="EK283" s="215"/>
      <c r="EL283" s="215"/>
      <c r="EM283" s="215"/>
      <c r="EN283" s="215"/>
      <c r="EO283" s="215"/>
      <c r="EP283" s="215"/>
      <c r="EQ283" s="215"/>
      <c r="ER283" s="215"/>
      <c r="ES283" s="215"/>
      <c r="ET283" s="215"/>
      <c r="EU283" s="215"/>
      <c r="EV283" s="215"/>
      <c r="EW283" s="215"/>
      <c r="EX283" s="215"/>
      <c r="EY283" s="215"/>
      <c r="EZ283" s="215"/>
      <c r="FA283" s="215"/>
      <c r="FB283" s="215"/>
      <c r="FC283" s="215"/>
      <c r="FD283" s="215"/>
      <c r="FE283" s="215"/>
      <c r="FF283" s="215"/>
      <c r="FG283" s="215"/>
      <c r="FH283" s="215"/>
      <c r="FI283" s="215"/>
      <c r="FJ283" s="215"/>
      <c r="FK283" s="215"/>
      <c r="FL283" s="215"/>
      <c r="FM283" s="215"/>
      <c r="FN283" s="215"/>
      <c r="FO283" s="215"/>
    </row>
    <row r="284" spans="1:171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5"/>
      <c r="CM284" s="215"/>
      <c r="CN284" s="215"/>
      <c r="CO284" s="215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5"/>
      <c r="DD284" s="215"/>
      <c r="DE284" s="215"/>
      <c r="DF284" s="215"/>
      <c r="DG284" s="215"/>
      <c r="DH284" s="215"/>
      <c r="DI284" s="215"/>
      <c r="DJ284" s="215"/>
      <c r="DK284" s="215"/>
      <c r="DL284" s="215"/>
      <c r="DM284" s="215"/>
      <c r="DN284" s="215"/>
      <c r="DO284" s="215"/>
      <c r="DP284" s="215"/>
      <c r="DQ284" s="215"/>
      <c r="DR284" s="215"/>
      <c r="DS284" s="215"/>
      <c r="DT284" s="215"/>
      <c r="DU284" s="215"/>
      <c r="DV284" s="215"/>
      <c r="DW284" s="215"/>
      <c r="DX284" s="215"/>
      <c r="DY284" s="215"/>
      <c r="DZ284" s="215"/>
      <c r="EA284" s="215"/>
      <c r="EB284" s="215"/>
      <c r="EC284" s="215"/>
      <c r="ED284" s="215"/>
      <c r="EE284" s="215"/>
      <c r="EF284" s="215"/>
      <c r="EG284" s="215"/>
      <c r="EH284" s="215"/>
      <c r="EI284" s="215"/>
      <c r="EJ284" s="215"/>
      <c r="EK284" s="215"/>
      <c r="EL284" s="215"/>
      <c r="EM284" s="215"/>
      <c r="EN284" s="215"/>
      <c r="EO284" s="215"/>
      <c r="EP284" s="215"/>
      <c r="EQ284" s="215"/>
      <c r="ER284" s="215"/>
      <c r="ES284" s="215"/>
      <c r="ET284" s="215"/>
      <c r="EU284" s="215"/>
      <c r="EV284" s="215"/>
      <c r="EW284" s="215"/>
      <c r="EX284" s="215"/>
      <c r="EY284" s="215"/>
      <c r="EZ284" s="215"/>
      <c r="FA284" s="215"/>
      <c r="FB284" s="215"/>
      <c r="FC284" s="215"/>
      <c r="FD284" s="215"/>
      <c r="FE284" s="215"/>
      <c r="FF284" s="215"/>
      <c r="FG284" s="215"/>
      <c r="FH284" s="215"/>
      <c r="FI284" s="215"/>
      <c r="FJ284" s="215"/>
      <c r="FK284" s="215"/>
      <c r="FL284" s="215"/>
      <c r="FM284" s="215"/>
      <c r="FN284" s="215"/>
      <c r="FO284" s="215"/>
    </row>
    <row r="285" spans="1:171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5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</row>
    <row r="286" spans="1:171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5"/>
      <c r="CA286" s="215"/>
      <c r="CB286" s="215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5"/>
      <c r="CM286" s="215"/>
      <c r="CN286" s="215"/>
      <c r="CO286" s="215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5"/>
      <c r="DD286" s="215"/>
      <c r="DE286" s="215"/>
      <c r="DF286" s="215"/>
      <c r="DG286" s="215"/>
      <c r="DH286" s="215"/>
      <c r="DI286" s="215"/>
      <c r="DJ286" s="215"/>
      <c r="DK286" s="215"/>
      <c r="DL286" s="215"/>
      <c r="DM286" s="215"/>
      <c r="DN286" s="215"/>
      <c r="DO286" s="215"/>
      <c r="DP286" s="215"/>
      <c r="DQ286" s="215"/>
      <c r="DR286" s="215"/>
      <c r="DS286" s="215"/>
      <c r="DT286" s="215"/>
      <c r="DU286" s="215"/>
      <c r="DV286" s="215"/>
      <c r="DW286" s="215"/>
      <c r="DX286" s="215"/>
      <c r="DY286" s="215"/>
      <c r="DZ286" s="215"/>
      <c r="EA286" s="215"/>
      <c r="EB286" s="215"/>
      <c r="EC286" s="215"/>
      <c r="ED286" s="215"/>
      <c r="EE286" s="215"/>
      <c r="EF286" s="215"/>
      <c r="EG286" s="215"/>
      <c r="EH286" s="215"/>
      <c r="EI286" s="215"/>
      <c r="EJ286" s="215"/>
      <c r="EK286" s="215"/>
      <c r="EL286" s="215"/>
      <c r="EM286" s="215"/>
      <c r="EN286" s="215"/>
      <c r="EO286" s="215"/>
      <c r="EP286" s="215"/>
      <c r="EQ286" s="215"/>
      <c r="ER286" s="215"/>
      <c r="ES286" s="215"/>
      <c r="ET286" s="215"/>
      <c r="EU286" s="215"/>
      <c r="EV286" s="215"/>
      <c r="EW286" s="215"/>
      <c r="EX286" s="215"/>
      <c r="EY286" s="215"/>
      <c r="EZ286" s="215"/>
      <c r="FA286" s="215"/>
      <c r="FB286" s="215"/>
      <c r="FC286" s="215"/>
      <c r="FD286" s="215"/>
      <c r="FE286" s="215"/>
      <c r="FF286" s="215"/>
      <c r="FG286" s="215"/>
      <c r="FH286" s="215"/>
      <c r="FI286" s="215"/>
      <c r="FJ286" s="215"/>
      <c r="FK286" s="215"/>
      <c r="FL286" s="215"/>
      <c r="FM286" s="215"/>
      <c r="FN286" s="215"/>
      <c r="FO286" s="215"/>
    </row>
    <row r="287" spans="1:171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5"/>
      <c r="CA287" s="215"/>
      <c r="CB287" s="215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5"/>
      <c r="CM287" s="215"/>
      <c r="CN287" s="215"/>
      <c r="CO287" s="215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5"/>
      <c r="DD287" s="215"/>
      <c r="DE287" s="215"/>
      <c r="DF287" s="215"/>
      <c r="DG287" s="215"/>
      <c r="DH287" s="215"/>
      <c r="DI287" s="215"/>
      <c r="DJ287" s="215"/>
      <c r="DK287" s="215"/>
      <c r="DL287" s="215"/>
      <c r="DM287" s="215"/>
      <c r="DN287" s="215"/>
      <c r="DO287" s="215"/>
      <c r="DP287" s="215"/>
      <c r="DQ287" s="215"/>
      <c r="DR287" s="215"/>
      <c r="DS287" s="215"/>
      <c r="DT287" s="215"/>
      <c r="DU287" s="215"/>
      <c r="DV287" s="215"/>
      <c r="DW287" s="215"/>
      <c r="DX287" s="215"/>
      <c r="DY287" s="215"/>
      <c r="DZ287" s="215"/>
      <c r="EA287" s="215"/>
      <c r="EB287" s="215"/>
      <c r="EC287" s="215"/>
      <c r="ED287" s="215"/>
      <c r="EE287" s="215"/>
      <c r="EF287" s="215"/>
      <c r="EG287" s="215"/>
      <c r="EH287" s="215"/>
      <c r="EI287" s="215"/>
      <c r="EJ287" s="215"/>
      <c r="EK287" s="215"/>
      <c r="EL287" s="215"/>
      <c r="EM287" s="215"/>
      <c r="EN287" s="215"/>
      <c r="EO287" s="215"/>
      <c r="EP287" s="215"/>
      <c r="EQ287" s="215"/>
      <c r="ER287" s="215"/>
      <c r="ES287" s="215"/>
      <c r="ET287" s="215"/>
      <c r="EU287" s="215"/>
      <c r="EV287" s="215"/>
      <c r="EW287" s="215"/>
      <c r="EX287" s="215"/>
      <c r="EY287" s="215"/>
      <c r="EZ287" s="215"/>
      <c r="FA287" s="215"/>
      <c r="FB287" s="215"/>
      <c r="FC287" s="215"/>
      <c r="FD287" s="215"/>
      <c r="FE287" s="215"/>
      <c r="FF287" s="215"/>
      <c r="FG287" s="215"/>
      <c r="FH287" s="215"/>
      <c r="FI287" s="215"/>
      <c r="FJ287" s="215"/>
      <c r="FK287" s="215"/>
      <c r="FL287" s="215"/>
      <c r="FM287" s="215"/>
      <c r="FN287" s="215"/>
      <c r="FO287" s="215"/>
    </row>
    <row r="288" spans="1:171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5"/>
      <c r="CA288" s="215"/>
      <c r="CB288" s="215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5"/>
      <c r="CM288" s="215"/>
      <c r="CN288" s="215"/>
      <c r="CO288" s="215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5"/>
      <c r="DD288" s="215"/>
      <c r="DE288" s="215"/>
      <c r="DF288" s="215"/>
      <c r="DG288" s="215"/>
      <c r="DH288" s="215"/>
      <c r="DI288" s="215"/>
      <c r="DJ288" s="215"/>
      <c r="DK288" s="215"/>
      <c r="DL288" s="215"/>
      <c r="DM288" s="215"/>
      <c r="DN288" s="215"/>
      <c r="DO288" s="215"/>
      <c r="DP288" s="215"/>
      <c r="DQ288" s="215"/>
      <c r="DR288" s="215"/>
      <c r="DS288" s="215"/>
      <c r="DT288" s="215"/>
      <c r="DU288" s="215"/>
      <c r="DV288" s="215"/>
      <c r="DW288" s="215"/>
      <c r="DX288" s="215"/>
      <c r="DY288" s="215"/>
      <c r="DZ288" s="215"/>
      <c r="EA288" s="215"/>
      <c r="EB288" s="215"/>
      <c r="EC288" s="215"/>
      <c r="ED288" s="215"/>
      <c r="EE288" s="215"/>
      <c r="EF288" s="215"/>
      <c r="EG288" s="215"/>
      <c r="EH288" s="215"/>
      <c r="EI288" s="215"/>
      <c r="EJ288" s="215"/>
      <c r="EK288" s="215"/>
      <c r="EL288" s="215"/>
      <c r="EM288" s="215"/>
      <c r="EN288" s="215"/>
      <c r="EO288" s="215"/>
      <c r="EP288" s="215"/>
      <c r="EQ288" s="215"/>
      <c r="ER288" s="215"/>
      <c r="ES288" s="215"/>
      <c r="ET288" s="215"/>
      <c r="EU288" s="215"/>
      <c r="EV288" s="215"/>
      <c r="EW288" s="215"/>
      <c r="EX288" s="215"/>
      <c r="EY288" s="215"/>
      <c r="EZ288" s="215"/>
      <c r="FA288" s="215"/>
      <c r="FB288" s="215"/>
      <c r="FC288" s="215"/>
      <c r="FD288" s="215"/>
      <c r="FE288" s="215"/>
      <c r="FF288" s="215"/>
      <c r="FG288" s="215"/>
      <c r="FH288" s="215"/>
      <c r="FI288" s="215"/>
      <c r="FJ288" s="215"/>
      <c r="FK288" s="215"/>
      <c r="FL288" s="215"/>
      <c r="FM288" s="215"/>
      <c r="FN288" s="215"/>
      <c r="FO288" s="215"/>
    </row>
    <row r="289" spans="1:171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5"/>
      <c r="CA289" s="215"/>
      <c r="CB289" s="215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5"/>
      <c r="CM289" s="215"/>
      <c r="CN289" s="215"/>
      <c r="CO289" s="215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5"/>
      <c r="DD289" s="215"/>
      <c r="DE289" s="215"/>
      <c r="DF289" s="215"/>
      <c r="DG289" s="215"/>
      <c r="DH289" s="215"/>
      <c r="DI289" s="215"/>
      <c r="DJ289" s="215"/>
      <c r="DK289" s="215"/>
      <c r="DL289" s="215"/>
      <c r="DM289" s="215"/>
      <c r="DN289" s="215"/>
      <c r="DO289" s="215"/>
      <c r="DP289" s="215"/>
      <c r="DQ289" s="215"/>
      <c r="DR289" s="215"/>
      <c r="DS289" s="215"/>
      <c r="DT289" s="215"/>
      <c r="DU289" s="215"/>
      <c r="DV289" s="215"/>
      <c r="DW289" s="215"/>
      <c r="DX289" s="215"/>
      <c r="DY289" s="215"/>
      <c r="DZ289" s="215"/>
      <c r="EA289" s="215"/>
      <c r="EB289" s="215"/>
      <c r="EC289" s="215"/>
      <c r="ED289" s="215"/>
      <c r="EE289" s="215"/>
      <c r="EF289" s="215"/>
      <c r="EG289" s="215"/>
      <c r="EH289" s="215"/>
      <c r="EI289" s="215"/>
      <c r="EJ289" s="215"/>
      <c r="EK289" s="215"/>
      <c r="EL289" s="215"/>
      <c r="EM289" s="215"/>
      <c r="EN289" s="215"/>
      <c r="EO289" s="215"/>
      <c r="EP289" s="215"/>
      <c r="EQ289" s="215"/>
      <c r="ER289" s="215"/>
      <c r="ES289" s="215"/>
      <c r="ET289" s="215"/>
      <c r="EU289" s="215"/>
      <c r="EV289" s="215"/>
      <c r="EW289" s="215"/>
      <c r="EX289" s="215"/>
      <c r="EY289" s="215"/>
      <c r="EZ289" s="215"/>
      <c r="FA289" s="215"/>
      <c r="FB289" s="215"/>
      <c r="FC289" s="215"/>
      <c r="FD289" s="215"/>
      <c r="FE289" s="215"/>
      <c r="FF289" s="215"/>
      <c r="FG289" s="215"/>
      <c r="FH289" s="215"/>
      <c r="FI289" s="215"/>
      <c r="FJ289" s="215"/>
      <c r="FK289" s="215"/>
      <c r="FL289" s="215"/>
      <c r="FM289" s="215"/>
      <c r="FN289" s="215"/>
      <c r="FO289" s="215"/>
    </row>
    <row r="290" spans="1:171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5"/>
      <c r="CA290" s="215"/>
      <c r="CB290" s="215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5"/>
      <c r="CM290" s="215"/>
      <c r="CN290" s="215"/>
      <c r="CO290" s="215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5"/>
      <c r="DD290" s="215"/>
      <c r="DE290" s="215"/>
      <c r="DF290" s="215"/>
      <c r="DG290" s="215"/>
      <c r="DH290" s="215"/>
      <c r="DI290" s="215"/>
      <c r="DJ290" s="215"/>
      <c r="DK290" s="215"/>
      <c r="DL290" s="215"/>
      <c r="DM290" s="215"/>
      <c r="DN290" s="215"/>
      <c r="DO290" s="215"/>
      <c r="DP290" s="215"/>
      <c r="DQ290" s="215"/>
      <c r="DR290" s="215"/>
      <c r="DS290" s="215"/>
      <c r="DT290" s="215"/>
      <c r="DU290" s="215"/>
      <c r="DV290" s="215"/>
      <c r="DW290" s="215"/>
      <c r="DX290" s="215"/>
      <c r="DY290" s="215"/>
      <c r="DZ290" s="215"/>
      <c r="EA290" s="215"/>
      <c r="EB290" s="215"/>
      <c r="EC290" s="215"/>
      <c r="ED290" s="215"/>
      <c r="EE290" s="215"/>
      <c r="EF290" s="215"/>
      <c r="EG290" s="215"/>
      <c r="EH290" s="215"/>
      <c r="EI290" s="215"/>
      <c r="EJ290" s="215"/>
      <c r="EK290" s="215"/>
      <c r="EL290" s="215"/>
      <c r="EM290" s="215"/>
      <c r="EN290" s="215"/>
      <c r="EO290" s="215"/>
      <c r="EP290" s="215"/>
      <c r="EQ290" s="215"/>
      <c r="ER290" s="215"/>
      <c r="ES290" s="215"/>
      <c r="ET290" s="215"/>
      <c r="EU290" s="215"/>
      <c r="EV290" s="215"/>
      <c r="EW290" s="215"/>
      <c r="EX290" s="215"/>
      <c r="EY290" s="215"/>
      <c r="EZ290" s="215"/>
      <c r="FA290" s="215"/>
      <c r="FB290" s="215"/>
      <c r="FC290" s="215"/>
      <c r="FD290" s="215"/>
      <c r="FE290" s="215"/>
      <c r="FF290" s="215"/>
      <c r="FG290" s="215"/>
      <c r="FH290" s="215"/>
      <c r="FI290" s="215"/>
      <c r="FJ290" s="215"/>
      <c r="FK290" s="215"/>
      <c r="FL290" s="215"/>
      <c r="FM290" s="215"/>
      <c r="FN290" s="215"/>
      <c r="FO290" s="215"/>
    </row>
    <row r="291" spans="1:171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5"/>
      <c r="CA291" s="215"/>
      <c r="CB291" s="215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5"/>
      <c r="CM291" s="215"/>
      <c r="CN291" s="215"/>
      <c r="CO291" s="215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5"/>
      <c r="DD291" s="215"/>
      <c r="DE291" s="215"/>
      <c r="DF291" s="215"/>
      <c r="DG291" s="215"/>
      <c r="DH291" s="215"/>
      <c r="DI291" s="215"/>
      <c r="DJ291" s="215"/>
      <c r="DK291" s="215"/>
      <c r="DL291" s="215"/>
      <c r="DM291" s="215"/>
      <c r="DN291" s="215"/>
      <c r="DO291" s="215"/>
      <c r="DP291" s="215"/>
      <c r="DQ291" s="215"/>
      <c r="DR291" s="215"/>
      <c r="DS291" s="215"/>
      <c r="DT291" s="215"/>
      <c r="DU291" s="215"/>
      <c r="DV291" s="215"/>
      <c r="DW291" s="215"/>
      <c r="DX291" s="215"/>
      <c r="DY291" s="215"/>
      <c r="DZ291" s="215"/>
      <c r="EA291" s="215"/>
      <c r="EB291" s="215"/>
      <c r="EC291" s="215"/>
      <c r="ED291" s="215"/>
      <c r="EE291" s="215"/>
      <c r="EF291" s="215"/>
      <c r="EG291" s="215"/>
      <c r="EH291" s="215"/>
      <c r="EI291" s="215"/>
      <c r="EJ291" s="215"/>
      <c r="EK291" s="215"/>
      <c r="EL291" s="215"/>
      <c r="EM291" s="215"/>
      <c r="EN291" s="215"/>
      <c r="EO291" s="215"/>
      <c r="EP291" s="215"/>
      <c r="EQ291" s="215"/>
      <c r="ER291" s="215"/>
      <c r="ES291" s="215"/>
      <c r="ET291" s="215"/>
      <c r="EU291" s="215"/>
      <c r="EV291" s="215"/>
      <c r="EW291" s="215"/>
      <c r="EX291" s="215"/>
      <c r="EY291" s="215"/>
      <c r="EZ291" s="215"/>
      <c r="FA291" s="215"/>
      <c r="FB291" s="215"/>
      <c r="FC291" s="215"/>
      <c r="FD291" s="215"/>
      <c r="FE291" s="215"/>
      <c r="FF291" s="215"/>
      <c r="FG291" s="215"/>
      <c r="FH291" s="215"/>
      <c r="FI291" s="215"/>
      <c r="FJ291" s="215"/>
      <c r="FK291" s="215"/>
      <c r="FL291" s="215"/>
      <c r="FM291" s="215"/>
      <c r="FN291" s="215"/>
      <c r="FO291" s="215"/>
    </row>
    <row r="292" spans="1:171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5"/>
      <c r="CA292" s="215"/>
      <c r="CB292" s="215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5"/>
      <c r="CM292" s="215"/>
      <c r="CN292" s="215"/>
      <c r="CO292" s="215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5"/>
      <c r="DD292" s="215"/>
      <c r="DE292" s="215"/>
      <c r="DF292" s="215"/>
      <c r="DG292" s="215"/>
      <c r="DH292" s="215"/>
      <c r="DI292" s="215"/>
      <c r="DJ292" s="215"/>
      <c r="DK292" s="215"/>
      <c r="DL292" s="215"/>
      <c r="DM292" s="215"/>
      <c r="DN292" s="215"/>
      <c r="DO292" s="215"/>
      <c r="DP292" s="215"/>
      <c r="DQ292" s="215"/>
      <c r="DR292" s="215"/>
      <c r="DS292" s="215"/>
      <c r="DT292" s="215"/>
      <c r="DU292" s="215"/>
      <c r="DV292" s="215"/>
      <c r="DW292" s="215"/>
      <c r="DX292" s="215"/>
      <c r="DY292" s="215"/>
      <c r="DZ292" s="215"/>
      <c r="EA292" s="215"/>
      <c r="EB292" s="215"/>
      <c r="EC292" s="215"/>
      <c r="ED292" s="215"/>
      <c r="EE292" s="215"/>
      <c r="EF292" s="215"/>
      <c r="EG292" s="215"/>
      <c r="EH292" s="215"/>
      <c r="EI292" s="215"/>
      <c r="EJ292" s="215"/>
      <c r="EK292" s="215"/>
      <c r="EL292" s="215"/>
      <c r="EM292" s="215"/>
      <c r="EN292" s="215"/>
      <c r="EO292" s="215"/>
      <c r="EP292" s="215"/>
      <c r="EQ292" s="215"/>
      <c r="ER292" s="215"/>
      <c r="ES292" s="215"/>
      <c r="ET292" s="215"/>
      <c r="EU292" s="215"/>
      <c r="EV292" s="215"/>
      <c r="EW292" s="215"/>
      <c r="EX292" s="215"/>
      <c r="EY292" s="215"/>
      <c r="EZ292" s="215"/>
      <c r="FA292" s="215"/>
      <c r="FB292" s="215"/>
      <c r="FC292" s="215"/>
      <c r="FD292" s="215"/>
      <c r="FE292" s="215"/>
      <c r="FF292" s="215"/>
      <c r="FG292" s="215"/>
      <c r="FH292" s="215"/>
      <c r="FI292" s="215"/>
      <c r="FJ292" s="215"/>
      <c r="FK292" s="215"/>
      <c r="FL292" s="215"/>
      <c r="FM292" s="215"/>
      <c r="FN292" s="215"/>
      <c r="FO292" s="215"/>
    </row>
    <row r="293" spans="1:171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5"/>
      <c r="CA293" s="215"/>
      <c r="CB293" s="215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5"/>
      <c r="CM293" s="215"/>
      <c r="CN293" s="215"/>
      <c r="CO293" s="215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5"/>
      <c r="DD293" s="215"/>
      <c r="DE293" s="215"/>
      <c r="DF293" s="215"/>
      <c r="DG293" s="215"/>
      <c r="DH293" s="215"/>
      <c r="DI293" s="215"/>
      <c r="DJ293" s="215"/>
      <c r="DK293" s="215"/>
      <c r="DL293" s="215"/>
      <c r="DM293" s="215"/>
      <c r="DN293" s="215"/>
      <c r="DO293" s="215"/>
      <c r="DP293" s="215"/>
      <c r="DQ293" s="215"/>
      <c r="DR293" s="215"/>
      <c r="DS293" s="215"/>
      <c r="DT293" s="215"/>
      <c r="DU293" s="215"/>
      <c r="DV293" s="215"/>
      <c r="DW293" s="215"/>
      <c r="DX293" s="215"/>
      <c r="DY293" s="215"/>
      <c r="DZ293" s="215"/>
      <c r="EA293" s="215"/>
      <c r="EB293" s="215"/>
      <c r="EC293" s="215"/>
      <c r="ED293" s="215"/>
      <c r="EE293" s="215"/>
      <c r="EF293" s="215"/>
      <c r="EG293" s="215"/>
      <c r="EH293" s="215"/>
      <c r="EI293" s="215"/>
      <c r="EJ293" s="215"/>
      <c r="EK293" s="215"/>
      <c r="EL293" s="215"/>
      <c r="EM293" s="215"/>
      <c r="EN293" s="215"/>
      <c r="EO293" s="215"/>
      <c r="EP293" s="215"/>
      <c r="EQ293" s="215"/>
      <c r="ER293" s="215"/>
      <c r="ES293" s="215"/>
      <c r="ET293" s="215"/>
      <c r="EU293" s="215"/>
      <c r="EV293" s="215"/>
      <c r="EW293" s="215"/>
      <c r="EX293" s="215"/>
      <c r="EY293" s="215"/>
      <c r="EZ293" s="215"/>
      <c r="FA293" s="215"/>
      <c r="FB293" s="215"/>
      <c r="FC293" s="215"/>
      <c r="FD293" s="215"/>
      <c r="FE293" s="215"/>
      <c r="FF293" s="215"/>
      <c r="FG293" s="215"/>
      <c r="FH293" s="215"/>
      <c r="FI293" s="215"/>
      <c r="FJ293" s="215"/>
      <c r="FK293" s="215"/>
      <c r="FL293" s="215"/>
      <c r="FM293" s="215"/>
      <c r="FN293" s="215"/>
      <c r="FO293" s="215"/>
    </row>
    <row r="294" spans="1:171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5"/>
      <c r="CA294" s="215"/>
      <c r="CB294" s="215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5"/>
      <c r="CM294" s="215"/>
      <c r="CN294" s="215"/>
      <c r="CO294" s="215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5"/>
      <c r="DD294" s="215"/>
      <c r="DE294" s="215"/>
      <c r="DF294" s="215"/>
      <c r="DG294" s="215"/>
      <c r="DH294" s="215"/>
      <c r="DI294" s="215"/>
      <c r="DJ294" s="215"/>
      <c r="DK294" s="215"/>
      <c r="DL294" s="215"/>
      <c r="DM294" s="215"/>
      <c r="DN294" s="215"/>
      <c r="DO294" s="215"/>
      <c r="DP294" s="215"/>
      <c r="DQ294" s="215"/>
      <c r="DR294" s="215"/>
      <c r="DS294" s="215"/>
      <c r="DT294" s="215"/>
      <c r="DU294" s="215"/>
      <c r="DV294" s="215"/>
      <c r="DW294" s="215"/>
      <c r="DX294" s="215"/>
      <c r="DY294" s="215"/>
      <c r="DZ294" s="215"/>
      <c r="EA294" s="215"/>
      <c r="EB294" s="215"/>
      <c r="EC294" s="215"/>
      <c r="ED294" s="215"/>
      <c r="EE294" s="215"/>
      <c r="EF294" s="215"/>
      <c r="EG294" s="215"/>
      <c r="EH294" s="215"/>
      <c r="EI294" s="215"/>
      <c r="EJ294" s="215"/>
      <c r="EK294" s="215"/>
      <c r="EL294" s="215"/>
      <c r="EM294" s="215"/>
      <c r="EN294" s="215"/>
      <c r="EO294" s="215"/>
      <c r="EP294" s="215"/>
      <c r="EQ294" s="215"/>
      <c r="ER294" s="215"/>
      <c r="ES294" s="215"/>
      <c r="ET294" s="215"/>
      <c r="EU294" s="215"/>
      <c r="EV294" s="215"/>
      <c r="EW294" s="215"/>
      <c r="EX294" s="215"/>
      <c r="EY294" s="215"/>
      <c r="EZ294" s="215"/>
      <c r="FA294" s="215"/>
      <c r="FB294" s="215"/>
      <c r="FC294" s="215"/>
      <c r="FD294" s="215"/>
      <c r="FE294" s="215"/>
      <c r="FF294" s="215"/>
      <c r="FG294" s="215"/>
      <c r="FH294" s="215"/>
      <c r="FI294" s="215"/>
      <c r="FJ294" s="215"/>
      <c r="FK294" s="215"/>
      <c r="FL294" s="215"/>
      <c r="FM294" s="215"/>
      <c r="FN294" s="215"/>
      <c r="FO294" s="215"/>
    </row>
    <row r="295" spans="1:171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5"/>
      <c r="CA295" s="215"/>
      <c r="CB295" s="215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5"/>
      <c r="CM295" s="215"/>
      <c r="CN295" s="215"/>
      <c r="CO295" s="215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5"/>
      <c r="DD295" s="215"/>
      <c r="DE295" s="215"/>
      <c r="DF295" s="215"/>
      <c r="DG295" s="215"/>
      <c r="DH295" s="215"/>
      <c r="DI295" s="215"/>
      <c r="DJ295" s="215"/>
      <c r="DK295" s="215"/>
      <c r="DL295" s="215"/>
      <c r="DM295" s="215"/>
      <c r="DN295" s="215"/>
      <c r="DO295" s="215"/>
      <c r="DP295" s="215"/>
      <c r="DQ295" s="215"/>
      <c r="DR295" s="215"/>
      <c r="DS295" s="215"/>
      <c r="DT295" s="215"/>
      <c r="DU295" s="215"/>
      <c r="DV295" s="215"/>
      <c r="DW295" s="215"/>
      <c r="DX295" s="215"/>
      <c r="DY295" s="215"/>
      <c r="DZ295" s="215"/>
      <c r="EA295" s="215"/>
      <c r="EB295" s="215"/>
      <c r="EC295" s="215"/>
      <c r="ED295" s="215"/>
      <c r="EE295" s="215"/>
      <c r="EF295" s="215"/>
      <c r="EG295" s="215"/>
      <c r="EH295" s="215"/>
      <c r="EI295" s="215"/>
      <c r="EJ295" s="215"/>
      <c r="EK295" s="215"/>
      <c r="EL295" s="215"/>
      <c r="EM295" s="215"/>
      <c r="EN295" s="215"/>
      <c r="EO295" s="215"/>
      <c r="EP295" s="215"/>
      <c r="EQ295" s="215"/>
      <c r="ER295" s="215"/>
      <c r="ES295" s="215"/>
      <c r="ET295" s="215"/>
      <c r="EU295" s="215"/>
      <c r="EV295" s="215"/>
      <c r="EW295" s="215"/>
      <c r="EX295" s="215"/>
      <c r="EY295" s="215"/>
      <c r="EZ295" s="215"/>
      <c r="FA295" s="215"/>
      <c r="FB295" s="215"/>
      <c r="FC295" s="215"/>
      <c r="FD295" s="215"/>
      <c r="FE295" s="215"/>
      <c r="FF295" s="215"/>
      <c r="FG295" s="215"/>
      <c r="FH295" s="215"/>
      <c r="FI295" s="215"/>
      <c r="FJ295" s="215"/>
      <c r="FK295" s="215"/>
      <c r="FL295" s="215"/>
      <c r="FM295" s="215"/>
      <c r="FN295" s="215"/>
      <c r="FO295" s="215"/>
    </row>
    <row r="296" spans="1:171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5"/>
      <c r="CA296" s="215"/>
      <c r="CB296" s="215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5"/>
      <c r="CM296" s="215"/>
      <c r="CN296" s="215"/>
      <c r="CO296" s="215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5"/>
      <c r="DD296" s="215"/>
      <c r="DE296" s="215"/>
      <c r="DF296" s="215"/>
      <c r="DG296" s="215"/>
      <c r="DH296" s="215"/>
      <c r="DI296" s="215"/>
      <c r="DJ296" s="215"/>
      <c r="DK296" s="215"/>
      <c r="DL296" s="215"/>
      <c r="DM296" s="215"/>
      <c r="DN296" s="215"/>
      <c r="DO296" s="215"/>
      <c r="DP296" s="215"/>
      <c r="DQ296" s="215"/>
      <c r="DR296" s="215"/>
      <c r="DS296" s="215"/>
      <c r="DT296" s="215"/>
      <c r="DU296" s="215"/>
      <c r="DV296" s="215"/>
      <c r="DW296" s="215"/>
      <c r="DX296" s="215"/>
      <c r="DY296" s="215"/>
      <c r="DZ296" s="215"/>
      <c r="EA296" s="215"/>
      <c r="EB296" s="215"/>
      <c r="EC296" s="215"/>
      <c r="ED296" s="215"/>
      <c r="EE296" s="215"/>
      <c r="EF296" s="215"/>
      <c r="EG296" s="215"/>
      <c r="EH296" s="215"/>
      <c r="EI296" s="215"/>
      <c r="EJ296" s="215"/>
      <c r="EK296" s="215"/>
      <c r="EL296" s="215"/>
      <c r="EM296" s="215"/>
      <c r="EN296" s="215"/>
      <c r="EO296" s="215"/>
      <c r="EP296" s="215"/>
      <c r="EQ296" s="215"/>
      <c r="ER296" s="215"/>
      <c r="ES296" s="215"/>
      <c r="ET296" s="215"/>
      <c r="EU296" s="215"/>
      <c r="EV296" s="215"/>
      <c r="EW296" s="215"/>
      <c r="EX296" s="215"/>
      <c r="EY296" s="215"/>
      <c r="EZ296" s="215"/>
      <c r="FA296" s="215"/>
      <c r="FB296" s="215"/>
      <c r="FC296" s="215"/>
      <c r="FD296" s="215"/>
      <c r="FE296" s="215"/>
      <c r="FF296" s="215"/>
      <c r="FG296" s="215"/>
      <c r="FH296" s="215"/>
      <c r="FI296" s="215"/>
      <c r="FJ296" s="215"/>
      <c r="FK296" s="215"/>
      <c r="FL296" s="215"/>
      <c r="FM296" s="215"/>
      <c r="FN296" s="215"/>
      <c r="FO296" s="215"/>
    </row>
    <row r="297" spans="1:171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5"/>
      <c r="BM297" s="215"/>
      <c r="BN297" s="215"/>
      <c r="BO297" s="215"/>
      <c r="BP297" s="215"/>
      <c r="BQ297" s="215"/>
      <c r="BR297" s="215"/>
      <c r="BS297" s="215"/>
      <c r="BT297" s="215"/>
      <c r="BU297" s="215"/>
      <c r="BV297" s="215"/>
      <c r="BW297" s="215"/>
      <c r="BX297" s="215"/>
      <c r="BY297" s="215"/>
      <c r="BZ297" s="215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</row>
    <row r="298" spans="1:171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5"/>
      <c r="CA298" s="215"/>
      <c r="CB298" s="215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5"/>
      <c r="CM298" s="215"/>
      <c r="CN298" s="215"/>
      <c r="CO298" s="215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5"/>
      <c r="DD298" s="215"/>
      <c r="DE298" s="215"/>
      <c r="DF298" s="215"/>
      <c r="DG298" s="215"/>
      <c r="DH298" s="215"/>
      <c r="DI298" s="215"/>
      <c r="DJ298" s="215"/>
      <c r="DK298" s="215"/>
      <c r="DL298" s="215"/>
      <c r="DM298" s="215"/>
      <c r="DN298" s="215"/>
      <c r="DO298" s="215"/>
      <c r="DP298" s="215"/>
      <c r="DQ298" s="215"/>
      <c r="DR298" s="215"/>
      <c r="DS298" s="215"/>
      <c r="DT298" s="215"/>
      <c r="DU298" s="215"/>
      <c r="DV298" s="215"/>
      <c r="DW298" s="215"/>
      <c r="DX298" s="215"/>
      <c r="DY298" s="215"/>
      <c r="DZ298" s="215"/>
      <c r="EA298" s="215"/>
      <c r="EB298" s="215"/>
      <c r="EC298" s="215"/>
      <c r="ED298" s="215"/>
      <c r="EE298" s="215"/>
      <c r="EF298" s="215"/>
      <c r="EG298" s="215"/>
      <c r="EH298" s="215"/>
      <c r="EI298" s="215"/>
      <c r="EJ298" s="215"/>
      <c r="EK298" s="215"/>
      <c r="EL298" s="215"/>
      <c r="EM298" s="215"/>
      <c r="EN298" s="215"/>
      <c r="EO298" s="215"/>
      <c r="EP298" s="215"/>
      <c r="EQ298" s="215"/>
      <c r="ER298" s="215"/>
      <c r="ES298" s="215"/>
      <c r="ET298" s="215"/>
      <c r="EU298" s="215"/>
      <c r="EV298" s="215"/>
      <c r="EW298" s="215"/>
      <c r="EX298" s="215"/>
      <c r="EY298" s="215"/>
      <c r="EZ298" s="215"/>
      <c r="FA298" s="215"/>
      <c r="FB298" s="215"/>
      <c r="FC298" s="215"/>
      <c r="FD298" s="215"/>
      <c r="FE298" s="215"/>
      <c r="FF298" s="215"/>
      <c r="FG298" s="215"/>
      <c r="FH298" s="215"/>
      <c r="FI298" s="215"/>
      <c r="FJ298" s="215"/>
      <c r="FK298" s="215"/>
      <c r="FL298" s="215"/>
      <c r="FM298" s="215"/>
      <c r="FN298" s="215"/>
      <c r="FO298" s="215"/>
    </row>
    <row r="299" spans="1:171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5"/>
      <c r="CA299" s="215"/>
      <c r="CB299" s="215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5"/>
      <c r="CM299" s="215"/>
      <c r="CN299" s="215"/>
      <c r="CO299" s="215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5"/>
      <c r="DD299" s="215"/>
      <c r="DE299" s="215"/>
      <c r="DF299" s="215"/>
      <c r="DG299" s="215"/>
      <c r="DH299" s="215"/>
      <c r="DI299" s="215"/>
      <c r="DJ299" s="215"/>
      <c r="DK299" s="215"/>
      <c r="DL299" s="215"/>
      <c r="DM299" s="215"/>
      <c r="DN299" s="215"/>
      <c r="DO299" s="215"/>
      <c r="DP299" s="215"/>
      <c r="DQ299" s="215"/>
      <c r="DR299" s="215"/>
      <c r="DS299" s="215"/>
      <c r="DT299" s="215"/>
      <c r="DU299" s="215"/>
      <c r="DV299" s="215"/>
      <c r="DW299" s="215"/>
      <c r="DX299" s="215"/>
      <c r="DY299" s="215"/>
      <c r="DZ299" s="215"/>
      <c r="EA299" s="215"/>
      <c r="EB299" s="215"/>
      <c r="EC299" s="215"/>
      <c r="ED299" s="215"/>
      <c r="EE299" s="215"/>
      <c r="EF299" s="215"/>
      <c r="EG299" s="215"/>
      <c r="EH299" s="215"/>
      <c r="EI299" s="215"/>
      <c r="EJ299" s="215"/>
      <c r="EK299" s="215"/>
      <c r="EL299" s="215"/>
      <c r="EM299" s="215"/>
      <c r="EN299" s="215"/>
      <c r="EO299" s="215"/>
      <c r="EP299" s="215"/>
      <c r="EQ299" s="215"/>
      <c r="ER299" s="215"/>
      <c r="ES299" s="215"/>
      <c r="ET299" s="215"/>
      <c r="EU299" s="215"/>
      <c r="EV299" s="215"/>
      <c r="EW299" s="215"/>
      <c r="EX299" s="215"/>
      <c r="EY299" s="215"/>
      <c r="EZ299" s="215"/>
      <c r="FA299" s="215"/>
      <c r="FB299" s="215"/>
      <c r="FC299" s="215"/>
      <c r="FD299" s="215"/>
      <c r="FE299" s="215"/>
      <c r="FF299" s="215"/>
      <c r="FG299" s="215"/>
      <c r="FH299" s="215"/>
      <c r="FI299" s="215"/>
      <c r="FJ299" s="215"/>
      <c r="FK299" s="215"/>
      <c r="FL299" s="215"/>
      <c r="FM299" s="215"/>
      <c r="FN299" s="215"/>
      <c r="FO299" s="215"/>
    </row>
    <row r="300" spans="1:171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5"/>
      <c r="CA300" s="215"/>
      <c r="CB300" s="215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5"/>
      <c r="CM300" s="215"/>
      <c r="CN300" s="215"/>
      <c r="CO300" s="215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5"/>
      <c r="DD300" s="215"/>
      <c r="DE300" s="215"/>
      <c r="DF300" s="215"/>
      <c r="DG300" s="215"/>
      <c r="DH300" s="215"/>
      <c r="DI300" s="215"/>
      <c r="DJ300" s="215"/>
      <c r="DK300" s="215"/>
      <c r="DL300" s="215"/>
      <c r="DM300" s="215"/>
      <c r="DN300" s="215"/>
      <c r="DO300" s="215"/>
      <c r="DP300" s="215"/>
      <c r="DQ300" s="215"/>
      <c r="DR300" s="215"/>
      <c r="DS300" s="215"/>
      <c r="DT300" s="215"/>
      <c r="DU300" s="215"/>
      <c r="DV300" s="215"/>
      <c r="DW300" s="215"/>
      <c r="DX300" s="215"/>
      <c r="DY300" s="215"/>
      <c r="DZ300" s="215"/>
      <c r="EA300" s="215"/>
      <c r="EB300" s="215"/>
      <c r="EC300" s="215"/>
      <c r="ED300" s="215"/>
      <c r="EE300" s="215"/>
      <c r="EF300" s="215"/>
      <c r="EG300" s="215"/>
      <c r="EH300" s="215"/>
      <c r="EI300" s="215"/>
      <c r="EJ300" s="215"/>
      <c r="EK300" s="215"/>
      <c r="EL300" s="215"/>
      <c r="EM300" s="215"/>
      <c r="EN300" s="215"/>
      <c r="EO300" s="215"/>
      <c r="EP300" s="215"/>
      <c r="EQ300" s="215"/>
      <c r="ER300" s="215"/>
      <c r="ES300" s="215"/>
      <c r="ET300" s="215"/>
      <c r="EU300" s="215"/>
      <c r="EV300" s="215"/>
      <c r="EW300" s="215"/>
      <c r="EX300" s="215"/>
      <c r="EY300" s="215"/>
      <c r="EZ300" s="215"/>
      <c r="FA300" s="215"/>
      <c r="FB300" s="215"/>
      <c r="FC300" s="215"/>
      <c r="FD300" s="215"/>
      <c r="FE300" s="215"/>
      <c r="FF300" s="215"/>
      <c r="FG300" s="215"/>
      <c r="FH300" s="215"/>
      <c r="FI300" s="215"/>
      <c r="FJ300" s="215"/>
      <c r="FK300" s="215"/>
      <c r="FL300" s="215"/>
      <c r="FM300" s="215"/>
      <c r="FN300" s="215"/>
      <c r="FO300" s="215"/>
    </row>
    <row r="301" spans="1:171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5"/>
      <c r="CA301" s="215"/>
      <c r="CB301" s="215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5"/>
      <c r="CM301" s="215"/>
      <c r="CN301" s="215"/>
      <c r="CO301" s="215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5"/>
      <c r="DD301" s="215"/>
      <c r="DE301" s="215"/>
      <c r="DF301" s="215"/>
      <c r="DG301" s="215"/>
      <c r="DH301" s="215"/>
      <c r="DI301" s="215"/>
      <c r="DJ301" s="215"/>
      <c r="DK301" s="215"/>
      <c r="DL301" s="215"/>
      <c r="DM301" s="215"/>
      <c r="DN301" s="215"/>
      <c r="DO301" s="215"/>
      <c r="DP301" s="215"/>
      <c r="DQ301" s="215"/>
      <c r="DR301" s="215"/>
      <c r="DS301" s="215"/>
      <c r="DT301" s="215"/>
      <c r="DU301" s="215"/>
      <c r="DV301" s="215"/>
      <c r="DW301" s="215"/>
      <c r="DX301" s="215"/>
      <c r="DY301" s="215"/>
      <c r="DZ301" s="215"/>
      <c r="EA301" s="215"/>
      <c r="EB301" s="215"/>
      <c r="EC301" s="215"/>
      <c r="ED301" s="215"/>
      <c r="EE301" s="215"/>
      <c r="EF301" s="215"/>
      <c r="EG301" s="215"/>
      <c r="EH301" s="215"/>
      <c r="EI301" s="215"/>
      <c r="EJ301" s="215"/>
      <c r="EK301" s="215"/>
      <c r="EL301" s="215"/>
      <c r="EM301" s="215"/>
      <c r="EN301" s="215"/>
      <c r="EO301" s="215"/>
      <c r="EP301" s="215"/>
      <c r="EQ301" s="215"/>
      <c r="ER301" s="215"/>
      <c r="ES301" s="215"/>
      <c r="ET301" s="215"/>
      <c r="EU301" s="215"/>
      <c r="EV301" s="215"/>
      <c r="EW301" s="215"/>
      <c r="EX301" s="215"/>
      <c r="EY301" s="215"/>
      <c r="EZ301" s="215"/>
      <c r="FA301" s="215"/>
      <c r="FB301" s="215"/>
      <c r="FC301" s="215"/>
      <c r="FD301" s="215"/>
      <c r="FE301" s="215"/>
      <c r="FF301" s="215"/>
      <c r="FG301" s="215"/>
      <c r="FH301" s="215"/>
      <c r="FI301" s="215"/>
      <c r="FJ301" s="215"/>
      <c r="FK301" s="215"/>
      <c r="FL301" s="215"/>
      <c r="FM301" s="215"/>
      <c r="FN301" s="215"/>
      <c r="FO301" s="215"/>
    </row>
    <row r="302" spans="1:171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5"/>
      <c r="CA302" s="215"/>
      <c r="CB302" s="215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5"/>
      <c r="CM302" s="215"/>
      <c r="CN302" s="215"/>
      <c r="CO302" s="215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5"/>
      <c r="DD302" s="215"/>
      <c r="DE302" s="215"/>
      <c r="DF302" s="215"/>
      <c r="DG302" s="215"/>
      <c r="DH302" s="215"/>
      <c r="DI302" s="215"/>
      <c r="DJ302" s="215"/>
      <c r="DK302" s="215"/>
      <c r="DL302" s="215"/>
      <c r="DM302" s="215"/>
      <c r="DN302" s="215"/>
      <c r="DO302" s="215"/>
      <c r="DP302" s="215"/>
      <c r="DQ302" s="215"/>
      <c r="DR302" s="215"/>
      <c r="DS302" s="215"/>
      <c r="DT302" s="215"/>
      <c r="DU302" s="215"/>
      <c r="DV302" s="215"/>
      <c r="DW302" s="215"/>
      <c r="DX302" s="215"/>
      <c r="DY302" s="215"/>
      <c r="DZ302" s="215"/>
      <c r="EA302" s="215"/>
      <c r="EB302" s="215"/>
      <c r="EC302" s="215"/>
      <c r="ED302" s="215"/>
      <c r="EE302" s="215"/>
      <c r="EF302" s="215"/>
      <c r="EG302" s="215"/>
      <c r="EH302" s="215"/>
      <c r="EI302" s="215"/>
      <c r="EJ302" s="215"/>
      <c r="EK302" s="215"/>
      <c r="EL302" s="215"/>
      <c r="EM302" s="215"/>
      <c r="EN302" s="215"/>
      <c r="EO302" s="215"/>
      <c r="EP302" s="215"/>
      <c r="EQ302" s="215"/>
      <c r="ER302" s="215"/>
      <c r="ES302" s="215"/>
      <c r="ET302" s="215"/>
      <c r="EU302" s="215"/>
      <c r="EV302" s="215"/>
      <c r="EW302" s="215"/>
      <c r="EX302" s="215"/>
      <c r="EY302" s="215"/>
      <c r="EZ302" s="215"/>
      <c r="FA302" s="215"/>
      <c r="FB302" s="215"/>
      <c r="FC302" s="215"/>
      <c r="FD302" s="215"/>
      <c r="FE302" s="215"/>
      <c r="FF302" s="215"/>
      <c r="FG302" s="215"/>
      <c r="FH302" s="215"/>
      <c r="FI302" s="215"/>
      <c r="FJ302" s="215"/>
      <c r="FK302" s="215"/>
      <c r="FL302" s="215"/>
      <c r="FM302" s="215"/>
      <c r="FN302" s="215"/>
      <c r="FO302" s="215"/>
    </row>
    <row r="303" spans="1:171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5"/>
      <c r="CM303" s="215"/>
      <c r="CN303" s="215"/>
      <c r="CO303" s="215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5"/>
      <c r="DD303" s="215"/>
      <c r="DE303" s="215"/>
      <c r="DF303" s="215"/>
      <c r="DG303" s="215"/>
      <c r="DH303" s="215"/>
      <c r="DI303" s="215"/>
      <c r="DJ303" s="215"/>
      <c r="DK303" s="215"/>
      <c r="DL303" s="215"/>
      <c r="DM303" s="215"/>
      <c r="DN303" s="215"/>
      <c r="DO303" s="215"/>
      <c r="DP303" s="215"/>
      <c r="DQ303" s="215"/>
      <c r="DR303" s="215"/>
      <c r="DS303" s="215"/>
      <c r="DT303" s="215"/>
      <c r="DU303" s="215"/>
      <c r="DV303" s="215"/>
      <c r="DW303" s="215"/>
      <c r="DX303" s="215"/>
      <c r="DY303" s="215"/>
      <c r="DZ303" s="215"/>
      <c r="EA303" s="215"/>
      <c r="EB303" s="215"/>
      <c r="EC303" s="215"/>
      <c r="ED303" s="215"/>
      <c r="EE303" s="215"/>
      <c r="EF303" s="215"/>
      <c r="EG303" s="215"/>
      <c r="EH303" s="215"/>
      <c r="EI303" s="215"/>
      <c r="EJ303" s="215"/>
      <c r="EK303" s="215"/>
      <c r="EL303" s="215"/>
      <c r="EM303" s="215"/>
      <c r="EN303" s="215"/>
      <c r="EO303" s="215"/>
      <c r="EP303" s="215"/>
      <c r="EQ303" s="215"/>
      <c r="ER303" s="215"/>
      <c r="ES303" s="215"/>
      <c r="ET303" s="215"/>
      <c r="EU303" s="215"/>
      <c r="EV303" s="215"/>
      <c r="EW303" s="215"/>
      <c r="EX303" s="215"/>
      <c r="EY303" s="215"/>
      <c r="EZ303" s="215"/>
      <c r="FA303" s="215"/>
      <c r="FB303" s="215"/>
      <c r="FC303" s="215"/>
      <c r="FD303" s="215"/>
      <c r="FE303" s="215"/>
      <c r="FF303" s="215"/>
      <c r="FG303" s="215"/>
      <c r="FH303" s="215"/>
      <c r="FI303" s="215"/>
      <c r="FJ303" s="215"/>
      <c r="FK303" s="215"/>
      <c r="FL303" s="215"/>
      <c r="FM303" s="215"/>
      <c r="FN303" s="215"/>
      <c r="FO303" s="215"/>
    </row>
    <row r="304" spans="1:171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5"/>
      <c r="CM304" s="215"/>
      <c r="CN304" s="215"/>
      <c r="CO304" s="215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5"/>
      <c r="DD304" s="215"/>
      <c r="DE304" s="215"/>
      <c r="DF304" s="215"/>
      <c r="DG304" s="215"/>
      <c r="DH304" s="215"/>
      <c r="DI304" s="215"/>
      <c r="DJ304" s="215"/>
      <c r="DK304" s="215"/>
      <c r="DL304" s="215"/>
      <c r="DM304" s="215"/>
      <c r="DN304" s="215"/>
      <c r="DO304" s="215"/>
      <c r="DP304" s="215"/>
      <c r="DQ304" s="215"/>
      <c r="DR304" s="215"/>
      <c r="DS304" s="215"/>
      <c r="DT304" s="215"/>
      <c r="DU304" s="215"/>
      <c r="DV304" s="215"/>
      <c r="DW304" s="215"/>
      <c r="DX304" s="215"/>
      <c r="DY304" s="215"/>
      <c r="DZ304" s="215"/>
      <c r="EA304" s="215"/>
      <c r="EB304" s="215"/>
      <c r="EC304" s="215"/>
      <c r="ED304" s="215"/>
      <c r="EE304" s="215"/>
      <c r="EF304" s="215"/>
      <c r="EG304" s="215"/>
      <c r="EH304" s="215"/>
      <c r="EI304" s="215"/>
      <c r="EJ304" s="215"/>
      <c r="EK304" s="215"/>
      <c r="EL304" s="215"/>
      <c r="EM304" s="215"/>
      <c r="EN304" s="215"/>
      <c r="EO304" s="215"/>
      <c r="EP304" s="215"/>
      <c r="EQ304" s="215"/>
      <c r="ER304" s="215"/>
      <c r="ES304" s="215"/>
      <c r="ET304" s="215"/>
      <c r="EU304" s="215"/>
      <c r="EV304" s="215"/>
      <c r="EW304" s="215"/>
      <c r="EX304" s="215"/>
      <c r="EY304" s="215"/>
      <c r="EZ304" s="215"/>
      <c r="FA304" s="215"/>
      <c r="FB304" s="215"/>
      <c r="FC304" s="215"/>
      <c r="FD304" s="215"/>
      <c r="FE304" s="215"/>
      <c r="FF304" s="215"/>
      <c r="FG304" s="215"/>
      <c r="FH304" s="215"/>
      <c r="FI304" s="215"/>
      <c r="FJ304" s="215"/>
      <c r="FK304" s="215"/>
      <c r="FL304" s="215"/>
      <c r="FM304" s="215"/>
      <c r="FN304" s="215"/>
      <c r="FO304" s="215"/>
    </row>
    <row r="305" spans="1:171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5"/>
      <c r="CM305" s="215"/>
      <c r="CN305" s="215"/>
      <c r="CO305" s="215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5"/>
      <c r="DD305" s="215"/>
      <c r="DE305" s="215"/>
      <c r="DF305" s="215"/>
      <c r="DG305" s="215"/>
      <c r="DH305" s="215"/>
      <c r="DI305" s="215"/>
      <c r="DJ305" s="215"/>
      <c r="DK305" s="215"/>
      <c r="DL305" s="215"/>
      <c r="DM305" s="215"/>
      <c r="DN305" s="215"/>
      <c r="DO305" s="215"/>
      <c r="DP305" s="215"/>
      <c r="DQ305" s="215"/>
      <c r="DR305" s="215"/>
      <c r="DS305" s="215"/>
      <c r="DT305" s="215"/>
      <c r="DU305" s="215"/>
      <c r="DV305" s="215"/>
      <c r="DW305" s="215"/>
      <c r="DX305" s="215"/>
      <c r="DY305" s="215"/>
      <c r="DZ305" s="215"/>
      <c r="EA305" s="215"/>
      <c r="EB305" s="215"/>
      <c r="EC305" s="215"/>
      <c r="ED305" s="215"/>
      <c r="EE305" s="215"/>
      <c r="EF305" s="215"/>
      <c r="EG305" s="215"/>
      <c r="EH305" s="215"/>
      <c r="EI305" s="215"/>
      <c r="EJ305" s="215"/>
      <c r="EK305" s="215"/>
      <c r="EL305" s="215"/>
      <c r="EM305" s="215"/>
      <c r="EN305" s="215"/>
      <c r="EO305" s="215"/>
      <c r="EP305" s="215"/>
      <c r="EQ305" s="215"/>
      <c r="ER305" s="215"/>
      <c r="ES305" s="215"/>
      <c r="ET305" s="215"/>
      <c r="EU305" s="215"/>
      <c r="EV305" s="215"/>
      <c r="EW305" s="215"/>
      <c r="EX305" s="215"/>
      <c r="EY305" s="215"/>
      <c r="EZ305" s="215"/>
      <c r="FA305" s="215"/>
      <c r="FB305" s="215"/>
      <c r="FC305" s="215"/>
      <c r="FD305" s="215"/>
      <c r="FE305" s="215"/>
      <c r="FF305" s="215"/>
      <c r="FG305" s="215"/>
      <c r="FH305" s="215"/>
      <c r="FI305" s="215"/>
      <c r="FJ305" s="215"/>
      <c r="FK305" s="215"/>
      <c r="FL305" s="215"/>
      <c r="FM305" s="215"/>
      <c r="FN305" s="215"/>
      <c r="FO305" s="215"/>
    </row>
    <row r="306" spans="1:171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5"/>
      <c r="CA306" s="215"/>
      <c r="CB306" s="215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5"/>
      <c r="CM306" s="215"/>
      <c r="CN306" s="215"/>
      <c r="CO306" s="215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5"/>
      <c r="DD306" s="215"/>
      <c r="DE306" s="215"/>
      <c r="DF306" s="215"/>
      <c r="DG306" s="215"/>
      <c r="DH306" s="215"/>
      <c r="DI306" s="215"/>
      <c r="DJ306" s="215"/>
      <c r="DK306" s="215"/>
      <c r="DL306" s="215"/>
      <c r="DM306" s="215"/>
      <c r="DN306" s="215"/>
      <c r="DO306" s="215"/>
      <c r="DP306" s="215"/>
      <c r="DQ306" s="215"/>
      <c r="DR306" s="215"/>
      <c r="DS306" s="215"/>
      <c r="DT306" s="215"/>
      <c r="DU306" s="215"/>
      <c r="DV306" s="215"/>
      <c r="DW306" s="215"/>
      <c r="DX306" s="215"/>
      <c r="DY306" s="215"/>
      <c r="DZ306" s="215"/>
      <c r="EA306" s="215"/>
      <c r="EB306" s="215"/>
      <c r="EC306" s="215"/>
      <c r="ED306" s="215"/>
      <c r="EE306" s="215"/>
      <c r="EF306" s="215"/>
      <c r="EG306" s="215"/>
      <c r="EH306" s="215"/>
      <c r="EI306" s="215"/>
      <c r="EJ306" s="215"/>
      <c r="EK306" s="215"/>
      <c r="EL306" s="215"/>
      <c r="EM306" s="215"/>
      <c r="EN306" s="215"/>
      <c r="EO306" s="215"/>
      <c r="EP306" s="215"/>
      <c r="EQ306" s="215"/>
      <c r="ER306" s="215"/>
      <c r="ES306" s="215"/>
      <c r="ET306" s="215"/>
      <c r="EU306" s="215"/>
      <c r="EV306" s="215"/>
      <c r="EW306" s="215"/>
      <c r="EX306" s="215"/>
      <c r="EY306" s="215"/>
      <c r="EZ306" s="215"/>
      <c r="FA306" s="215"/>
      <c r="FB306" s="215"/>
      <c r="FC306" s="215"/>
      <c r="FD306" s="215"/>
      <c r="FE306" s="215"/>
      <c r="FF306" s="215"/>
      <c r="FG306" s="215"/>
      <c r="FH306" s="215"/>
      <c r="FI306" s="215"/>
      <c r="FJ306" s="215"/>
      <c r="FK306" s="215"/>
      <c r="FL306" s="215"/>
      <c r="FM306" s="215"/>
      <c r="FN306" s="215"/>
      <c r="FO306" s="215"/>
    </row>
    <row r="307" spans="1:171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5"/>
      <c r="CA307" s="215"/>
      <c r="CB307" s="215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5"/>
      <c r="CM307" s="215"/>
      <c r="CN307" s="215"/>
      <c r="CO307" s="215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5"/>
      <c r="DD307" s="215"/>
      <c r="DE307" s="215"/>
      <c r="DF307" s="215"/>
      <c r="DG307" s="215"/>
      <c r="DH307" s="215"/>
      <c r="DI307" s="215"/>
      <c r="DJ307" s="215"/>
      <c r="DK307" s="215"/>
      <c r="DL307" s="215"/>
      <c r="DM307" s="215"/>
      <c r="DN307" s="215"/>
      <c r="DO307" s="215"/>
      <c r="DP307" s="215"/>
      <c r="DQ307" s="215"/>
      <c r="DR307" s="215"/>
      <c r="DS307" s="215"/>
      <c r="DT307" s="215"/>
      <c r="DU307" s="215"/>
      <c r="DV307" s="215"/>
      <c r="DW307" s="215"/>
      <c r="DX307" s="215"/>
      <c r="DY307" s="215"/>
      <c r="DZ307" s="215"/>
      <c r="EA307" s="215"/>
      <c r="EB307" s="215"/>
      <c r="EC307" s="215"/>
      <c r="ED307" s="215"/>
      <c r="EE307" s="215"/>
      <c r="EF307" s="215"/>
      <c r="EG307" s="215"/>
      <c r="EH307" s="215"/>
      <c r="EI307" s="215"/>
      <c r="EJ307" s="215"/>
      <c r="EK307" s="215"/>
      <c r="EL307" s="215"/>
      <c r="EM307" s="215"/>
      <c r="EN307" s="215"/>
      <c r="EO307" s="215"/>
      <c r="EP307" s="215"/>
      <c r="EQ307" s="215"/>
      <c r="ER307" s="215"/>
      <c r="ES307" s="215"/>
      <c r="ET307" s="215"/>
      <c r="EU307" s="215"/>
      <c r="EV307" s="215"/>
      <c r="EW307" s="215"/>
      <c r="EX307" s="215"/>
      <c r="EY307" s="215"/>
      <c r="EZ307" s="215"/>
      <c r="FA307" s="215"/>
      <c r="FB307" s="215"/>
      <c r="FC307" s="215"/>
      <c r="FD307" s="215"/>
      <c r="FE307" s="215"/>
      <c r="FF307" s="215"/>
      <c r="FG307" s="215"/>
      <c r="FH307" s="215"/>
      <c r="FI307" s="215"/>
      <c r="FJ307" s="215"/>
      <c r="FK307" s="215"/>
      <c r="FL307" s="215"/>
      <c r="FM307" s="215"/>
      <c r="FN307" s="215"/>
      <c r="FO307" s="215"/>
    </row>
    <row r="308" spans="1:171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5"/>
      <c r="CM308" s="215"/>
      <c r="CN308" s="215"/>
      <c r="CO308" s="215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5"/>
      <c r="DD308" s="215"/>
      <c r="DE308" s="215"/>
      <c r="DF308" s="215"/>
      <c r="DG308" s="215"/>
      <c r="DH308" s="215"/>
      <c r="DI308" s="215"/>
      <c r="DJ308" s="215"/>
      <c r="DK308" s="215"/>
      <c r="DL308" s="215"/>
      <c r="DM308" s="215"/>
      <c r="DN308" s="215"/>
      <c r="DO308" s="215"/>
      <c r="DP308" s="215"/>
      <c r="DQ308" s="215"/>
      <c r="DR308" s="215"/>
      <c r="DS308" s="215"/>
      <c r="DT308" s="215"/>
      <c r="DU308" s="215"/>
      <c r="DV308" s="215"/>
      <c r="DW308" s="215"/>
      <c r="DX308" s="215"/>
      <c r="DY308" s="215"/>
      <c r="DZ308" s="215"/>
      <c r="EA308" s="215"/>
      <c r="EB308" s="215"/>
      <c r="EC308" s="215"/>
      <c r="ED308" s="215"/>
      <c r="EE308" s="215"/>
      <c r="EF308" s="215"/>
      <c r="EG308" s="215"/>
      <c r="EH308" s="215"/>
      <c r="EI308" s="215"/>
      <c r="EJ308" s="215"/>
      <c r="EK308" s="215"/>
      <c r="EL308" s="215"/>
      <c r="EM308" s="215"/>
      <c r="EN308" s="215"/>
      <c r="EO308" s="215"/>
      <c r="EP308" s="215"/>
      <c r="EQ308" s="215"/>
      <c r="ER308" s="215"/>
      <c r="ES308" s="215"/>
      <c r="ET308" s="215"/>
      <c r="EU308" s="215"/>
      <c r="EV308" s="215"/>
      <c r="EW308" s="215"/>
      <c r="EX308" s="215"/>
      <c r="EY308" s="215"/>
      <c r="EZ308" s="215"/>
      <c r="FA308" s="215"/>
      <c r="FB308" s="215"/>
      <c r="FC308" s="215"/>
      <c r="FD308" s="215"/>
      <c r="FE308" s="215"/>
      <c r="FF308" s="215"/>
      <c r="FG308" s="215"/>
      <c r="FH308" s="215"/>
      <c r="FI308" s="215"/>
      <c r="FJ308" s="215"/>
      <c r="FK308" s="215"/>
      <c r="FL308" s="215"/>
      <c r="FM308" s="215"/>
      <c r="FN308" s="215"/>
      <c r="FO308" s="215"/>
    </row>
    <row r="309" spans="1:171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5"/>
      <c r="CM309" s="215"/>
      <c r="CN309" s="215"/>
      <c r="CO309" s="215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5"/>
      <c r="DD309" s="215"/>
      <c r="DE309" s="215"/>
      <c r="DF309" s="215"/>
      <c r="DG309" s="215"/>
      <c r="DH309" s="215"/>
      <c r="DI309" s="215"/>
      <c r="DJ309" s="215"/>
      <c r="DK309" s="215"/>
      <c r="DL309" s="215"/>
      <c r="DM309" s="215"/>
      <c r="DN309" s="215"/>
      <c r="DO309" s="215"/>
      <c r="DP309" s="215"/>
      <c r="DQ309" s="215"/>
      <c r="DR309" s="215"/>
      <c r="DS309" s="215"/>
      <c r="DT309" s="215"/>
      <c r="DU309" s="215"/>
      <c r="DV309" s="215"/>
      <c r="DW309" s="215"/>
      <c r="DX309" s="215"/>
      <c r="DY309" s="215"/>
      <c r="DZ309" s="215"/>
      <c r="EA309" s="215"/>
      <c r="EB309" s="215"/>
      <c r="EC309" s="215"/>
      <c r="ED309" s="215"/>
      <c r="EE309" s="215"/>
      <c r="EF309" s="215"/>
      <c r="EG309" s="215"/>
      <c r="EH309" s="215"/>
      <c r="EI309" s="215"/>
      <c r="EJ309" s="215"/>
      <c r="EK309" s="215"/>
      <c r="EL309" s="215"/>
      <c r="EM309" s="215"/>
      <c r="EN309" s="215"/>
      <c r="EO309" s="215"/>
      <c r="EP309" s="215"/>
      <c r="EQ309" s="215"/>
      <c r="ER309" s="215"/>
      <c r="ES309" s="215"/>
      <c r="ET309" s="215"/>
      <c r="EU309" s="215"/>
      <c r="EV309" s="215"/>
      <c r="EW309" s="215"/>
      <c r="EX309" s="215"/>
      <c r="EY309" s="215"/>
      <c r="EZ309" s="215"/>
      <c r="FA309" s="215"/>
      <c r="FB309" s="215"/>
      <c r="FC309" s="215"/>
      <c r="FD309" s="215"/>
      <c r="FE309" s="215"/>
      <c r="FF309" s="215"/>
      <c r="FG309" s="215"/>
      <c r="FH309" s="215"/>
      <c r="FI309" s="215"/>
      <c r="FJ309" s="215"/>
      <c r="FK309" s="215"/>
      <c r="FL309" s="215"/>
      <c r="FM309" s="215"/>
      <c r="FN309" s="215"/>
      <c r="FO309" s="215"/>
    </row>
    <row r="310" spans="1:171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5"/>
      <c r="CM310" s="215"/>
      <c r="CN310" s="215"/>
      <c r="CO310" s="215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5"/>
      <c r="DD310" s="215"/>
      <c r="DE310" s="215"/>
      <c r="DF310" s="215"/>
      <c r="DG310" s="215"/>
      <c r="DH310" s="215"/>
      <c r="DI310" s="215"/>
      <c r="DJ310" s="215"/>
      <c r="DK310" s="215"/>
      <c r="DL310" s="215"/>
      <c r="DM310" s="215"/>
      <c r="DN310" s="215"/>
      <c r="DO310" s="215"/>
      <c r="DP310" s="215"/>
      <c r="DQ310" s="215"/>
      <c r="DR310" s="215"/>
      <c r="DS310" s="215"/>
      <c r="DT310" s="215"/>
      <c r="DU310" s="215"/>
      <c r="DV310" s="215"/>
      <c r="DW310" s="215"/>
      <c r="DX310" s="215"/>
      <c r="DY310" s="215"/>
      <c r="DZ310" s="215"/>
      <c r="EA310" s="215"/>
      <c r="EB310" s="215"/>
      <c r="EC310" s="215"/>
      <c r="ED310" s="215"/>
      <c r="EE310" s="215"/>
      <c r="EF310" s="215"/>
      <c r="EG310" s="215"/>
      <c r="EH310" s="215"/>
      <c r="EI310" s="215"/>
      <c r="EJ310" s="215"/>
      <c r="EK310" s="215"/>
      <c r="EL310" s="215"/>
      <c r="EM310" s="215"/>
      <c r="EN310" s="215"/>
      <c r="EO310" s="215"/>
      <c r="EP310" s="215"/>
      <c r="EQ310" s="215"/>
      <c r="ER310" s="215"/>
      <c r="ES310" s="215"/>
      <c r="ET310" s="215"/>
      <c r="EU310" s="215"/>
      <c r="EV310" s="215"/>
      <c r="EW310" s="215"/>
      <c r="EX310" s="215"/>
      <c r="EY310" s="215"/>
      <c r="EZ310" s="215"/>
      <c r="FA310" s="215"/>
      <c r="FB310" s="215"/>
      <c r="FC310" s="215"/>
      <c r="FD310" s="215"/>
      <c r="FE310" s="215"/>
      <c r="FF310" s="215"/>
      <c r="FG310" s="215"/>
      <c r="FH310" s="215"/>
      <c r="FI310" s="215"/>
      <c r="FJ310" s="215"/>
      <c r="FK310" s="215"/>
      <c r="FL310" s="215"/>
      <c r="FM310" s="215"/>
      <c r="FN310" s="215"/>
      <c r="FO310" s="215"/>
    </row>
    <row r="311" spans="1:171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5"/>
      <c r="CA311" s="215"/>
      <c r="CB311" s="215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5"/>
      <c r="CM311" s="215"/>
      <c r="CN311" s="215"/>
      <c r="CO311" s="215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5"/>
      <c r="DD311" s="215"/>
      <c r="DE311" s="215"/>
      <c r="DF311" s="215"/>
      <c r="DG311" s="215"/>
      <c r="DH311" s="215"/>
      <c r="DI311" s="215"/>
      <c r="DJ311" s="215"/>
      <c r="DK311" s="215"/>
      <c r="DL311" s="215"/>
      <c r="DM311" s="215"/>
      <c r="DN311" s="215"/>
      <c r="DO311" s="215"/>
      <c r="DP311" s="215"/>
      <c r="DQ311" s="215"/>
      <c r="DR311" s="215"/>
      <c r="DS311" s="215"/>
      <c r="DT311" s="215"/>
      <c r="DU311" s="215"/>
      <c r="DV311" s="215"/>
      <c r="DW311" s="215"/>
      <c r="DX311" s="215"/>
      <c r="DY311" s="215"/>
      <c r="DZ311" s="215"/>
      <c r="EA311" s="215"/>
      <c r="EB311" s="215"/>
      <c r="EC311" s="215"/>
      <c r="ED311" s="215"/>
      <c r="EE311" s="215"/>
      <c r="EF311" s="215"/>
      <c r="EG311" s="215"/>
      <c r="EH311" s="215"/>
      <c r="EI311" s="215"/>
      <c r="EJ311" s="215"/>
      <c r="EK311" s="215"/>
      <c r="EL311" s="215"/>
      <c r="EM311" s="215"/>
      <c r="EN311" s="215"/>
      <c r="EO311" s="215"/>
      <c r="EP311" s="215"/>
      <c r="EQ311" s="215"/>
      <c r="ER311" s="215"/>
      <c r="ES311" s="215"/>
      <c r="ET311" s="215"/>
      <c r="EU311" s="215"/>
      <c r="EV311" s="215"/>
      <c r="EW311" s="215"/>
      <c r="EX311" s="215"/>
      <c r="EY311" s="215"/>
      <c r="EZ311" s="215"/>
      <c r="FA311" s="215"/>
      <c r="FB311" s="215"/>
      <c r="FC311" s="215"/>
      <c r="FD311" s="215"/>
      <c r="FE311" s="215"/>
      <c r="FF311" s="215"/>
      <c r="FG311" s="215"/>
      <c r="FH311" s="215"/>
      <c r="FI311" s="215"/>
      <c r="FJ311" s="215"/>
      <c r="FK311" s="215"/>
      <c r="FL311" s="215"/>
      <c r="FM311" s="215"/>
      <c r="FN311" s="215"/>
      <c r="FO311" s="215"/>
    </row>
    <row r="312" spans="1:171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5"/>
      <c r="CA312" s="215"/>
      <c r="CB312" s="215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5"/>
      <c r="CM312" s="215"/>
      <c r="CN312" s="215"/>
      <c r="CO312" s="215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5"/>
      <c r="DD312" s="215"/>
      <c r="DE312" s="215"/>
      <c r="DF312" s="215"/>
      <c r="DG312" s="215"/>
      <c r="DH312" s="215"/>
      <c r="DI312" s="215"/>
      <c r="DJ312" s="215"/>
      <c r="DK312" s="215"/>
      <c r="DL312" s="215"/>
      <c r="DM312" s="215"/>
      <c r="DN312" s="215"/>
      <c r="DO312" s="215"/>
      <c r="DP312" s="215"/>
      <c r="DQ312" s="215"/>
      <c r="DR312" s="215"/>
      <c r="DS312" s="215"/>
      <c r="DT312" s="215"/>
      <c r="DU312" s="215"/>
      <c r="DV312" s="215"/>
      <c r="DW312" s="215"/>
      <c r="DX312" s="215"/>
      <c r="DY312" s="215"/>
      <c r="DZ312" s="215"/>
      <c r="EA312" s="215"/>
      <c r="EB312" s="215"/>
      <c r="EC312" s="215"/>
      <c r="ED312" s="215"/>
      <c r="EE312" s="215"/>
      <c r="EF312" s="215"/>
      <c r="EG312" s="215"/>
      <c r="EH312" s="215"/>
      <c r="EI312" s="215"/>
      <c r="EJ312" s="215"/>
      <c r="EK312" s="215"/>
      <c r="EL312" s="215"/>
      <c r="EM312" s="215"/>
      <c r="EN312" s="215"/>
      <c r="EO312" s="215"/>
      <c r="EP312" s="215"/>
      <c r="EQ312" s="215"/>
      <c r="ER312" s="215"/>
      <c r="ES312" s="215"/>
      <c r="ET312" s="215"/>
      <c r="EU312" s="215"/>
      <c r="EV312" s="215"/>
      <c r="EW312" s="215"/>
      <c r="EX312" s="215"/>
      <c r="EY312" s="215"/>
      <c r="EZ312" s="215"/>
      <c r="FA312" s="215"/>
      <c r="FB312" s="215"/>
      <c r="FC312" s="215"/>
      <c r="FD312" s="215"/>
      <c r="FE312" s="215"/>
      <c r="FF312" s="215"/>
      <c r="FG312" s="215"/>
      <c r="FH312" s="215"/>
      <c r="FI312" s="215"/>
      <c r="FJ312" s="215"/>
      <c r="FK312" s="215"/>
      <c r="FL312" s="215"/>
      <c r="FM312" s="215"/>
      <c r="FN312" s="215"/>
      <c r="FO312" s="215"/>
    </row>
    <row r="313" spans="1:171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5"/>
      <c r="CA313" s="215"/>
      <c r="CB313" s="215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5"/>
      <c r="CM313" s="215"/>
      <c r="CN313" s="215"/>
      <c r="CO313" s="215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5"/>
      <c r="DD313" s="215"/>
      <c r="DE313" s="215"/>
      <c r="DF313" s="215"/>
      <c r="DG313" s="215"/>
      <c r="DH313" s="215"/>
      <c r="DI313" s="215"/>
      <c r="DJ313" s="215"/>
      <c r="DK313" s="215"/>
      <c r="DL313" s="215"/>
      <c r="DM313" s="215"/>
      <c r="DN313" s="215"/>
      <c r="DO313" s="215"/>
      <c r="DP313" s="215"/>
      <c r="DQ313" s="215"/>
      <c r="DR313" s="215"/>
      <c r="DS313" s="215"/>
      <c r="DT313" s="215"/>
      <c r="DU313" s="215"/>
      <c r="DV313" s="215"/>
      <c r="DW313" s="215"/>
      <c r="DX313" s="215"/>
      <c r="DY313" s="215"/>
      <c r="DZ313" s="215"/>
      <c r="EA313" s="215"/>
      <c r="EB313" s="215"/>
      <c r="EC313" s="215"/>
      <c r="ED313" s="215"/>
      <c r="EE313" s="215"/>
      <c r="EF313" s="215"/>
      <c r="EG313" s="215"/>
      <c r="EH313" s="215"/>
      <c r="EI313" s="215"/>
      <c r="EJ313" s="215"/>
      <c r="EK313" s="215"/>
      <c r="EL313" s="215"/>
      <c r="EM313" s="215"/>
      <c r="EN313" s="215"/>
      <c r="EO313" s="215"/>
      <c r="EP313" s="215"/>
      <c r="EQ313" s="215"/>
      <c r="ER313" s="215"/>
      <c r="ES313" s="215"/>
      <c r="ET313" s="215"/>
      <c r="EU313" s="215"/>
      <c r="EV313" s="215"/>
      <c r="EW313" s="215"/>
      <c r="EX313" s="215"/>
      <c r="EY313" s="215"/>
      <c r="EZ313" s="215"/>
      <c r="FA313" s="215"/>
      <c r="FB313" s="215"/>
      <c r="FC313" s="215"/>
      <c r="FD313" s="215"/>
      <c r="FE313" s="215"/>
      <c r="FF313" s="215"/>
      <c r="FG313" s="215"/>
      <c r="FH313" s="215"/>
      <c r="FI313" s="215"/>
      <c r="FJ313" s="215"/>
      <c r="FK313" s="215"/>
      <c r="FL313" s="215"/>
      <c r="FM313" s="215"/>
      <c r="FN313" s="215"/>
      <c r="FO313" s="215"/>
    </row>
    <row r="314" spans="1:171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5"/>
      <c r="CA314" s="215"/>
      <c r="CB314" s="215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5"/>
      <c r="CM314" s="215"/>
      <c r="CN314" s="215"/>
      <c r="CO314" s="215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5"/>
      <c r="DD314" s="215"/>
      <c r="DE314" s="215"/>
      <c r="DF314" s="215"/>
      <c r="DG314" s="215"/>
      <c r="DH314" s="215"/>
      <c r="DI314" s="215"/>
      <c r="DJ314" s="215"/>
      <c r="DK314" s="215"/>
      <c r="DL314" s="215"/>
      <c r="DM314" s="215"/>
      <c r="DN314" s="215"/>
      <c r="DO314" s="215"/>
      <c r="DP314" s="215"/>
      <c r="DQ314" s="215"/>
      <c r="DR314" s="215"/>
      <c r="DS314" s="215"/>
      <c r="DT314" s="215"/>
      <c r="DU314" s="215"/>
      <c r="DV314" s="215"/>
      <c r="DW314" s="215"/>
      <c r="DX314" s="215"/>
      <c r="DY314" s="215"/>
      <c r="DZ314" s="215"/>
      <c r="EA314" s="215"/>
      <c r="EB314" s="215"/>
      <c r="EC314" s="215"/>
      <c r="ED314" s="215"/>
      <c r="EE314" s="215"/>
      <c r="EF314" s="215"/>
      <c r="EG314" s="215"/>
      <c r="EH314" s="215"/>
      <c r="EI314" s="215"/>
      <c r="EJ314" s="215"/>
      <c r="EK314" s="215"/>
      <c r="EL314" s="215"/>
      <c r="EM314" s="215"/>
      <c r="EN314" s="215"/>
      <c r="EO314" s="215"/>
      <c r="EP314" s="215"/>
      <c r="EQ314" s="215"/>
      <c r="ER314" s="215"/>
      <c r="ES314" s="215"/>
      <c r="ET314" s="215"/>
      <c r="EU314" s="215"/>
      <c r="EV314" s="215"/>
      <c r="EW314" s="215"/>
      <c r="EX314" s="215"/>
      <c r="EY314" s="215"/>
      <c r="EZ314" s="215"/>
      <c r="FA314" s="215"/>
      <c r="FB314" s="215"/>
      <c r="FC314" s="215"/>
      <c r="FD314" s="215"/>
      <c r="FE314" s="215"/>
      <c r="FF314" s="215"/>
      <c r="FG314" s="215"/>
      <c r="FH314" s="215"/>
      <c r="FI314" s="215"/>
      <c r="FJ314" s="215"/>
      <c r="FK314" s="215"/>
      <c r="FL314" s="215"/>
      <c r="FM314" s="215"/>
      <c r="FN314" s="215"/>
      <c r="FO314" s="215"/>
    </row>
    <row r="315" spans="1:171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5"/>
      <c r="CA315" s="215"/>
      <c r="CB315" s="215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5"/>
      <c r="CM315" s="215"/>
      <c r="CN315" s="215"/>
      <c r="CO315" s="215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5"/>
      <c r="DD315" s="215"/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5"/>
      <c r="DR315" s="215"/>
      <c r="DS315" s="215"/>
      <c r="DT315" s="215"/>
      <c r="DU315" s="215"/>
      <c r="DV315" s="215"/>
      <c r="DW315" s="215"/>
      <c r="DX315" s="215"/>
      <c r="DY315" s="215"/>
      <c r="DZ315" s="215"/>
      <c r="EA315" s="215"/>
      <c r="EB315" s="215"/>
      <c r="EC315" s="215"/>
      <c r="ED315" s="215"/>
      <c r="EE315" s="215"/>
      <c r="EF315" s="215"/>
      <c r="EG315" s="215"/>
      <c r="EH315" s="215"/>
      <c r="EI315" s="215"/>
      <c r="EJ315" s="215"/>
      <c r="EK315" s="215"/>
      <c r="EL315" s="215"/>
      <c r="EM315" s="215"/>
      <c r="EN315" s="215"/>
      <c r="EO315" s="215"/>
      <c r="EP315" s="215"/>
      <c r="EQ315" s="215"/>
      <c r="ER315" s="215"/>
      <c r="ES315" s="215"/>
      <c r="ET315" s="215"/>
      <c r="EU315" s="215"/>
      <c r="EV315" s="215"/>
      <c r="EW315" s="215"/>
      <c r="EX315" s="215"/>
      <c r="EY315" s="215"/>
      <c r="EZ315" s="215"/>
      <c r="FA315" s="215"/>
      <c r="FB315" s="215"/>
      <c r="FC315" s="215"/>
      <c r="FD315" s="215"/>
      <c r="FE315" s="215"/>
      <c r="FF315" s="215"/>
      <c r="FG315" s="215"/>
      <c r="FH315" s="215"/>
      <c r="FI315" s="215"/>
      <c r="FJ315" s="215"/>
      <c r="FK315" s="215"/>
      <c r="FL315" s="215"/>
      <c r="FM315" s="215"/>
      <c r="FN315" s="215"/>
      <c r="FO315" s="215"/>
    </row>
    <row r="316" spans="1:171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5"/>
      <c r="CA316" s="215"/>
      <c r="CB316" s="215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5"/>
      <c r="CM316" s="215"/>
      <c r="CN316" s="215"/>
      <c r="CO316" s="215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5"/>
      <c r="DD316" s="215"/>
      <c r="DE316" s="215"/>
      <c r="DF316" s="215"/>
      <c r="DG316" s="215"/>
      <c r="DH316" s="215"/>
      <c r="DI316" s="215"/>
      <c r="DJ316" s="215"/>
      <c r="DK316" s="215"/>
      <c r="DL316" s="215"/>
      <c r="DM316" s="215"/>
      <c r="DN316" s="215"/>
      <c r="DO316" s="215"/>
      <c r="DP316" s="215"/>
      <c r="DQ316" s="215"/>
      <c r="DR316" s="215"/>
      <c r="DS316" s="215"/>
      <c r="DT316" s="215"/>
      <c r="DU316" s="215"/>
      <c r="DV316" s="215"/>
      <c r="DW316" s="215"/>
      <c r="DX316" s="215"/>
      <c r="DY316" s="215"/>
      <c r="DZ316" s="215"/>
      <c r="EA316" s="215"/>
      <c r="EB316" s="215"/>
      <c r="EC316" s="215"/>
      <c r="ED316" s="215"/>
      <c r="EE316" s="215"/>
      <c r="EF316" s="215"/>
      <c r="EG316" s="215"/>
      <c r="EH316" s="215"/>
      <c r="EI316" s="215"/>
      <c r="EJ316" s="215"/>
      <c r="EK316" s="215"/>
      <c r="EL316" s="215"/>
      <c r="EM316" s="215"/>
      <c r="EN316" s="215"/>
      <c r="EO316" s="215"/>
      <c r="EP316" s="215"/>
      <c r="EQ316" s="215"/>
      <c r="ER316" s="215"/>
      <c r="ES316" s="215"/>
      <c r="ET316" s="215"/>
      <c r="EU316" s="215"/>
      <c r="EV316" s="215"/>
      <c r="EW316" s="215"/>
      <c r="EX316" s="215"/>
      <c r="EY316" s="215"/>
      <c r="EZ316" s="215"/>
      <c r="FA316" s="215"/>
      <c r="FB316" s="215"/>
      <c r="FC316" s="215"/>
      <c r="FD316" s="215"/>
      <c r="FE316" s="215"/>
      <c r="FF316" s="215"/>
      <c r="FG316" s="215"/>
      <c r="FH316" s="215"/>
      <c r="FI316" s="215"/>
      <c r="FJ316" s="215"/>
      <c r="FK316" s="215"/>
      <c r="FL316" s="215"/>
      <c r="FM316" s="215"/>
      <c r="FN316" s="215"/>
      <c r="FO316" s="215"/>
    </row>
    <row r="317" spans="1:171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5"/>
      <c r="CA317" s="215"/>
      <c r="CB317" s="215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5"/>
      <c r="CM317" s="215"/>
      <c r="CN317" s="215"/>
      <c r="CO317" s="215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5"/>
      <c r="DD317" s="215"/>
      <c r="DE317" s="215"/>
      <c r="DF317" s="215"/>
      <c r="DG317" s="215"/>
      <c r="DH317" s="215"/>
      <c r="DI317" s="215"/>
      <c r="DJ317" s="215"/>
      <c r="DK317" s="215"/>
      <c r="DL317" s="215"/>
      <c r="DM317" s="215"/>
      <c r="DN317" s="215"/>
      <c r="DO317" s="215"/>
      <c r="DP317" s="215"/>
      <c r="DQ317" s="215"/>
      <c r="DR317" s="215"/>
      <c r="DS317" s="215"/>
      <c r="DT317" s="215"/>
      <c r="DU317" s="215"/>
      <c r="DV317" s="215"/>
      <c r="DW317" s="215"/>
      <c r="DX317" s="215"/>
      <c r="DY317" s="215"/>
      <c r="DZ317" s="215"/>
      <c r="EA317" s="215"/>
      <c r="EB317" s="215"/>
      <c r="EC317" s="215"/>
      <c r="ED317" s="215"/>
      <c r="EE317" s="215"/>
      <c r="EF317" s="215"/>
      <c r="EG317" s="215"/>
      <c r="EH317" s="215"/>
      <c r="EI317" s="215"/>
      <c r="EJ317" s="215"/>
      <c r="EK317" s="215"/>
      <c r="EL317" s="215"/>
      <c r="EM317" s="215"/>
      <c r="EN317" s="215"/>
      <c r="EO317" s="215"/>
      <c r="EP317" s="215"/>
      <c r="EQ317" s="215"/>
      <c r="ER317" s="215"/>
      <c r="ES317" s="215"/>
      <c r="ET317" s="215"/>
      <c r="EU317" s="215"/>
      <c r="EV317" s="215"/>
      <c r="EW317" s="215"/>
      <c r="EX317" s="215"/>
      <c r="EY317" s="215"/>
      <c r="EZ317" s="215"/>
      <c r="FA317" s="215"/>
      <c r="FB317" s="215"/>
      <c r="FC317" s="215"/>
      <c r="FD317" s="215"/>
      <c r="FE317" s="215"/>
      <c r="FF317" s="215"/>
      <c r="FG317" s="215"/>
      <c r="FH317" s="215"/>
      <c r="FI317" s="215"/>
      <c r="FJ317" s="215"/>
      <c r="FK317" s="215"/>
      <c r="FL317" s="215"/>
      <c r="FM317" s="215"/>
      <c r="FN317" s="215"/>
      <c r="FO317" s="215"/>
    </row>
    <row r="318" spans="1:171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5"/>
      <c r="CA318" s="215"/>
      <c r="CB318" s="215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5"/>
      <c r="CM318" s="215"/>
      <c r="CN318" s="215"/>
      <c r="CO318" s="215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5"/>
      <c r="DD318" s="215"/>
      <c r="DE318" s="215"/>
      <c r="DF318" s="215"/>
      <c r="DG318" s="215"/>
      <c r="DH318" s="215"/>
      <c r="DI318" s="215"/>
      <c r="DJ318" s="215"/>
      <c r="DK318" s="215"/>
      <c r="DL318" s="215"/>
      <c r="DM318" s="215"/>
      <c r="DN318" s="215"/>
      <c r="DO318" s="215"/>
      <c r="DP318" s="215"/>
      <c r="DQ318" s="215"/>
      <c r="DR318" s="215"/>
      <c r="DS318" s="215"/>
      <c r="DT318" s="215"/>
      <c r="DU318" s="215"/>
      <c r="DV318" s="215"/>
      <c r="DW318" s="215"/>
      <c r="DX318" s="215"/>
      <c r="DY318" s="215"/>
      <c r="DZ318" s="215"/>
      <c r="EA318" s="215"/>
      <c r="EB318" s="215"/>
      <c r="EC318" s="215"/>
      <c r="ED318" s="215"/>
      <c r="EE318" s="215"/>
      <c r="EF318" s="215"/>
      <c r="EG318" s="215"/>
      <c r="EH318" s="215"/>
      <c r="EI318" s="215"/>
      <c r="EJ318" s="215"/>
      <c r="EK318" s="215"/>
      <c r="EL318" s="215"/>
      <c r="EM318" s="215"/>
      <c r="EN318" s="215"/>
      <c r="EO318" s="215"/>
      <c r="EP318" s="215"/>
      <c r="EQ318" s="215"/>
      <c r="ER318" s="215"/>
      <c r="ES318" s="215"/>
      <c r="ET318" s="215"/>
      <c r="EU318" s="215"/>
      <c r="EV318" s="215"/>
      <c r="EW318" s="215"/>
      <c r="EX318" s="215"/>
      <c r="EY318" s="215"/>
      <c r="EZ318" s="215"/>
      <c r="FA318" s="215"/>
      <c r="FB318" s="215"/>
      <c r="FC318" s="215"/>
      <c r="FD318" s="215"/>
      <c r="FE318" s="215"/>
      <c r="FF318" s="215"/>
      <c r="FG318" s="215"/>
      <c r="FH318" s="215"/>
      <c r="FI318" s="215"/>
      <c r="FJ318" s="215"/>
      <c r="FK318" s="215"/>
      <c r="FL318" s="215"/>
      <c r="FM318" s="215"/>
      <c r="FN318" s="215"/>
      <c r="FO318" s="215"/>
    </row>
    <row r="319" spans="1:171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5"/>
      <c r="CA319" s="215"/>
      <c r="CB319" s="215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5"/>
      <c r="CM319" s="215"/>
      <c r="CN319" s="215"/>
      <c r="CO319" s="215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5"/>
      <c r="DD319" s="215"/>
      <c r="DE319" s="215"/>
      <c r="DF319" s="215"/>
      <c r="DG319" s="215"/>
      <c r="DH319" s="215"/>
      <c r="DI319" s="215"/>
      <c r="DJ319" s="215"/>
      <c r="DK319" s="215"/>
      <c r="DL319" s="215"/>
      <c r="DM319" s="215"/>
      <c r="DN319" s="215"/>
      <c r="DO319" s="215"/>
      <c r="DP319" s="215"/>
      <c r="DQ319" s="215"/>
      <c r="DR319" s="215"/>
      <c r="DS319" s="215"/>
      <c r="DT319" s="215"/>
      <c r="DU319" s="215"/>
      <c r="DV319" s="215"/>
      <c r="DW319" s="215"/>
      <c r="DX319" s="215"/>
      <c r="DY319" s="215"/>
      <c r="DZ319" s="215"/>
      <c r="EA319" s="215"/>
      <c r="EB319" s="215"/>
      <c r="EC319" s="215"/>
      <c r="ED319" s="215"/>
      <c r="EE319" s="215"/>
      <c r="EF319" s="215"/>
      <c r="EG319" s="215"/>
      <c r="EH319" s="215"/>
      <c r="EI319" s="215"/>
      <c r="EJ319" s="215"/>
      <c r="EK319" s="215"/>
      <c r="EL319" s="215"/>
      <c r="EM319" s="215"/>
      <c r="EN319" s="215"/>
      <c r="EO319" s="215"/>
      <c r="EP319" s="215"/>
      <c r="EQ319" s="215"/>
      <c r="ER319" s="215"/>
      <c r="ES319" s="215"/>
      <c r="ET319" s="215"/>
      <c r="EU319" s="215"/>
      <c r="EV319" s="215"/>
      <c r="EW319" s="215"/>
      <c r="EX319" s="215"/>
      <c r="EY319" s="215"/>
      <c r="EZ319" s="215"/>
      <c r="FA319" s="215"/>
      <c r="FB319" s="215"/>
      <c r="FC319" s="215"/>
      <c r="FD319" s="215"/>
      <c r="FE319" s="215"/>
      <c r="FF319" s="215"/>
      <c r="FG319" s="215"/>
      <c r="FH319" s="215"/>
      <c r="FI319" s="215"/>
      <c r="FJ319" s="215"/>
      <c r="FK319" s="215"/>
      <c r="FL319" s="215"/>
      <c r="FM319" s="215"/>
      <c r="FN319" s="215"/>
      <c r="FO319" s="215"/>
    </row>
    <row r="320" spans="1:171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5"/>
      <c r="CA320" s="215"/>
      <c r="CB320" s="215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5"/>
      <c r="CM320" s="215"/>
      <c r="CN320" s="215"/>
      <c r="CO320" s="215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5"/>
      <c r="DD320" s="215"/>
      <c r="DE320" s="215"/>
      <c r="DF320" s="215"/>
      <c r="DG320" s="215"/>
      <c r="DH320" s="215"/>
      <c r="DI320" s="215"/>
      <c r="DJ320" s="215"/>
      <c r="DK320" s="215"/>
      <c r="DL320" s="215"/>
      <c r="DM320" s="215"/>
      <c r="DN320" s="215"/>
      <c r="DO320" s="215"/>
      <c r="DP320" s="215"/>
      <c r="DQ320" s="215"/>
      <c r="DR320" s="215"/>
      <c r="DS320" s="215"/>
      <c r="DT320" s="215"/>
      <c r="DU320" s="215"/>
      <c r="DV320" s="215"/>
      <c r="DW320" s="215"/>
      <c r="DX320" s="215"/>
      <c r="DY320" s="215"/>
      <c r="DZ320" s="215"/>
      <c r="EA320" s="215"/>
      <c r="EB320" s="215"/>
      <c r="EC320" s="215"/>
      <c r="ED320" s="215"/>
      <c r="EE320" s="215"/>
      <c r="EF320" s="215"/>
      <c r="EG320" s="215"/>
      <c r="EH320" s="215"/>
      <c r="EI320" s="215"/>
      <c r="EJ320" s="215"/>
      <c r="EK320" s="215"/>
      <c r="EL320" s="215"/>
      <c r="EM320" s="215"/>
      <c r="EN320" s="215"/>
      <c r="EO320" s="215"/>
      <c r="EP320" s="215"/>
      <c r="EQ320" s="215"/>
      <c r="ER320" s="215"/>
      <c r="ES320" s="215"/>
      <c r="ET320" s="215"/>
      <c r="EU320" s="215"/>
      <c r="EV320" s="215"/>
      <c r="EW320" s="215"/>
      <c r="EX320" s="215"/>
      <c r="EY320" s="215"/>
      <c r="EZ320" s="215"/>
      <c r="FA320" s="215"/>
      <c r="FB320" s="215"/>
      <c r="FC320" s="215"/>
      <c r="FD320" s="215"/>
      <c r="FE320" s="215"/>
      <c r="FF320" s="215"/>
      <c r="FG320" s="215"/>
      <c r="FH320" s="215"/>
      <c r="FI320" s="215"/>
      <c r="FJ320" s="215"/>
      <c r="FK320" s="215"/>
      <c r="FL320" s="215"/>
      <c r="FM320" s="215"/>
      <c r="FN320" s="215"/>
      <c r="FO320" s="215"/>
    </row>
    <row r="321" spans="1:171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5"/>
      <c r="CA321" s="215"/>
      <c r="CB321" s="215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5"/>
      <c r="CM321" s="215"/>
      <c r="CN321" s="215"/>
      <c r="CO321" s="215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5"/>
      <c r="DD321" s="215"/>
      <c r="DE321" s="215"/>
      <c r="DF321" s="215"/>
      <c r="DG321" s="215"/>
      <c r="DH321" s="215"/>
      <c r="DI321" s="215"/>
      <c r="DJ321" s="215"/>
      <c r="DK321" s="215"/>
      <c r="DL321" s="215"/>
      <c r="DM321" s="215"/>
      <c r="DN321" s="215"/>
      <c r="DO321" s="215"/>
      <c r="DP321" s="215"/>
      <c r="DQ321" s="215"/>
      <c r="DR321" s="215"/>
      <c r="DS321" s="215"/>
      <c r="DT321" s="215"/>
      <c r="DU321" s="215"/>
      <c r="DV321" s="215"/>
      <c r="DW321" s="215"/>
      <c r="DX321" s="215"/>
      <c r="DY321" s="215"/>
      <c r="DZ321" s="215"/>
      <c r="EA321" s="215"/>
      <c r="EB321" s="215"/>
      <c r="EC321" s="215"/>
      <c r="ED321" s="215"/>
      <c r="EE321" s="215"/>
      <c r="EF321" s="215"/>
      <c r="EG321" s="215"/>
      <c r="EH321" s="215"/>
      <c r="EI321" s="215"/>
      <c r="EJ321" s="215"/>
      <c r="EK321" s="215"/>
      <c r="EL321" s="215"/>
      <c r="EM321" s="215"/>
      <c r="EN321" s="215"/>
      <c r="EO321" s="215"/>
      <c r="EP321" s="215"/>
      <c r="EQ321" s="215"/>
      <c r="ER321" s="215"/>
      <c r="ES321" s="215"/>
      <c r="ET321" s="215"/>
      <c r="EU321" s="215"/>
      <c r="EV321" s="215"/>
      <c r="EW321" s="215"/>
      <c r="EX321" s="215"/>
      <c r="EY321" s="215"/>
      <c r="EZ321" s="215"/>
      <c r="FA321" s="215"/>
      <c r="FB321" s="215"/>
      <c r="FC321" s="215"/>
      <c r="FD321" s="215"/>
      <c r="FE321" s="215"/>
      <c r="FF321" s="215"/>
      <c r="FG321" s="215"/>
      <c r="FH321" s="215"/>
      <c r="FI321" s="215"/>
      <c r="FJ321" s="215"/>
      <c r="FK321" s="215"/>
      <c r="FL321" s="215"/>
      <c r="FM321" s="215"/>
      <c r="FN321" s="215"/>
      <c r="FO321" s="215"/>
    </row>
    <row r="322" spans="1:171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5"/>
      <c r="CG322" s="215"/>
      <c r="CH322" s="215"/>
      <c r="CI322" s="215"/>
      <c r="CJ322" s="215"/>
      <c r="CK322" s="215"/>
      <c r="CL322" s="215"/>
      <c r="CM322" s="215"/>
      <c r="CN322" s="215"/>
      <c r="CO322" s="215"/>
      <c r="CP322" s="215"/>
      <c r="CQ322" s="215"/>
      <c r="CR322" s="215"/>
      <c r="CS322" s="215"/>
      <c r="CT322" s="215"/>
      <c r="CU322" s="215"/>
      <c r="CV322" s="215"/>
      <c r="CW322" s="215"/>
      <c r="CX322" s="215"/>
      <c r="CY322" s="215"/>
      <c r="CZ322" s="215"/>
      <c r="DA322" s="215"/>
      <c r="DB322" s="215"/>
      <c r="DC322" s="215"/>
      <c r="DD322" s="215"/>
      <c r="DE322" s="215"/>
      <c r="DF322" s="215"/>
      <c r="DG322" s="215"/>
      <c r="DH322" s="215"/>
      <c r="DI322" s="215"/>
      <c r="DJ322" s="215"/>
      <c r="DK322" s="215"/>
      <c r="DL322" s="215"/>
      <c r="DM322" s="215"/>
      <c r="DN322" s="215"/>
      <c r="DO322" s="215"/>
      <c r="DP322" s="215"/>
      <c r="DQ322" s="215"/>
      <c r="DR322" s="215"/>
      <c r="DS322" s="215"/>
      <c r="DT322" s="215"/>
      <c r="DU322" s="215"/>
      <c r="DV322" s="215"/>
      <c r="DW322" s="215"/>
      <c r="DX322" s="215"/>
      <c r="DY322" s="215"/>
      <c r="DZ322" s="215"/>
      <c r="EA322" s="215"/>
      <c r="EB322" s="215"/>
      <c r="EC322" s="215"/>
      <c r="ED322" s="215"/>
      <c r="EE322" s="215"/>
      <c r="EF322" s="215"/>
      <c r="EG322" s="215"/>
      <c r="EH322" s="215"/>
      <c r="EI322" s="215"/>
      <c r="EJ322" s="215"/>
      <c r="EK322" s="215"/>
      <c r="EL322" s="215"/>
      <c r="EM322" s="215"/>
      <c r="EN322" s="215"/>
      <c r="EO322" s="215"/>
      <c r="EP322" s="215"/>
      <c r="EQ322" s="215"/>
      <c r="ER322" s="215"/>
      <c r="ES322" s="215"/>
      <c r="ET322" s="215"/>
      <c r="EU322" s="215"/>
      <c r="EV322" s="215"/>
      <c r="EW322" s="215"/>
      <c r="EX322" s="215"/>
      <c r="EY322" s="215"/>
      <c r="EZ322" s="215"/>
      <c r="FA322" s="215"/>
      <c r="FB322" s="215"/>
      <c r="FC322" s="215"/>
      <c r="FD322" s="215"/>
      <c r="FE322" s="215"/>
      <c r="FF322" s="215"/>
      <c r="FG322" s="215"/>
      <c r="FH322" s="215"/>
      <c r="FI322" s="215"/>
      <c r="FJ322" s="215"/>
      <c r="FK322" s="215"/>
      <c r="FL322" s="215"/>
      <c r="FM322" s="215"/>
      <c r="FN322" s="215"/>
      <c r="FO322" s="215"/>
    </row>
    <row r="323" spans="1:171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5"/>
      <c r="CM323" s="215"/>
      <c r="CN323" s="215"/>
      <c r="CO323" s="215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5"/>
      <c r="DD323" s="215"/>
      <c r="DE323" s="215"/>
      <c r="DF323" s="215"/>
      <c r="DG323" s="215"/>
      <c r="DH323" s="215"/>
      <c r="DI323" s="215"/>
      <c r="DJ323" s="215"/>
      <c r="DK323" s="215"/>
      <c r="DL323" s="215"/>
      <c r="DM323" s="215"/>
      <c r="DN323" s="215"/>
      <c r="DO323" s="215"/>
      <c r="DP323" s="215"/>
      <c r="DQ323" s="215"/>
      <c r="DR323" s="215"/>
      <c r="DS323" s="215"/>
      <c r="DT323" s="215"/>
      <c r="DU323" s="215"/>
      <c r="DV323" s="215"/>
      <c r="DW323" s="215"/>
      <c r="DX323" s="215"/>
      <c r="DY323" s="215"/>
      <c r="DZ323" s="215"/>
      <c r="EA323" s="215"/>
      <c r="EB323" s="215"/>
      <c r="EC323" s="215"/>
      <c r="ED323" s="215"/>
      <c r="EE323" s="215"/>
      <c r="EF323" s="215"/>
      <c r="EG323" s="215"/>
      <c r="EH323" s="215"/>
      <c r="EI323" s="215"/>
      <c r="EJ323" s="215"/>
      <c r="EK323" s="215"/>
      <c r="EL323" s="215"/>
      <c r="EM323" s="215"/>
      <c r="EN323" s="215"/>
      <c r="EO323" s="215"/>
      <c r="EP323" s="215"/>
      <c r="EQ323" s="215"/>
      <c r="ER323" s="215"/>
      <c r="ES323" s="215"/>
      <c r="ET323" s="215"/>
      <c r="EU323" s="215"/>
      <c r="EV323" s="215"/>
      <c r="EW323" s="215"/>
      <c r="EX323" s="215"/>
      <c r="EY323" s="215"/>
      <c r="EZ323" s="215"/>
      <c r="FA323" s="215"/>
      <c r="FB323" s="215"/>
      <c r="FC323" s="215"/>
      <c r="FD323" s="215"/>
      <c r="FE323" s="215"/>
      <c r="FF323" s="215"/>
      <c r="FG323" s="215"/>
      <c r="FH323" s="215"/>
      <c r="FI323" s="215"/>
      <c r="FJ323" s="215"/>
      <c r="FK323" s="215"/>
      <c r="FL323" s="215"/>
      <c r="FM323" s="215"/>
      <c r="FN323" s="215"/>
      <c r="FO323" s="215"/>
    </row>
    <row r="324" spans="1:171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5"/>
      <c r="CM324" s="215"/>
      <c r="CN324" s="215"/>
      <c r="CO324" s="215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5"/>
      <c r="DD324" s="215"/>
      <c r="DE324" s="215"/>
      <c r="DF324" s="215"/>
      <c r="DG324" s="215"/>
      <c r="DH324" s="215"/>
      <c r="DI324" s="215"/>
      <c r="DJ324" s="215"/>
      <c r="DK324" s="215"/>
      <c r="DL324" s="215"/>
      <c r="DM324" s="215"/>
      <c r="DN324" s="215"/>
      <c r="DO324" s="215"/>
      <c r="DP324" s="215"/>
      <c r="DQ324" s="215"/>
      <c r="DR324" s="215"/>
      <c r="DS324" s="215"/>
      <c r="DT324" s="215"/>
      <c r="DU324" s="215"/>
      <c r="DV324" s="215"/>
      <c r="DW324" s="215"/>
      <c r="DX324" s="215"/>
      <c r="DY324" s="215"/>
      <c r="DZ324" s="215"/>
      <c r="EA324" s="215"/>
      <c r="EB324" s="215"/>
      <c r="EC324" s="215"/>
      <c r="ED324" s="215"/>
      <c r="EE324" s="215"/>
      <c r="EF324" s="215"/>
      <c r="EG324" s="215"/>
      <c r="EH324" s="215"/>
      <c r="EI324" s="215"/>
      <c r="EJ324" s="215"/>
      <c r="EK324" s="215"/>
      <c r="EL324" s="215"/>
      <c r="EM324" s="215"/>
      <c r="EN324" s="215"/>
      <c r="EO324" s="215"/>
      <c r="EP324" s="215"/>
      <c r="EQ324" s="215"/>
      <c r="ER324" s="215"/>
      <c r="ES324" s="215"/>
      <c r="ET324" s="215"/>
      <c r="EU324" s="215"/>
      <c r="EV324" s="215"/>
      <c r="EW324" s="215"/>
      <c r="EX324" s="215"/>
      <c r="EY324" s="215"/>
      <c r="EZ324" s="215"/>
      <c r="FA324" s="215"/>
      <c r="FB324" s="215"/>
      <c r="FC324" s="215"/>
      <c r="FD324" s="215"/>
      <c r="FE324" s="215"/>
      <c r="FF324" s="215"/>
      <c r="FG324" s="215"/>
      <c r="FH324" s="215"/>
      <c r="FI324" s="215"/>
      <c r="FJ324" s="215"/>
      <c r="FK324" s="215"/>
      <c r="FL324" s="215"/>
      <c r="FM324" s="215"/>
      <c r="FN324" s="215"/>
      <c r="FO324" s="215"/>
    </row>
    <row r="325" spans="1:171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5"/>
      <c r="CA325" s="215"/>
      <c r="CB325" s="215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5"/>
      <c r="CM325" s="215"/>
      <c r="CN325" s="215"/>
      <c r="CO325" s="215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5"/>
      <c r="DD325" s="215"/>
      <c r="DE325" s="215"/>
      <c r="DF325" s="215"/>
      <c r="DG325" s="215"/>
      <c r="DH325" s="215"/>
      <c r="DI325" s="215"/>
      <c r="DJ325" s="215"/>
      <c r="DK325" s="215"/>
      <c r="DL325" s="215"/>
      <c r="DM325" s="215"/>
      <c r="DN325" s="215"/>
      <c r="DO325" s="215"/>
      <c r="DP325" s="215"/>
      <c r="DQ325" s="215"/>
      <c r="DR325" s="215"/>
      <c r="DS325" s="215"/>
      <c r="DT325" s="215"/>
      <c r="DU325" s="215"/>
      <c r="DV325" s="215"/>
      <c r="DW325" s="215"/>
      <c r="DX325" s="215"/>
      <c r="DY325" s="215"/>
      <c r="DZ325" s="215"/>
      <c r="EA325" s="215"/>
      <c r="EB325" s="215"/>
      <c r="EC325" s="215"/>
      <c r="ED325" s="215"/>
      <c r="EE325" s="215"/>
      <c r="EF325" s="215"/>
      <c r="EG325" s="215"/>
      <c r="EH325" s="215"/>
      <c r="EI325" s="215"/>
      <c r="EJ325" s="215"/>
      <c r="EK325" s="215"/>
      <c r="EL325" s="215"/>
      <c r="EM325" s="215"/>
      <c r="EN325" s="215"/>
      <c r="EO325" s="215"/>
      <c r="EP325" s="215"/>
      <c r="EQ325" s="215"/>
      <c r="ER325" s="215"/>
      <c r="ES325" s="215"/>
      <c r="ET325" s="215"/>
      <c r="EU325" s="215"/>
      <c r="EV325" s="215"/>
      <c r="EW325" s="215"/>
      <c r="EX325" s="215"/>
      <c r="EY325" s="215"/>
      <c r="EZ325" s="215"/>
      <c r="FA325" s="215"/>
      <c r="FB325" s="215"/>
      <c r="FC325" s="215"/>
      <c r="FD325" s="215"/>
      <c r="FE325" s="215"/>
      <c r="FF325" s="215"/>
      <c r="FG325" s="215"/>
      <c r="FH325" s="215"/>
      <c r="FI325" s="215"/>
      <c r="FJ325" s="215"/>
      <c r="FK325" s="215"/>
      <c r="FL325" s="215"/>
      <c r="FM325" s="215"/>
      <c r="FN325" s="215"/>
      <c r="FO325" s="215"/>
    </row>
    <row r="326" spans="1:171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5"/>
      <c r="CA326" s="215"/>
      <c r="CB326" s="215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5"/>
      <c r="CM326" s="215"/>
      <c r="CN326" s="215"/>
      <c r="CO326" s="215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5"/>
      <c r="DD326" s="215"/>
      <c r="DE326" s="215"/>
      <c r="DF326" s="215"/>
      <c r="DG326" s="215"/>
      <c r="DH326" s="215"/>
      <c r="DI326" s="215"/>
      <c r="DJ326" s="215"/>
      <c r="DK326" s="215"/>
      <c r="DL326" s="215"/>
      <c r="DM326" s="215"/>
      <c r="DN326" s="215"/>
      <c r="DO326" s="215"/>
      <c r="DP326" s="215"/>
      <c r="DQ326" s="215"/>
      <c r="DR326" s="215"/>
      <c r="DS326" s="215"/>
      <c r="DT326" s="215"/>
      <c r="DU326" s="215"/>
      <c r="DV326" s="215"/>
      <c r="DW326" s="215"/>
      <c r="DX326" s="215"/>
      <c r="DY326" s="215"/>
      <c r="DZ326" s="215"/>
      <c r="EA326" s="215"/>
      <c r="EB326" s="215"/>
      <c r="EC326" s="215"/>
      <c r="ED326" s="215"/>
      <c r="EE326" s="215"/>
      <c r="EF326" s="215"/>
      <c r="EG326" s="215"/>
      <c r="EH326" s="215"/>
      <c r="EI326" s="215"/>
      <c r="EJ326" s="215"/>
      <c r="EK326" s="215"/>
      <c r="EL326" s="215"/>
      <c r="EM326" s="215"/>
      <c r="EN326" s="215"/>
      <c r="EO326" s="215"/>
      <c r="EP326" s="215"/>
      <c r="EQ326" s="215"/>
      <c r="ER326" s="215"/>
      <c r="ES326" s="215"/>
      <c r="ET326" s="215"/>
      <c r="EU326" s="215"/>
      <c r="EV326" s="215"/>
      <c r="EW326" s="215"/>
      <c r="EX326" s="215"/>
      <c r="EY326" s="215"/>
      <c r="EZ326" s="215"/>
      <c r="FA326" s="215"/>
      <c r="FB326" s="215"/>
      <c r="FC326" s="215"/>
      <c r="FD326" s="215"/>
      <c r="FE326" s="215"/>
      <c r="FF326" s="215"/>
      <c r="FG326" s="215"/>
      <c r="FH326" s="215"/>
      <c r="FI326" s="215"/>
      <c r="FJ326" s="215"/>
      <c r="FK326" s="215"/>
      <c r="FL326" s="215"/>
      <c r="FM326" s="215"/>
      <c r="FN326" s="215"/>
      <c r="FO326" s="215"/>
    </row>
    <row r="327" spans="1:171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5"/>
      <c r="CA327" s="215"/>
      <c r="CB327" s="215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5"/>
      <c r="CM327" s="215"/>
      <c r="CN327" s="215"/>
      <c r="CO327" s="215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5"/>
      <c r="DD327" s="215"/>
      <c r="DE327" s="215"/>
      <c r="DF327" s="215"/>
      <c r="DG327" s="215"/>
      <c r="DH327" s="215"/>
      <c r="DI327" s="215"/>
      <c r="DJ327" s="215"/>
      <c r="DK327" s="215"/>
      <c r="DL327" s="215"/>
      <c r="DM327" s="215"/>
      <c r="DN327" s="215"/>
      <c r="DO327" s="215"/>
      <c r="DP327" s="215"/>
      <c r="DQ327" s="215"/>
      <c r="DR327" s="215"/>
      <c r="DS327" s="215"/>
      <c r="DT327" s="215"/>
      <c r="DU327" s="215"/>
      <c r="DV327" s="215"/>
      <c r="DW327" s="215"/>
      <c r="DX327" s="215"/>
      <c r="DY327" s="215"/>
      <c r="DZ327" s="215"/>
      <c r="EA327" s="215"/>
      <c r="EB327" s="215"/>
      <c r="EC327" s="215"/>
      <c r="ED327" s="215"/>
      <c r="EE327" s="215"/>
      <c r="EF327" s="215"/>
      <c r="EG327" s="215"/>
      <c r="EH327" s="215"/>
      <c r="EI327" s="215"/>
      <c r="EJ327" s="215"/>
      <c r="EK327" s="215"/>
      <c r="EL327" s="215"/>
      <c r="EM327" s="215"/>
      <c r="EN327" s="215"/>
      <c r="EO327" s="215"/>
      <c r="EP327" s="215"/>
      <c r="EQ327" s="215"/>
      <c r="ER327" s="215"/>
      <c r="ES327" s="215"/>
      <c r="ET327" s="215"/>
      <c r="EU327" s="215"/>
      <c r="EV327" s="215"/>
      <c r="EW327" s="215"/>
      <c r="EX327" s="215"/>
      <c r="EY327" s="215"/>
      <c r="EZ327" s="215"/>
      <c r="FA327" s="215"/>
      <c r="FB327" s="215"/>
      <c r="FC327" s="215"/>
      <c r="FD327" s="215"/>
      <c r="FE327" s="215"/>
      <c r="FF327" s="215"/>
      <c r="FG327" s="215"/>
      <c r="FH327" s="215"/>
      <c r="FI327" s="215"/>
      <c r="FJ327" s="215"/>
      <c r="FK327" s="215"/>
      <c r="FL327" s="215"/>
      <c r="FM327" s="215"/>
      <c r="FN327" s="215"/>
      <c r="FO327" s="215"/>
    </row>
    <row r="328" spans="1:171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5"/>
      <c r="CA328" s="215"/>
      <c r="CB328" s="215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5"/>
      <c r="CM328" s="215"/>
      <c r="CN328" s="215"/>
      <c r="CO328" s="215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5"/>
      <c r="DD328" s="215"/>
      <c r="DE328" s="215"/>
      <c r="DF328" s="215"/>
      <c r="DG328" s="215"/>
      <c r="DH328" s="215"/>
      <c r="DI328" s="215"/>
      <c r="DJ328" s="215"/>
      <c r="DK328" s="215"/>
      <c r="DL328" s="215"/>
      <c r="DM328" s="215"/>
      <c r="DN328" s="215"/>
      <c r="DO328" s="215"/>
      <c r="DP328" s="215"/>
      <c r="DQ328" s="215"/>
      <c r="DR328" s="215"/>
      <c r="DS328" s="215"/>
      <c r="DT328" s="215"/>
      <c r="DU328" s="215"/>
      <c r="DV328" s="215"/>
      <c r="DW328" s="215"/>
      <c r="DX328" s="215"/>
      <c r="DY328" s="215"/>
      <c r="DZ328" s="215"/>
      <c r="EA328" s="215"/>
      <c r="EB328" s="215"/>
      <c r="EC328" s="215"/>
      <c r="ED328" s="215"/>
      <c r="EE328" s="215"/>
      <c r="EF328" s="215"/>
      <c r="EG328" s="215"/>
      <c r="EH328" s="215"/>
      <c r="EI328" s="215"/>
      <c r="EJ328" s="215"/>
      <c r="EK328" s="215"/>
      <c r="EL328" s="215"/>
      <c r="EM328" s="215"/>
      <c r="EN328" s="215"/>
      <c r="EO328" s="215"/>
      <c r="EP328" s="215"/>
      <c r="EQ328" s="215"/>
      <c r="ER328" s="215"/>
      <c r="ES328" s="215"/>
      <c r="ET328" s="215"/>
      <c r="EU328" s="215"/>
      <c r="EV328" s="215"/>
      <c r="EW328" s="215"/>
      <c r="EX328" s="215"/>
      <c r="EY328" s="215"/>
      <c r="EZ328" s="215"/>
      <c r="FA328" s="215"/>
      <c r="FB328" s="215"/>
      <c r="FC328" s="215"/>
      <c r="FD328" s="215"/>
      <c r="FE328" s="215"/>
      <c r="FF328" s="215"/>
      <c r="FG328" s="215"/>
      <c r="FH328" s="215"/>
      <c r="FI328" s="215"/>
      <c r="FJ328" s="215"/>
      <c r="FK328" s="215"/>
      <c r="FL328" s="215"/>
      <c r="FM328" s="215"/>
      <c r="FN328" s="215"/>
      <c r="FO328" s="215"/>
    </row>
    <row r="329" spans="1:171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5"/>
      <c r="CA329" s="215"/>
      <c r="CB329" s="215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5"/>
      <c r="CM329" s="215"/>
      <c r="CN329" s="215"/>
      <c r="CO329" s="215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5"/>
      <c r="DD329" s="215"/>
      <c r="DE329" s="215"/>
      <c r="DF329" s="215"/>
      <c r="DG329" s="215"/>
      <c r="DH329" s="215"/>
      <c r="DI329" s="215"/>
      <c r="DJ329" s="215"/>
      <c r="DK329" s="215"/>
      <c r="DL329" s="215"/>
      <c r="DM329" s="215"/>
      <c r="DN329" s="215"/>
      <c r="DO329" s="215"/>
      <c r="DP329" s="215"/>
      <c r="DQ329" s="215"/>
      <c r="DR329" s="215"/>
      <c r="DS329" s="215"/>
      <c r="DT329" s="215"/>
      <c r="DU329" s="215"/>
      <c r="DV329" s="215"/>
      <c r="DW329" s="215"/>
      <c r="DX329" s="215"/>
      <c r="DY329" s="215"/>
      <c r="DZ329" s="215"/>
      <c r="EA329" s="215"/>
      <c r="EB329" s="215"/>
      <c r="EC329" s="215"/>
      <c r="ED329" s="215"/>
      <c r="EE329" s="215"/>
      <c r="EF329" s="215"/>
      <c r="EG329" s="215"/>
      <c r="EH329" s="215"/>
      <c r="EI329" s="215"/>
      <c r="EJ329" s="215"/>
      <c r="EK329" s="215"/>
      <c r="EL329" s="215"/>
      <c r="EM329" s="215"/>
      <c r="EN329" s="215"/>
      <c r="EO329" s="215"/>
      <c r="EP329" s="215"/>
      <c r="EQ329" s="215"/>
      <c r="ER329" s="215"/>
      <c r="ES329" s="215"/>
      <c r="ET329" s="215"/>
      <c r="EU329" s="215"/>
      <c r="EV329" s="215"/>
      <c r="EW329" s="215"/>
      <c r="EX329" s="215"/>
      <c r="EY329" s="215"/>
      <c r="EZ329" s="215"/>
      <c r="FA329" s="215"/>
      <c r="FB329" s="215"/>
      <c r="FC329" s="215"/>
      <c r="FD329" s="215"/>
      <c r="FE329" s="215"/>
      <c r="FF329" s="215"/>
      <c r="FG329" s="215"/>
      <c r="FH329" s="215"/>
      <c r="FI329" s="215"/>
      <c r="FJ329" s="215"/>
      <c r="FK329" s="215"/>
      <c r="FL329" s="215"/>
      <c r="FM329" s="215"/>
      <c r="FN329" s="215"/>
      <c r="FO329" s="215"/>
    </row>
    <row r="330" spans="1:171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5"/>
      <c r="CA330" s="215"/>
      <c r="CB330" s="215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5"/>
      <c r="CM330" s="215"/>
      <c r="CN330" s="215"/>
      <c r="CO330" s="215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5"/>
      <c r="DD330" s="215"/>
      <c r="DE330" s="215"/>
      <c r="DF330" s="215"/>
      <c r="DG330" s="215"/>
      <c r="DH330" s="215"/>
      <c r="DI330" s="215"/>
      <c r="DJ330" s="215"/>
      <c r="DK330" s="215"/>
      <c r="DL330" s="215"/>
      <c r="DM330" s="215"/>
      <c r="DN330" s="215"/>
      <c r="DO330" s="215"/>
      <c r="DP330" s="215"/>
      <c r="DQ330" s="215"/>
      <c r="DR330" s="215"/>
      <c r="DS330" s="215"/>
      <c r="DT330" s="215"/>
      <c r="DU330" s="215"/>
      <c r="DV330" s="215"/>
      <c r="DW330" s="215"/>
      <c r="DX330" s="215"/>
      <c r="DY330" s="215"/>
      <c r="DZ330" s="215"/>
      <c r="EA330" s="215"/>
      <c r="EB330" s="215"/>
      <c r="EC330" s="215"/>
      <c r="ED330" s="215"/>
      <c r="EE330" s="215"/>
      <c r="EF330" s="215"/>
      <c r="EG330" s="215"/>
      <c r="EH330" s="215"/>
      <c r="EI330" s="215"/>
      <c r="EJ330" s="215"/>
      <c r="EK330" s="215"/>
      <c r="EL330" s="215"/>
      <c r="EM330" s="215"/>
      <c r="EN330" s="215"/>
      <c r="EO330" s="215"/>
      <c r="EP330" s="215"/>
      <c r="EQ330" s="215"/>
      <c r="ER330" s="215"/>
      <c r="ES330" s="215"/>
      <c r="ET330" s="215"/>
      <c r="EU330" s="215"/>
      <c r="EV330" s="215"/>
      <c r="EW330" s="215"/>
      <c r="EX330" s="215"/>
      <c r="EY330" s="215"/>
      <c r="EZ330" s="215"/>
      <c r="FA330" s="215"/>
      <c r="FB330" s="215"/>
      <c r="FC330" s="215"/>
      <c r="FD330" s="215"/>
      <c r="FE330" s="215"/>
      <c r="FF330" s="215"/>
      <c r="FG330" s="215"/>
      <c r="FH330" s="215"/>
      <c r="FI330" s="215"/>
      <c r="FJ330" s="215"/>
      <c r="FK330" s="215"/>
      <c r="FL330" s="215"/>
      <c r="FM330" s="215"/>
      <c r="FN330" s="215"/>
      <c r="FO330" s="215"/>
    </row>
    <row r="331" spans="1:171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5"/>
      <c r="CA331" s="215"/>
      <c r="CB331" s="215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5"/>
      <c r="CM331" s="215"/>
      <c r="CN331" s="215"/>
      <c r="CO331" s="215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5"/>
      <c r="DD331" s="215"/>
      <c r="DE331" s="215"/>
      <c r="DF331" s="215"/>
      <c r="DG331" s="215"/>
      <c r="DH331" s="215"/>
      <c r="DI331" s="215"/>
      <c r="DJ331" s="215"/>
      <c r="DK331" s="215"/>
      <c r="DL331" s="215"/>
      <c r="DM331" s="215"/>
      <c r="DN331" s="215"/>
      <c r="DO331" s="215"/>
      <c r="DP331" s="215"/>
      <c r="DQ331" s="215"/>
      <c r="DR331" s="215"/>
      <c r="DS331" s="215"/>
      <c r="DT331" s="215"/>
      <c r="DU331" s="215"/>
      <c r="DV331" s="215"/>
      <c r="DW331" s="215"/>
      <c r="DX331" s="215"/>
      <c r="DY331" s="215"/>
      <c r="DZ331" s="215"/>
      <c r="EA331" s="215"/>
      <c r="EB331" s="215"/>
      <c r="EC331" s="215"/>
      <c r="ED331" s="215"/>
      <c r="EE331" s="215"/>
      <c r="EF331" s="215"/>
      <c r="EG331" s="215"/>
      <c r="EH331" s="215"/>
      <c r="EI331" s="215"/>
      <c r="EJ331" s="215"/>
      <c r="EK331" s="215"/>
      <c r="EL331" s="215"/>
      <c r="EM331" s="215"/>
      <c r="EN331" s="215"/>
      <c r="EO331" s="215"/>
      <c r="EP331" s="215"/>
      <c r="EQ331" s="215"/>
      <c r="ER331" s="215"/>
      <c r="ES331" s="215"/>
      <c r="ET331" s="215"/>
      <c r="EU331" s="215"/>
      <c r="EV331" s="215"/>
      <c r="EW331" s="215"/>
      <c r="EX331" s="215"/>
      <c r="EY331" s="215"/>
      <c r="EZ331" s="215"/>
      <c r="FA331" s="215"/>
      <c r="FB331" s="215"/>
      <c r="FC331" s="215"/>
      <c r="FD331" s="215"/>
      <c r="FE331" s="215"/>
      <c r="FF331" s="215"/>
      <c r="FG331" s="215"/>
      <c r="FH331" s="215"/>
      <c r="FI331" s="215"/>
      <c r="FJ331" s="215"/>
      <c r="FK331" s="215"/>
      <c r="FL331" s="215"/>
      <c r="FM331" s="215"/>
      <c r="FN331" s="215"/>
      <c r="FO331" s="215"/>
    </row>
    <row r="332" spans="1:171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5"/>
      <c r="CA332" s="215"/>
      <c r="CB332" s="215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5"/>
      <c r="CM332" s="215"/>
      <c r="CN332" s="215"/>
      <c r="CO332" s="215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5"/>
      <c r="DD332" s="215"/>
      <c r="DE332" s="215"/>
      <c r="DF332" s="215"/>
      <c r="DG332" s="215"/>
      <c r="DH332" s="215"/>
      <c r="DI332" s="215"/>
      <c r="DJ332" s="215"/>
      <c r="DK332" s="215"/>
      <c r="DL332" s="215"/>
      <c r="DM332" s="215"/>
      <c r="DN332" s="215"/>
      <c r="DO332" s="215"/>
      <c r="DP332" s="215"/>
      <c r="DQ332" s="215"/>
      <c r="DR332" s="215"/>
      <c r="DS332" s="215"/>
      <c r="DT332" s="215"/>
      <c r="DU332" s="215"/>
      <c r="DV332" s="215"/>
      <c r="DW332" s="215"/>
      <c r="DX332" s="215"/>
      <c r="DY332" s="215"/>
      <c r="DZ332" s="215"/>
      <c r="EA332" s="215"/>
      <c r="EB332" s="215"/>
      <c r="EC332" s="215"/>
      <c r="ED332" s="215"/>
      <c r="EE332" s="215"/>
      <c r="EF332" s="215"/>
      <c r="EG332" s="215"/>
      <c r="EH332" s="215"/>
      <c r="EI332" s="215"/>
      <c r="EJ332" s="215"/>
      <c r="EK332" s="215"/>
      <c r="EL332" s="215"/>
      <c r="EM332" s="215"/>
      <c r="EN332" s="215"/>
      <c r="EO332" s="215"/>
      <c r="EP332" s="215"/>
      <c r="EQ332" s="215"/>
      <c r="ER332" s="215"/>
      <c r="ES332" s="215"/>
      <c r="ET332" s="215"/>
      <c r="EU332" s="215"/>
      <c r="EV332" s="215"/>
      <c r="EW332" s="215"/>
      <c r="EX332" s="215"/>
      <c r="EY332" s="215"/>
      <c r="EZ332" s="215"/>
      <c r="FA332" s="215"/>
      <c r="FB332" s="215"/>
      <c r="FC332" s="215"/>
      <c r="FD332" s="215"/>
      <c r="FE332" s="215"/>
      <c r="FF332" s="215"/>
      <c r="FG332" s="215"/>
      <c r="FH332" s="215"/>
      <c r="FI332" s="215"/>
      <c r="FJ332" s="215"/>
      <c r="FK332" s="215"/>
      <c r="FL332" s="215"/>
      <c r="FM332" s="215"/>
      <c r="FN332" s="215"/>
      <c r="FO332" s="215"/>
    </row>
    <row r="333" spans="1:171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5"/>
      <c r="CA333" s="215"/>
      <c r="CB333" s="215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5"/>
      <c r="CM333" s="215"/>
      <c r="CN333" s="215"/>
      <c r="CO333" s="215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5"/>
      <c r="DD333" s="215"/>
      <c r="DE333" s="215"/>
      <c r="DF333" s="215"/>
      <c r="DG333" s="215"/>
      <c r="DH333" s="215"/>
      <c r="DI333" s="215"/>
      <c r="DJ333" s="215"/>
      <c r="DK333" s="215"/>
      <c r="DL333" s="215"/>
      <c r="DM333" s="215"/>
      <c r="DN333" s="215"/>
      <c r="DO333" s="215"/>
      <c r="DP333" s="215"/>
      <c r="DQ333" s="215"/>
      <c r="DR333" s="215"/>
      <c r="DS333" s="215"/>
      <c r="DT333" s="215"/>
      <c r="DU333" s="215"/>
      <c r="DV333" s="215"/>
      <c r="DW333" s="215"/>
      <c r="DX333" s="215"/>
      <c r="DY333" s="215"/>
      <c r="DZ333" s="215"/>
      <c r="EA333" s="215"/>
      <c r="EB333" s="215"/>
      <c r="EC333" s="215"/>
      <c r="ED333" s="215"/>
      <c r="EE333" s="215"/>
      <c r="EF333" s="215"/>
      <c r="EG333" s="215"/>
      <c r="EH333" s="215"/>
      <c r="EI333" s="215"/>
      <c r="EJ333" s="215"/>
      <c r="EK333" s="215"/>
      <c r="EL333" s="215"/>
      <c r="EM333" s="215"/>
      <c r="EN333" s="215"/>
      <c r="EO333" s="215"/>
      <c r="EP333" s="215"/>
      <c r="EQ333" s="215"/>
      <c r="ER333" s="215"/>
      <c r="ES333" s="215"/>
      <c r="ET333" s="215"/>
      <c r="EU333" s="215"/>
      <c r="EV333" s="215"/>
      <c r="EW333" s="215"/>
      <c r="EX333" s="215"/>
      <c r="EY333" s="215"/>
      <c r="EZ333" s="215"/>
      <c r="FA333" s="215"/>
      <c r="FB333" s="215"/>
      <c r="FC333" s="215"/>
      <c r="FD333" s="215"/>
      <c r="FE333" s="215"/>
      <c r="FF333" s="215"/>
      <c r="FG333" s="215"/>
      <c r="FH333" s="215"/>
      <c r="FI333" s="215"/>
      <c r="FJ333" s="215"/>
      <c r="FK333" s="215"/>
      <c r="FL333" s="215"/>
      <c r="FM333" s="215"/>
      <c r="FN333" s="215"/>
      <c r="FO333" s="215"/>
    </row>
    <row r="334" spans="1:171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5"/>
      <c r="CA334" s="215"/>
      <c r="CB334" s="215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5"/>
      <c r="CM334" s="215"/>
      <c r="CN334" s="215"/>
      <c r="CO334" s="215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5"/>
      <c r="DD334" s="215"/>
      <c r="DE334" s="215"/>
      <c r="DF334" s="215"/>
      <c r="DG334" s="215"/>
      <c r="DH334" s="215"/>
      <c r="DI334" s="215"/>
      <c r="DJ334" s="215"/>
      <c r="DK334" s="215"/>
      <c r="DL334" s="215"/>
      <c r="DM334" s="215"/>
      <c r="DN334" s="215"/>
      <c r="DO334" s="215"/>
      <c r="DP334" s="215"/>
      <c r="DQ334" s="215"/>
      <c r="DR334" s="215"/>
      <c r="DS334" s="215"/>
      <c r="DT334" s="215"/>
      <c r="DU334" s="215"/>
      <c r="DV334" s="215"/>
      <c r="DW334" s="215"/>
      <c r="DX334" s="215"/>
      <c r="DY334" s="215"/>
      <c r="DZ334" s="215"/>
      <c r="EA334" s="215"/>
      <c r="EB334" s="215"/>
      <c r="EC334" s="215"/>
      <c r="ED334" s="215"/>
      <c r="EE334" s="215"/>
      <c r="EF334" s="215"/>
      <c r="EG334" s="215"/>
      <c r="EH334" s="215"/>
      <c r="EI334" s="215"/>
      <c r="EJ334" s="215"/>
      <c r="EK334" s="215"/>
      <c r="EL334" s="215"/>
      <c r="EM334" s="215"/>
      <c r="EN334" s="215"/>
      <c r="EO334" s="215"/>
      <c r="EP334" s="215"/>
      <c r="EQ334" s="215"/>
      <c r="ER334" s="215"/>
      <c r="ES334" s="215"/>
      <c r="ET334" s="215"/>
      <c r="EU334" s="215"/>
      <c r="EV334" s="215"/>
      <c r="EW334" s="215"/>
      <c r="EX334" s="215"/>
      <c r="EY334" s="215"/>
      <c r="EZ334" s="215"/>
      <c r="FA334" s="215"/>
      <c r="FB334" s="215"/>
      <c r="FC334" s="215"/>
      <c r="FD334" s="215"/>
      <c r="FE334" s="215"/>
      <c r="FF334" s="215"/>
      <c r="FG334" s="215"/>
      <c r="FH334" s="215"/>
      <c r="FI334" s="215"/>
      <c r="FJ334" s="215"/>
      <c r="FK334" s="215"/>
      <c r="FL334" s="215"/>
      <c r="FM334" s="215"/>
      <c r="FN334" s="215"/>
      <c r="FO334" s="2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10" zoomScaleNormal="110" workbookViewId="0">
      <selection activeCell="D7" sqref="D7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4" s="5" customFormat="1" ht="18" customHeight="1">
      <c r="B1" s="3" t="str">
        <f>'Input | General'!$B$1</f>
        <v>AGN(SA) 2026-31 Gas AA Proposal - Capital expenditure sharing scheme model</v>
      </c>
      <c r="D1" s="4"/>
    </row>
    <row r="2" spans="2:4" ht="18" customHeight="1">
      <c r="B2" s="26" t="s">
        <v>0</v>
      </c>
    </row>
    <row r="3" spans="2:4" ht="18" customHeight="1">
      <c r="C3" s="2"/>
    </row>
    <row r="4" spans="2:4" s="8" customFormat="1" ht="18" customHeight="1">
      <c r="C4" s="22" t="s">
        <v>1</v>
      </c>
      <c r="D4" s="7"/>
    </row>
    <row r="5" spans="2:4" ht="11.25" customHeight="1"/>
    <row r="6" spans="2:4" ht="11.25" customHeight="1">
      <c r="C6" s="24" t="s">
        <v>2</v>
      </c>
      <c r="D6" s="24" t="s">
        <v>3</v>
      </c>
    </row>
    <row r="7" spans="2:4" ht="11.25" customHeight="1">
      <c r="C7" s="82" t="s">
        <v>4</v>
      </c>
      <c r="D7" s="25" t="s">
        <v>5</v>
      </c>
    </row>
    <row r="8" spans="2:4" ht="11.25" customHeight="1">
      <c r="C8" s="82" t="s">
        <v>6</v>
      </c>
      <c r="D8" s="25" t="s">
        <v>7</v>
      </c>
    </row>
    <row r="9" spans="2:4" ht="11.25" customHeight="1">
      <c r="C9" s="82" t="s">
        <v>8</v>
      </c>
      <c r="D9" s="25" t="s">
        <v>9</v>
      </c>
    </row>
    <row r="10" spans="2:4" ht="11.25" customHeight="1">
      <c r="C10" s="154" t="s">
        <v>10</v>
      </c>
      <c r="D10" s="25" t="s">
        <v>11</v>
      </c>
    </row>
    <row r="11" spans="2:4" ht="11.25" customHeight="1">
      <c r="C11" s="82" t="s">
        <v>12</v>
      </c>
      <c r="D11" s="25" t="s">
        <v>13</v>
      </c>
    </row>
    <row r="12" spans="2:4" ht="11.25" customHeight="1">
      <c r="C12" s="82" t="s">
        <v>14</v>
      </c>
      <c r="D12" s="25" t="s">
        <v>15</v>
      </c>
    </row>
    <row r="13" spans="2:4" ht="11.25" customHeight="1">
      <c r="C13" s="82" t="s">
        <v>16</v>
      </c>
      <c r="D13" s="25" t="s">
        <v>17</v>
      </c>
    </row>
    <row r="14" spans="2:4" ht="12.75" customHeight="1"/>
    <row r="15" spans="2:4" s="8" customFormat="1" ht="12.75" customHeight="1">
      <c r="C15" s="22" t="s">
        <v>18</v>
      </c>
      <c r="D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Normal="100" workbookViewId="0">
      <selection activeCell="D9" sqref="D9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2:9" s="2" customFormat="1" ht="18" customHeight="1">
      <c r="B1" s="3" t="str">
        <f>$D$6&amp;" "&amp;$D$8&amp;" "&amp;D7&amp;" - "&amp;"Capital expenditure sharing scheme model"</f>
        <v>AGN(SA) 2026-31 Gas AA Proposal - Capital expenditure sharing scheme model</v>
      </c>
      <c r="F1" s="79"/>
      <c r="G1" s="80" t="s">
        <v>19</v>
      </c>
      <c r="H1" s="107" t="s">
        <v>20</v>
      </c>
      <c r="I1" s="112" t="s">
        <v>21</v>
      </c>
    </row>
    <row r="2" spans="2:9" s="2" customFormat="1" ht="18" customHeight="1">
      <c r="B2" s="10" t="s">
        <v>4</v>
      </c>
    </row>
    <row r="3" spans="2:9" s="2" customFormat="1" ht="3" customHeight="1">
      <c r="B3" s="1"/>
    </row>
    <row r="4" spans="2:9" s="50" customFormat="1" ht="12.75" customHeight="1">
      <c r="B4" s="22" t="s">
        <v>4</v>
      </c>
    </row>
    <row r="5" spans="2:9" s="23" customFormat="1" ht="11.25" customHeight="1">
      <c r="C5" s="24"/>
    </row>
    <row r="6" spans="2:9" s="57" customFormat="1" ht="11.25" customHeight="1">
      <c r="C6" s="56" t="s">
        <v>22</v>
      </c>
      <c r="D6" s="108" t="s">
        <v>23</v>
      </c>
    </row>
    <row r="7" spans="2:9" s="57" customFormat="1" ht="11.25" customHeight="1">
      <c r="C7" s="56" t="s">
        <v>24</v>
      </c>
      <c r="D7" s="108" t="s">
        <v>25</v>
      </c>
      <c r="I7" s="66"/>
    </row>
    <row r="8" spans="2:9" s="57" customFormat="1" ht="11.25" customHeight="1">
      <c r="C8" s="56" t="s">
        <v>26</v>
      </c>
      <c r="D8" s="108" t="s">
        <v>27</v>
      </c>
    </row>
    <row r="9" spans="2:9" s="57" customFormat="1" ht="11.25" customHeight="1">
      <c r="C9" s="135" t="s">
        <v>28</v>
      </c>
      <c r="D9" s="155" t="s">
        <v>29</v>
      </c>
    </row>
    <row r="10" spans="2:9" s="57" customFormat="1" ht="11.25" customHeight="1">
      <c r="C10" s="56"/>
    </row>
    <row r="11" spans="2:9" s="57" customFormat="1" ht="11.25" customHeight="1">
      <c r="C11" s="74" t="s">
        <v>30</v>
      </c>
    </row>
    <row r="12" spans="2:9" s="57" customFormat="1" ht="11.25" customHeight="1">
      <c r="C12" s="56"/>
      <c r="D12" s="58" t="s">
        <v>31</v>
      </c>
      <c r="E12" s="58" t="s">
        <v>32</v>
      </c>
      <c r="F12" s="58" t="s">
        <v>33</v>
      </c>
      <c r="G12" s="58" t="s">
        <v>34</v>
      </c>
      <c r="H12" s="58" t="s">
        <v>35</v>
      </c>
    </row>
    <row r="13" spans="2:9" s="57" customFormat="1" ht="11.25" customHeight="1">
      <c r="C13" s="56" t="s">
        <v>36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</row>
    <row r="14" spans="2:9" s="57" customFormat="1" ht="11.25" customHeight="1">
      <c r="C14" s="56" t="s">
        <v>37</v>
      </c>
      <c r="D14" s="108" t="s">
        <v>38</v>
      </c>
      <c r="E14" s="108" t="s">
        <v>38</v>
      </c>
      <c r="F14" s="108" t="s">
        <v>38</v>
      </c>
      <c r="G14" s="108" t="s">
        <v>38</v>
      </c>
      <c r="H14" s="108" t="s">
        <v>38</v>
      </c>
    </row>
    <row r="15" spans="2:9" s="57" customFormat="1" ht="11.25" customHeight="1">
      <c r="C15" s="56" t="s">
        <v>39</v>
      </c>
      <c r="D15" s="108" t="s">
        <v>40</v>
      </c>
      <c r="E15" s="108" t="s">
        <v>40</v>
      </c>
      <c r="F15" s="108" t="s">
        <v>40</v>
      </c>
      <c r="G15" s="108" t="s">
        <v>41</v>
      </c>
      <c r="H15" s="108" t="s">
        <v>41</v>
      </c>
    </row>
    <row r="16" spans="2:9" s="57" customFormat="1" ht="11.25" customHeight="1">
      <c r="C16" s="56" t="s">
        <v>42</v>
      </c>
      <c r="D16" s="108" t="s">
        <v>38</v>
      </c>
      <c r="E16" s="108" t="s">
        <v>38</v>
      </c>
      <c r="F16" s="108" t="s">
        <v>38</v>
      </c>
      <c r="G16" s="108" t="s">
        <v>38</v>
      </c>
      <c r="H16" s="108" t="s">
        <v>43</v>
      </c>
    </row>
    <row r="18" spans="2:8" s="57" customFormat="1" ht="11.25" customHeight="1">
      <c r="C18" s="56"/>
      <c r="D18" s="58" t="s">
        <v>31</v>
      </c>
      <c r="E18" s="58" t="s">
        <v>32</v>
      </c>
      <c r="F18" s="58" t="s">
        <v>33</v>
      </c>
      <c r="G18" s="58" t="s">
        <v>34</v>
      </c>
      <c r="H18" s="58" t="s">
        <v>35</v>
      </c>
    </row>
    <row r="19" spans="2:8" s="57" customFormat="1" ht="11.25" customHeight="1">
      <c r="C19" s="56" t="s">
        <v>44</v>
      </c>
      <c r="D19" s="156" t="str">
        <f>D9</f>
        <v>2026-27</v>
      </c>
      <c r="E19" s="156" t="str">
        <f>IF(LEN(D19)&gt;4,CONCATENATE(LEFT(D19,4)+1&amp;"–"&amp;IF(RIGHT(D19,2)+1&gt;9,"","0")&amp;RIGHT(D19,2)+1),D19+1)</f>
        <v>2027–28</v>
      </c>
      <c r="F19" s="156" t="str">
        <f t="shared" ref="F19:H19" si="1">IF(LEN(E19)&gt;4,CONCATENATE(LEFT(E19,4)+1&amp;"–"&amp;IF(RIGHT(E19,2)+1&gt;9,"","0")&amp;RIGHT(E19,2)+1),E19+1)</f>
        <v>2028–29</v>
      </c>
      <c r="G19" s="156" t="str">
        <f t="shared" si="1"/>
        <v>2029–30</v>
      </c>
      <c r="H19" s="156" t="str">
        <f t="shared" si="1"/>
        <v>2030–31</v>
      </c>
    </row>
    <row r="20" spans="2:8" s="57" customFormat="1" ht="11.25" customHeight="1">
      <c r="C20" s="66"/>
      <c r="D20" s="66"/>
      <c r="E20" s="66"/>
      <c r="F20" s="66"/>
      <c r="G20" s="66"/>
      <c r="H20" s="66"/>
    </row>
    <row r="21" spans="2:8" s="57" customFormat="1" ht="11.25" customHeight="1"/>
    <row r="22" spans="2:8" s="50" customFormat="1" ht="12.75" customHeight="1">
      <c r="B22" s="22" t="s">
        <v>18</v>
      </c>
    </row>
  </sheetData>
  <dataValidations count="2">
    <dataValidation type="list" allowBlank="1" showInputMessage="1" showErrorMessage="1" sqref="D14:H14 D16:H16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24"/>
  <sheetViews>
    <sheetView showGridLines="0" zoomScale="110" zoomScaleNormal="110" workbookViewId="0">
      <selection activeCell="L21" sqref="L21"/>
    </sheetView>
  </sheetViews>
  <sheetFormatPr defaultColWidth="0" defaultRowHeight="18" customHeight="1" zeroHeight="1"/>
  <cols>
    <col min="1" max="2" width="1.140625" style="18" customWidth="1"/>
    <col min="3" max="3" width="36.7109375" style="18" customWidth="1"/>
    <col min="4" max="5" width="22.85546875" style="18" customWidth="1"/>
    <col min="6" max="6" width="12.7109375" style="18" customWidth="1"/>
    <col min="7" max="13" width="12.7109375" style="2" customWidth="1"/>
    <col min="14" max="14" width="12.5703125" style="17" customWidth="1"/>
    <col min="15" max="17" width="12.7109375" style="18" customWidth="1"/>
    <col min="18" max="19" width="2.85546875" style="18" customWidth="1"/>
    <col min="20" max="33" width="12.7109375" style="18" hidden="1" customWidth="1"/>
    <col min="34" max="16384" width="9.140625" style="18" hidden="1"/>
  </cols>
  <sheetData>
    <row r="1" spans="2:16" s="2" customFormat="1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79"/>
      <c r="H1" s="80" t="s">
        <v>19</v>
      </c>
      <c r="I1" s="107" t="s">
        <v>20</v>
      </c>
      <c r="J1" s="112" t="s">
        <v>21</v>
      </c>
      <c r="N1" s="81"/>
      <c r="O1" s="66"/>
      <c r="P1" s="66"/>
    </row>
    <row r="2" spans="2:16" s="2" customFormat="1" ht="18" customHeight="1">
      <c r="C2" s="10" t="s">
        <v>45</v>
      </c>
      <c r="D2" s="10"/>
      <c r="E2" s="10"/>
      <c r="F2" s="10"/>
    </row>
    <row r="3" spans="2:16" s="2" customFormat="1" ht="3" customHeight="1">
      <c r="C3" s="1"/>
      <c r="D3" s="1"/>
      <c r="E3" s="1"/>
      <c r="F3" s="1"/>
      <c r="M3" s="17"/>
    </row>
    <row r="4" spans="2:16" s="68" customFormat="1" ht="12.75" customHeight="1">
      <c r="C4" s="22" t="s">
        <v>46</v>
      </c>
      <c r="D4" s="69"/>
      <c r="E4" s="69"/>
      <c r="F4" s="69"/>
      <c r="M4" s="70"/>
    </row>
    <row r="5" spans="2:16" ht="11.25" customHeight="1">
      <c r="B5" s="2"/>
      <c r="C5" s="13"/>
      <c r="D5" s="66"/>
      <c r="E5" s="66"/>
      <c r="F5" s="66"/>
      <c r="M5" s="17"/>
      <c r="N5" s="2"/>
    </row>
    <row r="6" spans="2:16" ht="11.25" customHeight="1">
      <c r="B6" s="2"/>
      <c r="C6" s="13"/>
      <c r="D6" s="62" t="s">
        <v>47</v>
      </c>
      <c r="E6" s="62" t="s">
        <v>48</v>
      </c>
      <c r="F6" s="62"/>
      <c r="M6" s="17"/>
      <c r="N6" s="2"/>
    </row>
    <row r="7" spans="2:16" ht="11.25" customHeight="1">
      <c r="B7" s="2"/>
      <c r="C7" s="13"/>
      <c r="D7" s="66"/>
      <c r="E7" s="66"/>
      <c r="F7" s="123" t="str">
        <f>IF(LEN(G7)&gt;4,CONCATENATE(LEFT(G7,4)-1&amp;"–"&amp;IF(RIGHT(G7,2)="00","99",IF(RIGHT(G7,2)-1&lt;10,"0","")&amp;RIGHT(G7,2)-1)),G7-1)</f>
        <v>2020–21</v>
      </c>
      <c r="G7" s="122" t="str">
        <f>'Input | General'!D13</f>
        <v>2021–22</v>
      </c>
      <c r="H7" s="122" t="str">
        <f>'Input | General'!E13</f>
        <v>2022–23</v>
      </c>
      <c r="I7" s="122" t="str">
        <f>'Input | General'!F13</f>
        <v>2023–24</v>
      </c>
      <c r="J7" s="122" t="str">
        <f>'Input | General'!G13</f>
        <v>2024–25</v>
      </c>
      <c r="K7" s="122" t="str">
        <f>'Input | General'!H13</f>
        <v>2025–26</v>
      </c>
      <c r="L7" s="122" t="str">
        <f>'Input | General'!D19</f>
        <v>2026-27</v>
      </c>
      <c r="M7" s="122" t="str">
        <f>'Input | General'!E19</f>
        <v>2027–28</v>
      </c>
      <c r="N7" s="122" t="str">
        <f>'Input | General'!F19</f>
        <v>2028–29</v>
      </c>
      <c r="O7" s="122" t="str">
        <f>'Input | General'!G19</f>
        <v>2029–30</v>
      </c>
      <c r="P7" s="122" t="str">
        <f>'Input | General'!H19</f>
        <v>2030–31</v>
      </c>
    </row>
    <row r="8" spans="2:16" ht="11.25" customHeight="1">
      <c r="B8" s="2"/>
      <c r="C8" s="67" t="s">
        <v>49</v>
      </c>
      <c r="D8" s="65" t="str">
        <f>'Input | General'!$D$6</f>
        <v>AGN(SA)</v>
      </c>
      <c r="E8" s="65" t="s">
        <v>50</v>
      </c>
      <c r="F8" s="65"/>
      <c r="G8" s="109">
        <v>3.4982935153583528E-2</v>
      </c>
      <c r="H8" s="109">
        <v>7.8318219291014124E-2</v>
      </c>
      <c r="I8" s="109">
        <v>4.0519877675840865E-2</v>
      </c>
      <c r="J8" s="109">
        <v>2.4246877296105973E-2</v>
      </c>
      <c r="K8" s="109">
        <v>0.03</v>
      </c>
      <c r="L8" s="72"/>
      <c r="M8" s="72"/>
      <c r="N8" s="72"/>
      <c r="O8" s="72"/>
      <c r="P8" s="72"/>
    </row>
    <row r="9" spans="2:16" ht="11.25" customHeight="1">
      <c r="B9" s="2"/>
      <c r="C9" s="67" t="s">
        <v>51</v>
      </c>
      <c r="D9" s="65" t="str">
        <f>'Input | General'!$D$6</f>
        <v>AGN(SA)</v>
      </c>
      <c r="E9" s="65" t="s">
        <v>50</v>
      </c>
      <c r="F9" s="65"/>
      <c r="G9" s="92"/>
      <c r="H9" s="92"/>
      <c r="I9" s="92"/>
      <c r="J9" s="92"/>
      <c r="K9" s="92"/>
      <c r="L9" s="109">
        <v>2.6597593508804751E-2</v>
      </c>
      <c r="M9" s="185">
        <f t="shared" ref="M9:P9" si="0">L9</f>
        <v>2.6597593508804751E-2</v>
      </c>
      <c r="N9" s="185">
        <f t="shared" si="0"/>
        <v>2.6597593508804751E-2</v>
      </c>
      <c r="O9" s="185">
        <f t="shared" si="0"/>
        <v>2.6597593508804751E-2</v>
      </c>
      <c r="P9" s="185">
        <f t="shared" si="0"/>
        <v>2.6597593508804751E-2</v>
      </c>
    </row>
    <row r="10" spans="2:16" ht="11.25" customHeight="1">
      <c r="B10" s="2"/>
      <c r="C10" s="97" t="str">
        <f>"CPI Index (base year "&amp;F7&amp;")"</f>
        <v>CPI Index (base year 2020–21)</v>
      </c>
      <c r="D10" s="65" t="str">
        <f>'Input | General'!$D$6</f>
        <v>AGN(SA)</v>
      </c>
      <c r="E10" s="65" t="s">
        <v>0</v>
      </c>
      <c r="F10" s="183">
        <v>1</v>
      </c>
      <c r="G10" s="184">
        <f t="shared" ref="G10:K10" si="1">IF(G7&lt;&gt;"",(F10*(1+G8)),"")</f>
        <v>1.0349829351535835</v>
      </c>
      <c r="H10" s="184">
        <f t="shared" si="1"/>
        <v>1.1160409556313993</v>
      </c>
      <c r="I10" s="184">
        <f t="shared" si="1"/>
        <v>1.1612627986348121</v>
      </c>
      <c r="J10" s="184">
        <f t="shared" si="1"/>
        <v>1.189419795221843</v>
      </c>
      <c r="K10" s="184">
        <f t="shared" si="1"/>
        <v>1.2251023890784984</v>
      </c>
      <c r="L10" s="184">
        <f>IF(L7&lt;&gt;"",(K10*(1+L9)),"")</f>
        <v>1.2576871644298739</v>
      </c>
      <c r="M10" s="184">
        <f t="shared" ref="M10:P10" si="2">IF(M7&lt;&gt;"",(L10*(1+M9)),"")</f>
        <v>1.2911386163906211</v>
      </c>
      <c r="N10" s="184">
        <f t="shared" si="2"/>
        <v>1.3254797964728995</v>
      </c>
      <c r="O10" s="184">
        <f t="shared" si="2"/>
        <v>1.3607343693036189</v>
      </c>
      <c r="P10" s="184">
        <f t="shared" si="2"/>
        <v>1.3969266289318163</v>
      </c>
    </row>
    <row r="11" spans="2:16" ht="11.25" customHeight="1">
      <c r="B11" s="2"/>
      <c r="C11" s="67"/>
      <c r="D11" s="65"/>
      <c r="E11" s="65"/>
      <c r="F11" s="65"/>
      <c r="G11" s="72"/>
      <c r="H11" s="72"/>
      <c r="I11" s="72"/>
      <c r="J11" s="72"/>
      <c r="K11" s="93"/>
      <c r="L11" s="93"/>
      <c r="M11" s="93"/>
      <c r="N11" s="93"/>
      <c r="O11" s="93"/>
      <c r="P11" s="93"/>
    </row>
    <row r="12" spans="2:16" ht="11.25" customHeight="1">
      <c r="B12" s="2"/>
      <c r="C12" s="67"/>
      <c r="D12" s="65"/>
      <c r="E12" s="65"/>
      <c r="F12" s="65"/>
      <c r="G12" s="91"/>
      <c r="H12" s="91"/>
      <c r="I12" s="91"/>
      <c r="J12" s="91"/>
      <c r="K12" s="18"/>
      <c r="L12" s="18"/>
      <c r="M12" s="18"/>
      <c r="N12" s="18"/>
    </row>
    <row r="13" spans="2:16" ht="11.25" customHeight="1">
      <c r="B13" s="2"/>
      <c r="C13" s="67" t="s">
        <v>49</v>
      </c>
      <c r="D13" s="65" t="s">
        <v>52</v>
      </c>
      <c r="E13" s="65" t="s">
        <v>50</v>
      </c>
      <c r="F13" s="65"/>
      <c r="G13" s="202">
        <f>G8</f>
        <v>3.4982935153583528E-2</v>
      </c>
      <c r="H13" s="202">
        <f t="shared" ref="H13:K13" si="3">H8</f>
        <v>7.8318219291014124E-2</v>
      </c>
      <c r="I13" s="202">
        <f t="shared" si="3"/>
        <v>4.0519877675840865E-2</v>
      </c>
      <c r="J13" s="202">
        <f t="shared" si="3"/>
        <v>2.4246877296105973E-2</v>
      </c>
      <c r="K13" s="202">
        <f t="shared" si="3"/>
        <v>0.03</v>
      </c>
      <c r="L13" s="138"/>
      <c r="M13" s="91"/>
      <c r="N13" s="91"/>
      <c r="O13" s="91"/>
      <c r="P13" s="91"/>
    </row>
    <row r="14" spans="2:16" ht="11.25" customHeight="1">
      <c r="B14" s="2"/>
      <c r="C14" s="67" t="s">
        <v>51</v>
      </c>
      <c r="D14" s="65" t="s">
        <v>52</v>
      </c>
      <c r="E14" s="65" t="s">
        <v>50</v>
      </c>
      <c r="F14" s="65"/>
      <c r="G14" s="72"/>
      <c r="H14" s="72"/>
      <c r="I14" s="72"/>
      <c r="J14" s="93"/>
      <c r="K14" s="93"/>
      <c r="L14" s="202">
        <f>L9</f>
        <v>2.6597593508804751E-2</v>
      </c>
      <c r="M14" s="185">
        <f>L14</f>
        <v>2.6597593508804751E-2</v>
      </c>
      <c r="N14" s="185">
        <f>M14</f>
        <v>2.6597593508804751E-2</v>
      </c>
      <c r="O14" s="185">
        <f>N14</f>
        <v>2.6597593508804751E-2</v>
      </c>
      <c r="P14" s="185">
        <f t="shared" ref="P14" si="4">O14</f>
        <v>2.6597593508804751E-2</v>
      </c>
    </row>
    <row r="15" spans="2:16" ht="11.25" customHeight="1">
      <c r="B15" s="2"/>
      <c r="C15" s="97" t="str">
        <f>"CPI Index (base year "&amp;F7&amp;")"</f>
        <v>CPI Index (base year 2020–21)</v>
      </c>
      <c r="D15" s="65" t="s">
        <v>52</v>
      </c>
      <c r="E15" s="65" t="s">
        <v>0</v>
      </c>
      <c r="F15" s="183">
        <v>1</v>
      </c>
      <c r="G15" s="184">
        <f>IF(G7&lt;&gt;"",(F15*(1+G13)),"")</f>
        <v>1.0349829351535835</v>
      </c>
      <c r="H15" s="184">
        <f>IF(H7&lt;&gt;"",(G15*(1+H13)),"")</f>
        <v>1.1160409556313993</v>
      </c>
      <c r="I15" s="184">
        <f>IF(I7&lt;&gt;"",(H15*(1+I13)),"")</f>
        <v>1.1612627986348121</v>
      </c>
      <c r="J15" s="186">
        <f t="shared" ref="J15:K15" si="5">IF(J7&lt;&gt;"",(I15*(1+J13)),"")</f>
        <v>1.189419795221843</v>
      </c>
      <c r="K15" s="186">
        <f t="shared" si="5"/>
        <v>1.2251023890784984</v>
      </c>
      <c r="L15" s="186">
        <f>IF(L7&lt;&gt;"",(K15*(1+L14)),"")</f>
        <v>1.2576871644298739</v>
      </c>
      <c r="M15" s="184">
        <f>IF(M7&lt;&gt;"",(L15*(1+M14)),"")</f>
        <v>1.2911386163906211</v>
      </c>
      <c r="N15" s="184">
        <f t="shared" ref="N15:P15" si="6">IF(N7&lt;&gt;"",(M15*(1+N14)),"")</f>
        <v>1.3254797964728995</v>
      </c>
      <c r="O15" s="184">
        <f t="shared" si="6"/>
        <v>1.3607343693036189</v>
      </c>
      <c r="P15" s="184">
        <f t="shared" si="6"/>
        <v>1.3969266289318163</v>
      </c>
    </row>
    <row r="17" spans="2:16" s="68" customFormat="1" ht="12.75" customHeight="1">
      <c r="C17" s="22" t="s">
        <v>53</v>
      </c>
      <c r="D17" s="69"/>
      <c r="E17" s="69"/>
      <c r="F17" s="69"/>
      <c r="M17" s="70"/>
    </row>
    <row r="18" spans="2:16" ht="11.25" customHeight="1">
      <c r="B18" s="66"/>
      <c r="C18" s="66"/>
      <c r="D18" s="66"/>
      <c r="E18" s="66"/>
      <c r="F18" s="62"/>
      <c r="M18" s="17"/>
      <c r="N18" s="2"/>
    </row>
    <row r="19" spans="2:16" ht="11.25" customHeight="1">
      <c r="C19" s="13"/>
      <c r="D19" s="62" t="s">
        <v>47</v>
      </c>
      <c r="E19" s="62" t="s">
        <v>48</v>
      </c>
      <c r="F19" s="66"/>
      <c r="G19" s="122" t="str">
        <f>G7</f>
        <v>2021–22</v>
      </c>
      <c r="H19" s="122" t="str">
        <f t="shared" ref="H19:P19" si="7">H7</f>
        <v>2022–23</v>
      </c>
      <c r="I19" s="122" t="str">
        <f t="shared" si="7"/>
        <v>2023–24</v>
      </c>
      <c r="J19" s="122" t="str">
        <f t="shared" si="7"/>
        <v>2024–25</v>
      </c>
      <c r="K19" s="122" t="str">
        <f t="shared" si="7"/>
        <v>2025–26</v>
      </c>
      <c r="L19" s="122" t="str">
        <f t="shared" si="7"/>
        <v>2026-27</v>
      </c>
      <c r="M19" s="122" t="str">
        <f t="shared" si="7"/>
        <v>2027–28</v>
      </c>
      <c r="N19" s="122" t="str">
        <f t="shared" si="7"/>
        <v>2028–29</v>
      </c>
      <c r="O19" s="122" t="str">
        <f t="shared" si="7"/>
        <v>2029–30</v>
      </c>
      <c r="P19" s="122" t="str">
        <f t="shared" si="7"/>
        <v>2030–31</v>
      </c>
    </row>
    <row r="20" spans="2:16" ht="11.25" customHeight="1">
      <c r="C20" s="67" t="s">
        <v>54</v>
      </c>
      <c r="D20" s="65" t="s">
        <v>52</v>
      </c>
      <c r="E20" s="65" t="s">
        <v>50</v>
      </c>
      <c r="F20" s="66"/>
      <c r="G20" s="109">
        <v>2.8994637906181928E-2</v>
      </c>
      <c r="H20" s="109">
        <v>2.8189251650922342E-2</v>
      </c>
      <c r="I20" s="109">
        <v>2.8740015675159557E-2</v>
      </c>
      <c r="J20" s="109">
        <v>2.8921903460650666E-2</v>
      </c>
      <c r="K20" s="109">
        <v>2.9115095031160988E-2</v>
      </c>
      <c r="L20" s="93"/>
      <c r="M20" s="93"/>
      <c r="N20" s="93"/>
      <c r="O20" s="93"/>
      <c r="P20" s="93"/>
    </row>
    <row r="21" spans="2:16" ht="11.25" customHeight="1">
      <c r="C21" s="105" t="s">
        <v>55</v>
      </c>
      <c r="D21" s="65" t="s">
        <v>52</v>
      </c>
      <c r="E21" s="65" t="s">
        <v>50</v>
      </c>
      <c r="F21" s="66"/>
      <c r="G21" s="137"/>
      <c r="H21" s="137"/>
      <c r="I21" s="137"/>
      <c r="J21" s="137"/>
      <c r="K21" s="137"/>
      <c r="L21" s="109">
        <v>3.2954400416795253E-2</v>
      </c>
      <c r="M21" s="109">
        <v>3.3363518850985721E-2</v>
      </c>
      <c r="N21" s="109">
        <v>3.4181755719366526E-2</v>
      </c>
      <c r="O21" s="109">
        <v>3.5058438078346119E-2</v>
      </c>
      <c r="P21" s="109">
        <v>3.6870248286903842E-2</v>
      </c>
    </row>
    <row r="22" spans="2:16" ht="11.25" customHeight="1">
      <c r="C22" s="67" t="s">
        <v>56</v>
      </c>
      <c r="D22" s="65" t="s">
        <v>57</v>
      </c>
      <c r="E22" s="65" t="s">
        <v>50</v>
      </c>
      <c r="F22" s="66"/>
      <c r="G22" s="187">
        <f>IF(AND(G8&lt;&gt;"",G20&lt;&gt;""),((1+G20)*(1+G8)-1),"")</f>
        <v>6.4991890597438928E-2</v>
      </c>
      <c r="H22" s="187">
        <f>IF(AND(H8&lt;&gt;"",H20&lt;&gt;""),((1+H20)*(1+H8)-1),"")</f>
        <v>0.10871520293438297</v>
      </c>
      <c r="I22" s="187">
        <f>IF(AND(I8&lt;&gt;"",I20&lt;&gt;""),((1+I20)*(1+I8)-1),"")</f>
        <v>7.0424435270559638E-2</v>
      </c>
      <c r="J22" s="187">
        <f>IF(AND(J8&lt;&gt;"",J20&lt;&gt;""),((1+J20)*(1+J8)-1),"")</f>
        <v>5.3870046601136812E-2</v>
      </c>
      <c r="K22" s="187">
        <f>IF(AND(K8&lt;&gt;"",K20&lt;&gt;""),((1+K20)*(1+K8)-1),"")</f>
        <v>5.9988547882095844E-2</v>
      </c>
      <c r="L22" s="187">
        <f>IF(AND(L9&lt;&gt;"",L21&lt;&gt;""),((1+L21)*(1+L9)-1),"")</f>
        <v>6.0428501672212365E-2</v>
      </c>
      <c r="M22" s="187">
        <f>IF(AND(M9&lt;&gt;"",M21&lt;&gt;""),((1+M21)*(1+M9)-1),"")</f>
        <v>6.0848501672212452E-2</v>
      </c>
      <c r="N22" s="187">
        <f>IF(AND(N9&lt;&gt;"",N21&lt;&gt;""),((1+N21)*(1+N9)-1),"")</f>
        <v>6.1688501672212182E-2</v>
      </c>
      <c r="O22" s="187">
        <f t="shared" ref="O22:P22" si="8">IF(AND(O9&lt;&gt;"",O21&lt;&gt;""),((1+O21)*(1+O9)-1),"")</f>
        <v>6.2588501672212304E-2</v>
      </c>
      <c r="P22" s="187">
        <f t="shared" si="8"/>
        <v>6.4448501672212499E-2</v>
      </c>
    </row>
    <row r="23" spans="2:16" ht="11.25" customHeight="1">
      <c r="B23" s="2"/>
      <c r="C23" s="67"/>
      <c r="D23" s="65"/>
      <c r="E23" s="65"/>
      <c r="F23" s="66"/>
      <c r="G23" s="72"/>
      <c r="H23" s="16"/>
      <c r="I23" s="16"/>
      <c r="J23" s="16"/>
      <c r="K23" s="16"/>
      <c r="M23" s="17"/>
      <c r="N23" s="2"/>
    </row>
    <row r="24" spans="2:16" s="50" customFormat="1" ht="12.75" customHeight="1">
      <c r="B24" s="22" t="s">
        <v>18</v>
      </c>
      <c r="D24" s="51"/>
      <c r="E24" s="5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34"/>
  <sheetViews>
    <sheetView zoomScale="110" zoomScaleNormal="110" workbookViewId="0">
      <selection activeCell="C31" sqref="C31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2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3"/>
      <c r="H1" s="79"/>
      <c r="I1" s="80" t="s">
        <v>19</v>
      </c>
      <c r="J1" s="107" t="s">
        <v>20</v>
      </c>
      <c r="K1" s="112" t="s">
        <v>21</v>
      </c>
    </row>
    <row r="2" spans="2:12" ht="18" customHeight="1">
      <c r="B2" s="10" t="s">
        <v>58</v>
      </c>
      <c r="D2" s="10"/>
      <c r="E2" s="10"/>
      <c r="F2" s="10"/>
      <c r="G2" s="10"/>
    </row>
    <row r="3" spans="2:12" ht="3" customHeight="1">
      <c r="C3" s="1"/>
      <c r="D3" s="1"/>
      <c r="E3" s="1"/>
      <c r="F3" s="1"/>
      <c r="G3" s="1"/>
    </row>
    <row r="4" spans="2:12" s="8" customFormat="1" ht="12.75" customHeight="1">
      <c r="B4" s="22" t="s">
        <v>59</v>
      </c>
      <c r="D4" s="6"/>
      <c r="E4" s="6"/>
      <c r="F4" s="6"/>
      <c r="G4" s="6"/>
    </row>
    <row r="5" spans="2:12" ht="10.5" customHeight="1">
      <c r="D5" s="55"/>
      <c r="E5" s="55"/>
      <c r="F5" s="55"/>
      <c r="G5" s="55"/>
    </row>
    <row r="6" spans="2:12" s="55" customFormat="1" ht="10.5" customHeight="1">
      <c r="D6" s="62" t="s">
        <v>47</v>
      </c>
      <c r="E6" s="62" t="s">
        <v>48</v>
      </c>
      <c r="F6" s="62" t="s">
        <v>60</v>
      </c>
      <c r="G6" s="52"/>
      <c r="H6" s="124" t="str">
        <f>IF('Input | General'!D14="Yes",'Input | General'!D13,"n/a")</f>
        <v>2021–22</v>
      </c>
      <c r="I6" s="124" t="str">
        <f>IF('Input | General'!E14="Yes",'Input | General'!E13,"n/a")</f>
        <v>2022–23</v>
      </c>
      <c r="J6" s="124" t="str">
        <f>IF('Input | General'!F14="Yes",'Input | General'!F13,"n/a")</f>
        <v>2023–24</v>
      </c>
      <c r="K6" s="124" t="str">
        <f>IF('Input | General'!G14="Yes",'Input | General'!G13,"n/a")</f>
        <v>2024–25</v>
      </c>
      <c r="L6" s="124" t="str">
        <f>IF('Input | General'!H14="Yes",'Input | General'!H13,"n/a")</f>
        <v>2025–26</v>
      </c>
    </row>
    <row r="7" spans="2:12" s="55" customFormat="1" ht="10.5" customHeight="1"/>
    <row r="8" spans="2:12" ht="10.5" customHeight="1">
      <c r="C8" s="67" t="s">
        <v>61</v>
      </c>
      <c r="D8" s="65" t="s">
        <v>52</v>
      </c>
      <c r="E8" s="65" t="s">
        <v>62</v>
      </c>
      <c r="F8" s="65" t="str">
        <f>'Input | Inflation and Disc Rate'!$F$7</f>
        <v>2020–21</v>
      </c>
      <c r="G8" s="55"/>
      <c r="H8" s="110">
        <v>108.06491959008569</v>
      </c>
      <c r="I8" s="110">
        <v>109.7541844228479</v>
      </c>
      <c r="J8" s="110">
        <v>99.976053490148061</v>
      </c>
      <c r="K8" s="110">
        <v>102.08467217464474</v>
      </c>
      <c r="L8" s="110">
        <v>92.89717049437391</v>
      </c>
    </row>
    <row r="9" spans="2:12" ht="10.5" customHeight="1">
      <c r="C9" s="67" t="s">
        <v>63</v>
      </c>
      <c r="D9" s="65" t="s">
        <v>52</v>
      </c>
      <c r="E9" s="65" t="s">
        <v>62</v>
      </c>
      <c r="F9" s="65" t="str">
        <f>'Input | Inflation and Disc Rate'!$F$7</f>
        <v>2020–21</v>
      </c>
      <c r="G9" s="55"/>
      <c r="H9" s="110">
        <v>9.0093042417191363E-2</v>
      </c>
      <c r="I9" s="110">
        <v>9.0093042417191363E-2</v>
      </c>
      <c r="J9" s="110">
        <v>9.0093042417191363E-2</v>
      </c>
      <c r="K9" s="110">
        <v>9.0093042417191363E-2</v>
      </c>
      <c r="L9" s="110">
        <v>9.0093042417191363E-2</v>
      </c>
    </row>
    <row r="10" spans="2:12" ht="10.5" customHeight="1">
      <c r="C10" s="67" t="s">
        <v>64</v>
      </c>
      <c r="D10" s="65" t="s">
        <v>52</v>
      </c>
      <c r="E10" s="65" t="s">
        <v>62</v>
      </c>
      <c r="F10" s="65" t="str">
        <f>'Input | Inflation and Disc Rate'!$F$7</f>
        <v>2020–21</v>
      </c>
      <c r="G10" s="55"/>
      <c r="H10" s="110">
        <v>0</v>
      </c>
      <c r="I10" s="110">
        <v>0</v>
      </c>
      <c r="J10" s="110">
        <v>0</v>
      </c>
      <c r="K10" s="110">
        <v>0</v>
      </c>
      <c r="L10" s="110">
        <v>0</v>
      </c>
    </row>
    <row r="11" spans="2:12" ht="10.5" customHeight="1">
      <c r="C11" s="67" t="s">
        <v>65</v>
      </c>
      <c r="D11" s="65" t="s">
        <v>52</v>
      </c>
      <c r="E11" s="65" t="s">
        <v>62</v>
      </c>
      <c r="F11" s="65" t="str">
        <f>'Input | Inflation and Disc Rate'!$F$7</f>
        <v>2020–21</v>
      </c>
      <c r="G11" s="55"/>
      <c r="H11" s="110">
        <v>27.665861231342781</v>
      </c>
      <c r="I11" s="110">
        <v>24.528628812684321</v>
      </c>
      <c r="J11" s="110">
        <v>23.879914746705619</v>
      </c>
      <c r="K11" s="110">
        <v>24.659557606808004</v>
      </c>
      <c r="L11" s="110">
        <v>25.563898353157853</v>
      </c>
    </row>
    <row r="12" spans="2:12" s="55" customFormat="1" ht="10.5" customHeight="1">
      <c r="H12" s="54"/>
      <c r="I12" s="54"/>
      <c r="J12" s="54"/>
      <c r="K12" s="54"/>
      <c r="L12" s="54"/>
    </row>
    <row r="13" spans="2:12" ht="10.5" customHeight="1">
      <c r="C13" s="64" t="s">
        <v>66</v>
      </c>
      <c r="D13" s="63" t="s">
        <v>57</v>
      </c>
      <c r="E13" s="125" t="s">
        <v>62</v>
      </c>
      <c r="F13" s="126" t="str">
        <f>'Input | Inflation and Disc Rate'!$F$7</f>
        <v>2020–21</v>
      </c>
      <c r="G13" s="55"/>
      <c r="H13" s="159">
        <f>IF(H6="n/a", "", H8-H9-H10-H11)</f>
        <v>80.308965316325725</v>
      </c>
      <c r="I13" s="159">
        <f t="shared" ref="I13:L13" si="0">IF(I6="n/a", "", I8-I9-I10-I11)</f>
        <v>85.135462567746387</v>
      </c>
      <c r="J13" s="159">
        <f t="shared" si="0"/>
        <v>76.006045701025243</v>
      </c>
      <c r="K13" s="159">
        <f t="shared" si="0"/>
        <v>77.335021525419535</v>
      </c>
      <c r="L13" s="159">
        <f t="shared" si="0"/>
        <v>67.243179098798862</v>
      </c>
    </row>
    <row r="14" spans="2:12" ht="10.5" customHeight="1">
      <c r="D14" s="55"/>
      <c r="E14" s="55"/>
      <c r="F14" s="55"/>
      <c r="G14" s="55"/>
    </row>
    <row r="15" spans="2:12" s="8" customFormat="1" ht="12.75" customHeight="1">
      <c r="B15" s="61" t="s">
        <v>67</v>
      </c>
      <c r="D15" s="15"/>
      <c r="E15" s="15"/>
      <c r="F15" s="15"/>
      <c r="G15" s="15"/>
    </row>
    <row r="17" spans="2:12" ht="10.5" customHeight="1">
      <c r="B17" s="60"/>
      <c r="C17" s="55"/>
      <c r="D17" s="62" t="s">
        <v>47</v>
      </c>
      <c r="E17" s="62" t="s">
        <v>48</v>
      </c>
      <c r="F17" s="62" t="s">
        <v>60</v>
      </c>
      <c r="G17" s="52"/>
      <c r="H17" s="124" t="str">
        <f>H6</f>
        <v>2021–22</v>
      </c>
      <c r="I17" s="124" t="str">
        <f t="shared" ref="I17:L17" si="1">I6</f>
        <v>2022–23</v>
      </c>
      <c r="J17" s="124" t="str">
        <f t="shared" si="1"/>
        <v>2023–24</v>
      </c>
      <c r="K17" s="124" t="str">
        <f t="shared" si="1"/>
        <v>2024–25</v>
      </c>
      <c r="L17" s="124" t="str">
        <f t="shared" si="1"/>
        <v>2025–26</v>
      </c>
    </row>
    <row r="18" spans="2:12" ht="10.5" customHeight="1">
      <c r="B18" s="60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2:12" ht="10.5" customHeight="1">
      <c r="B19" s="60"/>
      <c r="C19" s="67" t="s">
        <v>68</v>
      </c>
      <c r="D19" s="65" t="s">
        <v>52</v>
      </c>
      <c r="E19" s="65" t="s">
        <v>62</v>
      </c>
      <c r="F19" s="65" t="s">
        <v>69</v>
      </c>
      <c r="G19" s="55"/>
      <c r="H19" s="110">
        <v>93.585303999999994</v>
      </c>
      <c r="I19" s="110">
        <v>98.713052000000005</v>
      </c>
      <c r="J19" s="110">
        <v>97.223055958482036</v>
      </c>
      <c r="K19" s="110">
        <v>137.80066456448642</v>
      </c>
      <c r="L19" s="110">
        <v>100.761201290366</v>
      </c>
    </row>
    <row r="20" spans="2:12" ht="10.5" customHeight="1">
      <c r="B20" s="60"/>
      <c r="C20" s="67" t="s">
        <v>63</v>
      </c>
      <c r="D20" s="65" t="s">
        <v>52</v>
      </c>
      <c r="E20" s="65" t="s">
        <v>62</v>
      </c>
      <c r="F20" s="65" t="s">
        <v>69</v>
      </c>
      <c r="G20" s="99"/>
      <c r="H20" s="111">
        <v>4.2613719999999997</v>
      </c>
      <c r="I20" s="110">
        <v>5.780278</v>
      </c>
      <c r="J20" s="110">
        <v>3.8728001269853767</v>
      </c>
      <c r="K20" s="110">
        <v>4.1264843333426109</v>
      </c>
      <c r="L20" s="110">
        <v>4.3202610000000004</v>
      </c>
    </row>
    <row r="21" spans="2:12" ht="10.5" customHeight="1">
      <c r="B21" s="60"/>
      <c r="C21" s="98" t="s">
        <v>64</v>
      </c>
      <c r="D21" s="65" t="s">
        <v>52</v>
      </c>
      <c r="E21" s="65" t="s">
        <v>62</v>
      </c>
      <c r="F21" s="65" t="s">
        <v>69</v>
      </c>
      <c r="G21" s="99"/>
      <c r="H21" s="111">
        <v>7.0151789999999992E-2</v>
      </c>
      <c r="I21" s="110">
        <v>0</v>
      </c>
      <c r="J21" s="110">
        <v>0</v>
      </c>
      <c r="K21" s="110">
        <v>0</v>
      </c>
      <c r="L21" s="110">
        <v>0</v>
      </c>
    </row>
    <row r="22" spans="2:12" ht="10.5" customHeight="1">
      <c r="B22" s="60"/>
      <c r="C22" s="106" t="s">
        <v>65</v>
      </c>
      <c r="D22" s="65" t="s">
        <v>52</v>
      </c>
      <c r="E22" s="65" t="s">
        <v>62</v>
      </c>
      <c r="F22" s="65" t="s">
        <v>69</v>
      </c>
      <c r="G22" s="55"/>
      <c r="H22" s="111">
        <v>21.411207000000001</v>
      </c>
      <c r="I22" s="110">
        <v>24.356534</v>
      </c>
      <c r="J22" s="110">
        <v>25.068183174615385</v>
      </c>
      <c r="K22" s="110">
        <v>26.478617785683326</v>
      </c>
      <c r="L22" s="110">
        <v>32.523020753484481</v>
      </c>
    </row>
    <row r="23" spans="2:12" ht="10.5" customHeight="1">
      <c r="B23" s="60"/>
      <c r="C23" s="55"/>
      <c r="D23" s="55"/>
      <c r="E23" s="55"/>
      <c r="F23" s="55"/>
      <c r="G23" s="55"/>
      <c r="H23" s="54"/>
      <c r="I23" s="54"/>
      <c r="J23" s="54"/>
      <c r="K23" s="54"/>
      <c r="L23" s="54"/>
    </row>
    <row r="24" spans="2:12" ht="10.5" customHeight="1">
      <c r="B24" s="60"/>
      <c r="C24" s="64" t="s">
        <v>70</v>
      </c>
      <c r="D24" s="63" t="s">
        <v>57</v>
      </c>
      <c r="E24" s="127" t="s">
        <v>62</v>
      </c>
      <c r="F24" s="127" t="s">
        <v>69</v>
      </c>
      <c r="G24" s="55"/>
      <c r="H24" s="159">
        <f>IF(H17="n/a", "", H19-H20-H21-H22)</f>
        <v>67.842573209999998</v>
      </c>
      <c r="I24" s="159">
        <f t="shared" ref="I24:L24" si="2">IF(I17="n/a", "", I19-I20-I21-I22)</f>
        <v>68.576240000000013</v>
      </c>
      <c r="J24" s="159">
        <f t="shared" si="2"/>
        <v>68.282072656881269</v>
      </c>
      <c r="K24" s="159">
        <f t="shared" si="2"/>
        <v>107.1955624454605</v>
      </c>
      <c r="L24" s="159">
        <f t="shared" si="2"/>
        <v>63.91791953688152</v>
      </c>
    </row>
    <row r="25" spans="2:12" ht="10.5" customHeight="1">
      <c r="B25" s="60"/>
      <c r="C25" s="2"/>
    </row>
    <row r="26" spans="2:12" s="8" customFormat="1" ht="12.75" customHeight="1">
      <c r="B26" s="61" t="s">
        <v>71</v>
      </c>
      <c r="D26" s="15"/>
      <c r="E26" s="15"/>
      <c r="F26" s="15"/>
      <c r="G26" s="15"/>
    </row>
    <row r="27" spans="2:12" ht="10.5" customHeight="1">
      <c r="D27" s="55"/>
      <c r="E27" s="55"/>
      <c r="F27" s="55"/>
      <c r="G27" s="55"/>
    </row>
    <row r="28" spans="2:12" ht="10.5" customHeight="1">
      <c r="D28" s="55"/>
      <c r="E28" s="55"/>
      <c r="F28" s="55"/>
      <c r="G28" s="55"/>
      <c r="H28" s="124" t="str">
        <f>'Input | General'!D19</f>
        <v>2026-27</v>
      </c>
      <c r="I28" s="124" t="str">
        <f>'Input | General'!E19</f>
        <v>2027–28</v>
      </c>
      <c r="J28" s="124" t="str">
        <f>'Input | General'!F19</f>
        <v>2028–29</v>
      </c>
      <c r="K28" s="124" t="str">
        <f>'Input | General'!G19</f>
        <v>2029–30</v>
      </c>
      <c r="L28" s="124" t="str">
        <f>'Input | General'!H19</f>
        <v>2030–31</v>
      </c>
    </row>
    <row r="29" spans="2:12" s="14" customFormat="1" ht="10.5" customHeight="1">
      <c r="C29" s="13"/>
      <c r="D29" s="55"/>
      <c r="E29" s="55"/>
      <c r="F29" s="55"/>
      <c r="G29" s="55"/>
    </row>
    <row r="30" spans="2:12" ht="11.25" customHeight="1">
      <c r="C30" s="71" t="s">
        <v>72</v>
      </c>
      <c r="D30" s="65" t="str">
        <f>'Input | General'!$D$6</f>
        <v>AGN(SA)</v>
      </c>
      <c r="E30" s="65" t="s">
        <v>62</v>
      </c>
      <c r="F30" s="65" t="s">
        <v>69</v>
      </c>
      <c r="G30" s="55"/>
      <c r="H30" s="110">
        <v>0</v>
      </c>
      <c r="I30" s="110">
        <v>0</v>
      </c>
      <c r="J30" s="110">
        <v>0</v>
      </c>
      <c r="K30" s="110">
        <v>0</v>
      </c>
      <c r="L30" s="110">
        <v>0</v>
      </c>
    </row>
    <row r="31" spans="2:12" ht="11.25" customHeight="1">
      <c r="C31" s="71" t="s">
        <v>72</v>
      </c>
      <c r="D31" s="53" t="s">
        <v>57</v>
      </c>
      <c r="E31" s="65" t="s">
        <v>62</v>
      </c>
      <c r="F31" s="65" t="str">
        <f>'Input | Inflation and Disc Rate'!$F$7</f>
        <v>2020–21</v>
      </c>
      <c r="G31" s="55"/>
      <c r="H31" s="157">
        <f>IF(H30&lt;&gt;"",H30/('Input | Inflation and Disc Rate'!K10*(1+'Input | Inflation and Disc Rate'!L9)^0.5),"")</f>
        <v>0</v>
      </c>
      <c r="I31" s="157">
        <f>IF(I30&lt;&gt;"",I30/('Input | Inflation and Disc Rate'!L10*(1+'Input | Inflation and Disc Rate'!M9)^0.5),"")</f>
        <v>0</v>
      </c>
      <c r="J31" s="157">
        <f>IF(J30&lt;&gt;"",J30/('Input | Inflation and Disc Rate'!M10*(1+'Input | Inflation and Disc Rate'!N9)^0.5),"")</f>
        <v>0</v>
      </c>
      <c r="K31" s="157">
        <f>IF(K30&lt;&gt;"",K30/('Input | Inflation and Disc Rate'!N10*(1+'Input | Inflation and Disc Rate'!O9)^0.5),"")</f>
        <v>0</v>
      </c>
      <c r="L31" s="157">
        <f>IF(L30&lt;&gt;"",L30/('Input | Inflation and Disc Rate'!O10*(1+'Input | Inflation and Disc Rate'!P9)^0.5),"")</f>
        <v>0</v>
      </c>
    </row>
    <row r="32" spans="2:12" ht="11.25" customHeight="1">
      <c r="C32" s="71" t="s">
        <v>72</v>
      </c>
      <c r="D32" s="53" t="s">
        <v>52</v>
      </c>
      <c r="E32" s="65" t="s">
        <v>62</v>
      </c>
      <c r="F32" s="65" t="s">
        <v>69</v>
      </c>
      <c r="G32" s="55"/>
      <c r="H32" s="157">
        <f>IF(H30&lt;&gt;"",H31*'Input | Inflation and Disc Rate'!K15*(1+'Input | Inflation and Disc Rate'!L14)^0.5,"")</f>
        <v>0</v>
      </c>
      <c r="I32" s="157">
        <f>IF(I30&lt;&gt;"",I31*'Input | Inflation and Disc Rate'!L15*(1+'Input | Inflation and Disc Rate'!M14)^0.5,"")</f>
        <v>0</v>
      </c>
      <c r="J32" s="157">
        <f>IF(J30&lt;&gt;"",J31*'Input | Inflation and Disc Rate'!M15*(1+'Input | Inflation and Disc Rate'!N14)^0.5,"")</f>
        <v>0</v>
      </c>
      <c r="K32" s="157">
        <f>IF(K30&lt;&gt;"",K31*'Input | Inflation and Disc Rate'!N15*(1+'Input | Inflation and Disc Rate'!O14)^0.5,"")</f>
        <v>0</v>
      </c>
      <c r="L32" s="157">
        <f>IF(L30&lt;&gt;"",L31*'Input | Inflation and Disc Rate'!O15*(1+'Input | Inflation and Disc Rate'!P14)^0.5,"")</f>
        <v>0</v>
      </c>
    </row>
    <row r="34" spans="2:2" s="50" customFormat="1" ht="12.75" customHeight="1">
      <c r="B34" s="22" t="s">
        <v>18</v>
      </c>
    </row>
  </sheetData>
  <conditionalFormatting sqref="H20:H22">
    <cfRule type="expression" dxfId="17" priority="2">
      <formula>IF($H$6&lt;&gt;"","FALSE","TRUE")</formula>
    </cfRule>
  </conditionalFormatting>
  <conditionalFormatting sqref="H8:L11">
    <cfRule type="expression" dxfId="16" priority="5">
      <formula>IF($H$6&lt;&gt;"","FALSE","TRUE")</formula>
    </cfRule>
  </conditionalFormatting>
  <conditionalFormatting sqref="H19:L19">
    <cfRule type="expression" dxfId="15" priority="14">
      <formula>IF($H$6&lt;&gt;"","FALSE","TRUE")</formula>
    </cfRule>
  </conditionalFormatting>
  <conditionalFormatting sqref="H30:L30">
    <cfRule type="expression" dxfId="14" priority="3">
      <formula>IF($H$6&lt;&gt;"","FALSE","TRUE")</formula>
    </cfRule>
  </conditionalFormatting>
  <conditionalFormatting sqref="I20:L22">
    <cfRule type="expression" dxfId="13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61"/>
  <sheetViews>
    <sheetView zoomScale="110" zoomScaleNormal="110" workbookViewId="0">
      <selection activeCell="K9" sqref="K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2" ht="18" customHeight="1">
      <c r="B1" s="3" t="str">
        <f>'Input | General'!$B$1</f>
        <v>AGN(SA) 2026-31 Gas AA Proposal - Capital expenditure sharing scheme model</v>
      </c>
      <c r="D1" s="3"/>
      <c r="E1" s="3"/>
      <c r="F1" s="3"/>
      <c r="G1" s="3"/>
      <c r="H1" s="79"/>
      <c r="I1" s="80" t="s">
        <v>19</v>
      </c>
      <c r="J1" s="107" t="s">
        <v>20</v>
      </c>
      <c r="K1" s="112" t="s">
        <v>21</v>
      </c>
    </row>
    <row r="2" spans="2:12" ht="18" customHeight="1">
      <c r="B2" s="10" t="s">
        <v>73</v>
      </c>
      <c r="D2" s="10"/>
      <c r="E2" s="142"/>
      <c r="F2" s="10"/>
      <c r="G2" s="10"/>
    </row>
    <row r="3" spans="2:12" ht="13.5" customHeight="1">
      <c r="C3" s="1"/>
      <c r="D3" s="1"/>
      <c r="E3" s="1"/>
      <c r="F3" s="1"/>
      <c r="G3" s="1"/>
    </row>
    <row r="4" spans="2:12" s="8" customFormat="1" ht="12.75" customHeight="1">
      <c r="B4" s="22" t="s">
        <v>74</v>
      </c>
      <c r="D4" s="6"/>
      <c r="E4" s="6"/>
      <c r="F4" s="6"/>
      <c r="G4" s="6"/>
    </row>
    <row r="5" spans="2:12" ht="10.5" customHeight="1">
      <c r="D5" s="55"/>
      <c r="E5" s="55"/>
      <c r="F5" s="55"/>
      <c r="G5" s="55"/>
    </row>
    <row r="6" spans="2:12" s="55" customFormat="1" ht="10.5" customHeight="1">
      <c r="D6" s="62" t="s">
        <v>47</v>
      </c>
      <c r="E6" s="62" t="s">
        <v>48</v>
      </c>
      <c r="F6" s="62" t="s">
        <v>60</v>
      </c>
      <c r="G6" s="52"/>
      <c r="H6" s="124" t="str">
        <f>IF('Input | General'!D16="Yes",'Input | General'!D13,"n/a")</f>
        <v>2021–22</v>
      </c>
      <c r="I6" s="124" t="str">
        <f>IF('Input | General'!E16="Yes",'Input | General'!E13,"n/a")</f>
        <v>2022–23</v>
      </c>
      <c r="J6" s="124" t="str">
        <f>IF('Input | General'!F16="Yes",'Input | General'!F13,"n/a")</f>
        <v>2023–24</v>
      </c>
      <c r="K6" s="124" t="str">
        <f>IF('Input | General'!G16="Yes",'Input | General'!G13,"n/a")</f>
        <v>2024–25</v>
      </c>
      <c r="L6" s="124" t="str">
        <f>IF('Input | General'!H16="Yes",'Input | General'!H13,"n/a")</f>
        <v>n/a</v>
      </c>
    </row>
    <row r="7" spans="2:12" s="55" customFormat="1" ht="10.5" customHeight="1">
      <c r="C7" s="143" t="s">
        <v>75</v>
      </c>
    </row>
    <row r="8" spans="2:12" s="55" customFormat="1" ht="10.5" customHeight="1">
      <c r="H8" s="144"/>
    </row>
    <row r="9" spans="2:12" ht="10.5" customHeight="1">
      <c r="C9" s="145" t="s">
        <v>76</v>
      </c>
      <c r="D9" s="65" t="str">
        <f>'Input | General'!$D$6</f>
        <v>AGN(SA)</v>
      </c>
      <c r="E9" s="65" t="s">
        <v>77</v>
      </c>
      <c r="F9" s="65" t="s">
        <v>78</v>
      </c>
      <c r="G9" s="55"/>
      <c r="H9" s="146">
        <v>466417</v>
      </c>
      <c r="I9" s="146">
        <f>H10</f>
        <v>471641</v>
      </c>
      <c r="J9" s="146">
        <v>476885</v>
      </c>
      <c r="K9" s="146">
        <v>483336</v>
      </c>
      <c r="L9" s="146"/>
    </row>
    <row r="10" spans="2:12" s="55" customFormat="1" ht="10.5" customHeight="1">
      <c r="C10" s="145" t="s">
        <v>79</v>
      </c>
      <c r="D10" s="65" t="str">
        <f>'Input | General'!$D$6</f>
        <v>AGN(SA)</v>
      </c>
      <c r="E10" s="65" t="s">
        <v>77</v>
      </c>
      <c r="F10" s="65" t="s">
        <v>78</v>
      </c>
      <c r="H10" s="146">
        <v>471641</v>
      </c>
      <c r="I10" s="146">
        <v>476885</v>
      </c>
      <c r="J10" s="146">
        <v>483336</v>
      </c>
      <c r="K10" s="146">
        <v>487990.39460000006</v>
      </c>
      <c r="L10" s="146"/>
    </row>
    <row r="11" spans="2:12" s="55" customFormat="1" ht="10.5" customHeight="1">
      <c r="H11" s="147"/>
      <c r="I11" s="147"/>
      <c r="J11" s="147"/>
      <c r="K11" s="147"/>
      <c r="L11" s="147"/>
    </row>
    <row r="12" spans="2:12" ht="10.5" customHeight="1">
      <c r="C12" s="64" t="s">
        <v>80</v>
      </c>
      <c r="D12" s="63" t="s">
        <v>57</v>
      </c>
      <c r="E12" s="125" t="s">
        <v>77</v>
      </c>
      <c r="F12" s="126" t="s">
        <v>78</v>
      </c>
      <c r="G12" s="55"/>
      <c r="H12" s="112">
        <f>IFERROR(AVERAGE(H9:H10),NA())</f>
        <v>469029</v>
      </c>
      <c r="I12" s="112">
        <f>IFERROR(AVERAGE(I9:I10),NA())</f>
        <v>474263</v>
      </c>
      <c r="J12" s="112">
        <f>IFERROR(AVERAGE(J9:J10),NA())</f>
        <v>480110.5</v>
      </c>
      <c r="K12" s="213">
        <f>IFERROR(AVERAGE(K9:K10),NA())</f>
        <v>485663.1973</v>
      </c>
      <c r="L12" s="112"/>
    </row>
    <row r="13" spans="2:12" s="55" customFormat="1" ht="20.25" customHeight="1"/>
    <row r="14" spans="2:12" s="55" customFormat="1" ht="10.5" customHeight="1"/>
    <row r="15" spans="2:12" ht="10.5" customHeight="1">
      <c r="B15" s="60"/>
      <c r="C15" s="145" t="str">
        <f>"Conversion to per "&amp;H15&amp;" customer basis"</f>
        <v>Conversion to per 1000 customer basis</v>
      </c>
      <c r="D15" s="151" t="s">
        <v>81</v>
      </c>
      <c r="E15" s="65" t="s">
        <v>77</v>
      </c>
      <c r="F15" s="65" t="s">
        <v>78</v>
      </c>
      <c r="H15" s="107">
        <v>1000</v>
      </c>
    </row>
    <row r="18" spans="2:12" s="55" customFormat="1" ht="10.5" customHeight="1">
      <c r="C18" s="143" t="s">
        <v>82</v>
      </c>
      <c r="H18" s="148"/>
      <c r="I18" s="148"/>
      <c r="J18" s="148"/>
    </row>
    <row r="19" spans="2:12" s="55" customFormat="1" ht="10.5" customHeight="1">
      <c r="H19" s="144"/>
    </row>
    <row r="20" spans="2:12" ht="10.5" customHeight="1">
      <c r="C20" s="145" t="s">
        <v>76</v>
      </c>
      <c r="D20" s="65" t="str">
        <f>'Input | General'!$D$6</f>
        <v>AGN(SA)</v>
      </c>
      <c r="E20" s="65" t="s">
        <v>83</v>
      </c>
      <c r="F20" s="65" t="s">
        <v>78</v>
      </c>
      <c r="G20" s="55"/>
      <c r="H20" s="146">
        <v>8270</v>
      </c>
      <c r="I20" s="146">
        <f>H21</f>
        <v>8316.5</v>
      </c>
      <c r="J20" s="146">
        <f>I21</f>
        <v>8410.6806569600067</v>
      </c>
      <c r="K20" s="146">
        <f>J21</f>
        <v>8454.8605499997066</v>
      </c>
      <c r="L20" s="146"/>
    </row>
    <row r="21" spans="2:12" s="55" customFormat="1" ht="10.5" customHeight="1">
      <c r="C21" s="145" t="s">
        <v>79</v>
      </c>
      <c r="D21" s="65" t="str">
        <f>'Input | General'!$D$6</f>
        <v>AGN(SA)</v>
      </c>
      <c r="E21" s="65" t="s">
        <v>84</v>
      </c>
      <c r="F21" s="65" t="s">
        <v>78</v>
      </c>
      <c r="H21" s="146">
        <v>8316.5</v>
      </c>
      <c r="I21" s="146">
        <v>8410.6806569600067</v>
      </c>
      <c r="J21" s="146">
        <v>8454.8605499997066</v>
      </c>
      <c r="K21" s="146">
        <v>8508.0087092350623</v>
      </c>
      <c r="L21" s="146"/>
    </row>
    <row r="22" spans="2:12" s="55" customFormat="1" ht="10.5" customHeight="1">
      <c r="H22" s="148"/>
      <c r="I22" s="148"/>
      <c r="J22" s="144"/>
    </row>
    <row r="23" spans="2:12" ht="10.5" customHeight="1">
      <c r="C23" s="64" t="s">
        <v>85</v>
      </c>
      <c r="D23" s="63" t="s">
        <v>57</v>
      </c>
      <c r="E23" s="125" t="s">
        <v>84</v>
      </c>
      <c r="F23" s="126" t="s">
        <v>78</v>
      </c>
      <c r="G23" s="55"/>
      <c r="H23" s="112">
        <f>IFERROR(AVERAGE(H20:H21),NA())</f>
        <v>8293.25</v>
      </c>
      <c r="I23" s="112">
        <f>IFERROR(AVERAGE(I20:I21),NA())</f>
        <v>8363.5903284800042</v>
      </c>
      <c r="J23" s="112">
        <f>IFERROR(AVERAGE(J20:J21),NA())</f>
        <v>8432.7706034798575</v>
      </c>
      <c r="K23" s="112">
        <f>IFERROR(AVERAGE(K20:K21),NA())</f>
        <v>8481.4346296173844</v>
      </c>
      <c r="L23" s="112"/>
    </row>
    <row r="24" spans="2:12" s="55" customFormat="1" ht="10.5" customHeight="1">
      <c r="H24" s="149"/>
      <c r="I24" s="149"/>
      <c r="J24" s="149"/>
    </row>
    <row r="25" spans="2:12" s="8" customFormat="1" ht="12.75" customHeight="1">
      <c r="B25" s="22" t="s">
        <v>86</v>
      </c>
      <c r="D25" s="6"/>
      <c r="E25" s="6"/>
      <c r="F25" s="6"/>
      <c r="G25" s="6"/>
    </row>
    <row r="26" spans="2:12" ht="10.5" customHeight="1">
      <c r="D26" s="55"/>
      <c r="E26" s="55"/>
      <c r="F26" s="55"/>
      <c r="G26" s="55"/>
    </row>
    <row r="27" spans="2:12" s="55" customFormat="1" ht="10.5" customHeight="1">
      <c r="D27" s="62" t="s">
        <v>47</v>
      </c>
      <c r="E27" s="62" t="s">
        <v>48</v>
      </c>
      <c r="F27" s="62" t="s">
        <v>60</v>
      </c>
      <c r="G27" s="52"/>
      <c r="H27" s="124" t="str">
        <f>H6</f>
        <v>2021–22</v>
      </c>
      <c r="I27" s="124" t="str">
        <f>I6</f>
        <v>2022–23</v>
      </c>
      <c r="J27" s="124" t="str">
        <f>J6</f>
        <v>2023–24</v>
      </c>
      <c r="K27" s="124" t="str">
        <f>K6</f>
        <v>2024–25</v>
      </c>
      <c r="L27" s="124" t="str">
        <f>L6</f>
        <v>n/a</v>
      </c>
    </row>
    <row r="28" spans="2:12" s="55" customFormat="1" ht="10.5" customHeight="1">
      <c r="C28" s="143" t="s">
        <v>87</v>
      </c>
      <c r="K28" s="55" t="s">
        <v>88</v>
      </c>
    </row>
    <row r="29" spans="2:12" s="55" customFormat="1" ht="10.5" customHeight="1">
      <c r="H29" s="144"/>
    </row>
    <row r="30" spans="2:12" s="55" customFormat="1" ht="10.5" customHeight="1">
      <c r="C30" s="145" t="s">
        <v>89</v>
      </c>
      <c r="D30" s="65" t="str">
        <f>'Input | General'!$D$6</f>
        <v>AGN(SA)</v>
      </c>
      <c r="E30" s="65" t="s">
        <v>90</v>
      </c>
      <c r="F30" s="65" t="s">
        <v>78</v>
      </c>
      <c r="H30" s="146">
        <v>247</v>
      </c>
      <c r="I30" s="146">
        <v>267</v>
      </c>
      <c r="J30" s="146">
        <v>317</v>
      </c>
      <c r="K30" s="146">
        <f>233+233/10*2</f>
        <v>279.60000000000002</v>
      </c>
      <c r="L30" s="146"/>
    </row>
    <row r="31" spans="2:12" s="55" customFormat="1" ht="10.5" customHeight="1">
      <c r="C31" s="145" t="s">
        <v>91</v>
      </c>
      <c r="D31" s="65" t="str">
        <f>'Input | General'!$D$6</f>
        <v>AGN(SA)</v>
      </c>
      <c r="E31" s="65" t="s">
        <v>92</v>
      </c>
      <c r="F31" s="65" t="s">
        <v>78</v>
      </c>
      <c r="H31" s="146">
        <v>322835</v>
      </c>
      <c r="I31" s="146">
        <v>151415</v>
      </c>
      <c r="J31" s="146">
        <v>123166</v>
      </c>
      <c r="K31" s="146">
        <f>116093+116093/10*2</f>
        <v>139311.6</v>
      </c>
      <c r="L31" s="146"/>
    </row>
    <row r="33" spans="3:11" s="55" customFormat="1" ht="10.5" customHeight="1">
      <c r="C33" s="143" t="s">
        <v>93</v>
      </c>
    </row>
    <row r="34" spans="3:11" s="55" customFormat="1" ht="10.5" customHeight="1">
      <c r="H34" s="144"/>
    </row>
    <row r="35" spans="3:11" s="55" customFormat="1" ht="10.5" customHeight="1">
      <c r="C35" s="145" t="s">
        <v>94</v>
      </c>
      <c r="D35" s="65" t="str">
        <f>'Input | General'!$D$6</f>
        <v>AGN(SA)</v>
      </c>
      <c r="E35" s="65" t="s">
        <v>95</v>
      </c>
      <c r="F35" s="65" t="s">
        <v>78</v>
      </c>
      <c r="H35" s="146">
        <v>498</v>
      </c>
      <c r="I35" s="146">
        <v>317</v>
      </c>
      <c r="J35" s="146">
        <v>251</v>
      </c>
      <c r="K35" s="146">
        <f>206+206/10*2</f>
        <v>247.2</v>
      </c>
    </row>
    <row r="36" spans="3:11" s="55" customFormat="1" ht="10.5" customHeight="1">
      <c r="C36" s="145" t="s">
        <v>96</v>
      </c>
      <c r="D36" s="65" t="str">
        <f>'Input | General'!$D$6</f>
        <v>AGN(SA)</v>
      </c>
      <c r="E36" s="65" t="s">
        <v>95</v>
      </c>
      <c r="F36" s="65" t="s">
        <v>78</v>
      </c>
      <c r="H36" s="146">
        <v>1026</v>
      </c>
      <c r="I36" s="146">
        <v>841</v>
      </c>
      <c r="J36" s="146">
        <v>757</v>
      </c>
      <c r="K36" s="146">
        <f>AVERAGE(H36:J36)</f>
        <v>874.66666666666663</v>
      </c>
    </row>
    <row r="37" spans="3:11" s="55" customFormat="1" ht="10.5" customHeight="1">
      <c r="C37" s="145" t="s">
        <v>97</v>
      </c>
      <c r="D37" s="65" t="str">
        <f>'Input | General'!$D$6</f>
        <v>AGN(SA)</v>
      </c>
      <c r="E37" s="65" t="s">
        <v>95</v>
      </c>
      <c r="F37" s="65" t="s">
        <v>78</v>
      </c>
      <c r="H37" s="146">
        <v>4204</v>
      </c>
      <c r="I37" s="146">
        <v>3401</v>
      </c>
      <c r="J37" s="146">
        <v>3941</v>
      </c>
      <c r="K37" s="146">
        <f>3054+3054/10*2</f>
        <v>3664.8</v>
      </c>
    </row>
    <row r="38" spans="3:11" s="55" customFormat="1" ht="10.5" customHeight="1">
      <c r="H38" s="144"/>
      <c r="J38" s="150"/>
    </row>
    <row r="39" spans="3:11" s="55" customFormat="1" ht="10.5" hidden="1" customHeight="1">
      <c r="C39" s="143" t="s">
        <v>98</v>
      </c>
      <c r="H39" s="144"/>
      <c r="J39" s="150"/>
    </row>
    <row r="40" spans="3:11" s="55" customFormat="1" ht="10.5" hidden="1" customHeight="1">
      <c r="H40" s="144"/>
      <c r="J40" s="150"/>
    </row>
    <row r="41" spans="3:11" s="55" customFormat="1" ht="10.5" hidden="1" customHeight="1">
      <c r="C41" s="145" t="s">
        <v>98</v>
      </c>
      <c r="D41" s="65" t="str">
        <f>'Input | General'!$D$6</f>
        <v>AGN(SA)</v>
      </c>
      <c r="E41" s="65" t="s">
        <v>95</v>
      </c>
      <c r="F41" s="65" t="s">
        <v>78</v>
      </c>
      <c r="H41" s="200"/>
      <c r="I41" s="200"/>
      <c r="J41" s="200"/>
      <c r="K41" s="200"/>
    </row>
    <row r="42" spans="3:11" s="55" customFormat="1" ht="10.5" hidden="1" customHeight="1"/>
    <row r="43" spans="3:11" s="55" customFormat="1" ht="10.5" hidden="1" customHeight="1">
      <c r="C43" s="143" t="s">
        <v>99</v>
      </c>
    </row>
    <row r="44" spans="3:11" s="55" customFormat="1" ht="10.5" hidden="1" customHeight="1"/>
    <row r="45" spans="3:11" s="55" customFormat="1" ht="10.5" hidden="1" customHeight="1">
      <c r="C45" s="145" t="s">
        <v>100</v>
      </c>
      <c r="D45" s="65" t="str">
        <f>'Input | General'!$D$6</f>
        <v>AGN(SA)</v>
      </c>
      <c r="E45" s="65" t="s">
        <v>95</v>
      </c>
      <c r="F45" s="65" t="s">
        <v>78</v>
      </c>
      <c r="H45" s="200"/>
      <c r="I45" s="200"/>
      <c r="J45" s="200"/>
      <c r="K45" s="200"/>
    </row>
    <row r="46" spans="3:11" s="55" customFormat="1" ht="10.5" hidden="1" customHeight="1">
      <c r="C46" s="145" t="s">
        <v>101</v>
      </c>
      <c r="D46" s="65" t="str">
        <f>'Input | General'!$D$6</f>
        <v>AGN(SA)</v>
      </c>
      <c r="E46" s="65" t="s">
        <v>95</v>
      </c>
      <c r="F46" s="65" t="s">
        <v>78</v>
      </c>
      <c r="H46" s="200"/>
      <c r="I46" s="200"/>
      <c r="J46" s="200"/>
      <c r="K46" s="200"/>
    </row>
    <row r="47" spans="3:11" s="55" customFormat="1" ht="10.5" hidden="1" customHeight="1">
      <c r="C47" s="145" t="s">
        <v>102</v>
      </c>
      <c r="D47" s="65" t="str">
        <f>'Input | General'!$D$6</f>
        <v>AGN(SA)</v>
      </c>
      <c r="E47" s="65" t="s">
        <v>95</v>
      </c>
      <c r="F47" s="65" t="s">
        <v>78</v>
      </c>
      <c r="H47" s="200"/>
      <c r="I47" s="200"/>
      <c r="J47" s="200"/>
      <c r="K47" s="200"/>
    </row>
    <row r="49" spans="2:14" s="8" customFormat="1" ht="12.75" customHeight="1">
      <c r="B49" s="61" t="s">
        <v>103</v>
      </c>
      <c r="D49" s="15"/>
      <c r="E49" s="15"/>
      <c r="F49" s="15"/>
      <c r="G49" s="15"/>
    </row>
    <row r="50" spans="2:14" ht="10.5" customHeight="1">
      <c r="B50" s="60"/>
      <c r="C50" s="2"/>
    </row>
    <row r="51" spans="2:14" ht="10.5" customHeight="1">
      <c r="B51" s="60"/>
      <c r="C51" s="55"/>
      <c r="D51" s="62" t="s">
        <v>47</v>
      </c>
      <c r="E51" s="62" t="s">
        <v>48</v>
      </c>
      <c r="F51" s="62" t="s">
        <v>60</v>
      </c>
      <c r="G51" s="52"/>
      <c r="H51" s="124" t="str">
        <f>H6</f>
        <v>2021–22</v>
      </c>
      <c r="I51" s="124" t="str">
        <f>I6</f>
        <v>2022–23</v>
      </c>
      <c r="J51" s="124" t="str">
        <f>J6</f>
        <v>2023–24</v>
      </c>
      <c r="K51" s="124" t="str">
        <f>K6</f>
        <v>2024–25</v>
      </c>
      <c r="L51" s="124" t="str">
        <f>L6</f>
        <v>n/a</v>
      </c>
      <c r="M51" s="55"/>
      <c r="N51" s="124" t="s">
        <v>104</v>
      </c>
    </row>
    <row r="52" spans="2:14" ht="10.5" customHeight="1">
      <c r="B52" s="60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2:14" ht="10.5" customHeight="1">
      <c r="B53" s="60"/>
      <c r="C53" s="145" t="s">
        <v>105</v>
      </c>
      <c r="D53" s="65" t="s">
        <v>57</v>
      </c>
      <c r="E53" s="65" t="s">
        <v>106</v>
      </c>
      <c r="F53" s="65" t="s">
        <v>78</v>
      </c>
      <c r="G53" s="55"/>
      <c r="H53" s="152">
        <f>IF(H$51="n/a","",H30/H$12*$H$15)</f>
        <v>0.52661988917529623</v>
      </c>
      <c r="I53" s="152">
        <f t="shared" ref="I53:L53" si="0">IF(I$51="n/a","",I30/I$12*$H$15)</f>
        <v>0.56297876916394485</v>
      </c>
      <c r="J53" s="152">
        <f t="shared" si="0"/>
        <v>0.6602646682378327</v>
      </c>
      <c r="K53" s="152">
        <f>IF(K$51="n/a","",K30/K$12*$H$15)</f>
        <v>0.57570761291860406</v>
      </c>
      <c r="L53" s="152" t="str">
        <f t="shared" si="0"/>
        <v/>
      </c>
      <c r="N53" s="152">
        <f>AVERAGEIF(H53:L53,"&lt;&gt;#N/A")</f>
        <v>0.5813927348739194</v>
      </c>
    </row>
    <row r="54" spans="2:14" ht="10.5" customHeight="1">
      <c r="B54" s="60"/>
      <c r="C54" s="145" t="s">
        <v>107</v>
      </c>
      <c r="D54" s="65" t="s">
        <v>57</v>
      </c>
      <c r="E54" s="65" t="s">
        <v>108</v>
      </c>
      <c r="F54" s="65" t="s">
        <v>78</v>
      </c>
      <c r="G54" s="99"/>
      <c r="H54" s="152">
        <f>IF(H$51="n/a","",H31/H$12*$H$15)</f>
        <v>688.30498753808399</v>
      </c>
      <c r="I54" s="152">
        <f t="shared" ref="I54:L54" si="1">IF(I$51="n/a","",I31/I$12*$H$15)</f>
        <v>319.26378401857198</v>
      </c>
      <c r="J54" s="152">
        <f t="shared" si="1"/>
        <v>256.53677642959275</v>
      </c>
      <c r="K54" s="152">
        <f t="shared" si="1"/>
        <v>286.84817127278757</v>
      </c>
      <c r="L54" s="152" t="str">
        <f t="shared" si="1"/>
        <v/>
      </c>
      <c r="N54" s="152">
        <f>AVERAGEIF(H54:L54,"&lt;&gt;#N/A")</f>
        <v>387.73842981475906</v>
      </c>
    </row>
    <row r="55" spans="2:14" ht="10.5" customHeight="1">
      <c r="B55" s="60"/>
      <c r="C55" s="145" t="s">
        <v>109</v>
      </c>
      <c r="D55" s="65" t="s">
        <v>57</v>
      </c>
      <c r="E55" s="65" t="s">
        <v>110</v>
      </c>
      <c r="F55" s="65" t="s">
        <v>78</v>
      </c>
      <c r="G55" s="99"/>
      <c r="H55" s="152">
        <f>IF(H$51="n/a","",H35/H$23)</f>
        <v>6.0048834895849036E-2</v>
      </c>
      <c r="I55" s="152">
        <f t="shared" ref="I55:K55" si="2">IF(I$51="n/a","",I35/I$23)</f>
        <v>3.7902382535469244E-2</v>
      </c>
      <c r="J55" s="152">
        <f t="shared" si="2"/>
        <v>2.9764831963580585E-2</v>
      </c>
      <c r="K55" s="152">
        <f t="shared" si="2"/>
        <v>2.9146012531508683E-2</v>
      </c>
      <c r="L55" s="152" t="str">
        <f t="shared" ref="L55:L56" si="3">IF(L$51="n/a","",SUM(L35,L36)/L$23)</f>
        <v/>
      </c>
      <c r="N55" s="152">
        <f>AVERAGEIF(H55:L55,"&lt;&gt;#N/A")</f>
        <v>3.921551548160189E-2</v>
      </c>
    </row>
    <row r="56" spans="2:14" ht="10.5" customHeight="1">
      <c r="B56" s="60"/>
      <c r="C56" s="145" t="s">
        <v>111</v>
      </c>
      <c r="D56" s="65" t="s">
        <v>57</v>
      </c>
      <c r="E56" s="65" t="s">
        <v>112</v>
      </c>
      <c r="F56" s="65" t="s">
        <v>78</v>
      </c>
      <c r="G56" s="99"/>
      <c r="H56" s="152">
        <f>IF(H$51="n/a","",H36/H$12*$H$15)</f>
        <v>2.1874980011896921</v>
      </c>
      <c r="I56" s="152">
        <f t="shared" ref="I56:K56" si="4">IF(I$51="n/a","",I36/I$12*$H$15)</f>
        <v>1.773277696130628</v>
      </c>
      <c r="J56" s="152">
        <f t="shared" si="4"/>
        <v>1.5767203591673167</v>
      </c>
      <c r="K56" s="152">
        <f t="shared" si="4"/>
        <v>1.8009737437987801</v>
      </c>
      <c r="L56" s="152" t="str">
        <f t="shared" si="3"/>
        <v/>
      </c>
      <c r="N56" s="152">
        <f>AVERAGEIF(H56:L56,"&lt;&gt;#N/A")</f>
        <v>1.8346174500716041</v>
      </c>
    </row>
    <row r="57" spans="2:14" ht="10.5" customHeight="1">
      <c r="B57" s="60"/>
      <c r="C57" s="180" t="s">
        <v>113</v>
      </c>
      <c r="D57" s="65" t="s">
        <v>57</v>
      </c>
      <c r="E57" s="65" t="s">
        <v>112</v>
      </c>
      <c r="F57" s="65" t="s">
        <v>78</v>
      </c>
      <c r="G57" s="99"/>
      <c r="H57" s="152">
        <f>IF(H$51="n/a","",H37/H$12*$H$15)</f>
        <v>8.9631984376232587</v>
      </c>
      <c r="I57" s="152">
        <f>IF(I$51="n/a","",I37/I$12*$H$15)</f>
        <v>7.1711265690133956</v>
      </c>
      <c r="J57" s="152">
        <f>IF(J$51="n/a","",J37/J$12*$H$15)</f>
        <v>8.2085269953479454</v>
      </c>
      <c r="K57" s="152">
        <f t="shared" ref="K57:L57" si="5">IF(K$51="n/a","",K37/K$12*$H$15)</f>
        <v>7.5459701710447069</v>
      </c>
      <c r="L57" s="152" t="str">
        <f t="shared" si="5"/>
        <v/>
      </c>
      <c r="N57" s="152">
        <f>AVERAGEIF(H57:L57,"&lt;&gt;#N/A")</f>
        <v>7.9722055432573269</v>
      </c>
    </row>
    <row r="58" spans="2:14" ht="10.5" hidden="1" customHeight="1">
      <c r="B58" s="60"/>
      <c r="C58" s="197" t="s">
        <v>114</v>
      </c>
      <c r="D58" s="198" t="s">
        <v>57</v>
      </c>
      <c r="E58" s="198" t="s">
        <v>115</v>
      </c>
      <c r="F58" s="198" t="s">
        <v>78</v>
      </c>
      <c r="G58" s="199"/>
      <c r="H58" s="189"/>
      <c r="I58" s="189"/>
      <c r="J58" s="189"/>
      <c r="K58" s="189"/>
      <c r="L58" s="189"/>
      <c r="M58" s="195"/>
      <c r="N58" s="189"/>
    </row>
    <row r="59" spans="2:14" ht="10.5" hidden="1" customHeight="1">
      <c r="B59" s="60"/>
      <c r="C59" s="197" t="s">
        <v>116</v>
      </c>
      <c r="D59" s="198" t="s">
        <v>57</v>
      </c>
      <c r="E59" s="198" t="s">
        <v>117</v>
      </c>
      <c r="F59" s="198" t="s">
        <v>78</v>
      </c>
      <c r="G59" s="199"/>
      <c r="H59" s="196"/>
      <c r="I59" s="196"/>
      <c r="J59" s="196"/>
      <c r="K59" s="196"/>
      <c r="L59" s="189"/>
      <c r="M59" s="195"/>
      <c r="N59" s="189"/>
    </row>
    <row r="60" spans="2:14" ht="10.5" customHeight="1">
      <c r="B60" s="60"/>
      <c r="C60" s="2"/>
      <c r="M60" s="59"/>
    </row>
    <row r="61" spans="2:14" s="50" customFormat="1" ht="12.75" customHeight="1">
      <c r="B61" s="22" t="s">
        <v>18</v>
      </c>
      <c r="D61" s="51"/>
      <c r="E61" s="51"/>
      <c r="F61" s="51"/>
    </row>
  </sheetData>
  <conditionalFormatting sqref="H41:K41">
    <cfRule type="expression" dxfId="12" priority="1">
      <formula>H$6="n/a"</formula>
    </cfRule>
  </conditionalFormatting>
  <conditionalFormatting sqref="H45:K47">
    <cfRule type="expression" dxfId="11" priority="4">
      <formula>H$6="n/a"</formula>
    </cfRule>
  </conditionalFormatting>
  <conditionalFormatting sqref="H9:L10">
    <cfRule type="expression" dxfId="10" priority="14">
      <formula>H$6="n/a"</formula>
    </cfRule>
  </conditionalFormatting>
  <conditionalFormatting sqref="H20:L21">
    <cfRule type="expression" dxfId="9" priority="12">
      <formula>H$6="n/a"</formula>
    </cfRule>
  </conditionalFormatting>
  <conditionalFormatting sqref="H30:L31">
    <cfRule type="expression" dxfId="8" priority="10">
      <formula>H$6="n/a"</formula>
    </cfRule>
  </conditionalFormatting>
  <conditionalFormatting sqref="H35:L37">
    <cfRule type="expression" dxfId="7" priority="7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3A73-F354-4F28-AB5D-A165A34F1255}">
  <sheetPr>
    <tabColor rgb="FFFFFF99"/>
  </sheetPr>
  <dimension ref="A1:AR49"/>
  <sheetViews>
    <sheetView topLeftCell="B10" workbookViewId="0">
      <selection activeCell="R26" sqref="R26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22.285156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3" width="12.7109375" style="2" customWidth="1"/>
    <col min="14" max="14" width="13.7109375" style="2" bestFit="1" customWidth="1"/>
    <col min="15" max="43" width="12.7109375" style="2" customWidth="1"/>
    <col min="44" max="44" width="2.7109375" style="2" customWidth="1"/>
    <col min="45" max="16384" width="12.7109375" style="2" hidden="1"/>
  </cols>
  <sheetData>
    <row r="1" spans="2:13" ht="18" customHeight="1">
      <c r="B1" s="3" t="s">
        <v>177</v>
      </c>
      <c r="D1" s="3"/>
      <c r="E1" s="3"/>
      <c r="F1" s="3"/>
      <c r="G1" s="3"/>
      <c r="H1" s="79"/>
      <c r="I1" s="80" t="s">
        <v>19</v>
      </c>
      <c r="J1" s="107" t="s">
        <v>20</v>
      </c>
      <c r="K1" s="112" t="s">
        <v>21</v>
      </c>
    </row>
    <row r="2" spans="2:13" ht="18" customHeight="1">
      <c r="B2" s="10" t="s">
        <v>118</v>
      </c>
      <c r="D2" s="10"/>
      <c r="E2" s="10"/>
      <c r="F2" s="10"/>
      <c r="G2" s="10"/>
      <c r="H2" s="203"/>
    </row>
    <row r="3" spans="2:13" ht="3" customHeight="1">
      <c r="C3" s="1"/>
      <c r="D3" s="1"/>
      <c r="E3" s="1"/>
      <c r="F3" s="1"/>
      <c r="G3" s="1"/>
    </row>
    <row r="4" spans="2:13" s="8" customFormat="1" ht="12.75" customHeight="1">
      <c r="B4" s="22" t="s">
        <v>119</v>
      </c>
      <c r="D4" s="6"/>
      <c r="E4" s="6"/>
      <c r="F4" s="6"/>
      <c r="G4" s="6"/>
    </row>
    <row r="5" spans="2:13" ht="10.5" customHeight="1">
      <c r="D5" s="55"/>
      <c r="E5" s="55"/>
      <c r="F5" s="55"/>
      <c r="G5" s="55"/>
    </row>
    <row r="6" spans="2:13" s="55" customFormat="1" ht="10.5" customHeight="1">
      <c r="D6" s="62" t="s">
        <v>47</v>
      </c>
      <c r="E6" s="62" t="s">
        <v>48</v>
      </c>
      <c r="F6" s="62" t="s">
        <v>60</v>
      </c>
      <c r="G6" s="52"/>
      <c r="H6" s="204" t="s">
        <v>120</v>
      </c>
      <c r="I6" s="204" t="s">
        <v>121</v>
      </c>
      <c r="J6" s="204" t="s">
        <v>122</v>
      </c>
      <c r="K6" s="204" t="s">
        <v>123</v>
      </c>
      <c r="L6" s="204" t="s">
        <v>124</v>
      </c>
    </row>
    <row r="7" spans="2:13" s="55" customFormat="1" ht="10.5" customHeight="1">
      <c r="C7" s="143" t="s">
        <v>75</v>
      </c>
    </row>
    <row r="8" spans="2:13" s="55" customFormat="1" ht="10.5" customHeight="1"/>
    <row r="9" spans="2:13" ht="10.5" customHeight="1">
      <c r="C9" s="145" t="s">
        <v>76</v>
      </c>
      <c r="D9" s="65" t="s">
        <v>176</v>
      </c>
      <c r="E9" s="65" t="s">
        <v>77</v>
      </c>
      <c r="F9" s="65" t="s">
        <v>78</v>
      </c>
      <c r="G9" s="55"/>
      <c r="H9" s="205">
        <v>423437</v>
      </c>
      <c r="I9" s="205">
        <v>430221</v>
      </c>
      <c r="J9" s="205">
        <v>435916</v>
      </c>
      <c r="K9" s="205">
        <v>441894</v>
      </c>
      <c r="L9" s="205">
        <v>448213</v>
      </c>
      <c r="M9" s="206" t="s">
        <v>125</v>
      </c>
    </row>
    <row r="10" spans="2:13" s="55" customFormat="1" ht="10.5" customHeight="1">
      <c r="C10" s="145" t="s">
        <v>79</v>
      </c>
      <c r="D10" s="65" t="s">
        <v>176</v>
      </c>
      <c r="E10" s="65" t="s">
        <v>77</v>
      </c>
      <c r="F10" s="65" t="s">
        <v>78</v>
      </c>
      <c r="H10" s="205">
        <v>430221</v>
      </c>
      <c r="I10" s="205">
        <v>435916</v>
      </c>
      <c r="J10" s="205">
        <v>441894</v>
      </c>
      <c r="K10" s="205">
        <v>448213</v>
      </c>
      <c r="L10" s="205">
        <v>454390</v>
      </c>
      <c r="M10" s="207"/>
    </row>
    <row r="11" spans="2:13" s="55" customFormat="1" ht="10.5" customHeight="1">
      <c r="H11" s="208"/>
      <c r="I11" s="208"/>
      <c r="J11" s="208"/>
      <c r="K11" s="208"/>
      <c r="L11" s="208"/>
    </row>
    <row r="12" spans="2:13" ht="10.5" customHeight="1">
      <c r="C12" s="64" t="s">
        <v>80</v>
      </c>
      <c r="D12" s="63" t="s">
        <v>57</v>
      </c>
      <c r="E12" s="125" t="s">
        <v>77</v>
      </c>
      <c r="F12" s="126" t="s">
        <v>78</v>
      </c>
      <c r="G12" s="55"/>
      <c r="H12" s="205">
        <v>426829</v>
      </c>
      <c r="I12" s="205">
        <v>433068.5</v>
      </c>
      <c r="J12" s="205">
        <v>438905</v>
      </c>
      <c r="K12" s="205">
        <v>445053.5</v>
      </c>
      <c r="L12" s="205">
        <v>451301.5</v>
      </c>
    </row>
    <row r="13" spans="2:13" s="55" customFormat="1" ht="10.5" customHeight="1"/>
    <row r="14" spans="2:13" s="55" customFormat="1" ht="10.5" customHeight="1"/>
    <row r="15" spans="2:13" ht="10.5" customHeight="1">
      <c r="B15" s="60"/>
      <c r="C15" s="145" t="str">
        <f>"Conversion to per "&amp;H15&amp;" customer basis"</f>
        <v>Conversion to per 1000 customer basis</v>
      </c>
      <c r="D15" s="65" t="s">
        <v>176</v>
      </c>
      <c r="E15" s="65" t="s">
        <v>77</v>
      </c>
      <c r="F15" s="65" t="s">
        <v>78</v>
      </c>
      <c r="H15" s="146">
        <v>1000</v>
      </c>
    </row>
    <row r="18" spans="2:13" s="55" customFormat="1" ht="10.5" customHeight="1">
      <c r="C18" s="143" t="s">
        <v>82</v>
      </c>
    </row>
    <row r="19" spans="2:13" s="55" customFormat="1" ht="10.5" customHeight="1"/>
    <row r="20" spans="2:13" ht="10.5" customHeight="1">
      <c r="C20" s="145" t="s">
        <v>76</v>
      </c>
      <c r="D20" s="65" t="s">
        <v>176</v>
      </c>
      <c r="E20" s="65" t="s">
        <v>84</v>
      </c>
      <c r="F20" s="65" t="s">
        <v>78</v>
      </c>
      <c r="G20" s="55"/>
      <c r="H20" s="146">
        <v>7741</v>
      </c>
      <c r="I20" s="146">
        <v>7829</v>
      </c>
      <c r="J20" s="146">
        <v>7902</v>
      </c>
      <c r="K20" s="146">
        <v>7977</v>
      </c>
      <c r="L20" s="146">
        <v>8072</v>
      </c>
      <c r="M20" s="206" t="s">
        <v>125</v>
      </c>
    </row>
    <row r="21" spans="2:13" s="55" customFormat="1" ht="10.5" customHeight="1">
      <c r="C21" s="145" t="s">
        <v>79</v>
      </c>
      <c r="D21" s="65" t="s">
        <v>176</v>
      </c>
      <c r="E21" s="65" t="s">
        <v>84</v>
      </c>
      <c r="F21" s="65" t="s">
        <v>78</v>
      </c>
      <c r="H21" s="146">
        <v>7829</v>
      </c>
      <c r="I21" s="146">
        <v>7902</v>
      </c>
      <c r="J21" s="146">
        <v>7977</v>
      </c>
      <c r="K21" s="146">
        <v>8072</v>
      </c>
      <c r="L21" s="146">
        <v>8140</v>
      </c>
      <c r="M21" s="207"/>
    </row>
    <row r="22" spans="2:13" s="55" customFormat="1" ht="10.5" customHeight="1"/>
    <row r="23" spans="2:13" ht="10.5" customHeight="1">
      <c r="C23" s="64" t="s">
        <v>85</v>
      </c>
      <c r="D23" s="63" t="s">
        <v>57</v>
      </c>
      <c r="E23" s="125" t="s">
        <v>84</v>
      </c>
      <c r="F23" s="126" t="s">
        <v>78</v>
      </c>
      <c r="G23" s="55"/>
      <c r="H23" s="146">
        <v>7785</v>
      </c>
      <c r="I23" s="146">
        <v>7865.5</v>
      </c>
      <c r="J23" s="146">
        <v>7939.5</v>
      </c>
      <c r="K23" s="146">
        <v>8024.5</v>
      </c>
      <c r="L23" s="146">
        <v>8106</v>
      </c>
    </row>
    <row r="24" spans="2:13" s="55" customFormat="1" ht="10.5" customHeight="1"/>
    <row r="25" spans="2:13" s="8" customFormat="1" ht="12.75" customHeight="1">
      <c r="B25" s="22" t="s">
        <v>126</v>
      </c>
      <c r="D25" s="6"/>
      <c r="E25" s="6"/>
      <c r="F25" s="6"/>
      <c r="G25" s="6"/>
    </row>
    <row r="26" spans="2:13" ht="10.5" customHeight="1">
      <c r="D26" s="55"/>
      <c r="E26" s="55"/>
      <c r="F26" s="55"/>
      <c r="G26" s="55"/>
    </row>
    <row r="27" spans="2:13" s="55" customFormat="1" ht="10.5" customHeight="1">
      <c r="D27" s="62" t="s">
        <v>47</v>
      </c>
      <c r="E27" s="62" t="s">
        <v>48</v>
      </c>
      <c r="F27" s="62" t="s">
        <v>60</v>
      </c>
      <c r="G27" s="52"/>
      <c r="H27" s="124" t="str">
        <f>H6</f>
        <v>2014/15</v>
      </c>
      <c r="I27" s="124" t="str">
        <f>I6</f>
        <v>2015/16</v>
      </c>
      <c r="J27" s="124" t="str">
        <f>J6</f>
        <v>2016/17</v>
      </c>
      <c r="K27" s="124" t="str">
        <f>K6</f>
        <v>2017/18</v>
      </c>
      <c r="L27" s="124" t="str">
        <f>L6</f>
        <v>2018/19</v>
      </c>
    </row>
    <row r="28" spans="2:13" s="55" customFormat="1" ht="10.5" customHeight="1">
      <c r="C28" s="143" t="s">
        <v>87</v>
      </c>
    </row>
    <row r="29" spans="2:13" s="55" customFormat="1" ht="10.5" customHeight="1"/>
    <row r="30" spans="2:13" s="55" customFormat="1" ht="10.5" customHeight="1">
      <c r="C30" s="145" t="s">
        <v>89</v>
      </c>
      <c r="D30" s="65" t="s">
        <v>176</v>
      </c>
      <c r="E30" s="65" t="s">
        <v>90</v>
      </c>
      <c r="F30" s="65" t="s">
        <v>78</v>
      </c>
      <c r="H30" s="146">
        <v>146</v>
      </c>
      <c r="I30" s="146">
        <v>229</v>
      </c>
      <c r="J30" s="146">
        <v>322</v>
      </c>
      <c r="K30" s="146">
        <v>302</v>
      </c>
      <c r="L30" s="146">
        <v>293</v>
      </c>
    </row>
    <row r="31" spans="2:13" s="55" customFormat="1" ht="10.5" customHeight="1">
      <c r="C31" s="145" t="s">
        <v>91</v>
      </c>
      <c r="D31" s="65" t="s">
        <v>176</v>
      </c>
      <c r="E31" s="65" t="s">
        <v>92</v>
      </c>
      <c r="F31" s="65" t="s">
        <v>78</v>
      </c>
      <c r="H31" s="146">
        <v>113397.13478672298</v>
      </c>
      <c r="I31" s="146">
        <v>56294.938295603693</v>
      </c>
      <c r="J31" s="146">
        <v>96065.783331388375</v>
      </c>
      <c r="K31" s="146">
        <v>140739.7377</v>
      </c>
      <c r="L31" s="146">
        <v>272785.92479999998</v>
      </c>
    </row>
    <row r="33" spans="2:14" s="55" customFormat="1" ht="10.5" customHeight="1">
      <c r="C33" s="143" t="s">
        <v>93</v>
      </c>
      <c r="N33" s="2"/>
    </row>
    <row r="34" spans="2:14" s="55" customFormat="1" ht="10.5" customHeight="1">
      <c r="N34" s="2"/>
    </row>
    <row r="35" spans="2:14" s="55" customFormat="1" ht="10.5" customHeight="1">
      <c r="C35" s="145" t="s">
        <v>94</v>
      </c>
      <c r="D35" s="65" t="s">
        <v>176</v>
      </c>
      <c r="E35" s="65" t="s">
        <v>95</v>
      </c>
      <c r="F35" s="65" t="s">
        <v>78</v>
      </c>
      <c r="H35" s="146">
        <v>1288</v>
      </c>
      <c r="I35" s="146">
        <v>1151</v>
      </c>
      <c r="J35" s="146">
        <v>620</v>
      </c>
      <c r="K35" s="146">
        <v>638</v>
      </c>
      <c r="L35" s="146">
        <v>518</v>
      </c>
      <c r="N35" s="2"/>
    </row>
    <row r="36" spans="2:14" s="55" customFormat="1" ht="10.5" customHeight="1">
      <c r="C36" s="145" t="s">
        <v>96</v>
      </c>
      <c r="D36" s="65" t="s">
        <v>176</v>
      </c>
      <c r="E36" s="65" t="s">
        <v>95</v>
      </c>
      <c r="F36" s="65" t="s">
        <v>78</v>
      </c>
      <c r="H36" s="146">
        <v>1618</v>
      </c>
      <c r="I36" s="146">
        <v>2951</v>
      </c>
      <c r="J36" s="146">
        <v>1140</v>
      </c>
      <c r="K36" s="146">
        <v>1348</v>
      </c>
      <c r="L36" s="146">
        <v>1149</v>
      </c>
      <c r="N36" s="2"/>
    </row>
    <row r="37" spans="2:14" s="55" customFormat="1" ht="10.5" customHeight="1">
      <c r="C37" s="145" t="s">
        <v>97</v>
      </c>
      <c r="D37" s="65" t="s">
        <v>176</v>
      </c>
      <c r="E37" s="65" t="s">
        <v>95</v>
      </c>
      <c r="F37" s="65" t="s">
        <v>78</v>
      </c>
      <c r="H37" s="146">
        <v>5828</v>
      </c>
      <c r="I37" s="146">
        <v>4822</v>
      </c>
      <c r="J37" s="146">
        <v>5354</v>
      </c>
      <c r="K37" s="146">
        <v>5484</v>
      </c>
      <c r="L37" s="146">
        <v>5614</v>
      </c>
      <c r="N37" s="2"/>
    </row>
    <row r="38" spans="2:14" s="55" customFormat="1" ht="15">
      <c r="N38" s="2"/>
    </row>
    <row r="39" spans="2:14" s="8" customFormat="1" ht="12.75" customHeight="1">
      <c r="B39" s="61" t="s">
        <v>103</v>
      </c>
      <c r="D39" s="15"/>
      <c r="E39" s="15"/>
      <c r="F39" s="15"/>
      <c r="G39" s="15"/>
    </row>
    <row r="40" spans="2:14" ht="10.5" customHeight="1">
      <c r="B40" s="60"/>
      <c r="C40" s="2"/>
    </row>
    <row r="41" spans="2:14" ht="10.5" customHeight="1">
      <c r="B41" s="60"/>
      <c r="C41" s="55"/>
      <c r="D41" s="62" t="s">
        <v>47</v>
      </c>
      <c r="E41" s="62" t="s">
        <v>48</v>
      </c>
      <c r="F41" s="62" t="s">
        <v>60</v>
      </c>
      <c r="G41" s="52"/>
      <c r="H41" s="124" t="str">
        <f>H6</f>
        <v>2014/15</v>
      </c>
      <c r="I41" s="124" t="str">
        <f>I6</f>
        <v>2015/16</v>
      </c>
      <c r="J41" s="124" t="str">
        <f>J6</f>
        <v>2016/17</v>
      </c>
      <c r="K41" s="124" t="str">
        <f>K6</f>
        <v>2017/18</v>
      </c>
      <c r="L41" s="124" t="str">
        <f>L6</f>
        <v>2018/19</v>
      </c>
      <c r="N41" s="124" t="s">
        <v>104</v>
      </c>
    </row>
    <row r="42" spans="2:14" ht="10.5" customHeight="1">
      <c r="B42" s="60"/>
      <c r="C42" s="55"/>
      <c r="D42" s="55"/>
      <c r="E42" s="55"/>
      <c r="F42" s="55"/>
      <c r="G42" s="55"/>
      <c r="H42" s="55"/>
      <c r="I42" s="55"/>
      <c r="J42" s="55"/>
      <c r="K42" s="55"/>
      <c r="L42" s="55"/>
      <c r="N42" s="55"/>
    </row>
    <row r="43" spans="2:14" ht="10.5" customHeight="1">
      <c r="B43" s="60"/>
      <c r="C43" s="67" t="s">
        <v>105</v>
      </c>
      <c r="D43" s="65" t="s">
        <v>57</v>
      </c>
      <c r="E43" s="65" t="str">
        <f>"outages per "&amp;H15&amp;" customers"</f>
        <v>outages per 1000 customers</v>
      </c>
      <c r="F43" s="65" t="s">
        <v>78</v>
      </c>
      <c r="G43" s="55"/>
      <c r="H43" s="209">
        <f>H30/H$12*$H$15</f>
        <v>0.34205735786462493</v>
      </c>
      <c r="I43" s="209">
        <f t="shared" ref="I43:L44" si="0">I30/I$12*$H$15</f>
        <v>0.52878470726917337</v>
      </c>
      <c r="J43" s="209">
        <f t="shared" si="0"/>
        <v>0.73364395484216405</v>
      </c>
      <c r="K43" s="209">
        <f t="shared" si="0"/>
        <v>0.67857010449305533</v>
      </c>
      <c r="L43" s="209">
        <f t="shared" si="0"/>
        <v>0.64923338389081364</v>
      </c>
      <c r="N43" s="209">
        <f>AVERAGE(H43:L43)</f>
        <v>0.58645790167196621</v>
      </c>
    </row>
    <row r="44" spans="2:14" ht="10.5" customHeight="1">
      <c r="B44" s="60"/>
      <c r="C44" s="67" t="s">
        <v>107</v>
      </c>
      <c r="D44" s="65" t="s">
        <v>57</v>
      </c>
      <c r="E44" s="65" t="str">
        <f>"minutes per "&amp;H15&amp;" customers"</f>
        <v>minutes per 1000 customers</v>
      </c>
      <c r="F44" s="65" t="s">
        <v>78</v>
      </c>
      <c r="G44" s="99"/>
      <c r="H44" s="210">
        <f>H31/H$12*$H$15</f>
        <v>265.67345420935078</v>
      </c>
      <c r="I44" s="210">
        <f t="shared" si="0"/>
        <v>129.99084046889507</v>
      </c>
      <c r="J44" s="210">
        <f t="shared" si="0"/>
        <v>218.87602859705032</v>
      </c>
      <c r="K44" s="210">
        <f t="shared" si="0"/>
        <v>316.23105469342448</v>
      </c>
      <c r="L44" s="210">
        <f t="shared" si="0"/>
        <v>604.44276121395558</v>
      </c>
      <c r="N44" s="209">
        <f>AVERAGE(H44:L44)</f>
        <v>307.04282783653525</v>
      </c>
    </row>
    <row r="45" spans="2:14" ht="10.5" customHeight="1">
      <c r="B45" s="60"/>
      <c r="C45" s="67" t="s">
        <v>109</v>
      </c>
      <c r="D45" s="65" t="s">
        <v>57</v>
      </c>
      <c r="E45" s="65" t="s">
        <v>110</v>
      </c>
      <c r="F45" s="65" t="s">
        <v>78</v>
      </c>
      <c r="G45" s="99"/>
      <c r="H45" s="209">
        <f>H35/H23</f>
        <v>0.16544637122671804</v>
      </c>
      <c r="I45" s="209">
        <f>I35/I23</f>
        <v>0.14633526158540461</v>
      </c>
      <c r="J45" s="209">
        <f>J35/J23</f>
        <v>7.8090559858933178E-2</v>
      </c>
      <c r="K45" s="209">
        <f>K35/K23</f>
        <v>7.9506511309115832E-2</v>
      </c>
      <c r="L45" s="209">
        <f>L35/L23</f>
        <v>6.3903281519861826E-2</v>
      </c>
      <c r="N45" s="209">
        <f>AVERAGE(H45:L45)</f>
        <v>0.10665639710000671</v>
      </c>
    </row>
    <row r="46" spans="2:14" ht="10.5" customHeight="1">
      <c r="B46" s="60"/>
      <c r="C46" s="98" t="s">
        <v>127</v>
      </c>
      <c r="D46" s="65" t="s">
        <v>57</v>
      </c>
      <c r="E46" s="65" t="str">
        <f>"events per "&amp;H15&amp;" customers"</f>
        <v>events per 1000 customers</v>
      </c>
      <c r="F46" s="65" t="s">
        <v>78</v>
      </c>
      <c r="G46" s="99"/>
      <c r="H46" s="209">
        <f>H36/H12*$H$15</f>
        <v>3.7907452398970078</v>
      </c>
      <c r="I46" s="209">
        <f>I36/I12*$H$15</f>
        <v>6.814164502844239</v>
      </c>
      <c r="J46" s="209">
        <f>J36/J12*$H$15</f>
        <v>2.5973730078262949</v>
      </c>
      <c r="K46" s="209">
        <f>K36/K12*$H$15</f>
        <v>3.028849340584896</v>
      </c>
      <c r="L46" s="209">
        <f>L36/L12*$H$15</f>
        <v>2.5459698228346239</v>
      </c>
      <c r="N46" s="209">
        <f>AVERAGE(H46:L46)</f>
        <v>3.7554203827974129</v>
      </c>
    </row>
    <row r="47" spans="2:14" ht="10.5" customHeight="1">
      <c r="B47" s="60"/>
      <c r="C47" s="98" t="s">
        <v>113</v>
      </c>
      <c r="D47" s="65" t="s">
        <v>57</v>
      </c>
      <c r="E47" s="65" t="str">
        <f>"leaks per "&amp;H15&amp;" customers"</f>
        <v>leaks per 1000 customers</v>
      </c>
      <c r="F47" s="65" t="s">
        <v>78</v>
      </c>
      <c r="G47" s="99"/>
      <c r="H47" s="209">
        <f>H37/H12*$H$15</f>
        <v>13.654180011198864</v>
      </c>
      <c r="I47" s="209">
        <f>I37/I12*$H$15</f>
        <v>11.134497198480148</v>
      </c>
      <c r="J47" s="209">
        <f>J37/J12*$H$15</f>
        <v>12.198539547282442</v>
      </c>
      <c r="K47" s="209">
        <f>K37/K12*$H$15</f>
        <v>12.322114082913627</v>
      </c>
      <c r="L47" s="209">
        <f>L37/L12*$H$15</f>
        <v>12.439577532979616</v>
      </c>
      <c r="N47" s="209">
        <f>AVERAGE(H47:L47)</f>
        <v>12.34978167457094</v>
      </c>
    </row>
    <row r="49" spans="2:2" s="50" customFormat="1" ht="12.75" customHeight="1">
      <c r="B49" s="22" t="s">
        <v>18</v>
      </c>
    </row>
  </sheetData>
  <conditionalFormatting sqref="H15">
    <cfRule type="expression" dxfId="6" priority="5">
      <formula>H$6="n/a"</formula>
    </cfRule>
  </conditionalFormatting>
  <conditionalFormatting sqref="H9:L10">
    <cfRule type="expression" dxfId="5" priority="3">
      <formula>H$6="n/a"</formula>
    </cfRule>
  </conditionalFormatting>
  <conditionalFormatting sqref="H12:L12">
    <cfRule type="expression" dxfId="4" priority="2">
      <formula>H$6="n/a"</formula>
    </cfRule>
  </conditionalFormatting>
  <conditionalFormatting sqref="H20:L21">
    <cfRule type="expression" dxfId="3" priority="7">
      <formula>H$6="n/a"</formula>
    </cfRule>
  </conditionalFormatting>
  <conditionalFormatting sqref="H23:L23">
    <cfRule type="expression" dxfId="2" priority="4">
      <formula>H$6="n/a"</formula>
    </cfRule>
  </conditionalFormatting>
  <conditionalFormatting sqref="H30:L31">
    <cfRule type="expression" dxfId="1" priority="1">
      <formula>H$6="n/a"</formula>
    </cfRule>
  </conditionalFormatting>
  <conditionalFormatting sqref="H35:L37">
    <cfRule type="expression" dxfId="0" priority="6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W24"/>
  <sheetViews>
    <sheetView zoomScale="115" zoomScaleNormal="115" workbookViewId="0">
      <selection activeCell="I17" sqref="I1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7.5703125" style="12" customWidth="1"/>
    <col min="5" max="5" width="14.28515625" style="11" customWidth="1"/>
    <col min="6" max="7" width="12.7109375" style="11" customWidth="1"/>
    <col min="8" max="8" width="17.85546875" style="11" customWidth="1"/>
    <col min="9" max="9" width="14.5703125" style="11" customWidth="1"/>
    <col min="10" max="10" width="9.42578125" style="11" customWidth="1"/>
    <col min="11" max="11" width="11.42578125" style="11" customWidth="1"/>
    <col min="12" max="13" width="2.85546875" style="11" customWidth="1"/>
    <col min="14" max="23" width="9.140625" style="11" hidden="1" customWidth="1"/>
    <col min="24" max="16384" width="12.7109375" style="11" hidden="1"/>
  </cols>
  <sheetData>
    <row r="1" spans="2:10" s="2" customFormat="1" ht="18" customHeight="1">
      <c r="B1" s="3" t="e">
        <f>#REF!&amp;" "&amp;#REF!&amp;" "&amp;#REF!&amp;" - "&amp;"Capital expenditure sharing scheme model"</f>
        <v>#REF!</v>
      </c>
      <c r="G1" s="79"/>
      <c r="H1" s="80" t="s">
        <v>19</v>
      </c>
      <c r="I1" s="107" t="s">
        <v>20</v>
      </c>
      <c r="J1" s="112" t="s">
        <v>21</v>
      </c>
    </row>
    <row r="2" spans="2:10" s="2" customFormat="1" ht="18" customHeight="1">
      <c r="B2" s="10" t="s">
        <v>128</v>
      </c>
    </row>
    <row r="3" spans="2:10" s="2" customFormat="1" ht="3" customHeight="1">
      <c r="B3" s="1"/>
    </row>
    <row r="4" spans="2:10" s="50" customFormat="1" ht="12.75" customHeight="1">
      <c r="B4" s="61" t="s">
        <v>103</v>
      </c>
    </row>
    <row r="5" spans="2:10" s="23" customFormat="1" ht="11.25" customHeight="1">
      <c r="C5" s="24"/>
      <c r="D5" s="24"/>
    </row>
    <row r="6" spans="2:10" s="57" customFormat="1" ht="11.25" customHeight="1">
      <c r="C6" s="56"/>
      <c r="D6" s="56"/>
    </row>
    <row r="7" spans="2:10" s="57" customFormat="1" ht="11.25" customHeight="1">
      <c r="C7" s="74" t="s">
        <v>129</v>
      </c>
      <c r="D7" s="74"/>
    </row>
    <row r="8" spans="2:10" s="57" customFormat="1" ht="11.25" customHeight="1">
      <c r="C8" s="56"/>
      <c r="D8" s="56"/>
      <c r="E8" s="58"/>
      <c r="F8" s="58"/>
      <c r="G8" s="58"/>
      <c r="H8" s="58"/>
      <c r="I8" s="58"/>
    </row>
    <row r="9" spans="2:10" s="57" customFormat="1" ht="11.25" customHeight="1">
      <c r="C9" s="56"/>
      <c r="D9" s="56"/>
      <c r="E9" s="140" t="s">
        <v>130</v>
      </c>
      <c r="F9" s="140" t="s">
        <v>40</v>
      </c>
      <c r="G9" s="140" t="s">
        <v>131</v>
      </c>
      <c r="H9" s="140" t="s">
        <v>132</v>
      </c>
      <c r="I9" s="140" t="s">
        <v>133</v>
      </c>
    </row>
    <row r="10" spans="2:10" s="57" customFormat="1" ht="11.25" customHeight="1">
      <c r="C10" s="145" t="s">
        <v>105</v>
      </c>
      <c r="D10" s="23" t="s">
        <v>106</v>
      </c>
      <c r="E10" s="181">
        <v>0.58645790167196621</v>
      </c>
      <c r="F10" s="153">
        <f>'Input | Reported Performance'!N53</f>
        <v>0.5813927348739194</v>
      </c>
      <c r="G10" s="153">
        <f>200-(100*(F10/E10))</f>
        <v>100.86368804710555</v>
      </c>
      <c r="H10" s="211">
        <v>0.25</v>
      </c>
      <c r="I10" s="153">
        <f>G10*H10</f>
        <v>25.215922011776389</v>
      </c>
    </row>
    <row r="11" spans="2:10" s="57" customFormat="1" ht="11.25" customHeight="1">
      <c r="C11" s="145" t="s">
        <v>107</v>
      </c>
      <c r="D11" s="23" t="s">
        <v>108</v>
      </c>
      <c r="E11" s="181">
        <v>307.04282783653525</v>
      </c>
      <c r="F11" s="153">
        <f>'Input | Reported Performance'!N54</f>
        <v>387.73842981475906</v>
      </c>
      <c r="G11" s="157">
        <f t="shared" ref="G11:G14" si="0">200-(100*(F11/E11))</f>
        <v>73.718454019324994</v>
      </c>
      <c r="H11" s="212">
        <v>0.25</v>
      </c>
      <c r="I11" s="157">
        <f t="shared" ref="I11:I14" si="1">G11*H11</f>
        <v>18.429613504831249</v>
      </c>
    </row>
    <row r="12" spans="2:10" s="57" customFormat="1" ht="11.25" customHeight="1">
      <c r="C12" s="145" t="s">
        <v>109</v>
      </c>
      <c r="D12" s="23" t="s">
        <v>110</v>
      </c>
      <c r="E12" s="181">
        <v>0.10665639710000671</v>
      </c>
      <c r="F12" s="153">
        <f>'Input | Reported Performance'!N55</f>
        <v>3.921551548160189E-2</v>
      </c>
      <c r="G12" s="157">
        <f t="shared" si="0"/>
        <v>163.23191430812037</v>
      </c>
      <c r="H12" s="212">
        <v>0.42399999999999999</v>
      </c>
      <c r="I12" s="157">
        <f t="shared" si="1"/>
        <v>69.210331666643029</v>
      </c>
    </row>
    <row r="13" spans="2:10" s="57" customFormat="1" ht="11.25" customHeight="1">
      <c r="C13" s="145" t="s">
        <v>111</v>
      </c>
      <c r="D13" s="23" t="s">
        <v>115</v>
      </c>
      <c r="E13" s="181">
        <v>3.7554203827974129</v>
      </c>
      <c r="F13" s="153">
        <f>'Input | Reported Performance'!N56</f>
        <v>1.8346174500716041</v>
      </c>
      <c r="G13" s="157">
        <f t="shared" ref="G13" si="2">200-(100*(F13/E13))</f>
        <v>151.14748115882043</v>
      </c>
      <c r="H13" s="212">
        <v>4.9000000000000002E-2</v>
      </c>
      <c r="I13" s="157">
        <f t="shared" si="1"/>
        <v>7.4062265767822009</v>
      </c>
    </row>
    <row r="14" spans="2:10" s="57" customFormat="1" ht="11.25" customHeight="1">
      <c r="C14" s="180" t="s">
        <v>113</v>
      </c>
      <c r="D14" s="23" t="s">
        <v>115</v>
      </c>
      <c r="E14" s="181">
        <v>12.34978167457094</v>
      </c>
      <c r="F14" s="153">
        <f>'Input | Reported Performance'!N57</f>
        <v>7.9722055432573269</v>
      </c>
      <c r="G14" s="157">
        <f t="shared" si="0"/>
        <v>135.4465872083176</v>
      </c>
      <c r="H14" s="212">
        <v>2.7E-2</v>
      </c>
      <c r="I14" s="157">
        <f t="shared" si="1"/>
        <v>3.6570578546245751</v>
      </c>
    </row>
    <row r="15" spans="2:10" s="57" customFormat="1" ht="15" hidden="1" customHeight="1">
      <c r="C15" s="197" t="s">
        <v>114</v>
      </c>
      <c r="D15" s="201" t="s">
        <v>112</v>
      </c>
      <c r="E15" s="181">
        <f>'Input | Performance Targets'!N48</f>
        <v>0</v>
      </c>
      <c r="F15" s="192"/>
      <c r="G15" s="193"/>
      <c r="H15" s="190"/>
      <c r="I15" s="193"/>
    </row>
    <row r="16" spans="2:10" s="57" customFormat="1" ht="15" hidden="1" customHeight="1">
      <c r="C16" s="197" t="s">
        <v>116</v>
      </c>
      <c r="D16" s="201" t="s">
        <v>117</v>
      </c>
      <c r="E16" s="181">
        <f>'Input | Performance Targets'!N49</f>
        <v>0</v>
      </c>
      <c r="F16" s="194"/>
      <c r="G16" s="193"/>
      <c r="H16" s="191"/>
      <c r="I16" s="193"/>
    </row>
    <row r="17" spans="2:9" s="57" customFormat="1" ht="11.25" customHeight="1">
      <c r="C17" s="56" t="s">
        <v>134</v>
      </c>
      <c r="D17" s="56"/>
      <c r="E17" s="66"/>
      <c r="F17" s="66"/>
      <c r="G17" s="66"/>
      <c r="H17" s="66"/>
      <c r="I17" s="157">
        <f>SUM(I10:I14)</f>
        <v>123.91915161465744</v>
      </c>
    </row>
    <row r="18" spans="2:9" s="57" customFormat="1" ht="11.25" customHeight="1">
      <c r="C18" s="56"/>
      <c r="D18" s="56"/>
      <c r="E18" s="140" t="s">
        <v>135</v>
      </c>
      <c r="F18" s="140" t="s">
        <v>136</v>
      </c>
      <c r="G18" s="140" t="s">
        <v>137</v>
      </c>
      <c r="H18" s="182" t="s">
        <v>138</v>
      </c>
      <c r="I18" s="141"/>
    </row>
    <row r="19" spans="2:9" s="57" customFormat="1" ht="11.25" customHeight="1">
      <c r="C19" s="56" t="s">
        <v>138</v>
      </c>
      <c r="D19" s="56"/>
      <c r="E19" s="158">
        <v>1</v>
      </c>
      <c r="F19" s="158">
        <f>(I17-80)/(100-80)</f>
        <v>2.1959575807328719</v>
      </c>
      <c r="G19" s="158">
        <v>0</v>
      </c>
      <c r="H19" s="158">
        <f>IF(I17&gt;=100,1,IF(I17&lt;80,0,F19))</f>
        <v>1</v>
      </c>
      <c r="I19" s="141"/>
    </row>
    <row r="20" spans="2:9" s="57" customFormat="1" ht="11.25" customHeight="1">
      <c r="E20" s="66"/>
      <c r="F20" s="66"/>
      <c r="G20" s="66"/>
      <c r="H20" s="66"/>
      <c r="I20" s="141"/>
    </row>
    <row r="21" spans="2:9" s="57" customFormat="1" ht="11.25" customHeight="1">
      <c r="C21" s="56"/>
      <c r="D21" s="56"/>
      <c r="E21" s="66"/>
      <c r="F21" s="66"/>
      <c r="G21" s="66"/>
      <c r="H21" s="66"/>
      <c r="I21" s="141"/>
    </row>
    <row r="22" spans="2:9" s="57" customFormat="1" ht="11.25" customHeight="1">
      <c r="C22" s="66"/>
      <c r="D22" s="66"/>
      <c r="E22" s="66"/>
      <c r="F22" s="66"/>
      <c r="G22" s="66"/>
      <c r="H22" s="66"/>
      <c r="I22" s="66"/>
    </row>
    <row r="23" spans="2:9" s="57" customFormat="1" ht="11.25" customHeight="1"/>
    <row r="24" spans="2:9" s="57" customFormat="1" ht="11.25" customHeight="1">
      <c r="B24" s="22" t="s">
        <v>18</v>
      </c>
      <c r="C24" s="50"/>
      <c r="D24" s="50"/>
      <c r="E24" s="50"/>
      <c r="F24" s="50"/>
      <c r="G24" s="50"/>
      <c r="H24" s="50"/>
      <c r="I24" s="50"/>
    </row>
  </sheetData>
  <phoneticPr fontId="109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49"/>
  <sheetViews>
    <sheetView zoomScale="114" zoomScaleNormal="115" workbookViewId="0">
      <selection activeCell="G28" sqref="G28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8" ht="18" customHeight="1">
      <c r="B1" s="3" t="str">
        <f>'Input | General'!$B$1</f>
        <v>AGN(SA) 2026-31 Gas AA Proposal - Capital expenditure sharing scheme model</v>
      </c>
      <c r="C1" s="2"/>
      <c r="D1" s="80" t="s">
        <v>19</v>
      </c>
      <c r="E1" s="107" t="s">
        <v>20</v>
      </c>
      <c r="F1" s="112" t="s">
        <v>21</v>
      </c>
    </row>
    <row r="2" spans="2:8" ht="18" customHeight="1">
      <c r="B2" s="10" t="s">
        <v>139</v>
      </c>
      <c r="C2" s="2"/>
    </row>
    <row r="3" spans="2:8" ht="3" customHeight="1">
      <c r="C3" s="1"/>
    </row>
    <row r="4" spans="2:8" s="8" customFormat="1" ht="12" customHeight="1">
      <c r="B4" s="22" t="s">
        <v>140</v>
      </c>
    </row>
    <row r="5" spans="2:8" ht="11.25" customHeight="1">
      <c r="C5" s="75"/>
      <c r="D5" s="75"/>
      <c r="E5" s="75"/>
      <c r="F5" s="75"/>
      <c r="G5" s="75"/>
      <c r="H5" s="75"/>
    </row>
    <row r="6" spans="2:8" ht="11.25" customHeight="1">
      <c r="C6" s="87" t="s">
        <v>141</v>
      </c>
      <c r="D6" s="88"/>
      <c r="E6" s="89"/>
      <c r="F6" s="89"/>
      <c r="G6" s="89"/>
      <c r="H6" s="89"/>
    </row>
    <row r="7" spans="2:8" ht="11.25" customHeight="1">
      <c r="C7" s="86" t="s">
        <v>142</v>
      </c>
      <c r="D7" s="124" t="str">
        <f>IF('Input | General'!D14="Yes",'Input | General'!D13,"n/a")</f>
        <v>2021–22</v>
      </c>
      <c r="E7" s="124" t="str">
        <f>IF('Input | General'!E14="Yes",'Input | General'!E13,"n/a")</f>
        <v>2022–23</v>
      </c>
      <c r="F7" s="124" t="str">
        <f>IF('Input | General'!F14="Yes",'Input | General'!F13,"n/a")</f>
        <v>2023–24</v>
      </c>
      <c r="G7" s="124" t="str">
        <f>IF('Input | General'!G14="Yes",'Input | General'!G13,"n/a")</f>
        <v>2024–25</v>
      </c>
      <c r="H7" s="128" t="str">
        <f>IF('Input | General'!H14="Yes",'Input | General'!H13,"n/a")</f>
        <v>2025–26</v>
      </c>
    </row>
    <row r="8" spans="2:8" ht="11.25" customHeight="1">
      <c r="C8" s="100" t="s">
        <v>143</v>
      </c>
      <c r="D8" s="113">
        <f>'Input | Inflation and Disc Rate'!G20</f>
        <v>2.8994637906181928E-2</v>
      </c>
      <c r="E8" s="114">
        <f>'Input | Inflation and Disc Rate'!H20</f>
        <v>2.8189251650922342E-2</v>
      </c>
      <c r="F8" s="114">
        <f>'Input | Inflation and Disc Rate'!I20</f>
        <v>2.8740015675159557E-2</v>
      </c>
      <c r="G8" s="114">
        <f>'Input | Inflation and Disc Rate'!J20</f>
        <v>2.8921903460650666E-2</v>
      </c>
      <c r="H8" s="115">
        <f>'Input | Inflation and Disc Rate'!K20</f>
        <v>2.9115095031160988E-2</v>
      </c>
    </row>
    <row r="9" spans="2:8" ht="11.25" customHeight="1">
      <c r="C9" s="103" t="s">
        <v>144</v>
      </c>
      <c r="D9" s="114">
        <f>'Input | Inflation and Disc Rate'!G22</f>
        <v>6.4991890597438928E-2</v>
      </c>
      <c r="E9" s="114">
        <f>'Input | Inflation and Disc Rate'!H22</f>
        <v>0.10871520293438297</v>
      </c>
      <c r="F9" s="114">
        <f>'Input | Inflation and Disc Rate'!I22</f>
        <v>7.0424435270559638E-2</v>
      </c>
      <c r="G9" s="114">
        <f>'Input | Inflation and Disc Rate'!J22</f>
        <v>5.3870046601136812E-2</v>
      </c>
      <c r="H9" s="115">
        <f>'Input | Inflation and Disc Rate'!K22</f>
        <v>5.9988547882095844E-2</v>
      </c>
    </row>
    <row r="10" spans="2:8" ht="11.25" customHeight="1">
      <c r="C10" s="83" t="s">
        <v>145</v>
      </c>
      <c r="D10" s="116">
        <f>'Input | Reported Capex'!H$13*'Input | Inflation and Disc Rate'!G$15*(1+'Input | Inflation and Disc Rate'!G$20)^0.5</f>
        <v>84.314792510469289</v>
      </c>
      <c r="E10" s="117">
        <f>'Input | Reported Capex'!I$13*'Input | Inflation and Disc Rate'!H$15*(1+'Input | Inflation and Disc Rate'!H$20)^0.5</f>
        <v>96.34455211406015</v>
      </c>
      <c r="F10" s="117">
        <f>'Input | Reported Capex'!J$13*'Input | Inflation and Disc Rate'!I$15*(1+'Input | Inflation and Disc Rate'!I$20)^0.5</f>
        <v>89.52234887119306</v>
      </c>
      <c r="G10" s="117">
        <f>'Input | Reported Capex'!K$13*'Input | Inflation and Disc Rate'!J$15*(1+'Input | Inflation and Disc Rate'!J$20)^0.5</f>
        <v>93.30449766869171</v>
      </c>
      <c r="H10" s="118">
        <f>'Input | Reported Capex'!L$13*'Input | Inflation and Disc Rate'!K$15*(1+'Input | Inflation and Disc Rate'!K$20)^0.5</f>
        <v>83.570422671315598</v>
      </c>
    </row>
    <row r="11" spans="2:8" ht="11.25" customHeight="1">
      <c r="C11" s="83" t="s">
        <v>146</v>
      </c>
      <c r="D11" s="119">
        <f>'Input | Reported Capex'!H24*(1+D$9)^0.5</f>
        <v>70.012480125920931</v>
      </c>
      <c r="E11" s="117">
        <f>'Input | Reported Capex'!I24*(1+E$9)^0.5</f>
        <v>72.207726405603523</v>
      </c>
      <c r="F11" s="117">
        <f>'Input | Reported Capex'!J24*(1+F$9)^0.5</f>
        <v>70.645532428871419</v>
      </c>
      <c r="G11" s="117">
        <f>'Input | Reported Capex'!K24*(1+G$9)^0.5</f>
        <v>110.04500585124241</v>
      </c>
      <c r="H11" s="118">
        <f>'Input | Reported Capex'!L24*(1+H$9)^0.5</f>
        <v>65.807170403884882</v>
      </c>
    </row>
    <row r="12" spans="2:8" s="14" customFormat="1" ht="11.25" customHeight="1">
      <c r="C12" s="83" t="s">
        <v>147</v>
      </c>
      <c r="D12" s="160">
        <f>(D10-D11)</f>
        <v>14.302312384548358</v>
      </c>
      <c r="E12" s="161">
        <f>(E10-E11)</f>
        <v>24.136825708456627</v>
      </c>
      <c r="F12" s="161">
        <f t="shared" ref="F12:H12" si="0">(F10-F11)</f>
        <v>18.87681644232164</v>
      </c>
      <c r="G12" s="161">
        <f t="shared" si="0"/>
        <v>-16.740508182550698</v>
      </c>
      <c r="H12" s="162">
        <f t="shared" si="0"/>
        <v>17.763252267430715</v>
      </c>
    </row>
    <row r="13" spans="2:8" ht="11.25" customHeight="1">
      <c r="C13" s="83" t="s">
        <v>148</v>
      </c>
      <c r="D13" s="73"/>
      <c r="E13" s="161">
        <f>$D$12*$E$8</f>
        <v>0.40317148299813688</v>
      </c>
      <c r="F13" s="161">
        <f>$D$12*$F$8*(1+'Input | Inflation and Disc Rate'!H13)</f>
        <v>0.44324128294873594</v>
      </c>
      <c r="G13" s="161">
        <f>$D$12*$G$8*(1+'Input | Inflation and Disc Rate'!H13)*(1+'Input | Inflation and Disc Rate'!I13)</f>
        <v>0.46412018420941248</v>
      </c>
      <c r="H13" s="162">
        <f>$D$12*$H$8*(1+'Input | Inflation and Disc Rate'!H13)*(1+'Input | Inflation and Disc Rate'!I13)*(1+'Input | Inflation and Disc Rate'!J13)</f>
        <v>0.47854903448690672</v>
      </c>
    </row>
    <row r="14" spans="2:8" ht="11.25" customHeight="1">
      <c r="C14" s="83" t="s">
        <v>149</v>
      </c>
      <c r="D14" s="73"/>
      <c r="E14" s="102"/>
      <c r="F14" s="161">
        <f>$E$12*F$8</f>
        <v>0.69369274920963764</v>
      </c>
      <c r="G14" s="161">
        <f>$E$12*G$8*(1+'Input | Inflation and Disc Rate'!I13)</f>
        <v>0.726369178443939</v>
      </c>
      <c r="H14" s="162">
        <f>$E$12*H$8*(1+'Input | Inflation and Disc Rate'!I13)*(1+'Input | Inflation and Disc Rate'!J13)</f>
        <v>0.74895098479180777</v>
      </c>
    </row>
    <row r="15" spans="2:8" ht="11.25" customHeight="1">
      <c r="C15" s="83" t="s">
        <v>150</v>
      </c>
      <c r="D15" s="73"/>
      <c r="E15" s="101"/>
      <c r="F15" s="101"/>
      <c r="G15" s="161">
        <f>$F$12*G$8</f>
        <v>0.54595346278924961</v>
      </c>
      <c r="H15" s="162">
        <f>$F$12*$H$8*(1+'Input | Inflation and Disc Rate'!J13)</f>
        <v>0.56292639575161185</v>
      </c>
    </row>
    <row r="16" spans="2:8" ht="11.25" customHeight="1">
      <c r="C16" s="83" t="s">
        <v>151</v>
      </c>
      <c r="D16" s="73"/>
      <c r="E16" s="101"/>
      <c r="F16" s="101"/>
      <c r="G16" s="101"/>
      <c r="H16" s="162">
        <f>$G$12*$H$8</f>
        <v>-0.48740148660489169</v>
      </c>
    </row>
    <row r="17" spans="3:8" ht="11.25" customHeight="1">
      <c r="C17" s="83" t="s">
        <v>152</v>
      </c>
      <c r="D17" s="73"/>
      <c r="E17" s="101"/>
      <c r="F17" s="101"/>
      <c r="G17" s="101"/>
      <c r="H17" s="104"/>
    </row>
    <row r="18" spans="3:8" s="14" customFormat="1" ht="11.25" customHeight="1">
      <c r="C18" s="84" t="s">
        <v>153</v>
      </c>
      <c r="D18" s="163">
        <f>SUM(D13:D17)</f>
        <v>0</v>
      </c>
      <c r="E18" s="164">
        <f>SUM(E13:E17)</f>
        <v>0.40317148299813688</v>
      </c>
      <c r="F18" s="164">
        <f t="shared" ref="F18:H18" si="1">SUM(F13:F17)</f>
        <v>1.1369340321583736</v>
      </c>
      <c r="G18" s="164">
        <f t="shared" si="1"/>
        <v>1.7364428254426012</v>
      </c>
      <c r="H18" s="165">
        <f t="shared" si="1"/>
        <v>1.3030249284254345</v>
      </c>
    </row>
    <row r="19" spans="3:8" ht="11.25" customHeight="1">
      <c r="C19" s="100" t="s">
        <v>154</v>
      </c>
      <c r="D19" s="163">
        <f>E19*(1+E$9)</f>
        <v>1.3257579845076681</v>
      </c>
      <c r="E19" s="164">
        <f>F19*(1+F$9)</f>
        <v>1.1957606254508357</v>
      </c>
      <c r="F19" s="164">
        <f>G19*(1+G$9)</f>
        <v>1.1170901803531756</v>
      </c>
      <c r="G19" s="164">
        <f>H19*(1+H$9)</f>
        <v>1.0599885478820958</v>
      </c>
      <c r="H19" s="166">
        <v>1</v>
      </c>
    </row>
    <row r="20" spans="3:8" s="14" customFormat="1" ht="11.25" customHeight="1">
      <c r="C20" s="83" t="s">
        <v>155</v>
      </c>
      <c r="D20" s="160">
        <f>D12*D19</f>
        <v>18.961404840737892</v>
      </c>
      <c r="E20" s="161">
        <f>E12*E19</f>
        <v>28.861865805541907</v>
      </c>
      <c r="F20" s="161">
        <f>F12*F19</f>
        <v>21.087106284046872</v>
      </c>
      <c r="G20" s="161">
        <f>G12*G19</f>
        <v>-17.744746959230259</v>
      </c>
      <c r="H20" s="162">
        <f>H12*H19</f>
        <v>17.763252267430715</v>
      </c>
    </row>
    <row r="21" spans="3:8" s="14" customFormat="1" ht="11.25" customHeight="1">
      <c r="C21" s="84" t="s">
        <v>156</v>
      </c>
      <c r="D21" s="163">
        <f>D18*D19</f>
        <v>0</v>
      </c>
      <c r="E21" s="164">
        <f>E18*E19</f>
        <v>0.48209658467379313</v>
      </c>
      <c r="F21" s="164">
        <f t="shared" ref="F21:H21" si="2">F18*F19</f>
        <v>1.2700578430334608</v>
      </c>
      <c r="G21" s="164">
        <f t="shared" si="2"/>
        <v>1.8406095090211865</v>
      </c>
      <c r="H21" s="165">
        <f t="shared" si="2"/>
        <v>1.3030249284254345</v>
      </c>
    </row>
    <row r="22" spans="3:8" s="66" customFormat="1" ht="11.25" customHeight="1">
      <c r="C22"/>
    </row>
    <row r="23" spans="3:8" ht="11.25" customHeight="1">
      <c r="C23" s="169" t="s">
        <v>157</v>
      </c>
      <c r="D23" s="88"/>
      <c r="E23" s="89"/>
      <c r="F23" s="89"/>
      <c r="G23" s="89"/>
      <c r="H23" s="89"/>
    </row>
    <row r="24" spans="3:8" ht="11.25" customHeight="1">
      <c r="C24" s="170" t="s">
        <v>142</v>
      </c>
      <c r="D24" s="129" t="str">
        <f>'Input | General'!$D$19</f>
        <v>2026-27</v>
      </c>
      <c r="E24" s="129" t="str">
        <f>'Input | General'!$E$19</f>
        <v>2027–28</v>
      </c>
      <c r="F24" s="129" t="str">
        <f>'Input | General'!$F$19</f>
        <v>2028–29</v>
      </c>
      <c r="G24" s="129" t="str">
        <f>'Input | General'!$G$19</f>
        <v>2029–30</v>
      </c>
      <c r="H24" s="130" t="str">
        <f>'Input | General'!$H$19</f>
        <v>2030–31</v>
      </c>
    </row>
    <row r="25" spans="3:8" ht="11.25" customHeight="1">
      <c r="C25" s="85" t="s">
        <v>158</v>
      </c>
      <c r="D25" s="120">
        <f>'Input | Inflation and Disc Rate'!L$22</f>
        <v>6.0428501672212365E-2</v>
      </c>
      <c r="E25" s="120">
        <f>'Input | Inflation and Disc Rate'!M$22</f>
        <v>6.0848501672212452E-2</v>
      </c>
      <c r="F25" s="120">
        <f>'Input | Inflation and Disc Rate'!N$22</f>
        <v>6.1688501672212182E-2</v>
      </c>
      <c r="G25" s="120">
        <f>'Input | Inflation and Disc Rate'!O$22</f>
        <v>6.2588501672212304E-2</v>
      </c>
      <c r="H25" s="121">
        <f>'Input | Inflation and Disc Rate'!P$22</f>
        <v>6.4448501672212499E-2</v>
      </c>
    </row>
    <row r="26" spans="3:8" ht="11.25" customHeight="1">
      <c r="C26" s="86" t="s">
        <v>159</v>
      </c>
      <c r="D26" s="117">
        <f>'Input | Reported Capex'!H32</f>
        <v>0</v>
      </c>
      <c r="E26" s="117">
        <f>'Input | Reported Capex'!I32</f>
        <v>0</v>
      </c>
      <c r="F26" s="117">
        <f>'Input | Reported Capex'!J32</f>
        <v>0</v>
      </c>
      <c r="G26" s="117">
        <f>'Input | Reported Capex'!K32</f>
        <v>0</v>
      </c>
      <c r="H26" s="118">
        <f>'Input | Reported Capex'!L32</f>
        <v>0</v>
      </c>
    </row>
    <row r="27" spans="3:8" ht="11.25" customHeight="1">
      <c r="C27" s="86" t="s">
        <v>160</v>
      </c>
      <c r="D27" s="167">
        <f>1/((1+D25)^(0.5))</f>
        <v>0.97108960222812524</v>
      </c>
      <c r="E27" s="161">
        <f>1/((1+E25)^(0.5)*(1+D25))</f>
        <v>0.91557078093170374</v>
      </c>
      <c r="F27" s="161">
        <f>1/((1+F25)^(0.5)*(1+E25)*(1+D25))</f>
        <v>0.86271367819505962</v>
      </c>
      <c r="G27" s="161">
        <f>1/((1+G25)^(0.5)*(1+F25)*(1+E25)*(1+D25))</f>
        <v>0.81224223984449562</v>
      </c>
      <c r="H27" s="162">
        <f>1/((1+H25)^(0.5)*(1+G25)*(1+F25)*(1+E25)*(1+D25))</f>
        <v>0.76373147163630695</v>
      </c>
    </row>
    <row r="28" spans="3:8" ht="11.25" customHeight="1">
      <c r="C28" s="170" t="s">
        <v>161</v>
      </c>
      <c r="D28" s="164">
        <f>D26*D27</f>
        <v>0</v>
      </c>
      <c r="E28" s="164">
        <f t="shared" ref="E28:G28" si="3">E26*E27</f>
        <v>0</v>
      </c>
      <c r="F28" s="164">
        <f t="shared" si="3"/>
        <v>0</v>
      </c>
      <c r="G28" s="164">
        <f t="shared" si="3"/>
        <v>0</v>
      </c>
      <c r="H28" s="165">
        <f>H26*H27</f>
        <v>0</v>
      </c>
    </row>
    <row r="29" spans="3:8" ht="11.25" customHeight="1">
      <c r="C29" s="171"/>
      <c r="D29" s="77"/>
      <c r="E29" s="77"/>
      <c r="F29" s="77"/>
      <c r="G29" s="77"/>
      <c r="H29" s="77"/>
    </row>
    <row r="30" spans="3:8" ht="11.25" customHeight="1">
      <c r="C30" s="169" t="s">
        <v>162</v>
      </c>
      <c r="D30" s="90"/>
      <c r="E30" s="76"/>
      <c r="F30" s="76"/>
      <c r="G30" s="76"/>
      <c r="H30" s="76"/>
    </row>
    <row r="31" spans="3:8" ht="11.25" customHeight="1">
      <c r="C31" s="83" t="s">
        <v>163</v>
      </c>
      <c r="D31" s="172">
        <f>SUM(D20:H20)-SUM(D28:H28)</f>
        <v>68.928882238527123</v>
      </c>
      <c r="E31" s="76"/>
      <c r="F31" s="76"/>
      <c r="G31" s="76"/>
      <c r="H31" s="76"/>
    </row>
    <row r="32" spans="3:8" ht="11.25" customHeight="1">
      <c r="C32" s="83" t="s">
        <v>164</v>
      </c>
      <c r="D32" s="217">
        <v>0.3</v>
      </c>
      <c r="E32" s="76"/>
      <c r="F32" s="76"/>
      <c r="G32" s="76"/>
      <c r="H32" s="76"/>
    </row>
    <row r="33" spans="2:8" ht="11.25" customHeight="1">
      <c r="C33" s="83" t="s">
        <v>165</v>
      </c>
      <c r="D33" s="172">
        <f>(1-D32)*D31</f>
        <v>48.250217566968985</v>
      </c>
      <c r="E33" s="76"/>
      <c r="F33" s="76"/>
      <c r="G33" s="76"/>
      <c r="H33" s="76"/>
    </row>
    <row r="34" spans="2:8" ht="11.25" customHeight="1">
      <c r="C34" s="83" t="s">
        <v>166</v>
      </c>
      <c r="D34" s="172">
        <f>D32*D31</f>
        <v>20.678664671558135</v>
      </c>
      <c r="E34" s="76"/>
      <c r="F34" s="76"/>
      <c r="G34" s="76"/>
      <c r="H34" s="76"/>
    </row>
    <row r="35" spans="2:8" ht="11.25" customHeight="1">
      <c r="C35" s="83" t="s">
        <v>167</v>
      </c>
      <c r="D35" s="172">
        <f>SUM(D21:H21)</f>
        <v>4.8957888651538752</v>
      </c>
      <c r="E35" s="76"/>
      <c r="F35" s="76"/>
      <c r="G35" s="76"/>
      <c r="H35" s="76"/>
    </row>
    <row r="36" spans="2:8" ht="11.25" customHeight="1">
      <c r="C36" s="84" t="s">
        <v>168</v>
      </c>
      <c r="D36" s="168">
        <f>D34-D35</f>
        <v>15.78287580640426</v>
      </c>
      <c r="E36" s="76"/>
      <c r="F36" s="139"/>
      <c r="G36" s="76"/>
      <c r="H36" s="76"/>
    </row>
    <row r="37" spans="2:8" ht="11.25" customHeight="1">
      <c r="D37" s="19"/>
    </row>
    <row r="38" spans="2:8" s="8" customFormat="1" ht="12" customHeight="1">
      <c r="B38" s="22" t="s">
        <v>169</v>
      </c>
    </row>
    <row r="39" spans="2:8" s="20" customFormat="1" ht="11.25" customHeight="1">
      <c r="H39" s="21"/>
    </row>
    <row r="40" spans="2:8" s="23" customFormat="1" ht="11.25" customHeight="1">
      <c r="C40" s="74"/>
      <c r="D40" s="131" t="str">
        <f>'Input | General'!D19</f>
        <v>2026-27</v>
      </c>
      <c r="E40" s="131" t="str">
        <f>'Input | General'!E19</f>
        <v>2027–28</v>
      </c>
      <c r="F40" s="131" t="str">
        <f>'Input | General'!F19</f>
        <v>2028–29</v>
      </c>
      <c r="G40" s="131" t="str">
        <f>'Input | General'!G19</f>
        <v>2029–30</v>
      </c>
      <c r="H40" s="131" t="str">
        <f>'Input | General'!H19</f>
        <v>2030–31</v>
      </c>
    </row>
    <row r="41" spans="2:8" s="23" customFormat="1" ht="11.25" customHeight="1">
      <c r="C41" s="78" t="s">
        <v>170</v>
      </c>
      <c r="D41" s="173">
        <f>1/(1+'Input | Inflation and Disc Rate'!L21)</f>
        <v>0.96809694561202497</v>
      </c>
      <c r="E41" s="173">
        <f>D41/(1+'Input | Inflation and Disc Rate'!M21)</f>
        <v>0.93684064508922105</v>
      </c>
      <c r="F41" s="173">
        <f>E41/(1+'Input | Inflation and Disc Rate'!N21)</f>
        <v>0.90587620590692408</v>
      </c>
      <c r="G41" s="173">
        <f>F41/(1+'Input | Inflation and Disc Rate'!O21)</f>
        <v>0.87519329593480988</v>
      </c>
      <c r="H41" s="174">
        <f>G41/(1+'Input | Inflation and Disc Rate'!P21)</f>
        <v>0.8440721463276496</v>
      </c>
    </row>
    <row r="42" spans="2:8" s="23" customFormat="1" ht="11.25" customHeight="1">
      <c r="C42" s="136" t="str">
        <f>CONCATENATE("CESS Payment Per Year before CPF ($", 'Output | Models'!$F$8," million)")</f>
        <v>CESS Payment Per Year before CPF ($2025–26 million)</v>
      </c>
      <c r="D42" s="214">
        <f>D36/(SUM(D41:H41))</f>
        <v>3.4840176019391231</v>
      </c>
      <c r="E42" s="175">
        <f>D42</f>
        <v>3.4840176019391231</v>
      </c>
      <c r="F42" s="175">
        <f t="shared" ref="F42:H42" si="4">E42</f>
        <v>3.4840176019391231</v>
      </c>
      <c r="G42" s="175">
        <f t="shared" si="4"/>
        <v>3.4840176019391231</v>
      </c>
      <c r="H42" s="176">
        <f t="shared" si="4"/>
        <v>3.4840176019391231</v>
      </c>
    </row>
    <row r="43" spans="2:8" s="23" customFormat="1" ht="11.25" customHeight="1">
      <c r="C43" s="135" t="s">
        <v>138</v>
      </c>
      <c r="D43" s="177">
        <f>IF($D$34&lt;=$D$35,1,'Input | Asset Performance Index'!$H$19)</f>
        <v>1</v>
      </c>
      <c r="E43" s="177">
        <f>IF($D$34&lt;=$D$35,1,'Input | Asset Performance Index'!$H$19)</f>
        <v>1</v>
      </c>
      <c r="F43" s="177">
        <f>IF($D$34&lt;=$D$35,1,'Input | Asset Performance Index'!$H$19)</f>
        <v>1</v>
      </c>
      <c r="G43" s="177">
        <f>IF($D$34&lt;=$D$35,1,'Input | Asset Performance Index'!$H$19)</f>
        <v>1</v>
      </c>
      <c r="H43" s="177">
        <f>IF($D$34&lt;=$D$35,1,'Input | Asset Performance Index'!$H$19)</f>
        <v>1</v>
      </c>
    </row>
    <row r="44" spans="2:8" s="23" customFormat="1" ht="11.25" customHeight="1">
      <c r="C44" s="135" t="str">
        <f>CONCATENATE("CESS Payment Per Year after CPF ($", 'Output | Models'!$F$8," million)")</f>
        <v>CESS Payment Per Year after CPF ($2025–26 million)</v>
      </c>
      <c r="D44" s="178">
        <f>D42*D43</f>
        <v>3.4840176019391231</v>
      </c>
      <c r="E44" s="178">
        <f t="shared" ref="E44:H44" si="5">E42*E43</f>
        <v>3.4840176019391231</v>
      </c>
      <c r="F44" s="178">
        <f t="shared" si="5"/>
        <v>3.4840176019391231</v>
      </c>
      <c r="G44" s="178">
        <f t="shared" si="5"/>
        <v>3.4840176019391231</v>
      </c>
      <c r="H44" s="178">
        <f t="shared" si="5"/>
        <v>3.4840176019391231</v>
      </c>
    </row>
    <row r="45" spans="2:8" s="66" customFormat="1" ht="11.25" customHeight="1"/>
    <row r="46" spans="2:8" s="23" customFormat="1" ht="11.25" customHeight="1">
      <c r="C46" s="136" t="str">
        <f>CONCATENATE("Total CESS Payment ($", 'Output | Models'!$F$8," million)")</f>
        <v>Total CESS Payment ($2025–26 million)</v>
      </c>
      <c r="D46" s="179">
        <f>SUM(D44:H44)</f>
        <v>17.420088009695615</v>
      </c>
      <c r="E46" s="57"/>
      <c r="F46" s="57"/>
      <c r="G46" s="57"/>
      <c r="H46" s="57"/>
    </row>
    <row r="49" spans="2:2" ht="12" customHeight="1">
      <c r="B49" s="22" t="s">
        <v>18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B1:X11"/>
  <sheetViews>
    <sheetView zoomScale="120" zoomScaleNormal="120" workbookViewId="0">
      <selection activeCell="P6" sqref="P6"/>
    </sheetView>
  </sheetViews>
  <sheetFormatPr defaultColWidth="0" defaultRowHeight="11.25" customHeight="1" zeroHeight="1"/>
  <cols>
    <col min="1" max="2" width="1.28515625" style="42" customWidth="1"/>
    <col min="3" max="3" width="36" style="42" customWidth="1"/>
    <col min="4" max="4" width="24.7109375" style="43" customWidth="1"/>
    <col min="5" max="5" width="13.5703125" style="43" customWidth="1"/>
    <col min="6" max="6" width="9.140625" style="43" customWidth="1"/>
    <col min="7" max="9" width="2.85546875" style="43" customWidth="1"/>
    <col min="10" max="15" width="9.28515625" style="42" customWidth="1"/>
    <col min="16" max="17" width="3" style="42" customWidth="1"/>
    <col min="18" max="24" width="9.28515625" style="42" hidden="1" customWidth="1"/>
    <col min="25" max="48" width="0" style="42" hidden="1" customWidth="1"/>
    <col min="49" max="16384" width="0" style="42" hidden="1"/>
  </cols>
  <sheetData>
    <row r="1" spans="2:20" s="27" customFormat="1" ht="15.75">
      <c r="B1" s="3" t="str">
        <f>'Input | General'!$B$1</f>
        <v>AGN(SA) 2026-31 Gas AA Proposal - Capital expenditure sharing scheme model</v>
      </c>
      <c r="C1" s="28"/>
      <c r="D1" s="28"/>
      <c r="E1" s="28"/>
      <c r="F1" s="29"/>
      <c r="G1" s="29"/>
      <c r="H1" s="29"/>
      <c r="I1" s="29"/>
      <c r="J1" s="79"/>
      <c r="K1" s="80" t="s">
        <v>19</v>
      </c>
      <c r="L1" s="107" t="s">
        <v>20</v>
      </c>
      <c r="M1" s="112" t="s">
        <v>21</v>
      </c>
      <c r="R1" s="81"/>
      <c r="S1" s="66"/>
      <c r="T1" s="66"/>
    </row>
    <row r="2" spans="2:20" s="30" customFormat="1" ht="13.5" thickBot="1">
      <c r="B2" s="31" t="s">
        <v>16</v>
      </c>
      <c r="C2" s="31"/>
      <c r="D2" s="31"/>
      <c r="E2" s="31"/>
      <c r="F2" s="32"/>
      <c r="G2" s="32"/>
      <c r="H2" s="32"/>
      <c r="I2" s="32"/>
    </row>
    <row r="3" spans="2:20" s="33" customFormat="1">
      <c r="D3" s="34"/>
      <c r="E3" s="34"/>
      <c r="F3" s="34"/>
      <c r="G3" s="34"/>
      <c r="H3" s="34"/>
      <c r="I3" s="34"/>
      <c r="J3" s="218"/>
      <c r="K3" s="218"/>
      <c r="L3" s="218"/>
      <c r="M3" s="34"/>
      <c r="N3" s="218"/>
      <c r="O3" s="218"/>
      <c r="P3" s="218"/>
      <c r="Q3" s="218"/>
      <c r="R3" s="218"/>
      <c r="S3" s="218"/>
      <c r="T3" s="218"/>
    </row>
    <row r="4" spans="2:20" s="41" customFormat="1" ht="12.75">
      <c r="B4" s="36" t="s">
        <v>171</v>
      </c>
      <c r="C4" s="35"/>
      <c r="D4" s="35"/>
      <c r="E4" s="35"/>
      <c r="F4" s="35"/>
      <c r="G4" s="37"/>
      <c r="H4" s="37"/>
      <c r="I4" s="37"/>
      <c r="J4" s="38" t="s">
        <v>172</v>
      </c>
      <c r="K4" s="39"/>
      <c r="L4" s="40"/>
      <c r="M4" s="39"/>
      <c r="N4" s="40"/>
      <c r="O4" s="40"/>
      <c r="P4" s="40"/>
      <c r="Q4" s="40"/>
      <c r="R4" s="40"/>
      <c r="S4" s="40"/>
      <c r="T4" s="40"/>
    </row>
    <row r="5" spans="2:20" ht="11.25" customHeight="1">
      <c r="M5" s="44"/>
      <c r="N5" s="44"/>
      <c r="O5" s="44"/>
      <c r="P5" s="44"/>
      <c r="Q5" s="66"/>
      <c r="R5" s="66"/>
      <c r="S5" s="66"/>
      <c r="T5" s="66"/>
    </row>
    <row r="6" spans="2:20" ht="11.25" customHeight="1">
      <c r="C6" s="45" t="s">
        <v>173</v>
      </c>
      <c r="D6" s="46" t="s">
        <v>47</v>
      </c>
      <c r="E6" s="46" t="s">
        <v>48</v>
      </c>
      <c r="F6" s="46" t="s">
        <v>60</v>
      </c>
      <c r="H6" s="46"/>
      <c r="I6" s="46"/>
      <c r="J6" s="132" t="str">
        <f>'Calc | CESS Revenue Increments'!D40</f>
        <v>2026-27</v>
      </c>
      <c r="K6" s="132" t="str">
        <f>'Calc | CESS Revenue Increments'!E40</f>
        <v>2027–28</v>
      </c>
      <c r="L6" s="132" t="str">
        <f>'Calc | CESS Revenue Increments'!F40</f>
        <v>2028–29</v>
      </c>
      <c r="M6" s="132" t="str">
        <f>'Calc | CESS Revenue Increments'!G40</f>
        <v>2029–30</v>
      </c>
      <c r="N6" s="132" t="str">
        <f>'Calc | CESS Revenue Increments'!H40</f>
        <v>2030–31</v>
      </c>
      <c r="O6" s="47" t="s">
        <v>174</v>
      </c>
      <c r="P6" s="95"/>
      <c r="Q6" s="66"/>
      <c r="R6" s="66"/>
      <c r="S6" s="66"/>
      <c r="T6" s="66"/>
    </row>
    <row r="7" spans="2:20" ht="11.25" customHeight="1">
      <c r="C7" s="45"/>
      <c r="D7" s="46"/>
      <c r="E7" s="46"/>
      <c r="F7" s="46"/>
      <c r="H7" s="46"/>
      <c r="I7" s="46"/>
      <c r="O7" s="66"/>
      <c r="P7" s="66"/>
      <c r="Q7" s="66"/>
      <c r="R7" s="66"/>
      <c r="S7" s="66"/>
      <c r="T7" s="66"/>
    </row>
    <row r="8" spans="2:20" ht="11.25" customHeight="1">
      <c r="C8" s="48" t="s">
        <v>175</v>
      </c>
      <c r="D8" s="134" t="s">
        <v>14</v>
      </c>
      <c r="E8" s="43" t="s">
        <v>62</v>
      </c>
      <c r="F8" s="133" t="str">
        <f>IF(LEN(J6)&gt;4,CONCATENATE(LEFT(J6,4)-1&amp;"–"&amp;IF(RIGHT(J6,2)="00","99",IF(RIGHT(J6,2)-1&lt;10,"0","")&amp;RIGHT(J6,2)-1)),J6-1)</f>
        <v>2025–26</v>
      </c>
      <c r="H8" s="46"/>
      <c r="I8" s="46"/>
      <c r="J8" s="157">
        <f>'Calc | CESS Revenue Increments'!D44</f>
        <v>3.4840176019391231</v>
      </c>
      <c r="K8" s="157">
        <f>'Calc | CESS Revenue Increments'!E44</f>
        <v>3.4840176019391231</v>
      </c>
      <c r="L8" s="157">
        <f>'Calc | CESS Revenue Increments'!F44</f>
        <v>3.4840176019391231</v>
      </c>
      <c r="M8" s="157">
        <f>'Calc | CESS Revenue Increments'!G44</f>
        <v>3.4840176019391231</v>
      </c>
      <c r="N8" s="157">
        <f>'Calc | CESS Revenue Increments'!H44</f>
        <v>3.4840176019391231</v>
      </c>
      <c r="O8" s="188">
        <f>SUM(J8:N8)</f>
        <v>17.420088009695615</v>
      </c>
      <c r="P8" s="96"/>
      <c r="Q8" s="66"/>
      <c r="R8" s="66"/>
      <c r="S8" s="66"/>
      <c r="T8" s="66"/>
    </row>
    <row r="9" spans="2:20" ht="11.25" customHeight="1">
      <c r="C9" s="48"/>
      <c r="D9" s="49"/>
      <c r="H9" s="46"/>
      <c r="I9" s="46"/>
      <c r="Q9" s="66"/>
      <c r="R9" s="66"/>
      <c r="S9" s="66"/>
      <c r="T9" s="66"/>
    </row>
    <row r="10" spans="2:20" ht="11.25" customHeight="1">
      <c r="D10" s="49"/>
      <c r="H10" s="46"/>
      <c r="I10" s="46"/>
      <c r="J10" s="94"/>
      <c r="K10" s="94"/>
      <c r="L10" s="94"/>
      <c r="M10" s="94"/>
      <c r="N10" s="94"/>
      <c r="Q10" s="66"/>
      <c r="R10" s="66"/>
      <c r="S10" s="66"/>
      <c r="T10" s="66"/>
    </row>
    <row r="11" spans="2:20" s="41" customFormat="1" ht="12.75">
      <c r="B11" s="36" t="s">
        <v>18</v>
      </c>
      <c r="C11" s="35"/>
      <c r="D11" s="35"/>
      <c r="E11" s="35"/>
      <c r="F11" s="37"/>
      <c r="G11" s="37"/>
      <c r="H11" s="37"/>
      <c r="I11" s="37"/>
      <c r="J11" s="40"/>
      <c r="K11" s="39"/>
      <c r="L11" s="40"/>
      <c r="M11" s="39"/>
      <c r="N11" s="40"/>
      <c r="O11" s="40"/>
      <c r="P11" s="40"/>
      <c r="Q11" s="40"/>
      <c r="R11" s="40"/>
      <c r="S11" s="40"/>
      <c r="T11" s="4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811A0864984EF832EAE07F637" ma:contentTypeVersion="17" ma:contentTypeDescription="Create a new document." ma:contentTypeScope="" ma:versionID="572c7f5f96001b06a5c4da29e0639228">
  <xsd:schema xmlns:xsd="http://www.w3.org/2001/XMLSchema" xmlns:xs="http://www.w3.org/2001/XMLSchema" xmlns:p="http://schemas.microsoft.com/office/2006/metadata/properties" xmlns:ns2="f69beede-7b9e-489f-8a4d-ae25a14c8199" xmlns:ns3="e81d0cd9-c043-4c37-9584-5b1b876d03c4" targetNamespace="http://schemas.microsoft.com/office/2006/metadata/properties" ma:root="true" ma:fieldsID="0942a6c255d507fddc1468424bd57414" ns2:_="" ns3:_="">
    <xsd:import namespace="f69beede-7b9e-489f-8a4d-ae25a14c8199"/>
    <xsd:import namespace="e81d0cd9-c043-4c37-9584-5b1b876d0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eede-7b9e-489f-8a4d-ae25a14c8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b4a0c63-b107-443f-81ac-4a77d015a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d0cd9-c043-4c37-9584-5b1b876d03c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96865c-e6a8-4405-b92b-f461e49fd139}" ma:internalName="TaxCatchAll" ma:showField="CatchAllData" ma:web="e81d0cd9-c043-4c37-9584-5b1b876d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69beede-7b9e-489f-8a4d-ae25a14c8199" xsi:nil="true"/>
    <lcf76f155ced4ddcb4097134ff3c332f xmlns="f69beede-7b9e-489f-8a4d-ae25a14c8199">
      <Terms xmlns="http://schemas.microsoft.com/office/infopath/2007/PartnerControls"/>
    </lcf76f155ced4ddcb4097134ff3c332f>
    <TaxCatchAll xmlns="e81d0cd9-c043-4c37-9584-5b1b876d03c4" xsi:nil="true"/>
  </documentManagement>
</p:properties>
</file>

<file path=customXml/itemProps1.xml><?xml version="1.0" encoding="utf-8"?>
<ds:datastoreItem xmlns:ds="http://schemas.openxmlformats.org/officeDocument/2006/customXml" ds:itemID="{15174E39-095B-4803-9ACB-7B35826B2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eede-7b9e-489f-8a4d-ae25a14c8199"/>
    <ds:schemaRef ds:uri="e81d0cd9-c043-4c37-9584-5b1b876d0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5E918-4674-4082-BB1E-879FAAABE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964EA-3C6C-44C1-9DEC-198AD06BFE46}">
  <ds:schemaRefs>
    <ds:schemaRef ds:uri="http://schemas.microsoft.com/office/2006/metadata/properties"/>
    <ds:schemaRef ds:uri="http://schemas.microsoft.com/office/infopath/2007/PartnerControls"/>
    <ds:schemaRef ds:uri="f69beede-7b9e-489f-8a4d-ae25a14c8199"/>
    <ds:schemaRef ds:uri="e81d0cd9-c043-4c37-9584-5b1b876d03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 Sheet</vt:lpstr>
      <vt:lpstr>Index</vt:lpstr>
      <vt:lpstr>Input | General</vt:lpstr>
      <vt:lpstr>Input | Inflation and Disc Rate</vt:lpstr>
      <vt:lpstr>Input | Reported Capex</vt:lpstr>
      <vt:lpstr>Input | Reported Performance</vt:lpstr>
      <vt:lpstr>Input | Performance Targets</vt:lpstr>
      <vt:lpstr>Input | Asset Performance Index</vt:lpstr>
      <vt:lpstr>Calc | CESS Revenue Increments</vt:lpstr>
      <vt:lpstr>Output | Models</vt:lpstr>
      <vt:lpstr>'Cover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</dc:creator>
  <cp:keywords>DNSP; Reset; CESS; 2027-31; FY; VIC</cp:keywords>
  <dc:description>as provided by AER workstream on 20190918</dc:description>
  <cp:lastModifiedBy>Will Chivell</cp:lastModifiedBy>
  <cp:revision/>
  <dcterms:created xsi:type="dcterms:W3CDTF">2017-09-22T02:00:05Z</dcterms:created>
  <dcterms:modified xsi:type="dcterms:W3CDTF">2025-07-01T05:14:45Z</dcterms:modified>
  <cp:category>DNSP;Reset;CESS;2027-31;FY;VIC</cp:category>
  <cp:contentStatus>Preliminary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2024-07-31T23:24:57Z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6ac437e0-2630-4647-9e01-d291008e3328</vt:lpwstr>
  </property>
  <property fmtid="{D5CDD505-2E9C-101B-9397-08002B2CF9AE}" pid="9" name="MSIP_Label_d9d5a995-dfdf-4407-9a97-edbbc68c9f53_ContentBits">
    <vt:lpwstr>0</vt:lpwstr>
  </property>
  <property fmtid="{D5CDD505-2E9C-101B-9397-08002B2CF9AE}" pid="10" name="ContentTypeId">
    <vt:lpwstr>0x0101004B82531811A0864984EF832EAE07F637</vt:lpwstr>
  </property>
  <property fmtid="{D5CDD505-2E9C-101B-9397-08002B2CF9AE}" pid="11" name="MediaServiceImageTags">
    <vt:lpwstr/>
  </property>
</Properties>
</file>