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tewagl.sharepoint.com/teams/GN26/Shared Documents/Reset RIN/Final submission docs/"/>
    </mc:Choice>
  </mc:AlternateContent>
  <xr:revisionPtr revIDLastSave="52" documentId="8_{18F732A5-C785-408A-A5A2-40A74F33F29B}" xr6:coauthVersionLast="47" xr6:coauthVersionMax="47" xr10:uidLastSave="{BA29DCF2-944B-4369-BB7E-DFE30D217068}"/>
  <bookViews>
    <workbookView xWindow="28680" yWindow="-120" windowWidth="29040" windowHeight="17520" xr2:uid="{6CA380DE-EB35-4473-A9BA-C0BDCD422C71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C13" i="1"/>
  <c r="C14" i="1"/>
  <c r="C15" i="1"/>
  <c r="C16" i="1"/>
  <c r="C17" i="1"/>
  <c r="C18" i="1"/>
  <c r="C19" i="1"/>
  <c r="C20" i="1"/>
  <c r="C21" i="1"/>
  <c r="C22" i="1"/>
  <c r="C12" i="1"/>
  <c r="D26" i="1"/>
  <c r="E26" i="1"/>
  <c r="F26" i="1"/>
  <c r="G26" i="1"/>
  <c r="D27" i="1"/>
  <c r="E27" i="1"/>
  <c r="F27" i="1"/>
  <c r="G27" i="1"/>
  <c r="C27" i="1"/>
  <c r="C26" i="1"/>
  <c r="D9" i="1"/>
  <c r="E9" i="1"/>
  <c r="F9" i="1"/>
  <c r="G9" i="1"/>
  <c r="C9" i="1"/>
  <c r="D8" i="1"/>
  <c r="E8" i="1"/>
  <c r="F8" i="1"/>
  <c r="G8" i="1"/>
  <c r="C8" i="1"/>
  <c r="D7" i="1"/>
  <c r="E7" i="1"/>
  <c r="F7" i="1"/>
  <c r="G7" i="1"/>
  <c r="C7" i="1"/>
  <c r="D6" i="1"/>
  <c r="E6" i="1"/>
  <c r="F6" i="1"/>
  <c r="G6" i="1"/>
  <c r="C6" i="1"/>
  <c r="D5" i="1"/>
  <c r="E5" i="1"/>
  <c r="F5" i="1"/>
  <c r="G5" i="1"/>
  <c r="C5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C34" i="1"/>
  <c r="C35" i="1"/>
  <c r="C36" i="1"/>
  <c r="C37" i="1"/>
  <c r="C33" i="1"/>
  <c r="C32" i="1"/>
  <c r="D38" i="1" l="1"/>
  <c r="G38" i="1"/>
  <c r="F38" i="1"/>
  <c r="C38" i="1"/>
  <c r="E38" i="1"/>
  <c r="C28" i="1" l="1"/>
  <c r="C29" i="1" l="1"/>
  <c r="D28" i="1" l="1"/>
  <c r="D29" i="1" l="1"/>
  <c r="E28" i="1" l="1"/>
  <c r="F28" i="1"/>
  <c r="E29" i="1" l="1"/>
  <c r="F29" i="1"/>
  <c r="G28" i="1" l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Hardin, Alexis</author>
  </authors>
  <commentList>
    <comment ref="B5" authorId="0" shapeId="0" xr:uid="{3BDCC75C-F90E-4E08-B0BA-047837DE574B}">
      <text>
        <r>
          <rPr>
            <b/>
            <sz val="9"/>
            <color indexed="81"/>
            <rFont val="Tahoma"/>
            <family val="2"/>
          </rPr>
          <t>Hardin, Alexis:</t>
        </r>
        <r>
          <rPr>
            <sz val="9"/>
            <color indexed="81"/>
            <rFont val="Tahoma"/>
            <family val="2"/>
          </rPr>
          <t xml:space="preserve">
Excludes Equity raising costs</t>
        </r>
      </text>
    </comment>
  </commentList>
</comments>
</file>

<file path=xl/sharedStrings.xml><?xml version="1.0" encoding="utf-8"?>
<sst xmlns="http://schemas.openxmlformats.org/spreadsheetml/2006/main" count="42" uniqueCount="37">
  <si>
    <t>2026-27</t>
  </si>
  <si>
    <t>2027-28</t>
  </si>
  <si>
    <t>2028-29</t>
  </si>
  <si>
    <t>2029-30</t>
  </si>
  <si>
    <t>2030-31</t>
  </si>
  <si>
    <t>Reconciliation between PTRM and Reset RIN</t>
  </si>
  <si>
    <t>PTRM controllable opex</t>
  </si>
  <si>
    <t>PTRM UAG</t>
  </si>
  <si>
    <t>PTRM Debt raising costs</t>
  </si>
  <si>
    <t>PTRM total</t>
  </si>
  <si>
    <t>PTRM Forecast operating expenditure ($m real 2025-26)</t>
  </si>
  <si>
    <t>Base year</t>
  </si>
  <si>
    <t>Price growth</t>
  </si>
  <si>
    <t>Output growth</t>
  </si>
  <si>
    <t>Productivity growth</t>
  </si>
  <si>
    <t>Step changes</t>
  </si>
  <si>
    <t>Category specific</t>
  </si>
  <si>
    <t>Total Reset RIN</t>
  </si>
  <si>
    <t>PTRM: Forecast Net Capital Expenditure ($m real 2025-26)</t>
  </si>
  <si>
    <t>Forecast capital expenditure</t>
  </si>
  <si>
    <t>Forecast immediate expensing of capital expenditure</t>
  </si>
  <si>
    <t>Forecast capital contributions</t>
  </si>
  <si>
    <t>Forecast net capital expenditure</t>
  </si>
  <si>
    <t>Forecast asset disposal</t>
  </si>
  <si>
    <t>Connections (gas)</t>
  </si>
  <si>
    <t>Mains replacement</t>
  </si>
  <si>
    <t>Mains augmentation</t>
  </si>
  <si>
    <t>Telemetry</t>
  </si>
  <si>
    <t>Meter replacement</t>
  </si>
  <si>
    <t>ICT</t>
  </si>
  <si>
    <t>Capitalised network overheads</t>
  </si>
  <si>
    <t>Capitalised corporate overheads</t>
  </si>
  <si>
    <t>Other capex</t>
  </si>
  <si>
    <t>Capital contributions included in the above</t>
  </si>
  <si>
    <t>Total (less capital contributions)</t>
  </si>
  <si>
    <t>Reset RIN - Gas Workbook 1 - Table E1.1.1 ($m real 2025-26)</t>
  </si>
  <si>
    <t>Reset RIN: Workbook 1 - Table E20.1.1 ($m real 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</si>
</sst>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2" fontId="0" fillId="2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ctewagl.sharepoint.com/teams/GN26/Shared%20Documents/Finance/Access%20Arrangement%20Proposal/PTRM_RFM_DepTracker/Unlinked%20financial%20models%20for%20submission/Evoenergy%20-%20Appendix%205.1%20Gas%20distribution%20PTRM%20-%20June%202025%20-%20Public.xlsm" TargetMode="External"/><Relationship Id="rId2" Type="http://schemas.microsoft.com/office/2019/04/relationships/externalLinkLongPath" Target="/teams/GN26/Shared%20Documents/Finance/Access%20Arrangement%20Proposal/PTRM_RFM_DepTracker/Unlinked%20financial%20models%20for%20submission/Evoenergy%20-%20Appendix%205.1%20Gas%20distribution%20PTRM%20-%20June%202025%20-%20Public.xlsm?3677BAD5" TargetMode="External"/><Relationship Id="rId1" Type="http://schemas.openxmlformats.org/officeDocument/2006/relationships/externalLinkPath" Target="file:///\\3677BAD5\Evoenergy%20-%20Appendix%205.1%20Gas%20distribution%20PTRM%20-%20June%202025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tewagl.sharepoint.com/teams/GN26/Shared%20Documents/Expenditure/Access%20Arrangement%20Proposal/RIN/Workbook%201%20-%20Gas%20Reset%20RIN%202023-24%20-%20Final.xlsx" TargetMode="External"/><Relationship Id="rId1" Type="http://schemas.openxmlformats.org/officeDocument/2006/relationships/externalLinkPath" Target="Workbook%201%20-%20Gas%20Reset%20RIN%202023-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Forecast revenue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0.32593065144361894</v>
          </cell>
          <cell r="H61">
            <v>0.3151551696063995</v>
          </cell>
          <cell r="I61">
            <v>0.32351464418729486</v>
          </cell>
          <cell r="J61">
            <v>0.32726221563913283</v>
          </cell>
          <cell r="K61">
            <v>0.32764026523163658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G64">
            <v>0.77891204393641056</v>
          </cell>
          <cell r="H64">
            <v>0.75651638666531151</v>
          </cell>
          <cell r="I64">
            <v>0.77533032617783626</v>
          </cell>
          <cell r="J64">
            <v>0.78435467445798368</v>
          </cell>
          <cell r="K64">
            <v>0.78623739980641427</v>
          </cell>
        </row>
        <row r="65">
          <cell r="G65">
            <v>1.4319753655863161</v>
          </cell>
          <cell r="H65">
            <v>0.12356590385833925</v>
          </cell>
          <cell r="I65">
            <v>5.984324063050285E-2</v>
          </cell>
          <cell r="J65">
            <v>6.043671648418663E-2</v>
          </cell>
          <cell r="K65">
            <v>6.1084491635046291E-2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G67">
            <v>5.63441051649811</v>
          </cell>
          <cell r="H67">
            <v>6.0061140068512868</v>
          </cell>
          <cell r="I67">
            <v>5.9990306687735462</v>
          </cell>
          <cell r="J67">
            <v>6.5513893860550869</v>
          </cell>
          <cell r="K67">
            <v>7.735013215525492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0.12367179511754717</v>
          </cell>
          <cell r="K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73">
          <cell r="G273">
            <v>0.11905956439574936</v>
          </cell>
          <cell r="H273">
            <v>0.11745130292339301</v>
          </cell>
          <cell r="I273">
            <v>0.12028280570865489</v>
          </cell>
          <cell r="J273">
            <v>0.12220985331159531</v>
          </cell>
          <cell r="K273">
            <v>0.12348236737657758</v>
          </cell>
        </row>
        <row r="277">
          <cell r="G277">
            <v>0.25221867482699523</v>
          </cell>
          <cell r="H277">
            <v>0.24287372940441682</v>
          </cell>
          <cell r="I277">
            <v>0.24932394333116548</v>
          </cell>
          <cell r="J277">
            <v>0.25188294022792618</v>
          </cell>
          <cell r="K277">
            <v>0.25159806110363692</v>
          </cell>
        </row>
        <row r="278"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G280">
            <v>0.77891204393641056</v>
          </cell>
          <cell r="H280">
            <v>0.75651638666531151</v>
          </cell>
          <cell r="I280">
            <v>0.77533032617783626</v>
          </cell>
          <cell r="J280">
            <v>0.78435467445798368</v>
          </cell>
          <cell r="K280">
            <v>0.78623739980641427</v>
          </cell>
        </row>
        <row r="281">
          <cell r="G281">
            <v>1.4319753655863161</v>
          </cell>
          <cell r="H281">
            <v>0.12356590385833925</v>
          </cell>
          <cell r="I281">
            <v>5.984324063050285E-2</v>
          </cell>
          <cell r="J281">
            <v>6.043671648418663E-2</v>
          </cell>
          <cell r="K281">
            <v>6.1084491635046291E-2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G283">
            <v>5.5890629287189846</v>
          </cell>
          <cell r="H283">
            <v>5.9609441441298765</v>
          </cell>
          <cell r="I283">
            <v>5.9529385639210206</v>
          </cell>
          <cell r="J283">
            <v>6.5045588081546981</v>
          </cell>
          <cell r="K283">
            <v>7.6875730522769139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0.12367179511754717</v>
          </cell>
          <cell r="K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331">
          <cell r="G331">
            <v>22.648518447319205</v>
          </cell>
          <cell r="H331">
            <v>22.643449899952042</v>
          </cell>
          <cell r="I331">
            <v>22.635099676540207</v>
          </cell>
          <cell r="J331">
            <v>22.624985740120703</v>
          </cell>
          <cell r="K331">
            <v>22.616872938134172</v>
          </cell>
        </row>
        <row r="332">
          <cell r="G332">
            <v>2.3456415862844704</v>
          </cell>
          <cell r="H332">
            <v>2.0292000601893219</v>
          </cell>
          <cell r="I332">
            <v>1.8862468578174103</v>
          </cell>
          <cell r="J332">
            <v>1.6705624784180768</v>
          </cell>
          <cell r="K332">
            <v>1.4902728063187181</v>
          </cell>
        </row>
        <row r="340">
          <cell r="G340">
            <v>0.20032528521675697</v>
          </cell>
          <cell r="H340">
            <v>0.1839412201928414</v>
          </cell>
          <cell r="I340">
            <v>0.16669630719168566</v>
          </cell>
          <cell r="J340">
            <v>0.14921287003597561</v>
          </cell>
          <cell r="K340">
            <v>0.13259260848255322</v>
          </cell>
        </row>
        <row r="341">
          <cell r="G341">
            <v>25.194485318820433</v>
          </cell>
          <cell r="H341">
            <v>24.856591180334206</v>
          </cell>
          <cell r="I341">
            <v>24.688042841549304</v>
          </cell>
          <cell r="J341">
            <v>24.444761088574754</v>
          </cell>
          <cell r="K341">
            <v>24.239738352935444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NTENTS"/>
      <sheetName val="Business &amp; other details"/>
      <sheetName val="E1. Expenditure Summary"/>
      <sheetName val="E2. Mains Repex"/>
      <sheetName val="E3. Mains Augex"/>
      <sheetName val="E4. Meter replacement"/>
      <sheetName val="E5. Connections (gas)"/>
      <sheetName val="E6. Telemetry"/>
      <sheetName val="E10. Overheads"/>
      <sheetName val="E12. ICT"/>
      <sheetName val="E13. Other capex"/>
      <sheetName val="E17. Step changes"/>
      <sheetName val="E20. Opex"/>
      <sheetName val="E21. ARS"/>
      <sheetName val="E25. Escalators"/>
      <sheetName val="N1. Demand"/>
      <sheetName val="N2. Network characteristics"/>
      <sheetName val="S1. Cust. no.-by type"/>
      <sheetName val="S1.2 Cust. no.-by tariff"/>
      <sheetName val="S10. Supply Quality"/>
      <sheetName val="S11. Network reliability"/>
      <sheetName val="F3. Revenue"/>
      <sheetName val="Additional disclosures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3">
          <cell r="E13">
            <v>1238170</v>
          </cell>
          <cell r="F13">
            <v>1202416</v>
          </cell>
          <cell r="G13">
            <v>1231507</v>
          </cell>
          <cell r="H13">
            <v>1245100</v>
          </cell>
          <cell r="I13">
            <v>1247397</v>
          </cell>
        </row>
        <row r="17">
          <cell r="E17">
            <v>5026552</v>
          </cell>
          <cell r="F17">
            <v>5374101</v>
          </cell>
          <cell r="G17">
            <v>5360297</v>
          </cell>
          <cell r="H17">
            <v>5867479</v>
          </cell>
          <cell r="I17">
            <v>6960827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106798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664586</v>
          </cell>
          <cell r="F20">
            <v>517800</v>
          </cell>
          <cell r="G20">
            <v>514153</v>
          </cell>
          <cell r="H20">
            <v>575547</v>
          </cell>
          <cell r="I20">
            <v>649094</v>
          </cell>
        </row>
        <row r="21">
          <cell r="E21">
            <v>1241921</v>
          </cell>
          <cell r="F21">
            <v>107034</v>
          </cell>
          <cell r="G21">
            <v>51762</v>
          </cell>
          <cell r="H21">
            <v>52191</v>
          </cell>
          <cell r="I21">
            <v>52658</v>
          </cell>
        </row>
        <row r="22">
          <cell r="E22">
            <v>119060</v>
          </cell>
          <cell r="F22">
            <v>117451</v>
          </cell>
          <cell r="G22">
            <v>120283</v>
          </cell>
          <cell r="H22">
            <v>122210</v>
          </cell>
          <cell r="I22">
            <v>123482</v>
          </cell>
        </row>
        <row r="23">
          <cell r="E23">
            <v>8052169</v>
          </cell>
          <cell r="F23">
            <v>7083900</v>
          </cell>
          <cell r="G23">
            <v>7037436</v>
          </cell>
          <cell r="H23">
            <v>7724905</v>
          </cell>
          <cell r="I23">
            <v>8786494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H18">
            <v>22591875</v>
          </cell>
          <cell r="I18">
            <v>22591875</v>
          </cell>
          <cell r="J18">
            <v>22591875</v>
          </cell>
          <cell r="K18">
            <v>22591875</v>
          </cell>
          <cell r="L18">
            <v>22591875</v>
          </cell>
        </row>
        <row r="20">
          <cell r="H20">
            <v>132264</v>
          </cell>
          <cell r="I20">
            <v>252323</v>
          </cell>
          <cell r="J20">
            <v>360716</v>
          </cell>
          <cell r="K20">
            <v>412696</v>
          </cell>
          <cell r="L20">
            <v>388453</v>
          </cell>
        </row>
        <row r="21">
          <cell r="H21">
            <v>-75620</v>
          </cell>
          <cell r="I21">
            <v>-200748</v>
          </cell>
          <cell r="J21">
            <v>-317491</v>
          </cell>
          <cell r="K21">
            <v>-379585</v>
          </cell>
          <cell r="L21">
            <v>-363455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H24">
            <v>2545967</v>
          </cell>
          <cell r="I24">
            <v>2213141</v>
          </cell>
          <cell r="J24">
            <v>2052943</v>
          </cell>
          <cell r="K24">
            <v>1819775</v>
          </cell>
          <cell r="L24">
            <v>1622866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6341-B2EC-4984-88F0-E3A931DBCC0D}">
  <dimension ref="A1:G38"/>
  <sheetViews>
    <sheetView tabSelected="1" topLeftCell="A6" workbookViewId="0">
      <selection activeCell="J22" sqref="J22"/>
    </sheetView>
  </sheetViews>
  <sheetFormatPr defaultRowHeight="15" x14ac:dyDescent="0.25"/>
  <cols>
    <col min="2" max="2" width="33.7109375" customWidth="1"/>
    <col min="3" max="3" width="12.140625" bestFit="1" customWidth="1"/>
    <col min="4" max="4" width="11.140625" bestFit="1" customWidth="1"/>
    <col min="5" max="7" width="9.85546875" bestFit="1" customWidth="1"/>
  </cols>
  <sheetData>
    <row r="1" spans="1:7" ht="18.75" x14ac:dyDescent="0.3">
      <c r="A1" s="6" t="s">
        <v>5</v>
      </c>
    </row>
    <row r="3" spans="1:7" x14ac:dyDescent="0.25">
      <c r="B3" s="2" t="s">
        <v>18</v>
      </c>
    </row>
    <row r="4" spans="1:7" x14ac:dyDescent="0.25"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x14ac:dyDescent="0.25">
      <c r="B5" t="s">
        <v>19</v>
      </c>
      <c r="C5" s="4">
        <f>SUM('[1]PTRM input'!G61:G70)</f>
        <v>8.171228577464456</v>
      </c>
      <c r="D5" s="4">
        <f>SUM('[1]PTRM input'!H61:H70)</f>
        <v>7.201351466981337</v>
      </c>
      <c r="E5" s="4">
        <f>SUM('[1]PTRM input'!I61:I70)</f>
        <v>7.1577188797691802</v>
      </c>
      <c r="F5" s="4">
        <f>SUM('[1]PTRM input'!J61:J70)</f>
        <v>7.8471147877539371</v>
      </c>
      <c r="G5" s="4">
        <f>SUM('[1]PTRM input'!K61:K70)</f>
        <v>8.9099753721985895</v>
      </c>
    </row>
    <row r="6" spans="1:7" x14ac:dyDescent="0.25">
      <c r="B6" t="s">
        <v>20</v>
      </c>
      <c r="C6" s="4">
        <f>'[1]PTRM input'!G165</f>
        <v>0</v>
      </c>
      <c r="D6" s="4">
        <f>'[1]PTRM input'!H165</f>
        <v>0</v>
      </c>
      <c r="E6" s="4">
        <f>'[1]PTRM input'!I165</f>
        <v>0</v>
      </c>
      <c r="F6" s="4">
        <f>'[1]PTRM input'!J165</f>
        <v>0</v>
      </c>
      <c r="G6" s="4">
        <f>'[1]PTRM input'!K165</f>
        <v>0</v>
      </c>
    </row>
    <row r="7" spans="1:7" x14ac:dyDescent="0.25">
      <c r="B7" t="s">
        <v>23</v>
      </c>
      <c r="C7" s="4">
        <f>'[1]PTRM input'!G219</f>
        <v>0</v>
      </c>
      <c r="D7" s="4">
        <f>'[1]PTRM input'!H219</f>
        <v>0</v>
      </c>
      <c r="E7" s="4">
        <f>'[1]PTRM input'!I219</f>
        <v>0</v>
      </c>
      <c r="F7" s="4">
        <f>'[1]PTRM input'!J219</f>
        <v>0</v>
      </c>
      <c r="G7" s="4">
        <f>'[1]PTRM input'!K219</f>
        <v>0</v>
      </c>
    </row>
    <row r="8" spans="1:7" x14ac:dyDescent="0.25">
      <c r="B8" t="s">
        <v>21</v>
      </c>
      <c r="C8" s="4">
        <f>'[1]PTRM input'!G273</f>
        <v>0.11905956439574936</v>
      </c>
      <c r="D8" s="4">
        <f>'[1]PTRM input'!H273</f>
        <v>0.11745130292339301</v>
      </c>
      <c r="E8" s="4">
        <f>'[1]PTRM input'!I273</f>
        <v>0.12028280570865489</v>
      </c>
      <c r="F8" s="4">
        <f>'[1]PTRM input'!J273</f>
        <v>0.12220985331159531</v>
      </c>
      <c r="G8" s="4">
        <f>'[1]PTRM input'!K273</f>
        <v>0.12348236737657758</v>
      </c>
    </row>
    <row r="9" spans="1:7" x14ac:dyDescent="0.25">
      <c r="B9" t="s">
        <v>22</v>
      </c>
      <c r="C9" s="5">
        <f>SUM('[1]PTRM input'!G277:G287)</f>
        <v>8.0521690130687062</v>
      </c>
      <c r="D9" s="5">
        <f>SUM('[1]PTRM input'!H277:H287)</f>
        <v>7.083900164057944</v>
      </c>
      <c r="E9" s="5">
        <f>SUM('[1]PTRM input'!I277:I287)</f>
        <v>7.0374360740605253</v>
      </c>
      <c r="F9" s="5">
        <f>SUM('[1]PTRM input'!J277:J287)</f>
        <v>7.7249049344423408</v>
      </c>
      <c r="G9" s="5">
        <f>SUM('[1]PTRM input'!K277:K287)</f>
        <v>8.7864930048220113</v>
      </c>
    </row>
    <row r="10" spans="1:7" x14ac:dyDescent="0.25">
      <c r="C10" s="1"/>
      <c r="D10" s="1"/>
      <c r="E10" s="1"/>
      <c r="F10" s="1"/>
      <c r="G10" s="1"/>
    </row>
    <row r="11" spans="1:7" x14ac:dyDescent="0.25">
      <c r="B11" s="2" t="s">
        <v>35</v>
      </c>
      <c r="C11" s="1"/>
      <c r="D11" s="1"/>
      <c r="E11" s="1"/>
      <c r="F11" s="1"/>
      <c r="G11" s="1"/>
    </row>
    <row r="12" spans="1:7" x14ac:dyDescent="0.25">
      <c r="B12" t="s">
        <v>24</v>
      </c>
      <c r="C12" s="4">
        <f>'[2]E1. Expenditure Summary'!E13/1000000</f>
        <v>1.23817</v>
      </c>
      <c r="D12" s="4">
        <f>'[2]E1. Expenditure Summary'!F13/1000000</f>
        <v>1.2024159999999999</v>
      </c>
      <c r="E12" s="4">
        <f>'[2]E1. Expenditure Summary'!G13/1000000</f>
        <v>1.2315069999999999</v>
      </c>
      <c r="F12" s="4">
        <f>'[2]E1. Expenditure Summary'!H13/1000000</f>
        <v>1.2451000000000001</v>
      </c>
      <c r="G12" s="4">
        <f>'[2]E1. Expenditure Summary'!I13/1000000</f>
        <v>1.2473970000000001</v>
      </c>
    </row>
    <row r="13" spans="1:7" x14ac:dyDescent="0.25">
      <c r="B13" t="s">
        <v>25</v>
      </c>
      <c r="C13" s="4">
        <f>'[2]E1. Expenditure Summary'!E14/1000000</f>
        <v>0</v>
      </c>
      <c r="D13" s="4">
        <f>'[2]E1. Expenditure Summary'!F14/1000000</f>
        <v>0</v>
      </c>
      <c r="E13" s="4">
        <f>'[2]E1. Expenditure Summary'!G14/1000000</f>
        <v>0</v>
      </c>
      <c r="F13" s="4">
        <f>'[2]E1. Expenditure Summary'!H14/1000000</f>
        <v>0</v>
      </c>
      <c r="G13" s="4">
        <f>'[2]E1. Expenditure Summary'!I14/1000000</f>
        <v>0</v>
      </c>
    </row>
    <row r="14" spans="1:7" x14ac:dyDescent="0.25">
      <c r="B14" t="s">
        <v>26</v>
      </c>
      <c r="C14" s="4">
        <f>'[2]E1. Expenditure Summary'!E15/1000000</f>
        <v>0</v>
      </c>
      <c r="D14" s="4">
        <f>'[2]E1. Expenditure Summary'!F15/1000000</f>
        <v>0</v>
      </c>
      <c r="E14" s="4">
        <f>'[2]E1. Expenditure Summary'!G15/1000000</f>
        <v>0</v>
      </c>
      <c r="F14" s="4">
        <f>'[2]E1. Expenditure Summary'!H15/1000000</f>
        <v>0</v>
      </c>
      <c r="G14" s="4">
        <f>'[2]E1. Expenditure Summary'!I15/1000000</f>
        <v>0</v>
      </c>
    </row>
    <row r="15" spans="1:7" x14ac:dyDescent="0.25">
      <c r="B15" t="s">
        <v>27</v>
      </c>
      <c r="C15" s="4">
        <f>'[2]E1. Expenditure Summary'!E16/1000000</f>
        <v>0</v>
      </c>
      <c r="D15" s="4">
        <f>'[2]E1. Expenditure Summary'!F16/1000000</f>
        <v>0</v>
      </c>
      <c r="E15" s="4">
        <f>'[2]E1. Expenditure Summary'!G16/1000000</f>
        <v>0</v>
      </c>
      <c r="F15" s="4">
        <f>'[2]E1. Expenditure Summary'!H16/1000000</f>
        <v>0</v>
      </c>
      <c r="G15" s="4">
        <f>'[2]E1. Expenditure Summary'!I16/1000000</f>
        <v>0</v>
      </c>
    </row>
    <row r="16" spans="1:7" x14ac:dyDescent="0.25">
      <c r="B16" t="s">
        <v>28</v>
      </c>
      <c r="C16" s="4">
        <f>'[2]E1. Expenditure Summary'!E17/1000000</f>
        <v>5.0265519999999997</v>
      </c>
      <c r="D16" s="4">
        <f>'[2]E1. Expenditure Summary'!F17/1000000</f>
        <v>5.3741009999999996</v>
      </c>
      <c r="E16" s="4">
        <f>'[2]E1. Expenditure Summary'!G17/1000000</f>
        <v>5.3602970000000001</v>
      </c>
      <c r="F16" s="4">
        <f>'[2]E1. Expenditure Summary'!H17/1000000</f>
        <v>5.8674790000000003</v>
      </c>
      <c r="G16" s="4">
        <f>'[2]E1. Expenditure Summary'!I17/1000000</f>
        <v>6.9608270000000001</v>
      </c>
    </row>
    <row r="17" spans="2:7" x14ac:dyDescent="0.25">
      <c r="B17" t="s">
        <v>29</v>
      </c>
      <c r="C17" s="4">
        <f>'[2]E1. Expenditure Summary'!E18/1000000</f>
        <v>0</v>
      </c>
      <c r="D17" s="4">
        <f>'[2]E1. Expenditure Summary'!F18/1000000</f>
        <v>0</v>
      </c>
      <c r="E17" s="4">
        <f>'[2]E1. Expenditure Summary'!G18/1000000</f>
        <v>0</v>
      </c>
      <c r="F17" s="4">
        <f>'[2]E1. Expenditure Summary'!H18/1000000</f>
        <v>0.106798</v>
      </c>
      <c r="G17" s="4">
        <f>'[2]E1. Expenditure Summary'!I18/1000000</f>
        <v>0</v>
      </c>
    </row>
    <row r="18" spans="2:7" x14ac:dyDescent="0.25">
      <c r="B18" t="s">
        <v>30</v>
      </c>
      <c r="C18" s="4">
        <f>'[2]E1. Expenditure Summary'!E19/1000000</f>
        <v>0</v>
      </c>
      <c r="D18" s="4">
        <f>'[2]E1. Expenditure Summary'!F19/1000000</f>
        <v>0</v>
      </c>
      <c r="E18" s="4">
        <f>'[2]E1. Expenditure Summary'!G19/1000000</f>
        <v>0</v>
      </c>
      <c r="F18" s="4">
        <f>'[2]E1. Expenditure Summary'!H19/1000000</f>
        <v>0</v>
      </c>
      <c r="G18" s="4">
        <f>'[2]E1. Expenditure Summary'!I19/1000000</f>
        <v>0</v>
      </c>
    </row>
    <row r="19" spans="2:7" x14ac:dyDescent="0.25">
      <c r="B19" t="s">
        <v>31</v>
      </c>
      <c r="C19" s="4">
        <f>'[2]E1. Expenditure Summary'!E20/1000000</f>
        <v>0.66458600000000001</v>
      </c>
      <c r="D19" s="4">
        <f>'[2]E1. Expenditure Summary'!F20/1000000</f>
        <v>0.51780000000000004</v>
      </c>
      <c r="E19" s="4">
        <f>'[2]E1. Expenditure Summary'!G20/1000000</f>
        <v>0.51415299999999997</v>
      </c>
      <c r="F19" s="4">
        <f>'[2]E1. Expenditure Summary'!H20/1000000</f>
        <v>0.57554700000000003</v>
      </c>
      <c r="G19" s="4">
        <f>'[2]E1. Expenditure Summary'!I20/1000000</f>
        <v>0.64909399999999995</v>
      </c>
    </row>
    <row r="20" spans="2:7" x14ac:dyDescent="0.25">
      <c r="B20" t="s">
        <v>32</v>
      </c>
      <c r="C20" s="4">
        <f>'[2]E1. Expenditure Summary'!E21/1000000</f>
        <v>1.2419210000000001</v>
      </c>
      <c r="D20" s="4">
        <f>'[2]E1. Expenditure Summary'!F21/1000000</f>
        <v>0.107034</v>
      </c>
      <c r="E20" s="4">
        <f>'[2]E1. Expenditure Summary'!G21/1000000</f>
        <v>5.1762000000000002E-2</v>
      </c>
      <c r="F20" s="4">
        <f>'[2]E1. Expenditure Summary'!H21/1000000</f>
        <v>5.2191000000000001E-2</v>
      </c>
      <c r="G20" s="4">
        <f>'[2]E1. Expenditure Summary'!I21/1000000</f>
        <v>5.2658000000000003E-2</v>
      </c>
    </row>
    <row r="21" spans="2:7" x14ac:dyDescent="0.25">
      <c r="B21" t="s">
        <v>33</v>
      </c>
      <c r="C21" s="4">
        <f>'[2]E1. Expenditure Summary'!E22/1000000</f>
        <v>0.11906</v>
      </c>
      <c r="D21" s="4">
        <f>'[2]E1. Expenditure Summary'!F22/1000000</f>
        <v>0.117451</v>
      </c>
      <c r="E21" s="4">
        <f>'[2]E1. Expenditure Summary'!G22/1000000</f>
        <v>0.120283</v>
      </c>
      <c r="F21" s="4">
        <f>'[2]E1. Expenditure Summary'!H22/1000000</f>
        <v>0.12221</v>
      </c>
      <c r="G21" s="4">
        <f>'[2]E1. Expenditure Summary'!I22/1000000</f>
        <v>0.12348199999999999</v>
      </c>
    </row>
    <row r="22" spans="2:7" x14ac:dyDescent="0.25">
      <c r="B22" t="s">
        <v>34</v>
      </c>
      <c r="C22" s="5">
        <f>'[2]E1. Expenditure Summary'!E23/1000000</f>
        <v>8.0521689999999992</v>
      </c>
      <c r="D22" s="5">
        <f>'[2]E1. Expenditure Summary'!F23/1000000</f>
        <v>7.0838999999999999</v>
      </c>
      <c r="E22" s="5">
        <f>'[2]E1. Expenditure Summary'!G23/1000000</f>
        <v>7.0374359999999996</v>
      </c>
      <c r="F22" s="5">
        <f>'[2]E1. Expenditure Summary'!H23/1000000</f>
        <v>7.7249049999999997</v>
      </c>
      <c r="G22" s="5">
        <f>'[2]E1. Expenditure Summary'!I23/1000000</f>
        <v>8.7864939999999994</v>
      </c>
    </row>
    <row r="24" spans="2:7" x14ac:dyDescent="0.25">
      <c r="B24" s="2" t="s">
        <v>10</v>
      </c>
    </row>
    <row r="25" spans="2:7" x14ac:dyDescent="0.25">
      <c r="C25" s="3" t="s">
        <v>0</v>
      </c>
      <c r="D25" s="3" t="s">
        <v>1</v>
      </c>
      <c r="E25" s="3" t="s">
        <v>2</v>
      </c>
      <c r="F25" s="3" t="s">
        <v>3</v>
      </c>
      <c r="G25" s="3" t="s">
        <v>4</v>
      </c>
    </row>
    <row r="26" spans="2:7" x14ac:dyDescent="0.25">
      <c r="B26" t="s">
        <v>6</v>
      </c>
      <c r="C26" s="4">
        <f>'[1]PTRM input'!G331</f>
        <v>22.648518447319205</v>
      </c>
      <c r="D26" s="4">
        <f>'[1]PTRM input'!H331</f>
        <v>22.643449899952042</v>
      </c>
      <c r="E26" s="4">
        <f>'[1]PTRM input'!I331</f>
        <v>22.635099676540207</v>
      </c>
      <c r="F26" s="4">
        <f>'[1]PTRM input'!J331</f>
        <v>22.624985740120703</v>
      </c>
      <c r="G26" s="4">
        <f>'[1]PTRM input'!K331</f>
        <v>22.616872938134172</v>
      </c>
    </row>
    <row r="27" spans="2:7" x14ac:dyDescent="0.25">
      <c r="B27" t="s">
        <v>7</v>
      </c>
      <c r="C27" s="4">
        <f>'[1]PTRM input'!G332</f>
        <v>2.3456415862844704</v>
      </c>
      <c r="D27" s="4">
        <f>'[1]PTRM input'!H332</f>
        <v>2.0292000601893219</v>
      </c>
      <c r="E27" s="4">
        <f>'[1]PTRM input'!I332</f>
        <v>1.8862468578174103</v>
      </c>
      <c r="F27" s="4">
        <f>'[1]PTRM input'!J332</f>
        <v>1.6705624784180768</v>
      </c>
      <c r="G27" s="4">
        <f>'[1]PTRM input'!K332</f>
        <v>1.4902728063187181</v>
      </c>
    </row>
    <row r="28" spans="2:7" x14ac:dyDescent="0.25">
      <c r="B28" t="s">
        <v>8</v>
      </c>
      <c r="C28" s="4">
        <f>'[1]PTRM input'!G340</f>
        <v>0.20032528521675697</v>
      </c>
      <c r="D28" s="4">
        <f>'[1]PTRM input'!H340</f>
        <v>0.1839412201928414</v>
      </c>
      <c r="E28" s="4">
        <f>'[1]PTRM input'!I340</f>
        <v>0.16669630719168566</v>
      </c>
      <c r="F28" s="4">
        <f>'[1]PTRM input'!J340</f>
        <v>0.14921287003597561</v>
      </c>
      <c r="G28" s="4">
        <f>'[1]PTRM input'!K340</f>
        <v>0.13259260848255322</v>
      </c>
    </row>
    <row r="29" spans="2:7" x14ac:dyDescent="0.25">
      <c r="B29" t="s">
        <v>9</v>
      </c>
      <c r="C29" s="5">
        <f>'[1]PTRM input'!G341</f>
        <v>25.194485318820433</v>
      </c>
      <c r="D29" s="5">
        <f>'[1]PTRM input'!H341</f>
        <v>24.856591180334206</v>
      </c>
      <c r="E29" s="5">
        <f>'[1]PTRM input'!I341</f>
        <v>24.688042841549304</v>
      </c>
      <c r="F29" s="5">
        <f>'[1]PTRM input'!J341</f>
        <v>24.444761088574754</v>
      </c>
      <c r="G29" s="5">
        <f>'[1]PTRM input'!K341</f>
        <v>24.239738352935444</v>
      </c>
    </row>
    <row r="31" spans="2:7" x14ac:dyDescent="0.25">
      <c r="B31" s="2" t="s">
        <v>36</v>
      </c>
    </row>
    <row r="32" spans="2:7" x14ac:dyDescent="0.25">
      <c r="B32" t="s">
        <v>11</v>
      </c>
      <c r="C32" s="4">
        <f>'[2]E20. Opex'!H18/1000000</f>
        <v>22.591875000000002</v>
      </c>
      <c r="D32" s="4">
        <f>'[2]E20. Opex'!I18/1000000</f>
        <v>22.591875000000002</v>
      </c>
      <c r="E32" s="4">
        <f>'[2]E20. Opex'!J18/1000000</f>
        <v>22.591875000000002</v>
      </c>
      <c r="F32" s="4">
        <f>'[2]E20. Opex'!K18/1000000</f>
        <v>22.591875000000002</v>
      </c>
      <c r="G32" s="4">
        <f>'[2]E20. Opex'!L18/1000000</f>
        <v>22.591875000000002</v>
      </c>
    </row>
    <row r="33" spans="2:7" x14ac:dyDescent="0.25">
      <c r="B33" t="s">
        <v>12</v>
      </c>
      <c r="C33" s="4">
        <f>'[2]E20. Opex'!H20/1000000</f>
        <v>0.13226399999999999</v>
      </c>
      <c r="D33" s="4">
        <f>'[2]E20. Opex'!I20/1000000</f>
        <v>0.25232300000000002</v>
      </c>
      <c r="E33" s="4">
        <f>'[2]E20. Opex'!J20/1000000</f>
        <v>0.36071599999999998</v>
      </c>
      <c r="F33" s="4">
        <f>'[2]E20. Opex'!K20/1000000</f>
        <v>0.41269600000000001</v>
      </c>
      <c r="G33" s="4">
        <f>'[2]E20. Opex'!L20/1000000</f>
        <v>0.38845299999999999</v>
      </c>
    </row>
    <row r="34" spans="2:7" x14ac:dyDescent="0.25">
      <c r="B34" t="s">
        <v>13</v>
      </c>
      <c r="C34" s="4">
        <f>'[2]E20. Opex'!H21/1000000</f>
        <v>-7.5620000000000007E-2</v>
      </c>
      <c r="D34" s="4">
        <f>'[2]E20. Opex'!I21/1000000</f>
        <v>-0.20074800000000001</v>
      </c>
      <c r="E34" s="4">
        <f>'[2]E20. Opex'!J21/1000000</f>
        <v>-0.31749100000000002</v>
      </c>
      <c r="F34" s="4">
        <f>'[2]E20. Opex'!K21/1000000</f>
        <v>-0.37958500000000001</v>
      </c>
      <c r="G34" s="4">
        <f>'[2]E20. Opex'!L21/1000000</f>
        <v>-0.36345499999999997</v>
      </c>
    </row>
    <row r="35" spans="2:7" x14ac:dyDescent="0.25">
      <c r="B35" t="s">
        <v>14</v>
      </c>
      <c r="C35" s="4">
        <f>'[2]E20. Opex'!H22/1000000</f>
        <v>0</v>
      </c>
      <c r="D35" s="4">
        <f>'[2]E20. Opex'!I22/1000000</f>
        <v>0</v>
      </c>
      <c r="E35" s="4">
        <f>'[2]E20. Opex'!J22/1000000</f>
        <v>0</v>
      </c>
      <c r="F35" s="4">
        <f>'[2]E20. Opex'!K22/1000000</f>
        <v>0</v>
      </c>
      <c r="G35" s="4">
        <f>'[2]E20. Opex'!L22/1000000</f>
        <v>0</v>
      </c>
    </row>
    <row r="36" spans="2:7" x14ac:dyDescent="0.25">
      <c r="B36" t="s">
        <v>15</v>
      </c>
      <c r="C36" s="4">
        <f>'[2]E20. Opex'!H23/1000000</f>
        <v>0</v>
      </c>
      <c r="D36" s="4">
        <f>'[2]E20. Opex'!I23/1000000</f>
        <v>0</v>
      </c>
      <c r="E36" s="4">
        <f>'[2]E20. Opex'!J23/1000000</f>
        <v>0</v>
      </c>
      <c r="F36" s="4">
        <f>'[2]E20. Opex'!K23/1000000</f>
        <v>0</v>
      </c>
      <c r="G36" s="4">
        <f>'[2]E20. Opex'!L23/1000000</f>
        <v>0</v>
      </c>
    </row>
    <row r="37" spans="2:7" x14ac:dyDescent="0.25">
      <c r="B37" t="s">
        <v>16</v>
      </c>
      <c r="C37" s="4">
        <f>'[2]E20. Opex'!H24/1000000</f>
        <v>2.5459670000000001</v>
      </c>
      <c r="D37" s="4">
        <f>'[2]E20. Opex'!I24/1000000</f>
        <v>2.2131409999999998</v>
      </c>
      <c r="E37" s="4">
        <f>'[2]E20. Opex'!J24/1000000</f>
        <v>2.052943</v>
      </c>
      <c r="F37" s="4">
        <f>'[2]E20. Opex'!K24/1000000</f>
        <v>1.8197749999999999</v>
      </c>
      <c r="G37" s="4">
        <f>'[2]E20. Opex'!L24/1000000</f>
        <v>1.6228659999999999</v>
      </c>
    </row>
    <row r="38" spans="2:7" x14ac:dyDescent="0.25">
      <c r="B38" t="s">
        <v>17</v>
      </c>
      <c r="C38" s="5">
        <f>SUM(C32:C37)</f>
        <v>25.194486000000001</v>
      </c>
      <c r="D38" s="5">
        <f t="shared" ref="D38:G38" si="0">SUM(D32:D37)</f>
        <v>24.856591000000002</v>
      </c>
      <c r="E38" s="5">
        <f t="shared" si="0"/>
        <v>24.688043</v>
      </c>
      <c r="F38" s="5">
        <f t="shared" si="0"/>
        <v>24.444761000000003</v>
      </c>
      <c r="G38" s="5">
        <f t="shared" si="0"/>
        <v>24.239739</v>
      </c>
    </row>
  </sheetData>
  <pageMargins left="0.7" right="0.7" top="0.75" bottom="0.75" header="0.3" footer="0.3"/>
  <headerFooter>
    <oddFooter>&amp;C_x000D_&amp;1#&amp;"Calibri"&amp;10&amp;K000000 Ringfenced - Official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24BB75BCEF649A3A4EA2C8EA2DEE6" ma:contentTypeVersion="15" ma:contentTypeDescription="Create a new document." ma:contentTypeScope="" ma:versionID="f3a2c1669e6be8d5d6ac90f34d3e0791">
  <xsd:schema xmlns:xsd="http://www.w3.org/2001/XMLSchema" xmlns:xs="http://www.w3.org/2001/XMLSchema" xmlns:p="http://schemas.microsoft.com/office/2006/metadata/properties" xmlns:ns2="20e708b7-70c9-4619-8adb-98af544b7362" xmlns:ns3="d31dddaa-878a-4ea0-a049-155b52ca24f9" targetNamespace="http://schemas.microsoft.com/office/2006/metadata/properties" ma:root="true" ma:fieldsID="296f4dc2f06fa6070f284d8771c9a073" ns2:_="" ns3:_="">
    <xsd:import namespace="20e708b7-70c9-4619-8adb-98af544b7362"/>
    <xsd:import namespace="d31dddaa-878a-4ea0-a049-155b52ca2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08b7-70c9-4619-8adb-98af544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dddaa-878a-4ea0-a049-155b52ca2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432c59-4d96-4a01-9b84-7b4fb17f7643}" ma:internalName="TaxCatchAll" ma:showField="CatchAllData" ma:web="d31dddaa-878a-4ea0-a049-155b52ca2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dddaa-878a-4ea0-a049-155b52ca24f9" xsi:nil="true"/>
    <lcf76f155ced4ddcb4097134ff3c332f xmlns="20e708b7-70c9-4619-8adb-98af544b73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2282A2-111C-4046-90F7-3B338CDAC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87D42-2632-4700-B476-6CF40A99B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708b7-70c9-4619-8adb-98af544b7362"/>
    <ds:schemaRef ds:uri="d31dddaa-878a-4ea0-a049-155b52ca2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A60E2-CDC7-46D6-B10C-52D57ABE0F05}">
  <ds:schemaRefs>
    <ds:schemaRef ds:uri="http://www.w3.org/XML/1998/namespace"/>
    <ds:schemaRef ds:uri="20e708b7-70c9-4619-8adb-98af544b7362"/>
    <ds:schemaRef ds:uri="http://purl.org/dc/elements/1.1/"/>
    <ds:schemaRef ds:uri="http://purl.org/dc/dcmitype/"/>
    <ds:schemaRef ds:uri="d31dddaa-878a-4ea0-a049-155b52ca24f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Hardin</dc:creator>
  <cp:lastModifiedBy>Irina Umback</cp:lastModifiedBy>
  <dcterms:created xsi:type="dcterms:W3CDTF">2025-06-03T23:55:00Z</dcterms:created>
  <dcterms:modified xsi:type="dcterms:W3CDTF">2025-06-18T06:56:11Z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ee0ac0-f13e-468c-9ba8-7c112f3e5d4e_Enabled">
    <vt:lpwstr>true</vt:lpwstr>
  </property>
  <property fmtid="{D5CDD505-2E9C-101B-9397-08002B2CF9AE}" pid="3" name="MSIP_Label_bbee0ac0-f13e-468c-9ba8-7c112f3e5d4e_SetDate">
    <vt:lpwstr>2025-06-04T06:33:49Z</vt:lpwstr>
  </property>
  <property fmtid="{D5CDD505-2E9C-101B-9397-08002B2CF9AE}" pid="4" name="MSIP_Label_bbee0ac0-f13e-468c-9ba8-7c112f3e5d4e_Method">
    <vt:lpwstr>Privileged</vt:lpwstr>
  </property>
  <property fmtid="{D5CDD505-2E9C-101B-9397-08002B2CF9AE}" pid="5" name="MSIP_Label_bbee0ac0-f13e-468c-9ba8-7c112f3e5d4e_Name">
    <vt:lpwstr>Ringfenced - Official</vt:lpwstr>
  </property>
  <property fmtid="{D5CDD505-2E9C-101B-9397-08002B2CF9AE}" pid="6" name="MSIP_Label_bbee0ac0-f13e-468c-9ba8-7c112f3e5d4e_SiteId">
    <vt:lpwstr>2a61d4c5-077b-4aba-8d42-5cd0ebd862ef</vt:lpwstr>
  </property>
  <property fmtid="{D5CDD505-2E9C-101B-9397-08002B2CF9AE}" pid="7" name="MSIP_Label_bbee0ac0-f13e-468c-9ba8-7c112f3e5d4e_ActionId">
    <vt:lpwstr>3ddd58f8-a878-4e8f-9e77-e8b9afa318d7</vt:lpwstr>
  </property>
  <property fmtid="{D5CDD505-2E9C-101B-9397-08002B2CF9AE}" pid="8" name="MSIP_Label_bbee0ac0-f13e-468c-9ba8-7c112f3e5d4e_ContentBits">
    <vt:lpwstr>2</vt:lpwstr>
  </property>
  <property fmtid="{D5CDD505-2E9C-101B-9397-08002B2CF9AE}" pid="9" name="MSIP_Label_bbee0ac0-f13e-468c-9ba8-7c112f3e5d4e_Tag">
    <vt:lpwstr>10, 0, 1, 1</vt:lpwstr>
  </property>
  <property fmtid="{D5CDD505-2E9C-101B-9397-08002B2CF9AE}" pid="10" name="ContentTypeId">
    <vt:lpwstr>0x010100C8F24BB75BCEF649A3A4EA2C8EA2DEE6</vt:lpwstr>
  </property>
  <property fmtid="{D5CDD505-2E9C-101B-9397-08002B2CF9AE}" pid="11" name="MediaServiceImageTags">
    <vt:lpwstr/>
  </property>
</Properties>
</file>