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N:\Revenue Strategy\REVENUE RESET\NSW EII\CWO REZ\15. Lodgement\24 Jul 2025\Attachment\"/>
    </mc:Choice>
  </mc:AlternateContent>
  <xr:revisionPtr revIDLastSave="0" documentId="13_ncr:1_{560E416B-21A9-4314-B8AF-24AE0D02D7B4}" xr6:coauthVersionLast="47" xr6:coauthVersionMax="47" xr10:uidLastSave="{00000000-0000-0000-0000-000000000000}"/>
  <bookViews>
    <workbookView xWindow="-4965" yWindow="-21720" windowWidth="50910" windowHeight="21840" tabRatio="856" xr2:uid="{39BEAF16-5C06-4718-8347-164A38E541D5}"/>
  </bookViews>
  <sheets>
    <sheet name="1. Submission information" sheetId="13" r:id="rId1"/>
    <sheet name="2. Total and annual revenue " sheetId="7" r:id="rId2"/>
    <sheet name="3. Schedule of payments" sheetId="34" r:id="rId3"/>
    <sheet name="4. Expenditure summary" sheetId="16" r:id="rId4"/>
    <sheet name="5. Network capital costs" sheetId="23" r:id="rId5"/>
    <sheet name="6. Non-network" sheetId="24" r:id="rId6"/>
    <sheet name="7. Regulatory or contract costs" sheetId="10" r:id="rId7"/>
    <sheet name="8. Revenue adjustments" sheetId="12" r:id="rId8"/>
    <sheet name="9. Operating costs" sheetId="14" r:id="rId9"/>
    <sheet name="10. Policies and procedures" sheetId="31" r:id="rId10"/>
    <sheet name="11. Obligations" sheetId="30" r:id="rId11"/>
    <sheet name="12. D&amp;C capex for MCC" sheetId="37" r:id="rId12"/>
    <sheet name="13. Historical expenditure " sheetId="38" r:id="rId13"/>
    <sheet name="14. CPI Series" sheetId="33" r:id="rId14"/>
  </sheets>
  <definedNames>
    <definedName name="___INDEX_SHEET___ASAP_Utilities" localSheetId="11">#REF!</definedName>
    <definedName name="___INDEX_SHEET___ASAP_Utilities" localSheetId="12">#REF!</definedName>
    <definedName name="___INDEX_SHEET___ASAP_Utilities" localSheetId="2">#REF!</definedName>
    <definedName name="___INDEX_SHEET___ASAP_Utilities">#REF!</definedName>
    <definedName name="abba" localSheetId="11" hidden="1">{"Ownership",#N/A,FALSE,"Ownership";"Contents",#N/A,FALSE,"Contents"}</definedName>
    <definedName name="abba" localSheetId="12" hidden="1">{"Ownership",#N/A,FALSE,"Ownership";"Contents",#N/A,FALSE,"Contents"}</definedName>
    <definedName name="abba" localSheetId="2" hidden="1">{"Ownership",#N/A,FALSE,"Ownership";"Contents",#N/A,FALSE,"Contents"}</definedName>
    <definedName name="abba" hidden="1">{"Ownership",#N/A,FALSE,"Ownership";"Contents",#N/A,FALSE,"Contents"}</definedName>
    <definedName name="anscount" hidden="1">1</definedName>
    <definedName name="CRCP_final_year" localSheetId="11">#REF!</definedName>
    <definedName name="CRCP_final_year" localSheetId="12">#REF!</definedName>
    <definedName name="CRCP_final_year">#REF!</definedName>
    <definedName name="CRCP_y1" localSheetId="11">#REF!</definedName>
    <definedName name="CRCP_y1" localSheetId="12">#REF!</definedName>
    <definedName name="CRCP_y1">#REF!</definedName>
    <definedName name="CRCP_y10" localSheetId="11">#REF!</definedName>
    <definedName name="CRCP_y10" localSheetId="12">#REF!</definedName>
    <definedName name="CRCP_y10">#REF!</definedName>
    <definedName name="CRCP_y11" localSheetId="11">#REF!</definedName>
    <definedName name="CRCP_y11" localSheetId="12">#REF!</definedName>
    <definedName name="CRCP_y11">#REF!</definedName>
    <definedName name="CRCP_y12" localSheetId="11">#REF!</definedName>
    <definedName name="CRCP_y12" localSheetId="12">#REF!</definedName>
    <definedName name="CRCP_y12">#REF!</definedName>
    <definedName name="CRCP_y13" localSheetId="11">#REF!</definedName>
    <definedName name="CRCP_y13" localSheetId="12">#REF!</definedName>
    <definedName name="CRCP_y13">#REF!</definedName>
    <definedName name="CRCP_y14" localSheetId="11">#REF!</definedName>
    <definedName name="CRCP_y14" localSheetId="12">#REF!</definedName>
    <definedName name="CRCP_y14">#REF!</definedName>
    <definedName name="CRCP_y15" localSheetId="11">#REF!</definedName>
    <definedName name="CRCP_y15" localSheetId="12">#REF!</definedName>
    <definedName name="CRCP_y15">#REF!</definedName>
    <definedName name="CRCP_y2" localSheetId="11">#REF!</definedName>
    <definedName name="CRCP_y2" localSheetId="12">#REF!</definedName>
    <definedName name="CRCP_y2">#REF!</definedName>
    <definedName name="CRCP_y3" localSheetId="11">#REF!</definedName>
    <definedName name="CRCP_y3" localSheetId="12">#REF!</definedName>
    <definedName name="CRCP_y3">#REF!</definedName>
    <definedName name="CRCP_y4" localSheetId="11">#REF!</definedName>
    <definedName name="CRCP_y4" localSheetId="12">#REF!</definedName>
    <definedName name="CRCP_y4">#REF!</definedName>
    <definedName name="CRCP_y5" localSheetId="11">#REF!</definedName>
    <definedName name="CRCP_y5" localSheetId="12">#REF!</definedName>
    <definedName name="CRCP_y5">#REF!</definedName>
    <definedName name="CRCP_y6" localSheetId="11">#REF!</definedName>
    <definedName name="CRCP_y6" localSheetId="12">#REF!</definedName>
    <definedName name="CRCP_y6">#REF!</definedName>
    <definedName name="CRCP_y7" localSheetId="11">#REF!</definedName>
    <definedName name="CRCP_y7" localSheetId="12">#REF!</definedName>
    <definedName name="CRCP_y7">#REF!</definedName>
    <definedName name="CRCP_y8" localSheetId="11">#REF!</definedName>
    <definedName name="CRCP_y8" localSheetId="12">#REF!</definedName>
    <definedName name="CRCP_y8">#REF!</definedName>
    <definedName name="CRCP_y9" localSheetId="11">#REF!</definedName>
    <definedName name="CRCP_y9" localSheetId="12">#REF!</definedName>
    <definedName name="CRCP_y9">#REF!</definedName>
    <definedName name="CRY" localSheetId="11">#REF!</definedName>
    <definedName name="CRY" localSheetId="12">#REF!</definedName>
    <definedName name="CRY">#REF!</definedName>
    <definedName name="dms_021401_01_Actual_Values" localSheetId="11">#REF!</definedName>
    <definedName name="dms_021401_01_Actual_Values" localSheetId="12">#REF!</definedName>
    <definedName name="dms_021401_01_Actual_Values">#REF!</definedName>
    <definedName name="dms_021401_01_Fcast_Values" localSheetId="11">#REF!</definedName>
    <definedName name="dms_021401_01_Fcast_Values" localSheetId="12">#REF!</definedName>
    <definedName name="dms_021401_01_Fcast_Values">#REF!</definedName>
    <definedName name="dms_021401_01_Rows" localSheetId="11">#REF!</definedName>
    <definedName name="dms_021401_01_Rows" localSheetId="12">#REF!</definedName>
    <definedName name="dms_021401_01_Rows">#REF!</definedName>
    <definedName name="dms_021401_02_Actual_Values">#REF!</definedName>
    <definedName name="dms_021401_02_Fcast_Values">#REF!</definedName>
    <definedName name="dms_021401_02_Rows">#REF!</definedName>
    <definedName name="dms_060301_checkvalue" localSheetId="11">#REF!</definedName>
    <definedName name="dms_060301_checkvalue" localSheetId="12">#REF!</definedName>
    <definedName name="dms_060301_checkvalue">#REF!</definedName>
    <definedName name="dms_060301_LastRow" localSheetId="11">#REF!</definedName>
    <definedName name="dms_060301_LastRow" localSheetId="12">#REF!</definedName>
    <definedName name="dms_060301_LastRow">#REF!</definedName>
    <definedName name="dms_060701_ARR_MaxRows" localSheetId="11">#REF!</definedName>
    <definedName name="dms_060701_ARR_MaxRows" localSheetId="12">#REF!</definedName>
    <definedName name="dms_060701_ARR_MaxRows">#REF!</definedName>
    <definedName name="dms_060701_Reset_MaxRows" localSheetId="11">#REF!</definedName>
    <definedName name="dms_060701_Reset_MaxRows" localSheetId="12">#REF!</definedName>
    <definedName name="dms_060701_Reset_MaxRows">#REF!</definedName>
    <definedName name="dms_060701_StartDateTxt" localSheetId="11">#REF!</definedName>
    <definedName name="dms_060701_StartDateTxt" localSheetId="12">#REF!</definedName>
    <definedName name="dms_060701_StartDateTxt">#REF!</definedName>
    <definedName name="dms_0608_LastRow" localSheetId="11">#REF!</definedName>
    <definedName name="dms_0608_LastRow" localSheetId="12">#REF!</definedName>
    <definedName name="dms_0608_LastRow">#REF!</definedName>
    <definedName name="dms_0608_OffsetRows" localSheetId="11">#REF!</definedName>
    <definedName name="dms_0608_OffsetRows" localSheetId="12">#REF!</definedName>
    <definedName name="dms_0608_OffsetRows">#REF!</definedName>
    <definedName name="dms_060801_StartCell" localSheetId="11">#REF!</definedName>
    <definedName name="dms_060801_StartCell" localSheetId="12">#REF!</definedName>
    <definedName name="dms_060801_StartCell">#REF!</definedName>
    <definedName name="dms_663_List" localSheetId="11">#REF!</definedName>
    <definedName name="dms_663_List" localSheetId="12">#REF!</definedName>
    <definedName name="dms_663_List">#REF!</definedName>
    <definedName name="dms_ABN_List" localSheetId="11">#REF!</definedName>
    <definedName name="dms_ABN_List" localSheetId="12">#REF!</definedName>
    <definedName name="dms_ABN_List">#REF!</definedName>
    <definedName name="dms_Addr1_List" localSheetId="11">#REF!</definedName>
    <definedName name="dms_Addr1_List" localSheetId="12">#REF!</definedName>
    <definedName name="dms_Addr1_List">#REF!</definedName>
    <definedName name="dms_Addr2_List" localSheetId="11">#REF!</definedName>
    <definedName name="dms_Addr2_List" localSheetId="12">#REF!</definedName>
    <definedName name="dms_Addr2_List">#REF!</definedName>
    <definedName name="dms_Amendment_Text" localSheetId="11">#REF!</definedName>
    <definedName name="dms_Amendment_Text" localSheetId="12">#REF!</definedName>
    <definedName name="dms_Amendment_Text">#REF!</definedName>
    <definedName name="dms_BaseStepTrend" localSheetId="3">#REF!</definedName>
    <definedName name="dms_BaseStepTrend" localSheetId="8">#REF!</definedName>
    <definedName name="dms_BaseYear_Choice" localSheetId="11">#REF!</definedName>
    <definedName name="dms_BaseYear_Choice" localSheetId="12">#REF!</definedName>
    <definedName name="dms_BaseYear_Choice">#REF!</definedName>
    <definedName name="dms_BaseYear_List" localSheetId="11">#REF!</definedName>
    <definedName name="dms_BaseYear_List" localSheetId="12">#REF!</definedName>
    <definedName name="dms_BaseYear_List">#REF!</definedName>
    <definedName name="dms_Cal_Year_B4_CRY" localSheetId="11">#REF!</definedName>
    <definedName name="dms_Cal_Year_B4_CRY" localSheetId="12">#REF!</definedName>
    <definedName name="dms_Cal_Year_B4_CRY">#REF!</definedName>
    <definedName name="dms_CBD_flag" localSheetId="11">#REF!</definedName>
    <definedName name="dms_CBD_flag" localSheetId="12">#REF!</definedName>
    <definedName name="dms_CBD_flag">#REF!</definedName>
    <definedName name="dms_CF_8.1_Neg" localSheetId="11">#REF!</definedName>
    <definedName name="dms_CF_8.1_Neg" localSheetId="12">#REF!</definedName>
    <definedName name="dms_CF_8.1_Neg">#REF!</definedName>
    <definedName name="dms_CF_TradingName" localSheetId="11">#REF!</definedName>
    <definedName name="dms_CF_TradingName" localSheetId="12">#REF!</definedName>
    <definedName name="dms_CF_TradingName">#REF!</definedName>
    <definedName name="dms_Confid_status_List" localSheetId="11">#REF!</definedName>
    <definedName name="dms_Confid_status_List" localSheetId="12">#REF!</definedName>
    <definedName name="dms_Confid_status_List">#REF!</definedName>
    <definedName name="dms_CRCP_start_row" localSheetId="11">#REF!</definedName>
    <definedName name="dms_CRCP_start_row" localSheetId="12">#REF!</definedName>
    <definedName name="dms_CRCP_start_row">#REF!</definedName>
    <definedName name="dms_CRCPlength_List" localSheetId="11">#REF!</definedName>
    <definedName name="dms_CRCPlength_List" localSheetId="12">#REF!</definedName>
    <definedName name="dms_CRCPlength_List">#REF!</definedName>
    <definedName name="dms_CRCPlength_Num" localSheetId="11">#REF!</definedName>
    <definedName name="dms_CRCPlength_Num" localSheetId="12">#REF!</definedName>
    <definedName name="dms_CRCPlength_Num">#REF!</definedName>
    <definedName name="dms_CRY_RYE" localSheetId="11">#REF!</definedName>
    <definedName name="dms_CRY_RYE" localSheetId="12">#REF!</definedName>
    <definedName name="dms_CRY_RYE">#REF!</definedName>
    <definedName name="dms_CRY_start_row" localSheetId="11">#REF!</definedName>
    <definedName name="dms_CRY_start_row" localSheetId="12">#REF!</definedName>
    <definedName name="dms_CRY_start_row">#REF!</definedName>
    <definedName name="dms_CRY_start_year" localSheetId="11">#REF!</definedName>
    <definedName name="dms_CRY_start_year" localSheetId="12">#REF!</definedName>
    <definedName name="dms_CRY_start_year">#REF!</definedName>
    <definedName name="dms_DataQuality" localSheetId="11">#REF!</definedName>
    <definedName name="dms_DataQuality" localSheetId="12">#REF!</definedName>
    <definedName name="dms_DataQuality">#REF!</definedName>
    <definedName name="dms_DataQuality_List" localSheetId="11">#REF!</definedName>
    <definedName name="dms_DataQuality_List" localSheetId="12">#REF!</definedName>
    <definedName name="dms_DataQuality_List">#REF!</definedName>
    <definedName name="dms_DeterminationRef_List" localSheetId="11">#REF!</definedName>
    <definedName name="dms_DeterminationRef_List" localSheetId="12">#REF!</definedName>
    <definedName name="dms_DeterminationRef_List">#REF!</definedName>
    <definedName name="dms_DollarReal" localSheetId="11">#REF!</definedName>
    <definedName name="dms_DollarReal" localSheetId="12">#REF!</definedName>
    <definedName name="dms_DollarReal">#REF!</definedName>
    <definedName name="dms_DollarReal_Prev" localSheetId="11">#REF!</definedName>
    <definedName name="dms_DollarReal_Prev" localSheetId="12">#REF!</definedName>
    <definedName name="dms_DollarReal_Prev">#REF!</definedName>
    <definedName name="dms_DollarReal_year" localSheetId="11">#REF!</definedName>
    <definedName name="dms_DollarReal_year" localSheetId="12">#REF!</definedName>
    <definedName name="dms_DollarReal_year">#REF!</definedName>
    <definedName name="dms_FeederName_1" localSheetId="11">#REF!</definedName>
    <definedName name="dms_FeederName_1" localSheetId="12">#REF!</definedName>
    <definedName name="dms_FeederName_1">#REF!</definedName>
    <definedName name="dms_FeederName_2" localSheetId="11">#REF!</definedName>
    <definedName name="dms_FeederName_2" localSheetId="12">#REF!</definedName>
    <definedName name="dms_FeederName_2">#REF!</definedName>
    <definedName name="dms_FeederName_3" localSheetId="11">#REF!</definedName>
    <definedName name="dms_FeederName_3" localSheetId="12">#REF!</definedName>
    <definedName name="dms_FeederName_3">#REF!</definedName>
    <definedName name="dms_FeederName_4" localSheetId="11">#REF!</definedName>
    <definedName name="dms_FeederName_4" localSheetId="12">#REF!</definedName>
    <definedName name="dms_FeederName_4">#REF!</definedName>
    <definedName name="dms_FeederName_5" localSheetId="11">#REF!</definedName>
    <definedName name="dms_FeederName_5" localSheetId="12">#REF!</definedName>
    <definedName name="dms_FeederName_5">#REF!</definedName>
    <definedName name="dms_FeederType_5_flag" localSheetId="11">#REF!</definedName>
    <definedName name="dms_FeederType_5_flag" localSheetId="12">#REF!</definedName>
    <definedName name="dms_FeederType_5_flag">#REF!</definedName>
    <definedName name="dms_FifthFeeder_flag_NSP" localSheetId="11">#REF!</definedName>
    <definedName name="dms_FifthFeeder_flag_NSP" localSheetId="12">#REF!</definedName>
    <definedName name="dms_FifthFeeder_flag_NSP">#REF!</definedName>
    <definedName name="dms_FormControl_List" localSheetId="11">#REF!</definedName>
    <definedName name="dms_FormControl_List" localSheetId="12">#REF!</definedName>
    <definedName name="dms_FormControl_List">#REF!</definedName>
    <definedName name="dms_FRCP_start_row" localSheetId="11">#REF!</definedName>
    <definedName name="dms_FRCP_start_row" localSheetId="12">#REF!</definedName>
    <definedName name="dms_FRCP_start_row">#REF!</definedName>
    <definedName name="dms_FRCPlength_List" localSheetId="11">#REF!</definedName>
    <definedName name="dms_FRCPlength_List" localSheetId="12">#REF!</definedName>
    <definedName name="dms_FRCPlength_List">#REF!</definedName>
    <definedName name="dms_FRCPlength_Num" localSheetId="11">#REF!</definedName>
    <definedName name="dms_FRCPlength_Num" localSheetId="12">#REF!</definedName>
    <definedName name="dms_FRCPlength_Num">#REF!</definedName>
    <definedName name="dms_Header_Span" localSheetId="11">#REF!</definedName>
    <definedName name="dms_Header_Span" localSheetId="12">#REF!</definedName>
    <definedName name="dms_Header_Span">#REF!</definedName>
    <definedName name="dms_JurisdictionList" localSheetId="11">#REF!</definedName>
    <definedName name="dms_JurisdictionList" localSheetId="12">#REF!</definedName>
    <definedName name="dms_JurisdictionList">#REF!</definedName>
    <definedName name="dms_LeapYear_Result" localSheetId="11">#REF!</definedName>
    <definedName name="dms_LeapYear_Result" localSheetId="12">#REF!</definedName>
    <definedName name="dms_LeapYear_Result">#REF!</definedName>
    <definedName name="dms_LongRural_flag" localSheetId="11">#REF!</definedName>
    <definedName name="dms_LongRural_flag" localSheetId="12">#REF!</definedName>
    <definedName name="dms_LongRural_flag">#REF!</definedName>
    <definedName name="dms_Model" localSheetId="11">#REF!</definedName>
    <definedName name="dms_Model" localSheetId="12">#REF!</definedName>
    <definedName name="dms_Model">#REF!</definedName>
    <definedName name="dms_Model_List" localSheetId="11">#REF!</definedName>
    <definedName name="dms_Model_List" localSheetId="12">#REF!</definedName>
    <definedName name="dms_Model_List">#REF!</definedName>
    <definedName name="dms_Model_Span" localSheetId="11">#REF!</definedName>
    <definedName name="dms_Model_Span" localSheetId="12">#REF!</definedName>
    <definedName name="dms_Model_Span">#REF!</definedName>
    <definedName name="dms_Model_Span_List" localSheetId="11">#REF!</definedName>
    <definedName name="dms_Model_Span_List" localSheetId="12">#REF!</definedName>
    <definedName name="dms_Model_Span_List">#REF!</definedName>
    <definedName name="dms_MultiYear_FinalYear_Result" localSheetId="11">#REF!</definedName>
    <definedName name="dms_MultiYear_FinalYear_Result" localSheetId="12">#REF!</definedName>
    <definedName name="dms_MultiYear_FinalYear_Result">#REF!</definedName>
    <definedName name="dms_MultiYear_Flag" localSheetId="11">#REF!</definedName>
    <definedName name="dms_MultiYear_Flag" localSheetId="12">#REF!</definedName>
    <definedName name="dms_MultiYear_Flag">#REF!</definedName>
    <definedName name="dms_MultiYear_ResponseFlag" localSheetId="11">#REF!</definedName>
    <definedName name="dms_MultiYear_ResponseFlag" localSheetId="12">#REF!</definedName>
    <definedName name="dms_MultiYear_ResponseFlag">#REF!</definedName>
    <definedName name="dms_PAddr1_List" localSheetId="11">#REF!</definedName>
    <definedName name="dms_PAddr1_List" localSheetId="12">#REF!</definedName>
    <definedName name="dms_PAddr1_List">#REF!</definedName>
    <definedName name="dms_PAddr2_List" localSheetId="11">#REF!</definedName>
    <definedName name="dms_PAddr2_List" localSheetId="12">#REF!</definedName>
    <definedName name="dms_PAddr2_List">#REF!</definedName>
    <definedName name="dms_PRCP_start_row" localSheetId="11">#REF!</definedName>
    <definedName name="dms_PRCP_start_row" localSheetId="12">#REF!</definedName>
    <definedName name="dms_PRCP_start_row">#REF!</definedName>
    <definedName name="dms_PRCPlength_List" localSheetId="11">#REF!</definedName>
    <definedName name="dms_PRCPlength_List" localSheetId="12">#REF!</definedName>
    <definedName name="dms_PRCPlength_List">#REF!</definedName>
    <definedName name="dms_PRCPlength_Num" localSheetId="11">#REF!</definedName>
    <definedName name="dms_PRCPlength_Num" localSheetId="12">#REF!</definedName>
    <definedName name="dms_PRCPlength_Num">#REF!</definedName>
    <definedName name="dms_Previous_DollarReal_year" localSheetId="11">#REF!</definedName>
    <definedName name="dms_Previous_DollarReal_year" localSheetId="12">#REF!</definedName>
    <definedName name="dms_Previous_DollarReal_year">#REF!</definedName>
    <definedName name="dms_PState_List" localSheetId="11">#REF!</definedName>
    <definedName name="dms_PState_List" localSheetId="12">#REF!</definedName>
    <definedName name="dms_PState_List">#REF!</definedName>
    <definedName name="dms_PSuburb_List" localSheetId="11">#REF!</definedName>
    <definedName name="dms_PSuburb_List" localSheetId="12">#REF!</definedName>
    <definedName name="dms_PSuburb_List">#REF!</definedName>
    <definedName name="dms_Public_Lighting_List" localSheetId="11">#REF!</definedName>
    <definedName name="dms_Public_Lighting_List" localSheetId="12">#REF!</definedName>
    <definedName name="dms_Public_Lighting_List">#REF!</definedName>
    <definedName name="dms_Reset_final_year" localSheetId="11">#REF!</definedName>
    <definedName name="dms_Reset_final_year" localSheetId="12">#REF!</definedName>
    <definedName name="dms_Reset_final_year">#REF!</definedName>
    <definedName name="dms_Reset_RYE" localSheetId="11">#REF!</definedName>
    <definedName name="dms_Reset_RYE" localSheetId="12">#REF!</definedName>
    <definedName name="dms_Reset_RYE">#REF!</definedName>
    <definedName name="dms_RPT" localSheetId="11">#REF!</definedName>
    <definedName name="dms_RPT" localSheetId="12">#REF!</definedName>
    <definedName name="dms_RPT">#REF!</definedName>
    <definedName name="dms_RPT_List" localSheetId="11">#REF!</definedName>
    <definedName name="dms_RPT_List" localSheetId="12">#REF!</definedName>
    <definedName name="dms_RPT_List">#REF!</definedName>
    <definedName name="dms_RPTMonth" localSheetId="11">#REF!</definedName>
    <definedName name="dms_RPTMonth" localSheetId="12">#REF!</definedName>
    <definedName name="dms_RPTMonth">#REF!</definedName>
    <definedName name="dms_RPTMonth_List" localSheetId="11">#REF!</definedName>
    <definedName name="dms_RPTMonth_List" localSheetId="12">#REF!</definedName>
    <definedName name="dms_RPTMonth_List">#REF!</definedName>
    <definedName name="dms_RYE_result" localSheetId="11">#REF!</definedName>
    <definedName name="dms_RYE_result" localSheetId="12">#REF!</definedName>
    <definedName name="dms_RYE_result">#REF!</definedName>
    <definedName name="dms_RYE_start_row" localSheetId="11">#REF!</definedName>
    <definedName name="dms_RYE_start_row" localSheetId="12">#REF!</definedName>
    <definedName name="dms_RYE_start_row">#REF!</definedName>
    <definedName name="dms_Sector_List" localSheetId="11">#REF!</definedName>
    <definedName name="dms_Sector_List" localSheetId="12">#REF!</definedName>
    <definedName name="dms_Sector_List">#REF!</definedName>
    <definedName name="dms_Segment" localSheetId="11">#REF!</definedName>
    <definedName name="dms_Segment" localSheetId="12">#REF!</definedName>
    <definedName name="dms_Segment">#REF!</definedName>
    <definedName name="dms_Segment_List" localSheetId="11">#REF!</definedName>
    <definedName name="dms_Segment_List" localSheetId="12">#REF!</definedName>
    <definedName name="dms_Segment_List">#REF!</definedName>
    <definedName name="dms_Selected_Source" localSheetId="11">#REF!</definedName>
    <definedName name="dms_Selected_Source" localSheetId="12">#REF!</definedName>
    <definedName name="dms_Selected_Source">#REF!</definedName>
    <definedName name="dms_ShortRural_flag" localSheetId="11">#REF!</definedName>
    <definedName name="dms_ShortRural_flag" localSheetId="12">#REF!</definedName>
    <definedName name="dms_ShortRural_flag">#REF!</definedName>
    <definedName name="dms_SingleYear_Model" localSheetId="11">#REF!</definedName>
    <definedName name="dms_SingleYear_Model" localSheetId="12">#REF!</definedName>
    <definedName name="dms_SingleYear_Model">#REF!</definedName>
    <definedName name="dms_SingleYearModel" localSheetId="11">#REF!</definedName>
    <definedName name="dms_SingleYearModel" localSheetId="12">#REF!</definedName>
    <definedName name="dms_SingleYearModel">#REF!</definedName>
    <definedName name="dms_SourceList" localSheetId="11">#REF!</definedName>
    <definedName name="dms_SourceList" localSheetId="12">#REF!</definedName>
    <definedName name="dms_SourceList">#REF!</definedName>
    <definedName name="dms_Specified_FinalYear" localSheetId="11">#REF!</definedName>
    <definedName name="dms_Specified_FinalYear" localSheetId="12">#REF!</definedName>
    <definedName name="dms_Specified_FinalYear">#REF!</definedName>
    <definedName name="dms_Specified_RYE" localSheetId="11">#REF!</definedName>
    <definedName name="dms_Specified_RYE" localSheetId="12">#REF!</definedName>
    <definedName name="dms_Specified_RYE">#REF!</definedName>
    <definedName name="dms_SpecifiedYear_Span" localSheetId="11">#REF!</definedName>
    <definedName name="dms_SpecifiedYear_Span" localSheetId="12">#REF!</definedName>
    <definedName name="dms_SpecifiedYear_Span">#REF!</definedName>
    <definedName name="dms_start_year" localSheetId="11">#REF!</definedName>
    <definedName name="dms_start_year" localSheetId="12">#REF!</definedName>
    <definedName name="dms_start_year">#REF!</definedName>
    <definedName name="dms_State_List" localSheetId="11">#REF!</definedName>
    <definedName name="dms_State_List" localSheetId="12">#REF!</definedName>
    <definedName name="dms_State_List">#REF!</definedName>
    <definedName name="dms_STPIS_Detail" localSheetId="11">#REF!</definedName>
    <definedName name="dms_STPIS_Detail" localSheetId="12">#REF!</definedName>
    <definedName name="dms_STPIS_Detail">#REF!</definedName>
    <definedName name="dms_STPIS_Reasons" localSheetId="11">#REF!</definedName>
    <definedName name="dms_STPIS_Reasons" localSheetId="12">#REF!</definedName>
    <definedName name="dms_STPIS_Reasons">#REF!</definedName>
    <definedName name="dms_Suburb_List" localSheetId="11">#REF!</definedName>
    <definedName name="dms_Suburb_List" localSheetId="12">#REF!</definedName>
    <definedName name="dms_Suburb_List">#REF!</definedName>
    <definedName name="dms_TradingName" localSheetId="11">#REF!</definedName>
    <definedName name="dms_TradingName" localSheetId="12">#REF!</definedName>
    <definedName name="dms_TradingName">#REF!</definedName>
    <definedName name="dms_TradingName_List" localSheetId="11">#REF!</definedName>
    <definedName name="dms_TradingName_List" localSheetId="12">#REF!</definedName>
    <definedName name="dms_TradingName_List">#REF!</definedName>
    <definedName name="dms_TradingNameFull_List" localSheetId="11">#REF!</definedName>
    <definedName name="dms_TradingNameFull_List" localSheetId="12">#REF!</definedName>
    <definedName name="dms_TradingNameFull_List">#REF!</definedName>
    <definedName name="dms_Typed_Submission_Date" localSheetId="11">#REF!</definedName>
    <definedName name="dms_Typed_Submission_Date" localSheetId="12">#REF!</definedName>
    <definedName name="dms_Typed_Submission_Date">#REF!</definedName>
    <definedName name="dms_Urban_flag" localSheetId="11">#REF!</definedName>
    <definedName name="dms_Urban_flag" localSheetId="12">#REF!</definedName>
    <definedName name="dms_Urban_flag">#REF!</definedName>
    <definedName name="dms_Worksheet_List" localSheetId="11">#REF!</definedName>
    <definedName name="dms_Worksheet_List" localSheetId="12">#REF!</definedName>
    <definedName name="dms_Worksheet_List">#REF!</definedName>
    <definedName name="dms_y1" localSheetId="11">#REF!</definedName>
    <definedName name="dms_y1" localSheetId="12">#REF!</definedName>
    <definedName name="dms_y1">#REF!</definedName>
    <definedName name="dms_y2" localSheetId="11">#REF!</definedName>
    <definedName name="dms_y2" localSheetId="12">#REF!</definedName>
    <definedName name="dms_y2">#REF!</definedName>
    <definedName name="dms_y3" localSheetId="11">#REF!</definedName>
    <definedName name="dms_y3" localSheetId="12">#REF!</definedName>
    <definedName name="dms_y3">#REF!</definedName>
    <definedName name="dms_y4" localSheetId="11">#REF!</definedName>
    <definedName name="dms_y4" localSheetId="12">#REF!</definedName>
    <definedName name="dms_y4">#REF!</definedName>
    <definedName name="dms_y5" localSheetId="11">#REF!</definedName>
    <definedName name="dms_y5" localSheetId="12">#REF!</definedName>
    <definedName name="dms_y5">#REF!</definedName>
    <definedName name="dms_y6" localSheetId="11">#REF!</definedName>
    <definedName name="dms_y6" localSheetId="12">#REF!</definedName>
    <definedName name="dms_y6">#REF!</definedName>
    <definedName name="dms_y7" localSheetId="11">#REF!</definedName>
    <definedName name="dms_y7" localSheetId="12">#REF!</definedName>
    <definedName name="dms_y7">#REF!</definedName>
    <definedName name="FRCP_final_year" localSheetId="11">#REF!</definedName>
    <definedName name="FRCP_final_year" localSheetId="12">#REF!</definedName>
    <definedName name="FRCP_final_year">#REF!</definedName>
    <definedName name="FRCP_y1" localSheetId="11">#REF!</definedName>
    <definedName name="FRCP_y1" localSheetId="12">#REF!</definedName>
    <definedName name="FRCP_y1">#REF!</definedName>
    <definedName name="FRCP_y10" localSheetId="11">#REF!</definedName>
    <definedName name="FRCP_y10" localSheetId="12">#REF!</definedName>
    <definedName name="FRCP_y10">#REF!</definedName>
    <definedName name="FRCP_y11" localSheetId="11">#REF!</definedName>
    <definedName name="FRCP_y11" localSheetId="12">#REF!</definedName>
    <definedName name="FRCP_y11">#REF!</definedName>
    <definedName name="FRCP_y12" localSheetId="11">#REF!</definedName>
    <definedName name="FRCP_y12" localSheetId="12">#REF!</definedName>
    <definedName name="FRCP_y12">#REF!</definedName>
    <definedName name="FRCP_y13" localSheetId="11">#REF!</definedName>
    <definedName name="FRCP_y13" localSheetId="12">#REF!</definedName>
    <definedName name="FRCP_y13">#REF!</definedName>
    <definedName name="FRCP_y14" localSheetId="11">#REF!</definedName>
    <definedName name="FRCP_y14" localSheetId="12">#REF!</definedName>
    <definedName name="FRCP_y14">#REF!</definedName>
    <definedName name="FRCP_y15" localSheetId="11">#REF!</definedName>
    <definedName name="FRCP_y15" localSheetId="12">#REF!</definedName>
    <definedName name="FRCP_y15">#REF!</definedName>
    <definedName name="FRCP_y2" localSheetId="11">#REF!</definedName>
    <definedName name="FRCP_y2" localSheetId="12">#REF!</definedName>
    <definedName name="FRCP_y2">#REF!</definedName>
    <definedName name="FRCP_y3" localSheetId="11">#REF!</definedName>
    <definedName name="FRCP_y3" localSheetId="12">#REF!</definedName>
    <definedName name="FRCP_y3">#REF!</definedName>
    <definedName name="FRCP_y4" localSheetId="11">#REF!</definedName>
    <definedName name="FRCP_y4" localSheetId="12">#REF!</definedName>
    <definedName name="FRCP_y4">#REF!</definedName>
    <definedName name="FRCP_y5" localSheetId="11">#REF!</definedName>
    <definedName name="FRCP_y5" localSheetId="12">#REF!</definedName>
    <definedName name="FRCP_y5">#REF!</definedName>
    <definedName name="FRCP_y6" localSheetId="11">#REF!</definedName>
    <definedName name="FRCP_y6" localSheetId="12">#REF!</definedName>
    <definedName name="FRCP_y6">#REF!</definedName>
    <definedName name="FRCP_y7" localSheetId="11">#REF!</definedName>
    <definedName name="FRCP_y7" localSheetId="12">#REF!</definedName>
    <definedName name="FRCP_y7">#REF!</definedName>
    <definedName name="FRCP_y8" localSheetId="11">#REF!</definedName>
    <definedName name="FRCP_y8" localSheetId="12">#REF!</definedName>
    <definedName name="FRCP_y8">#REF!</definedName>
    <definedName name="FRCP_y9" localSheetId="11">#REF!</definedName>
    <definedName name="FRCP_y9" localSheetId="12">#REF!</definedName>
    <definedName name="FRCP_y9">#REF!</definedName>
    <definedName name="FRY" localSheetId="11">#REF!</definedName>
    <definedName name="FRY" localSheetId="12">#REF!</definedName>
    <definedName name="FRY">#REF!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11" hidden="1">{"Ownership",#N/A,FALSE,"Ownership";"Contents",#N/A,FALSE,"Contents"}</definedName>
    <definedName name="LAN" localSheetId="12" hidden="1">{"Ownership",#N/A,FALSE,"Ownership";"Contents",#N/A,FALSE,"Contents"}</definedName>
    <definedName name="LAN" localSheetId="2" hidden="1">{"Ownership",#N/A,FALSE,"Ownership";"Contents",#N/A,FALSE,"Contents"}</definedName>
    <definedName name="LAN" hidden="1">{"Ownership",#N/A,FALSE,"Ownership";"Contents",#N/A,FALSE,"Contents"}</definedName>
    <definedName name="PRCP_final_year" localSheetId="11">#REF!</definedName>
    <definedName name="PRCP_final_year" localSheetId="12">#REF!</definedName>
    <definedName name="PRCP_final_year">#REF!</definedName>
    <definedName name="PRCP_y1" localSheetId="11">#REF!</definedName>
    <definedName name="PRCP_y1" localSheetId="12">#REF!</definedName>
    <definedName name="PRCP_y1">#REF!</definedName>
    <definedName name="PRCP_y10" localSheetId="11">#REF!</definedName>
    <definedName name="PRCP_y10" localSheetId="12">#REF!</definedName>
    <definedName name="PRCP_y10">#REF!</definedName>
    <definedName name="PRCP_y11" localSheetId="11">#REF!</definedName>
    <definedName name="PRCP_y11" localSheetId="12">#REF!</definedName>
    <definedName name="PRCP_y11">#REF!</definedName>
    <definedName name="PRCP_y12" localSheetId="11">#REF!</definedName>
    <definedName name="PRCP_y12" localSheetId="12">#REF!</definedName>
    <definedName name="PRCP_y12">#REF!</definedName>
    <definedName name="PRCP_y13" localSheetId="11">#REF!</definedName>
    <definedName name="PRCP_y13" localSheetId="12">#REF!</definedName>
    <definedName name="PRCP_y13">#REF!</definedName>
    <definedName name="PRCP_y14" localSheetId="11">#REF!</definedName>
    <definedName name="PRCP_y14" localSheetId="12">#REF!</definedName>
    <definedName name="PRCP_y14">#REF!</definedName>
    <definedName name="PRCP_y15" localSheetId="11">#REF!</definedName>
    <definedName name="PRCP_y15" localSheetId="12">#REF!</definedName>
    <definedName name="PRCP_y15">#REF!</definedName>
    <definedName name="PRCP_y2" localSheetId="11">#REF!</definedName>
    <definedName name="PRCP_y2" localSheetId="12">#REF!</definedName>
    <definedName name="PRCP_y2">#REF!</definedName>
    <definedName name="PRCP_y3" localSheetId="11">#REF!</definedName>
    <definedName name="PRCP_y3" localSheetId="12">#REF!</definedName>
    <definedName name="PRCP_y3">#REF!</definedName>
    <definedName name="PRCP_y4" localSheetId="11">#REF!</definedName>
    <definedName name="PRCP_y4" localSheetId="12">#REF!</definedName>
    <definedName name="PRCP_y4">#REF!</definedName>
    <definedName name="PRCP_y5" localSheetId="11">#REF!</definedName>
    <definedName name="PRCP_y5" localSheetId="12">#REF!</definedName>
    <definedName name="PRCP_y5">#REF!</definedName>
    <definedName name="PRCP_y6" localSheetId="11">#REF!</definedName>
    <definedName name="PRCP_y6" localSheetId="12">#REF!</definedName>
    <definedName name="PRCP_y6">#REF!</definedName>
    <definedName name="PRCP_y7" localSheetId="11">#REF!</definedName>
    <definedName name="PRCP_y7" localSheetId="12">#REF!</definedName>
    <definedName name="PRCP_y7">#REF!</definedName>
    <definedName name="PRCP_y8" localSheetId="11">#REF!</definedName>
    <definedName name="PRCP_y8" localSheetId="12">#REF!</definedName>
    <definedName name="PRCP_y8">#REF!</definedName>
    <definedName name="PRCP_y9" localSheetId="11">#REF!</definedName>
    <definedName name="PRCP_y9" localSheetId="12">#REF!</definedName>
    <definedName name="PRCP_y9">#REF!</definedName>
    <definedName name="teest" localSheetId="11" hidden="1">{"Ownership",#N/A,FALSE,"Ownership";"Contents",#N/A,FALSE,"Contents"}</definedName>
    <definedName name="teest" localSheetId="12" hidden="1">{"Ownership",#N/A,FALSE,"Ownership";"Contents",#N/A,FALSE,"Contents"}</definedName>
    <definedName name="teest" localSheetId="2" hidden="1">{"Ownership",#N/A,FALSE,"Ownership";"Contents",#N/A,FALSE,"Contents"}</definedName>
    <definedName name="teest" hidden="1">{"Ownership",#N/A,FALSE,"Ownership";"Contents",#N/A,FALSE,"Contents"}</definedName>
    <definedName name="test" localSheetId="11" hidden="1">{"Ownership",#N/A,FALSE,"Ownership";"Contents",#N/A,FALSE,"Contents"}</definedName>
    <definedName name="test" localSheetId="12" hidden="1">{"Ownership",#N/A,FALSE,"Ownership";"Contents",#N/A,FALSE,"Contents"}</definedName>
    <definedName name="test" localSheetId="2" hidden="1">{"Ownership",#N/A,FALSE,"Ownership";"Contents",#N/A,FALSE,"Contents"}</definedName>
    <definedName name="test" hidden="1">{"Ownership",#N/A,FALSE,"Ownership";"Contents",#N/A,FALSE,"Contents"}</definedName>
    <definedName name="wrn.App._.Custodians." localSheetId="11" hidden="1">{"Ownership",#N/A,FALSE,"Ownership";"Contents",#N/A,FALSE,"Contents"}</definedName>
    <definedName name="wrn.App._.Custodians." localSheetId="12"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0" l="1"/>
  <c r="C22" i="37"/>
  <c r="C13" i="14"/>
  <c r="B13" i="12"/>
  <c r="B14" i="12"/>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12" i="12"/>
  <c r="B11" i="10"/>
  <c r="B12" i="10" s="1"/>
  <c r="B13" i="10" s="1"/>
  <c r="B14" i="10" s="1"/>
  <c r="C14" i="14" l="1"/>
  <c r="G11" i="10"/>
  <c r="G13" i="10"/>
  <c r="G14" i="10"/>
  <c r="D31" i="14" l="1"/>
  <c r="D20" i="14"/>
  <c r="I44" i="14"/>
  <c r="I27" i="14"/>
  <c r="I16" i="14"/>
  <c r="I11" i="24"/>
  <c r="I18" i="24"/>
  <c r="I18" i="23"/>
  <c r="D34" i="16"/>
  <c r="D24" i="16"/>
  <c r="I47" i="16"/>
  <c r="E31" i="16"/>
  <c r="F31" i="16"/>
  <c r="G31" i="16"/>
  <c r="H31" i="16"/>
  <c r="I31" i="16"/>
  <c r="J31" i="16"/>
  <c r="K31" i="16"/>
  <c r="L31" i="16"/>
  <c r="M31" i="16"/>
  <c r="N31" i="16"/>
  <c r="D31" i="16"/>
  <c r="I20" i="16"/>
  <c r="I19" i="16"/>
  <c r="I18" i="16"/>
  <c r="B31" i="14"/>
  <c r="C15" i="23"/>
  <c r="C9" i="37"/>
  <c r="C10" i="37"/>
  <c r="C11" i="37"/>
  <c r="C12" i="37"/>
  <c r="C13" i="37"/>
  <c r="C14" i="37"/>
  <c r="C15" i="37"/>
  <c r="C16" i="37"/>
  <c r="C17" i="37"/>
  <c r="C18" i="37"/>
  <c r="C19" i="37"/>
  <c r="C20" i="37"/>
  <c r="C21" i="37"/>
  <c r="C23" i="37"/>
  <c r="C8" i="37"/>
  <c r="C36" i="14"/>
  <c r="C37" i="14"/>
  <c r="C38" i="14"/>
  <c r="C39" i="14"/>
  <c r="C40" i="14"/>
  <c r="C41" i="14"/>
  <c r="C42" i="14"/>
  <c r="C35" i="14"/>
  <c r="C25" i="14"/>
  <c r="C24" i="14"/>
  <c r="C10" i="14"/>
  <c r="C11" i="14"/>
  <c r="C12" i="14"/>
  <c r="C9" i="14"/>
  <c r="C14" i="24"/>
  <c r="C15" i="24"/>
  <c r="C16" i="24"/>
  <c r="C13" i="24"/>
  <c r="C7" i="24"/>
  <c r="C8" i="24"/>
  <c r="C9" i="24"/>
  <c r="C6" i="24"/>
  <c r="C8" i="23"/>
  <c r="C9" i="23"/>
  <c r="C10" i="23"/>
  <c r="C11" i="23"/>
  <c r="C12" i="23"/>
  <c r="C13" i="23"/>
  <c r="C14" i="23"/>
  <c r="C16" i="23"/>
  <c r="C7" i="23"/>
  <c r="C39" i="16"/>
  <c r="C40" i="16"/>
  <c r="C41" i="16"/>
  <c r="C42" i="16"/>
  <c r="C43" i="16"/>
  <c r="C44" i="16"/>
  <c r="C45" i="16"/>
  <c r="C38" i="16"/>
  <c r="C29" i="16"/>
  <c r="C28" i="16"/>
  <c r="C11" i="16"/>
  <c r="C12" i="16"/>
  <c r="C14" i="16"/>
  <c r="C15" i="16"/>
  <c r="C16" i="16"/>
  <c r="C10" i="16"/>
  <c r="C115" i="38"/>
  <c r="D115" i="38"/>
  <c r="C101" i="38"/>
  <c r="D101" i="38"/>
  <c r="C76" i="38"/>
  <c r="D76" i="38"/>
  <c r="C50" i="38"/>
  <c r="D50" i="38"/>
  <c r="E50" i="38"/>
  <c r="F50" i="38"/>
  <c r="C25" i="38"/>
  <c r="D25" i="38"/>
  <c r="D25" i="37"/>
  <c r="E25" i="37"/>
  <c r="D44" i="14"/>
  <c r="E44" i="14"/>
  <c r="D27" i="14"/>
  <c r="E27" i="14"/>
  <c r="D16" i="14"/>
  <c r="E16" i="14"/>
  <c r="D11" i="24"/>
  <c r="E11" i="24"/>
  <c r="D18" i="24"/>
  <c r="E18" i="24"/>
  <c r="D18" i="23"/>
  <c r="E18" i="23"/>
  <c r="D47" i="16"/>
  <c r="E47" i="16"/>
  <c r="D18" i="16"/>
  <c r="E18" i="16"/>
  <c r="D19" i="16"/>
  <c r="E19" i="16"/>
  <c r="D20" i="16"/>
  <c r="E20" i="16"/>
  <c r="F5" i="10"/>
  <c r="B3" i="23"/>
  <c r="B8" i="34"/>
  <c r="B2" i="24"/>
  <c r="B20" i="14"/>
  <c r="B5" i="14"/>
  <c r="B5" i="37"/>
  <c r="F4" i="13"/>
  <c r="B34" i="16"/>
  <c r="B24" i="16"/>
  <c r="B6" i="16"/>
  <c r="B4" i="7"/>
  <c r="J8" i="13"/>
  <c r="H7" i="16" s="1"/>
  <c r="F5" i="13"/>
  <c r="D5" i="34" s="1"/>
  <c r="G4" i="13"/>
  <c r="H4" i="13" s="1"/>
  <c r="I4" i="13" s="1"/>
  <c r="J4" i="13" s="1"/>
  <c r="K4" i="13" s="1"/>
  <c r="G27" i="14"/>
  <c r="H27" i="14"/>
  <c r="J27" i="14"/>
  <c r="K27" i="14"/>
  <c r="L27" i="14"/>
  <c r="M27" i="14"/>
  <c r="N27" i="14"/>
  <c r="F27" i="14"/>
  <c r="G7" i="10"/>
  <c r="G8" i="10"/>
  <c r="G9" i="10"/>
  <c r="G10" i="10"/>
  <c r="G6" i="10"/>
  <c r="C8" i="34"/>
  <c r="G47" i="16"/>
  <c r="H47" i="16"/>
  <c r="J47" i="16"/>
  <c r="K47" i="16"/>
  <c r="L47" i="16"/>
  <c r="M47" i="16"/>
  <c r="N47" i="16"/>
  <c r="F47" i="16"/>
  <c r="G115" i="38"/>
  <c r="F115" i="38"/>
  <c r="E115" i="38"/>
  <c r="G101" i="38"/>
  <c r="F101" i="38"/>
  <c r="E101" i="38"/>
  <c r="G76" i="38"/>
  <c r="F76" i="38"/>
  <c r="E76" i="38"/>
  <c r="G50" i="38"/>
  <c r="G25" i="38"/>
  <c r="F25" i="38"/>
  <c r="E25" i="38"/>
  <c r="F25" i="37"/>
  <c r="F44" i="14"/>
  <c r="F16" i="14"/>
  <c r="G16" i="14"/>
  <c r="G44" i="14"/>
  <c r="F11" i="24"/>
  <c r="F18" i="24"/>
  <c r="F18" i="16"/>
  <c r="F19" i="16"/>
  <c r="F20" i="16"/>
  <c r="F18" i="23"/>
  <c r="M25" i="37"/>
  <c r="L25" i="37"/>
  <c r="K25" i="37"/>
  <c r="J25" i="37"/>
  <c r="I25" i="37"/>
  <c r="H25" i="37"/>
  <c r="G25" i="37"/>
  <c r="A1" i="34"/>
  <c r="H16" i="7"/>
  <c r="G16" i="7"/>
  <c r="F16" i="7"/>
  <c r="E16" i="7"/>
  <c r="D16" i="7"/>
  <c r="C9" i="34"/>
  <c r="N44" i="14"/>
  <c r="M44" i="14"/>
  <c r="L44" i="14"/>
  <c r="K44" i="14"/>
  <c r="J44" i="14"/>
  <c r="H44" i="14"/>
  <c r="C8" i="7"/>
  <c r="C9" i="7"/>
  <c r="C11" i="7"/>
  <c r="C10" i="7"/>
  <c r="C12" i="7"/>
  <c r="C13" i="7"/>
  <c r="C14" i="7"/>
  <c r="C7" i="7"/>
  <c r="N16" i="14"/>
  <c r="M16" i="14"/>
  <c r="N18" i="24"/>
  <c r="M18" i="24"/>
  <c r="N11" i="24"/>
  <c r="M11" i="24"/>
  <c r="N18" i="23"/>
  <c r="M18" i="23"/>
  <c r="N20" i="16"/>
  <c r="M20" i="16"/>
  <c r="N19" i="16"/>
  <c r="M19" i="16"/>
  <c r="N18" i="16"/>
  <c r="M18" i="16"/>
  <c r="L16" i="14"/>
  <c r="K16" i="14"/>
  <c r="J16" i="14"/>
  <c r="H16" i="14"/>
  <c r="J18" i="24"/>
  <c r="K18" i="24"/>
  <c r="L18" i="24"/>
  <c r="H18" i="24"/>
  <c r="G18" i="24"/>
  <c r="H18" i="23"/>
  <c r="J18" i="23"/>
  <c r="K18" i="23"/>
  <c r="L18" i="23"/>
  <c r="G18" i="23"/>
  <c r="H11" i="24"/>
  <c r="J11" i="24"/>
  <c r="K11" i="24"/>
  <c r="L11" i="24"/>
  <c r="G11" i="24"/>
  <c r="F3" i="13"/>
  <c r="I21" i="14" s="1"/>
  <c r="L20" i="16"/>
  <c r="K20" i="16"/>
  <c r="J20" i="16"/>
  <c r="H20" i="16"/>
  <c r="G20" i="16"/>
  <c r="L19" i="16"/>
  <c r="K19" i="16"/>
  <c r="J19" i="16"/>
  <c r="H19" i="16"/>
  <c r="G19" i="16"/>
  <c r="L18" i="16"/>
  <c r="K18" i="16"/>
  <c r="J18" i="16"/>
  <c r="H18" i="16"/>
  <c r="G18" i="16"/>
  <c r="A2" i="14"/>
  <c r="A1" i="14"/>
  <c r="A2" i="12"/>
  <c r="A1" i="12"/>
  <c r="A2" i="10"/>
  <c r="A1" i="10"/>
  <c r="A2" i="7"/>
  <c r="A1" i="7"/>
  <c r="H3" i="24" l="1"/>
  <c r="D5" i="7"/>
  <c r="H6" i="14"/>
  <c r="J6" i="14"/>
  <c r="I8" i="13"/>
  <c r="H21" i="14"/>
  <c r="J21" i="14"/>
  <c r="J32" i="14"/>
  <c r="J4" i="23"/>
  <c r="G3" i="13"/>
  <c r="C44" i="14"/>
  <c r="C11" i="24"/>
  <c r="C18" i="23"/>
  <c r="C16" i="7"/>
  <c r="H35" i="16"/>
  <c r="H25" i="16"/>
  <c r="H5" i="10"/>
  <c r="E5" i="34"/>
  <c r="I7" i="16"/>
  <c r="I32" i="14"/>
  <c r="H5" i="37"/>
  <c r="H32" i="14"/>
  <c r="G6" i="14"/>
  <c r="I3" i="24"/>
  <c r="E5" i="7"/>
  <c r="I5" i="37"/>
  <c r="J7" i="16"/>
  <c r="J25" i="16" s="1"/>
  <c r="H4" i="23"/>
  <c r="K7" i="16"/>
  <c r="K35" i="16" s="1"/>
  <c r="K6" i="14"/>
  <c r="J3" i="24"/>
  <c r="I4" i="23"/>
  <c r="G5" i="38"/>
  <c r="H3" i="13"/>
  <c r="I6" i="14"/>
  <c r="H8" i="13"/>
  <c r="C25" i="37"/>
  <c r="C27" i="14"/>
  <c r="C16" i="14"/>
  <c r="C18" i="24"/>
  <c r="G10" i="33"/>
  <c r="C20" i="16"/>
  <c r="C18" i="16"/>
  <c r="C47" i="16"/>
  <c r="C31" i="16"/>
  <c r="C19" i="16"/>
  <c r="J35" i="16"/>
  <c r="G3" i="24" l="1"/>
  <c r="G7" i="16"/>
  <c r="G4" i="23"/>
  <c r="I10" i="33"/>
  <c r="F5" i="38"/>
  <c r="F30" i="38" s="1"/>
  <c r="G5" i="37"/>
  <c r="G32" i="14"/>
  <c r="J5" i="37"/>
  <c r="K3" i="24"/>
  <c r="K4" i="23"/>
  <c r="K21" i="14"/>
  <c r="K32" i="14"/>
  <c r="G21" i="14"/>
  <c r="F7" i="16"/>
  <c r="F32" i="14"/>
  <c r="F4" i="23"/>
  <c r="E5" i="38"/>
  <c r="F3" i="24"/>
  <c r="F21" i="14"/>
  <c r="F6" i="14"/>
  <c r="F5" i="37"/>
  <c r="G8" i="13"/>
  <c r="I35" i="16"/>
  <c r="I25" i="16"/>
  <c r="L3" i="24"/>
  <c r="L7" i="16"/>
  <c r="I3" i="13"/>
  <c r="F5" i="7"/>
  <c r="L4" i="23"/>
  <c r="L32" i="14"/>
  <c r="L21" i="14"/>
  <c r="K5" i="37"/>
  <c r="L6" i="14"/>
  <c r="I5" i="10"/>
  <c r="F5" i="34"/>
  <c r="F81" i="38"/>
  <c r="F56" i="38"/>
  <c r="F106" i="38"/>
  <c r="G106" i="38"/>
  <c r="G56" i="38"/>
  <c r="G30" i="38"/>
  <c r="G81" i="38"/>
  <c r="H10" i="33"/>
  <c r="K25" i="16"/>
  <c r="G35" i="16" l="1"/>
  <c r="F10" i="33"/>
  <c r="G25" i="16"/>
  <c r="M4" i="23"/>
  <c r="M21" i="14"/>
  <c r="G5" i="7"/>
  <c r="M7" i="16"/>
  <c r="M32" i="14"/>
  <c r="J3" i="13"/>
  <c r="L5" i="37"/>
  <c r="M6" i="14"/>
  <c r="M3" i="24"/>
  <c r="L35" i="16"/>
  <c r="J10" i="33"/>
  <c r="L25" i="16"/>
  <c r="G5" i="34"/>
  <c r="J5" i="10"/>
  <c r="E30" i="38"/>
  <c r="E106" i="38"/>
  <c r="E81" i="38"/>
  <c r="E56" i="38"/>
  <c r="E5" i="37"/>
  <c r="E6" i="14"/>
  <c r="E21" i="14"/>
  <c r="D5" i="38"/>
  <c r="E32" i="14"/>
  <c r="F8" i="13"/>
  <c r="E7" i="16"/>
  <c r="E3" i="24"/>
  <c r="E4" i="23"/>
  <c r="F35" i="16"/>
  <c r="E10" i="33"/>
  <c r="F25" i="16"/>
  <c r="D6" i="14" l="1"/>
  <c r="D5" i="37"/>
  <c r="D21" i="14"/>
  <c r="D3" i="24"/>
  <c r="D4" i="23"/>
  <c r="D7" i="16"/>
  <c r="C5" i="38"/>
  <c r="D32" i="14"/>
  <c r="B3" i="33"/>
  <c r="N32" i="14"/>
  <c r="N21" i="14"/>
  <c r="M5" i="37"/>
  <c r="N6" i="14"/>
  <c r="H5" i="7"/>
  <c r="N3" i="24"/>
  <c r="N7" i="16"/>
  <c r="N4" i="23"/>
  <c r="J3" i="23"/>
  <c r="J5" i="14"/>
  <c r="J2" i="24"/>
  <c r="I4" i="37"/>
  <c r="J6" i="16"/>
  <c r="D106" i="38"/>
  <c r="D30" i="38"/>
  <c r="D56" i="38"/>
  <c r="D81" i="38"/>
  <c r="H5" i="34"/>
  <c r="K5" i="10"/>
  <c r="M35" i="16"/>
  <c r="M25" i="16"/>
  <c r="K10" i="33"/>
  <c r="E25" i="16"/>
  <c r="D10" i="33"/>
  <c r="E35" i="16"/>
  <c r="N35" i="16" l="1"/>
  <c r="N25" i="16"/>
  <c r="L10" i="33"/>
  <c r="J34" i="16"/>
  <c r="J24" i="16"/>
  <c r="D35" i="16"/>
  <c r="D25" i="16"/>
  <c r="C10" i="33"/>
  <c r="I5" i="34"/>
  <c r="L5" i="10"/>
  <c r="J20" i="14"/>
  <c r="J31" i="14"/>
  <c r="C56" i="38"/>
  <c r="C30" i="38"/>
  <c r="C106" i="38"/>
  <c r="C81" i="38"/>
  <c r="M5" i="10" l="1"/>
  <c r="J5" i="34"/>
  <c r="K5" i="34" l="1"/>
  <c r="N5" i="10"/>
  <c r="L5" i="34" l="1"/>
  <c r="O5" i="10"/>
  <c r="M5" i="34" l="1"/>
  <c r="P5" i="10"/>
  <c r="N5" i="34" l="1"/>
  <c r="Q5" i="10"/>
  <c r="O5" i="34" l="1"/>
  <c r="R5" i="10"/>
  <c r="P5" i="34" l="1"/>
  <c r="S5" i="10"/>
  <c r="T5" i="10" l="1"/>
  <c r="Q5" i="34"/>
  <c r="U5" i="10" l="1"/>
  <c r="R5" i="34"/>
  <c r="S5" i="34" l="1"/>
  <c r="V5" i="10"/>
  <c r="W5" i="10" l="1"/>
  <c r="T5" i="34"/>
  <c r="X5" i="10" l="1"/>
  <c r="U5" i="34"/>
  <c r="V5" i="34" l="1"/>
  <c r="Y5" i="10"/>
  <c r="W5" i="34" l="1"/>
  <c r="AA5" i="10" s="1"/>
  <c r="Z5"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01CA7CB-5D3A-4674-9CA6-6B57CBA07C55}" odcFile="C:\Users\kjo\OneDrive - ACCC\Documents\My Data Sources\scbrsq173_ssas02 ACCC AER Cube Base.odc" keepAlive="1" name="scbrsq173_ssas02 ACCC AER Cube Base" type="5" refreshedVersion="7" background="1">
    <dbPr connection="Provider=MSOLAP.8;Integrated Security=SSPI;Persist Security Info=True;Initial Catalog=ACCC AER Cube;Data Source=scbrsq173\ssas02;MDX Compatibility=1;Safety Options=2;MDX Missing Member Mode=Error;Update Isolation Level=2" command="Base" commandType="1"/>
    <olapPr sendLocale="1" rowDrillCount="1000"/>
  </connection>
</connections>
</file>

<file path=xl/sharedStrings.xml><?xml version="1.0" encoding="utf-8"?>
<sst xmlns="http://schemas.openxmlformats.org/spreadsheetml/2006/main" count="881" uniqueCount="433">
  <si>
    <t>Financial years</t>
  </si>
  <si>
    <t>Information required under section 3 of the Notice</t>
  </si>
  <si>
    <t>Regulatory control period</t>
  </si>
  <si>
    <t>2023-24</t>
  </si>
  <si>
    <t>2024-25</t>
  </si>
  <si>
    <t>Project</t>
  </si>
  <si>
    <t>CWO</t>
  </si>
  <si>
    <t>2025-26</t>
  </si>
  <si>
    <t>Company</t>
  </si>
  <si>
    <t>Transgrid</t>
  </si>
  <si>
    <t>2026-27</t>
  </si>
  <si>
    <t>ABN</t>
  </si>
  <si>
    <t>2027-28</t>
  </si>
  <si>
    <t>Date submitted</t>
  </si>
  <si>
    <t>Pre-period</t>
  </si>
  <si>
    <t>2028-29</t>
  </si>
  <si>
    <t>Confidential material included?</t>
  </si>
  <si>
    <t>Yes</t>
  </si>
  <si>
    <t>2029-30</t>
  </si>
  <si>
    <t>Start of regulatory period</t>
  </si>
  <si>
    <t>2030-31</t>
  </si>
  <si>
    <t>Real $ reference data</t>
  </si>
  <si>
    <t>June 2026</t>
  </si>
  <si>
    <t>Calculation - no input required</t>
  </si>
  <si>
    <t xml:space="preserve">Input cell </t>
  </si>
  <si>
    <t>Total revenue</t>
  </si>
  <si>
    <t>Return on capital</t>
  </si>
  <si>
    <t>Return of development and construction capital costs (as determined under the TET)</t>
  </si>
  <si>
    <t>Return of other capital costs</t>
  </si>
  <si>
    <t>Indexation of the regulatory asset base</t>
  </si>
  <si>
    <t>Operating and maintenance expenditure</t>
  </si>
  <si>
    <t>Estimated cost of corporate income tax</t>
  </si>
  <si>
    <t>Increase or decrease resulting from the operation of incentive schemes</t>
  </si>
  <si>
    <t>Other risks (not already compensated under return on capital costs)</t>
  </si>
  <si>
    <t xml:space="preserve">Total </t>
  </si>
  <si>
    <t>3.1 Total REZ service payments (RSP)</t>
  </si>
  <si>
    <t>Total</t>
  </si>
  <si>
    <t>Payment date</t>
  </si>
  <si>
    <t>Total RSP (nominal $)</t>
  </si>
  <si>
    <t>Forecast inflation</t>
  </si>
  <si>
    <t>Cumulative inflation index</t>
  </si>
  <si>
    <t>EnergyCo-funded expenditure</t>
  </si>
  <si>
    <t>Actual</t>
  </si>
  <si>
    <t>Estimate</t>
  </si>
  <si>
    <t>Forecast</t>
  </si>
  <si>
    <t>Development and construction capital costs (as determined under the TET)</t>
  </si>
  <si>
    <t>Capital expenditure</t>
  </si>
  <si>
    <t>Asset disposals</t>
  </si>
  <si>
    <t>Depreciation (as-commissioned)</t>
  </si>
  <si>
    <t>Other capital costs</t>
  </si>
  <si>
    <t>Total capital costs</t>
  </si>
  <si>
    <t>Capital direct costs</t>
  </si>
  <si>
    <t>Capital indirect costs</t>
  </si>
  <si>
    <t>Cost component</t>
  </si>
  <si>
    <t>Transmission lines - new infrastructure</t>
  </si>
  <si>
    <t>Towers - new infrastructure</t>
  </si>
  <si>
    <t>Transmission lines - augmentation</t>
  </si>
  <si>
    <t>Towers - augmentation</t>
  </si>
  <si>
    <t>Switching station(s)</t>
  </si>
  <si>
    <t>Ancillary equipment</t>
  </si>
  <si>
    <t>Substation(s)</t>
  </si>
  <si>
    <t>Other (Including non-network capital costs)</t>
  </si>
  <si>
    <t>Asset category</t>
  </si>
  <si>
    <t>Transmission towers</t>
  </si>
  <si>
    <t>Transmission Tower support structures</t>
  </si>
  <si>
    <t>Conductors</t>
  </si>
  <si>
    <t>Transmission cables</t>
  </si>
  <si>
    <t>Substation switchbays</t>
  </si>
  <si>
    <t>Substation power transformers</t>
  </si>
  <si>
    <t>Substation reactive plant</t>
  </si>
  <si>
    <t>SCADA, network control and protection systems</t>
  </si>
  <si>
    <t>Biodiversity Offsets</t>
  </si>
  <si>
    <t>Other</t>
  </si>
  <si>
    <t>Opex</t>
  </si>
  <si>
    <t>IT &amp; Communications</t>
  </si>
  <si>
    <t>Motor Vehicles</t>
  </si>
  <si>
    <t>Buildings and Property</t>
  </si>
  <si>
    <t>Total non-network opex</t>
  </si>
  <si>
    <t>Capex</t>
  </si>
  <si>
    <t>Total non-network capex</t>
  </si>
  <si>
    <t>7.1 Regulatory requirements/contractual arrangement costs (real $)</t>
  </si>
  <si>
    <t>Title</t>
  </si>
  <si>
    <t>Description of the regulatory requirement/contractual arrangement</t>
  </si>
  <si>
    <t>Basis for cost (e.g. relevant legislative/contractual provisions)</t>
  </si>
  <si>
    <t>Opex - Strategic Benefits Payments</t>
  </si>
  <si>
    <t>Compensation payable to private landholders</t>
  </si>
  <si>
    <t>Clause 6(2)(i) of Schedule 2 of the The Electricity Supply Act 1995 (NSW)</t>
  </si>
  <si>
    <t>Opex - Operations - Commercial</t>
  </si>
  <si>
    <t>Commercial contract Management</t>
  </si>
  <si>
    <t>Transgrid Non-Contestable Augmentations Project Deed between EnergyCo and Transgrid
Interface Deed between EnergyCo, ACEREZ and Transgrid
CWO REZ Network Connection Agreement between ACEREZ and Transgrid
Line Crossing Deed between ACEREZ and Transgrid, and
Coordination Deed between EnergyCo and Transgrid.</t>
  </si>
  <si>
    <t>Opex - Operations - Regulatory</t>
  </si>
  <si>
    <t>Submit Revenue Proposals and Adjustment Proposals</t>
  </si>
  <si>
    <t>Electricity Infrastructure Investment Regulation 2021 Part 9</t>
  </si>
  <si>
    <t>Opex - Vegetation management</t>
  </si>
  <si>
    <t>Costs incurred to maintain target native vegetation condition</t>
  </si>
  <si>
    <t xml:space="preserve">Environmental Planning and Assessment Act 1979 (NSW) </t>
  </si>
  <si>
    <t>Opex - Insurance</t>
  </si>
  <si>
    <t>Asset insurance post commissioning</t>
  </si>
  <si>
    <t xml:space="preserve">Transmission Operators Licence (NSW) </t>
  </si>
  <si>
    <t>Capex - Environmental Approvals</t>
  </si>
  <si>
    <t>Non-contestable works Environmental Approvals and/or Exemptions</t>
  </si>
  <si>
    <t>Environmental Planning and Assessment Act 1979 (NSW) Part 5</t>
  </si>
  <si>
    <t>Capex - Biodiversity Offsets</t>
  </si>
  <si>
    <t>Costs related to conservation measures intended to compensate for residual impacts on biodiversity caused by the project</t>
  </si>
  <si>
    <t>Environmental Planning and Assessment Act 1979 (NSW) (EP&amp;A Act)
Biodiversity Conservation Act 2016 (NSW) (BC Act)
Environment Protection and Biodiversity Conservation Act 1999 (Cth) (EPBC Act)</t>
  </si>
  <si>
    <t>[C-i-C]</t>
  </si>
  <si>
    <t>Capex - Infrastructure Planning Fee</t>
  </si>
  <si>
    <t>Payments required to be made to Energyco under our contractual arrangements entered into pursuant to the Consumer Trustee Authoriation</t>
  </si>
  <si>
    <t xml:space="preserve">Clause 46(1)(b)(ii) of the EII Regulation </t>
  </si>
  <si>
    <t>Capex - Transfer Duty</t>
  </si>
  <si>
    <t>Transfer duty on propoerty acquisition</t>
  </si>
  <si>
    <t>Section 18 of the Duties Act 1997</t>
  </si>
  <si>
    <t>8.1 Revenue adjustments</t>
  </si>
  <si>
    <t>Description of adjustment</t>
  </si>
  <si>
    <t>Frequency of adjustment</t>
  </si>
  <si>
    <t>Timing of adjustment payment</t>
  </si>
  <si>
    <t>Proposed method of indexation, escalation or adjustment</t>
  </si>
  <si>
    <t>Source(s) of indices or data to be used for any indexation, escalation or adjustment</t>
  </si>
  <si>
    <t>Regulatory requirements as defined in section 46(3) of the EII Regulation</t>
  </si>
  <si>
    <t>An increase or decrease in the revenue Transgrid may recover to accommodate additional prudent, efficient, and reasonable costs Transgrid incurs in complying with a regulatory requirement, as defined in s. 46(3) of the EII Regulation.</t>
  </si>
  <si>
    <t xml:space="preserve">Following the trigger event specified in the adjustment description. </t>
  </si>
  <si>
    <t xml:space="preserve">The adjustment application will be made as soon as practicable after the trigger events occurs. Transgrid must provide the AER with the required information to enable it to make the adjustment decision. 
The AER must determine the adjustment amount within 90 business days of receiving the request from Transgrid. 
The adjustment amount will then be incorporated into the EII PTRM for year t as outlined in Chapter 9.5 of the Revenue Proposal. </t>
  </si>
  <si>
    <t xml:space="preserve">Refer to Chapter 9.2 and 9.5 of the Revenue Proposal. </t>
  </si>
  <si>
    <t>N/A</t>
  </si>
  <si>
    <t>Service standard event</t>
  </si>
  <si>
    <t>An increase or decrease in the revenue Transgrid may recover to accommodate the additional costs Transgrid incurs from a service standard event, as defined in NER Chapter 10, Service Standard Event.</t>
  </si>
  <si>
    <t>Tax change event</t>
  </si>
  <si>
    <t>An increase or decrease in the revenue Transgrid may recover to accommodate the additional costs Transgrid incurs from a tax change event, as defined in NER Chapter 10, Tax Change Event.</t>
  </si>
  <si>
    <t>Insurance event</t>
  </si>
  <si>
    <t>An increase or decrease in the revenue Transgrid may recover to accommodate the additional costs Transgrid incurs from an insurance event, as defined in NER Chapter 10, Insurance Event.</t>
  </si>
  <si>
    <t>Inertia shortfall event</t>
  </si>
  <si>
    <t>An increase or decrease in the revenue Transgrid may recover to accommodate the additional costs Transgrid incurs from an inertia shortfall event, as defined in NER Chapter 10, Inertia Shortfall Event.</t>
  </si>
  <si>
    <t>Fault level shortfall event</t>
  </si>
  <si>
    <t>An increase or decrease in the revenue Transgrid may recover to accommodate the additional costs Transgrid incurs from a fault level shortfall event, as defined in NER Chapter 11, Fault Level Shortfall Event.</t>
  </si>
  <si>
    <t>Recovery of BCSS Purchase Price</t>
  </si>
  <si>
    <r>
      <t xml:space="preserve">A BCSS Transfer event is triggered where:
•	the Consumer Trustee approves the transfer pursuant to clause 21 of the EII Regulation and 
•	EnergyCo provides written notice advising the estimated Completion Date of BCSS and requests Transgrid to drawdown funds required to pay the Purchase Price.
The adjustment mechanism allows Transgrid to increase (or decrease) its revenue to reflect the costs associated with the transfer of BCSS, comprising:
•	the original purchase price, </t>
    </r>
    <r>
      <rPr>
        <sz val="11"/>
        <color rgb="FFFF0000"/>
        <rFont val="Arial"/>
        <family val="2"/>
      </rPr>
      <t>C-i-C</t>
    </r>
    <r>
      <rPr>
        <sz val="11"/>
        <color theme="1"/>
        <rFont val="Arial"/>
        <family val="2"/>
      </rPr>
      <t xml:space="preserve"> and any GST payable
•	any applicable transfer duty payable by Transgrid on the purchase of BCSS, as determined by the NSW Office of State Revenue
•	legal and administrative costs associated with the transfer, including but not limited to costs associated with determining the appropriate duty outcome. </t>
    </r>
  </si>
  <si>
    <t xml:space="preserve">Following the trigger event/s specified in the adjustment description. </t>
  </si>
  <si>
    <t xml:space="preserve">Refer to Chapter 9.3 and 9.5 of the Revenue Proposal. </t>
  </si>
  <si>
    <t>BCSS Purchase Price Adjustment</t>
  </si>
  <si>
    <t>A BCSS Purchase Price Adjustment event is triggered where EnergyCo provides Transgrid with written notice of a purchase price adjustment pursuant to the Sale and Purchase Deed.
The adjustment mechanism allows Transgrid to increase (or decrease) its revenue to reflect the costs of any purchase price adjustment (either negative or positive), as specified by EnergyCo in the written notice provided to Transgrid in accordance with the Sale and Purchase Deed.</t>
  </si>
  <si>
    <t xml:space="preserve">BCSS incremental capital and operating expenditure </t>
  </si>
  <si>
    <t xml:space="preserve">A BCSS Incremental Cost event is triggered where:
•	EnergyCo provides written notice advising the estimated Completion Date of BCSS; and 
•	the actual or forecast costs of incremental capital and operating expenditure for BCSS are known. 
The mechanism allows Transgrid to recover the prudent, efficient and reasonable capital and operating costs for BCSS.  This includes, but is not limited to:
•	capital expenditure related to the transfer and commissioning of BCSS 
•	capital and operating expenditure for insuring BCSS (including during the commissioning period)
•	capital expenditure for replacement and modification
•	operating expenditure for ongoing management, operating and maintenance costs (including condition based/corrective maintenance)
•	other incremental capital expenditure and operating expenditure associated with BCSS.
For clarity, where a forecast amount is determined and accepted by the AER, the replacement expenditure and condition based/corrective maintenance components will be subsequently updated in the following annual adjustment process to ensure that only actual costs are recovered by Transgrid. </t>
  </si>
  <si>
    <t>BCSS replacement expenditure and operating expenditure annual true ups</t>
  </si>
  <si>
    <t>An annual update to revenue for a true up of the actual costs incurred for replacement capital expenditure and condition based/corrective maintenance operating expenditure.
Transgrid will submit records of actual audited costs for these categories of costs annually trued up against any forecast expenditure included in the Revenue Determination for these categories.</t>
  </si>
  <si>
    <t xml:space="preserve">Annual </t>
  </si>
  <si>
    <t>The payments are updated for each year using a 3-step process:
1. Transgrid updates the latest version of the EII PTRM to incorporate the adjustments for the forthcoming year and submits this to the AER by 31 March.
2. The AER reviews the updates and advises Transgrid whether it accepts those updates or not by 31 May. If not, the AER provides Transgrid with an amended version of the EII PTRM that it approves.
3. Transgrid provides the updated quarterly payment schedule to the Scheme Financial Vehicle by 30 June along with the AER’s approval.</t>
  </si>
  <si>
    <t>Insurance coverage event</t>
  </si>
  <si>
    <t>An insurance coverage event occurs if:
1.	Transgrid:
a.	makes a claim or claims and receives the benefit of a payment or payments under a relevant insurance policy or set of insurance policies, or
b.	would have been able to make a claim or claims under a relevant insurance policy or set of insurance policies but for changed circumstances, and
2.	Transgrid incurs costs:
a.	beyond a relevant policy limit for that policy or set of insurance policies, or
b.	that are unrecoverable under that policy or set of insurance policies due to changed circumstances, and
3.	The costs referred to in paragraph 2 above materially increase the costs to Transgrid in providing EII services.
For the purpose of this insurance coverage event:
•	'changed circumstances' means movements in the relevant insurance market, including liability insurance, that are beyond the control of Transgrid, where those movements mean that it is no longer possible for Transgrid to take out an insurance policy or set of insurance policies at all or on reasonable commercial terms that include some or all of the costs referred to in paragraph 2 above within the scope of that insurance policy or set of insurance policies.
•	'costs' means the costs that would have been recovered under the insurance policy or set of insurance policies had:
-	the limit not been exhausted, or
-	those costs not been unrecoverable due to changed circumstances.
A relevant insurance policy or set of insurance policies is an insurance policy or set of insurance policies held during the regulatory control period or a previous regulatory control period in which Transgrid was regulated.
Note: For the avoidance of doubt, in assessing an insurance coverage event through application under clause 6A.7.3(j) of EII Chapter 6A, the AER will have regard to:
•	the relevant insurance policy or set of insurance policies for the event
•	the level of insurance that an efficient and prudent Network Operator would obtain, or would have sought to obtain, in respect of the event
•	any information provided by Transgrid to the AER about Transgrid’s actions and processes, and
•	any guidance published by the AER on matters the AER will likely have regard to in assessing any insurance coverage event that occurs.</t>
  </si>
  <si>
    <t xml:space="preserve">Refer to Chapter 9.4.1 and 9.5 of the Revenue Proposal. </t>
  </si>
  <si>
    <t>Insurer’s credit risk event</t>
  </si>
  <si>
    <t>An insurer’s credit risk event occurs if an insurer of Transgrid becomes insolvent, and as a result, in respect of an existing or potential claim for a risk that was insured by the insolvent insurer, Transgrid:
•	is subject to a higher or lower claim limit or a higher or lower deductible than would have otherwise applied under the insolvent insurer's policy, or
•	incurs additional costs associated with funding an insurance claim, which would otherwise have been covered by the insolvent insurer.
Note: In assessing an insurer credit risk event pass through application, the AER will have regard to, among other things:
•	Transgrid’s attempts to mitigate and prevent the event from occurring by reviewing and considering the insurer's track record, size, credit rating and reputation, and
•	in the event that a claim would have been covered by the insolvent insurer's policy, whether Transgrid had reasonable opportunity to insure the risk with a different provider.</t>
  </si>
  <si>
    <t>Natural Disaster Event</t>
  </si>
  <si>
    <t>Natural disaster event means any natural disaster including but not limited to cyclone, fire, flood or earthquake that occurs during the 2026–31 regulatory control period that changes the costs to Transgrid in providing EII services, provided the cyclone, fire, flood, earthquake or other event was:
•	a consequence of an act or omission that was necessary for the Network Operator to comply with a regulatory obligation or requirement or with an applicable regulatory instrument, or
•	not a consequence of any other act or omission of the Network Operator.
Note: In assessing a natural disaster event pass through application, the AER will have regard to, among other things:
•	whether Transgrid has insurance against the event, and
•	the level of insurance that an efficient and prudent Network Operator would obtain in respect of the event</t>
  </si>
  <si>
    <t>Terrorism Event</t>
  </si>
  <si>
    <t>Terrorism event means an act (including, but not limited to, the use of force or violence or the threat of force or violence) of any person or group of persons (whether acting alone or on behalf of or in connection with any organisation or government), which:
•	from its nature or context is done for, or in connection with, political, religious, ideological, ethnic or similar purposes or reasons (including the intention to influence or intimidate any government and/or put the public, or any section of the public, in fear); 
•	and changes the costs to Transgrid in providing NSW non-contestable services.
Note: In assessing a terrorism event pass through application, the AER will have regard to, among other things:
•	whether Transgrid has insurance against the event
•	the level of insurance that an efficient and prudent Network Operator would obtain in respect of the event, and
•	whether a declaration has been made by a relevant government authority that a terrorism event has occurred.</t>
  </si>
  <si>
    <t>Increases or decreases in Infrastructure Planner costs</t>
  </si>
  <si>
    <r>
      <t xml:space="preserve">An Infrastructure Planner Cost Change event occurs where EnergyCo gives written notice to Transgrid under the Project Deed, directing a change to the costs payable by Transgrid and/or the dates the reimbursable costs become payable. 
The mechanism allows Transgrid to increase or decrease the Infrastructure Planner costs approved in its initial Revenue Determination to reflect the amounts advised by EnergyCo in its written notice.  This includes adjustments for:
•	</t>
    </r>
    <r>
      <rPr>
        <sz val="11"/>
        <color rgb="FFFF0000"/>
        <rFont val="Arial"/>
        <family val="2"/>
      </rPr>
      <t>C-i-C</t>
    </r>
    <r>
      <rPr>
        <sz val="11"/>
        <color theme="1"/>
        <rFont val="Arial"/>
        <family val="2"/>
      </rPr>
      <t xml:space="preserve">
•	costs incurred by EnergyCo relating to a variation (or any costs saved due to implementing the variation)
•	any other change in Infrastructure Planner costs. </t>
    </r>
  </si>
  <si>
    <t xml:space="preserve">Refer to Chapter 9.4.2 and 9.5 of the Revenue Proposal. </t>
  </si>
  <si>
    <t>Recategorisation of early project development costs</t>
  </si>
  <si>
    <t xml:space="preserve">An Early Project Development Cost Recategorisation event occurs where:
•	EnergyCo gives written notice to Transgrid directing a change in the amount to be paid by Transgrid relating to early project development activities; and 
•	that change justifies a corresponding adjustment to reflect the recategorisation of Project-related costs. 
The mechanism allows Transgrid to increase its approved capital expenditure for the Project to account for the prudent and efficient costs to Transgrid of undertaking the development activities that are no longer captured under the scope of EnergyCo’s early development activities, at the same time as decreasing the recoverable Infrastructure Planner costs. 
(Note: this requires an assessment by the AER for prudency, efficiency and reasonableness of the recategorised costs with reference to the relevant activities to be undertaken). </t>
  </si>
  <si>
    <t>Liquidated damages</t>
  </si>
  <si>
    <t xml:space="preserve">A Liquidated Damages event occurs where Transgrid is liable to pay liquidated damages for an upgrade completion stage to EnergyCo under the Project Deed. 
The mechanism allows Transgrid to decrease its revenue by the amount of any liquidated damages payable by Transgrid under the Project Deed. </t>
  </si>
  <si>
    <t>Contractual variations</t>
  </si>
  <si>
    <t xml:space="preserve">A Variation event occurs where EnergyCo approves a Variation that was proposed by Transgrid and the costs implications of the Variation are known.  
The mechanism allows Transgrid to increase or decrease its revenue to reflect the prudent, efficient and reasonable costs associated with the negotiation and carrying out of the variation as directed by EnergyCo (including any cost savings that arise as a result of the variation being implemented). </t>
  </si>
  <si>
    <t>Updates for actual inflation</t>
  </si>
  <si>
    <t xml:space="preserve">An annual adjustment to revenue to reflect the actual rate of inflation.
Actual inflation is the percentage change in the Australian Bureau of Statistics Consumer Price Index, All Groups, Weighted Average of Eight Capital Cities, from December in year t-1 to December in year t-2. </t>
  </si>
  <si>
    <t>Annual</t>
  </si>
  <si>
    <t xml:space="preserve">Refer to Chapter 9.4.3 and 9.5 of the Revenue Proposal. </t>
  </si>
  <si>
    <t>Actual inflation is the percentage change in the Australian Bureau of Statistics’ (ABS) Consumer Price Index (CPI) All Groups, Weighted Average of Eight Capital Cities from December in year t-1 to December in year t-2’. See Chapter 9.5 of the Revenue Proposal for further information. 
Notes:
1. If the ABS does not or ceases to publish the index, then CPI will mean an index which the AER considers is the best available alternative index.
2. For example, for the 2025–26 year, the CPI for t–2 is that measured at December 2023 and for t–1 is measured at December 2024.</t>
  </si>
  <si>
    <t>Updates to return on debt</t>
  </si>
  <si>
    <t xml:space="preserve">An annual adjustment to reflect updated return on debt and corresponding applicable rate of return.
Updated rate of return is the applicable rate of return calculated for year t, updated for the return on debt and return on equity calculated for year t, in accordance with the applicable rate of return instrument and using the debt averaging period and risk free rate averaging period nominated by Transgrid and accepted by the AER.   </t>
  </si>
  <si>
    <t xml:space="preserve">Return on debt calculated for year t, in accordance with the 2022 RORI and using the averaging periods approved by the AER. Refer to Chapter 7 and Chapter 9.5 of the Revenue Proposal. </t>
  </si>
  <si>
    <t>Updates to return on equity</t>
  </si>
  <si>
    <t xml:space="preserve">An adjustment to the return on equity to true up for the final averaging period for the risk-free rate. 
In the event the risk-free rate from Transgrid’s nominated averaging period is not available at the time of the AER’s Revenue Determination, the return on equity is to be updated prior to the first year of the regulatory period. The risk-free rate, and subsequently the return on equity, is to be recalculated using the nominated averaging period as approved in the Revenue Determination. </t>
  </si>
  <si>
    <t>One-off update to the cost of equity to reflect the actual cost of equity once the nominated averaging period has passed.</t>
  </si>
  <si>
    <t xml:space="preserve">Risk-free rate calculated for year t, in accordance with the 2022 RORI and using the averaging periods approved by the AER. Refer to Chapter 7 and Chapter 9.5 of the Revenue Proposal. </t>
  </si>
  <si>
    <t>Contractor Force Majeure</t>
  </si>
  <si>
    <t>A Contractor Force Majeure event occurs when the contractor declares a force majeure and the actual or forecast cost implications of that declaration are known.
The adjustment mechanism allows Transgrid to recover the prudent, efficient and reasonable additional construction costs incurred by Transgrid during the construction phase as a result of an unforeseen force majeure event impacting the contractor where:
•	the costs are not covered by an existing insurance policy or adjustment mechanism,
•	Transgrid has informed EnergyCo of the Force Majeure event consistent with the requirements of the Project Deed, and 
•	the Force Majeure event is declared in accordance with the terms of the construction contract.</t>
  </si>
  <si>
    <t xml:space="preserve">Refer to Chapter 9.4.4 and 9.5 of the Revenue Proposal. </t>
  </si>
  <si>
    <t>Unavoidable D&amp;C contract variations</t>
  </si>
  <si>
    <r>
      <t xml:space="preserve">An Unavoidable D&amp;C Contract Variation adjustment mechanism is triggered where:
•	a change in the final design or construction methodology occurs and the cost implications are known; or
•	the contract costs are higher or lower than the forecast amount accepted by the AER in relation to this Revenue Proposal as a result of changes in the price of materials or labour rates allowed for under the D&amp;C Contract. 
Where the mechanism is triggered, Transgrid is required to adjust its allowable revenue to account for the change in prudent, efficient and reasonable design and construction costs associated with these trigger events, up to a maximum cumulative adjustment of </t>
    </r>
    <r>
      <rPr>
        <sz val="11"/>
        <color rgb="FFFF0000"/>
        <rFont val="Arial"/>
        <family val="2"/>
      </rPr>
      <t>C-i-C</t>
    </r>
    <r>
      <rPr>
        <sz val="11"/>
        <color theme="1"/>
        <rFont val="Arial"/>
        <family val="2"/>
      </rPr>
      <t xml:space="preserve"> over the 2026-31 regulatory period.</t>
    </r>
  </si>
  <si>
    <t>Biodiversity offset cost variances</t>
  </si>
  <si>
    <t xml:space="preserve">The Biodiversity Offset Cost Variance adjustment mechanism is triggered where:
•	cost implications of the Project’s biodiversity offsets are known, and 
•	those costs differ from the amount accepted by the AER in its Revenue Determination. 
Where the mechanism is triggered, Transgrid is required to adjust its allowable revenue to reflect the prudent, efficient and reasonable costs incurred in disposing of our biodiversity offset liability for the Project. </t>
  </si>
  <si>
    <t>Planning approval delays</t>
  </si>
  <si>
    <t>A Planning Approval Delay event occurs where:
•	the date of receipt of an EIS determination materially impacts Transgrid’s delivery schedule; and 
•	the actual or forecast cost implications of the delay are known. 
The mechanism allows Transgrid to recover prudent, efficient and reasonable costs associated with facilitating the planning approval delays, including any Extension of Time claim under the D&amp;C contract. For clarity, prudent, efficient and reasonable costs do not include costs that Transgrid is able to effectively mitigate.</t>
  </si>
  <si>
    <t>Cancellation of planned outages by AEMO</t>
  </si>
  <si>
    <t xml:space="preserve">An Outage Cancellation event occurs where:
•	Transgrid had notified AEMO of a planned outage;
•	AEMO directs or instructs Transgrid to cancel the outage under the NER; and 
•	actual or forecast cost implications associated with the cancelled outage are known. 
The mechanism allows Transgrid to recover prudent, efficient and reasonable costs associated with the cancellation of the planning outage. For clarity, prudent, efficient and reasonable costs do not include costs that Transgrid is able to effectively mitigate, including by reordering works to mitigate the impacts of any outage cancellation. </t>
  </si>
  <si>
    <t xml:space="preserve">Latent conditions </t>
  </si>
  <si>
    <t xml:space="preserve">A Latent Condition event occurs where:
•	the D&amp;C Contractor notifies Transgrid of a Latent Condition under the D&amp;C Contract, and
•	submits a claim for extension of time and/or costs associated with carrying out additional work, using additional construction plant or incurring extra costs (including the cost of delay or disruption), complying with requirements of the D&amp;C Contract, and
•	the actual costs associated with the Latent Condition are known. 
The mechanism allows Transgrid to recover prudent, efficient and reasonable costs associated with addressing the latent condition, including any additional management costs to resolve any issues.  </t>
  </si>
  <si>
    <t>Compulsory acquisition easement costs</t>
  </si>
  <si>
    <t xml:space="preserve">The Compulsory Acquisition adjustment mechanism is triggered where the Valuer General determines an amount for compulsory acquisition easement costs that exceeds the amount included in Transgrid’s base expenditure.
The mechanism allows Transgrid to recover prudent, efficient and reasonable costs associated with the compulsory acquisition of the necessary easement for the Project, including any legal, administrative or expert costs required to finalise the acquisition. </t>
  </si>
  <si>
    <t>Legal challenges relating to compulsory acquisition</t>
  </si>
  <si>
    <t xml:space="preserve">The Legal Challenges adjustment mechanism is triggered where:
•	a landholder/s does not accept the compensation offer determined in accordance with the process specified in legislation and lodges an appeal, and
•	actual or forecast costs associated with the legal proceedings required are known. 
The mechanism allows Transgrid to recover prudent, efficient and reasonable costs associated with an appeal to the compulsory acquisition process. </t>
  </si>
  <si>
    <t>Category</t>
  </si>
  <si>
    <t>Maintenance costs</t>
  </si>
  <si>
    <t>Operating Costs</t>
  </si>
  <si>
    <t>Strategic Benefit Payments</t>
  </si>
  <si>
    <t>Insurance Costs</t>
  </si>
  <si>
    <t>Vegetation Integrity Rehabilitation Costs</t>
  </si>
  <si>
    <t>Total operating costs</t>
  </si>
  <si>
    <t>Operating and maintenance direct costs</t>
  </si>
  <si>
    <t>Operating and maintenance indirect costs</t>
  </si>
  <si>
    <t>10.1 PLANS POLICIES PROCEDURES AND STRATEGIES</t>
  </si>
  <si>
    <t>Brief description</t>
  </si>
  <si>
    <t>Relevance to regulatory proposal</t>
  </si>
  <si>
    <t>Description of the plan, policy, procedure or strategy.</t>
  </si>
  <si>
    <t xml:space="preserve">Identify the element of the proposal/supporting documents that the policy, plan, procedure or strategy is relevant to e.g. replacement capex, capacity utilisation thresholds, opex </t>
  </si>
  <si>
    <t>Corporate</t>
  </si>
  <si>
    <t>Corporate Strategy</t>
  </si>
  <si>
    <t>Outlines Transgrid's vision, purpose, strategic pillars and strategic focus areas in response to changes in our operating environment</t>
  </si>
  <si>
    <t>Revenue Proposal</t>
  </si>
  <si>
    <t>Transgrid Risk Appetite Statement</t>
  </si>
  <si>
    <t>Defines the type and degree of risk that Transgrid is willing to accept in pursuit of its objectives</t>
  </si>
  <si>
    <t>Governance framework</t>
  </si>
  <si>
    <t>Risk Management Framework</t>
  </si>
  <si>
    <t>Details Transgrid's Enterprise Risk Management framework which provides an integrated and structured approach to managing risks within the risk appetite established by Transgrid Board</t>
  </si>
  <si>
    <t>Financial Authorities</t>
  </si>
  <si>
    <t>Sets out the responsibilities and level of authority for roles within the organisation and the process by which the Chief Executive Officer delegates this authority to officers of Transgrid</t>
  </si>
  <si>
    <t>Capital expenditure
Operating expenditure</t>
  </si>
  <si>
    <t>Accounting policies, procedures and methodologies (including a capitalisation policy, depreciation policy and an approved expenditure allocation methodology)</t>
  </si>
  <si>
    <t>Cost Allocation Methodology</t>
  </si>
  <si>
    <t>Sets out Transgrid's principles and policies for attributing costs to, or allocating costs between or within, the categories of prescribed, negotiated and non-regulated transmission services</t>
  </si>
  <si>
    <t>Expenditure Capitalisation</t>
  </si>
  <si>
    <t>Sets out the guidelines for determining whether expenditure is capital in nature for Transgrid accounting purposes and the responsibilities for ensuring transaction costs defined as “capital expenditure” are properly identified and recorded</t>
  </si>
  <si>
    <t>Asset management plan or equivalent documentation</t>
  </si>
  <si>
    <t>Asset Management Policies</t>
  </si>
  <si>
    <t>Asset Management Policy</t>
  </si>
  <si>
    <t>Sets out the direction and framework to apply an effective system over the entire asset life cycle</t>
  </si>
  <si>
    <t>Asset Management Strategies</t>
  </si>
  <si>
    <t>Asset Management System Description</t>
  </si>
  <si>
    <t>Describes the main elements of Transgrid's Asset Management System for its assets to enable the understanding of its structure, its supporting procedures and how it is implemented</t>
  </si>
  <si>
    <t>Asset Management Plans</t>
  </si>
  <si>
    <t>Network Asset Strategy</t>
  </si>
  <si>
    <t xml:space="preserve">Sets out how Transgrid intends to improve the AMS and its integration across the business.  </t>
  </si>
  <si>
    <t>Substations Renewal and Maintenance Strategy</t>
  </si>
  <si>
    <t xml:space="preserve">This strategy guides the management of Transgrid’s existing Substation assets.  It identifies the emerging issues with TransGrid’s substation primary assets, and details the renewal and maintenance initiatives to be implemented in response to these issues. </t>
  </si>
  <si>
    <t>Transmission Lines Renewal and Maintenance Strategy</t>
  </si>
  <si>
    <t xml:space="preserve">This strategy guides the management of Transgrid’s existing transmission line assets.  It identifies the emerging issues with TransGrid’s transmission line assets, and details the renewal and maintenance initiatives to be implemented in response to these issues. </t>
  </si>
  <si>
    <t>Automation Renewal and Maintenance Strategy</t>
  </si>
  <si>
    <t xml:space="preserve">This strategy guides the management of Transgrid’s existing automation assets.  It identifies the emerging issues with TransGrid’s automation assets, and details the renewal and maintenance initiatives to be implemented in response to these issues. </t>
  </si>
  <si>
    <t>Telecommunication Renewal and Maintenance Strategy</t>
  </si>
  <si>
    <t xml:space="preserve">This strategy guides the management of Transgrid’s existing telcommunications assets.  It identifies the emerging issues with TransGrid’s telecommunications assets, and details the renewal and maintenance initiatives to be implemented in response to these issues. </t>
  </si>
  <si>
    <t xml:space="preserve">Capital expenditure policies and procedures (including capex approval policies and procedures and replacement policy) </t>
  </si>
  <si>
    <t>Project Management Framework</t>
  </si>
  <si>
    <t>Describes the overall framework of the project management
system and sets out the minimum mandatory requirements for each step of the project delivery process.</t>
  </si>
  <si>
    <t>Internal standards for network planning, design, maintenance and operation</t>
  </si>
  <si>
    <t>Electricity Network Safety Management System (ENSMS) Description</t>
  </si>
  <si>
    <t>This document sets out the elements of Transgrid's Electricity Network Safety Management System whose primary objective is to ensure that design, construction, commissioning, operation and decommissioning of its network (or any part of its network) is safe.</t>
  </si>
  <si>
    <t>Transmission Line Design Manual</t>
  </si>
  <si>
    <t xml:space="preserve">This standard defines the design parameters for overhead transmission line structure loading and
geometry and is applicable to new and existing transmission lines under the responsibility of Transgrid. </t>
  </si>
  <si>
    <t>Standard Design Manual</t>
  </si>
  <si>
    <t>This document outlines the primary design technical inputs for the production of standard substation
designs</t>
  </si>
  <si>
    <t>Maintenance Plan – Substation
Assets</t>
  </si>
  <si>
    <t>This plan applies to the maintenance of  substation assets managed by Transgrid</t>
  </si>
  <si>
    <t>Operating expenditure</t>
  </si>
  <si>
    <t>Maintenance Plan – Automation Systems</t>
  </si>
  <si>
    <t>This plan applies to the maintenance of  automation system assets managed by Transgrid</t>
  </si>
  <si>
    <t>Maintenance Plan – Telecommunications Systems</t>
  </si>
  <si>
    <t>This plan applies to the maintenance of  telecommunication system assets managed by Transgrid</t>
  </si>
  <si>
    <t>Maintenance Plan – OT Cyber Security</t>
  </si>
  <si>
    <t>This plan applies to the maintenance of  all cyber security related
elements of Operational Technology assets managed by Transgrid</t>
  </si>
  <si>
    <t>Maintenance Plan – Transmission Line Assets</t>
  </si>
  <si>
    <t>This plan applies to the maintenance of  transmission line assets managed by Transgrid</t>
  </si>
  <si>
    <t>Maintenance Plan – Easement and Access Tracks</t>
  </si>
  <si>
    <t>This plan applies to the maintenance of transmission line easements and access tracks.</t>
  </si>
  <si>
    <t>Procurement and contracting out policies</t>
  </si>
  <si>
    <t>Procurement Procedure</t>
  </si>
  <si>
    <t>The objective of the Procurement Procedure is to outline how procurement activities will be undertaken
at Transgrid.</t>
  </si>
  <si>
    <t>Information technology policies or strategies</t>
  </si>
  <si>
    <t>Demand management policies or strategies</t>
  </si>
  <si>
    <t>Transmission Annual Planning Report 2024</t>
  </si>
  <si>
    <t>Provides information to interested parties on emerging network constraints and asset renewal requirements and potential opportunities for provision of demand management solutions</t>
  </si>
  <si>
    <t>Self insurance guidelines or policy</t>
  </si>
  <si>
    <t>Land and easement acquisition polices</t>
  </si>
  <si>
    <t>Property Acquisition Policy</t>
  </si>
  <si>
    <t>Covers the interation between Transgrid and landholders where interests in land need to be acquired for the safe and reliable construction, operation and maintenance of Transgrid's electricity transmission infrastructure</t>
  </si>
  <si>
    <t xml:space="preserve">Capital expenditure
</t>
  </si>
  <si>
    <t>Property Acquisition Procedure</t>
  </si>
  <si>
    <t>Sets out Transgrid's process for acquiring property interests by agreement to support its transmission network and other business activities</t>
  </si>
  <si>
    <t>Asset security plans and policies</t>
  </si>
  <si>
    <t>Information Security Policy</t>
  </si>
  <si>
    <t>Sets out the direction and framework to ensuring the availability, integrity and confidentiality of its information assets at all times</t>
  </si>
  <si>
    <t>Physical Security Management Framework</t>
  </si>
  <si>
    <t>Sets out overaching governance arrangements that will alow for physical security risk management to occur throughout Transgrid</t>
  </si>
  <si>
    <t>Physical and Environmental Security Standard</t>
  </si>
  <si>
    <t>Sets out the phyiscal and environmental security of information assets used to support the busienss</t>
  </si>
  <si>
    <t>Disaster recovery policy</t>
  </si>
  <si>
    <t>Power System Emergency Response Plan</t>
  </si>
  <si>
    <t>Sets out the processes to manage power system network incidents and emergencies which impacts Transgrid's high voltage network</t>
  </si>
  <si>
    <t>Cyber Security Incident Response Plan</t>
  </si>
  <si>
    <t>Describes the process that is required to ensure an organised, effective and safe approach to
managing cyber incidents within Transgrid</t>
  </si>
  <si>
    <t>Business Resilienance Framework</t>
  </si>
  <si>
    <t>The purpose of the Business Resilience Framework is to support the achievement of Transgrid Group’s 
strategic objectives through maintaining and sustaining the capability of the business to prepare for and 
respond to interruption-related risks. This Framework provides guidance and requirements for the Group
to maintain and further build business resilience.</t>
  </si>
  <si>
    <t>11.1 OBLIGATIONS OR REQUIREMENTS</t>
  </si>
  <si>
    <t xml:space="preserve">Description of relevant obligations or requirements within the instrument (e.g. safety obligations, reliability targets) </t>
  </si>
  <si>
    <t xml:space="preserve">Identify what element of the proposal/supporting documents the obligation or requirement is relevant to e.g. replacement capex, capacity utilisation thresholds, opex </t>
  </si>
  <si>
    <t>Legislation</t>
  </si>
  <si>
    <t>National Electricity Law (National Electricity (NSW) Act 1997)</t>
  </si>
  <si>
    <t xml:space="preserve">Electricity transmission entities have a large number of obligations under the National Electricity Law (NEL). The most significant obligations are to: register with AEMO as a "Registered Participant"; comply with the transmission determination that applies to the electricity transmission network services provided; provide the AER with the necessary information or prepare, maintain or keep the information as is requested by the AER in either a "relevant notice" or a "regulatory information instrument"; provide information to the AER for the purpose of the preparation of a NSP's performance or financial report; comply with the guidelines established by AEMO in relation to the shedding and restoration of loads in order to ensure the safety and security of the National Electricity System; comply with a wide range of obligations relating to the determination and resolution of access disputes, as well as to the restrictions on, variation of and compliance with access determinations; and comply with the general obligation not to prevent or hinder the access of another person to a regulated network service.
</t>
  </si>
  <si>
    <t>Electricity Infrastructure Investment Act 2020</t>
  </si>
  <si>
    <t>38 (2): A determination is to include amounts for different components, including—
(a) repayment of capital costs as determined under the transmission efficiency
test,
(b) the return on capital costs that have not been repaid,
(c) an allowance for operating costs,
(d) other components prescribed by the regulations.</t>
  </si>
  <si>
    <t>Electricity Infrastructure Investment Regulation 2021</t>
  </si>
  <si>
    <t xml:space="preserve">Relevant sections include:
48(1): A network operator must give the regulator the information about the proposed amounts payable to the network operator for carrying out an infrastructure project that the regulator reasonably requires to exercise the regulator’s functions under the Act, Part 5.
51(3): All adjustments must be carried out in accordance with -
(a) the guidelines issued under clause 47, and 
(b) if the revenue determination was made as a result of a competitive assessment process—the contractual arrangements the network operator entered into as required under the relevant authorisation.
52(1): A revenue determination must include a schedule of the amounts required to be paid to the network operator.
52(2): The schedule must—
(a) set out each amount required to be paid and the date on which the amount must be paid, and
(b) if the revenue determination was made as a result of a competitive assessment
process—correspond with the term of the contractual arrangements that the network operator enters as required under the relevant authorisation.
</t>
  </si>
  <si>
    <t>Electricity Supply Act 1995 (NSW)</t>
  </si>
  <si>
    <t>The Electricity Supply Act sets out:
- Transgrid's obligation to the be the holder of and compliant with a Transmission Operator's Licence;
- Requirements for the efficient and operationally responsible production and use of electricity and to deliver safe and reliable supply of electricity;
- Powers of network operators to enable the construction, operation, repair and maintenance of their electricity works;
- Requirements to ensure the safety of electricity workers, members of the public and protection of property in relation to the generation, transmission, distribution and use of electricity; 
- Requirements on network operators to implement policies and procedures to manage cyber security risks and to identify and report cyber security incidents;
- Prohibits cost recovery by network operators from providers of green hydrogen
- Powers on the Premier to declare states of emergency due to potential impact on the electricity supply due to natural events (e.g. weather) and cyber incidents.
The NSW Energy Legislation Amendment Bill 2021 for cyber security obligations and not allowing network cost recovery from producers of green hydrogen received Royal Assent on 28 November 2021 to amend the Electricity Supply Act 1995.</t>
  </si>
  <si>
    <t>Electricity Supply (Safety and Network Management) Regulation 2014 (NSW)</t>
  </si>
  <si>
    <t>This Regulation prescribes obligations on network operators to operate their networks consistent with the requirements of Australian Standard 5577, Electricity Network Safety Management Systems (ENSMS).  An ENSMS is required to define how network operators ensure the safe design, construction, commissioning, operation, maintenance and decommissioning of electricity networks.  
In relation to the management system AS 5577, the Regulation makes provisions in respect of the following requirements of Transgrid's ENSMS to address:
- the safety and reliability of the network operator's network,
- the safety of electrical installations of customers connected to the network operator's network,
- advice to the public about the hazards associated with electricity in relation to the network operator's network,
- management of bush fire risk relating to electricity lines and other assets of the network operator's network that are capable of initiating bush fire.</t>
  </si>
  <si>
    <t>Work Health and Safety Act 2011</t>
  </si>
  <si>
    <t>The Act sets out duties of employers and persons who manage or control workplaces to provide for the health, safety and welfare of employees and other persons including the public. Describes the principle of eliminating or reducing risks so far as is practicable.</t>
  </si>
  <si>
    <t>Work Health and Safety Regulation 2011</t>
  </si>
  <si>
    <t xml:space="preserve">Regulation to manage workplace health, safety and wellbeing, including:
- General risk and workplace management; 
- Hazardous work involving noise, hazardous manual tasks, confined spaces, falls, work requiring a high risk work licence, demolition work, electrical safety and energised electrical work and diving work; 
 - Plant and structures; 
 - Construction work; 
- Hazardous chemicals; and
- Asbestos
</t>
  </si>
  <si>
    <t>Protection of the Environment Operations Act 1997 (NSW)</t>
  </si>
  <si>
    <t>With respect to Transgrid activities, it must not undertake acts that is likely to harm the environment through water pollution, unlawful waste handling, air pollution, noise pollution, and make proper notifications of events where there is a risk of harm to the environment.</t>
  </si>
  <si>
    <t>Environmental Planning and Assessment Act 1979 (NSW)</t>
  </si>
  <si>
    <t>With respect to Transgrid development and construction activities, it has a duty to consider the environmental impact under the Act including the preparation of environmental impact statements and comply with terms of development consents granted.</t>
  </si>
  <si>
    <t>National Parks and Wildlife Act 1974 (NSW)</t>
  </si>
  <si>
    <t>With respect to Transgrid activities, it must not harm or desecrate an Aboriginal place or object unless authorised by an Aboriginal Heritage Impact Permit (AHIP).  If granted all conditions of AHIPs must be complied with.  Transgrid must notify the Office of Environment and Heritage of the location of any Aboriginal object if identified.
Transgrid must not, unless authorised, damage or remove any vegetation, natural substance or harm protected fauna that has been reserved in a National Park</t>
  </si>
  <si>
    <t>Heritage Act 1977 (NSW)</t>
  </si>
  <si>
    <t>With respect to Transgrid activities, it must not without approval damage, move or develop around any place that is subject to an interim heritage order, is listed on a heritage register, or is listed in a local council environmental plan.</t>
  </si>
  <si>
    <t>Biodiversity Conservation Act 2016 (NSW)</t>
  </si>
  <si>
    <t>Unless authorised, in Transgrid's activities it cannot:
- harm protected animals or threatened species
- damage protected plants or a plant that is a threatened species or is part of a threatened ecological community
- damage the habitat of a threatened species
Transgrid must otherwise comply with directions of an authorised officer to stop activities distressing to protected animals.</t>
  </si>
  <si>
    <t>Contaminated Land Management Act 1997 (NSW)</t>
  </si>
  <si>
    <t>The Act requires Transgrid if it is the owner of contaminated land or has caused contamination to occur must notify NSW Environmental Protection Agency, investigate and remediate.</t>
  </si>
  <si>
    <t>Crown Land Act 1989 (NSW)</t>
  </si>
  <si>
    <t>The Act defines what is Crown Land and prohibitions on Transgrid activities that can occur on Crown Land without approval or are prohibited.</t>
  </si>
  <si>
    <t>Rural Fires Act 1997 (NSW)</t>
  </si>
  <si>
    <t>Transgrid as an owner or occupier of land must not without authority cause fire to start or escape where it is likely to cause injury or damage to another person, land or property, and must comply with directions given in total fire bans.</t>
  </si>
  <si>
    <t>Land Acquisition (Just Terms Compensation) Act 1991</t>
  </si>
  <si>
    <t>Transgrid as a network operator has the power to compulsorily acquire land necessary for the transmission system.  Compulsory acquisitions must be undertaken under the Act to ensure that compensation for the land will not be less than market value at the date of acquisition and establishes procedures for compulsory acquisition including Ministerial consent.</t>
  </si>
  <si>
    <t>Utilities Act 2000 (ACT)</t>
  </si>
  <si>
    <t>This Act provides a regulatory framework for the provision of utility services in the ACT, including the transmission, distribution and connection of electricity. 
In addition to the complying with the Act and the conditions imposed by licences, utilities must also: 
- Comply with established industry guidelines and technical codes that are applicable to utilities in the ACT, and directions given by the ICRC or the technical regulator;
- Keep all records and documents necessary to enable it to meet any reporting requirements;
- In carrying out network operations, take all reasonable steps to ensure it causes as little inconvenience, detriment and damages as is practicable;
- Give a written notice to land owners and other public utilities at least 7 days before the start of proposed operations;
- When carrying out network operations on land for which it is not the land-holder, take all reasonable steps to ensure that the land is restored as soon as practicable to a condition that is similar to its condition before the operations began.</t>
  </si>
  <si>
    <t>Privacy Act 1988 (Cth)</t>
  </si>
  <si>
    <t>Obligations to protect the privacy of individuals and the responsible and transparent handling of personal information in accordance with the Australian Privacy Principles (APPs).</t>
  </si>
  <si>
    <t>National Greenhouse and Energy Reporting Act 2007</t>
  </si>
  <si>
    <t>Provides for reporting and dissemination of information related to greenhouse emissions including annual reporting.</t>
  </si>
  <si>
    <t>National Greenhouse and Energy Reporting Regulations 2008</t>
  </si>
  <si>
    <t>Sets out requirements for reporting greenhouse emissions.</t>
  </si>
  <si>
    <t>Telecommunications Act 1997 (Cth)</t>
  </si>
  <si>
    <t>The holder of a telecommunications carrier licence must:
- Ensure the integrity of its network from disruption or interference and follow security risk management advice from the Department of Home Affairs Communications Access Coordinator.
 - Protect the confidentiality of information carried or supplied by carriers or carriage service providers, and personal information;
- Not use its telecommunications network or facilities to contravene with any Act or Law. Assistance must be provided to Commonwealth, State and Territory officers and authorities in enforcing criminal law and safeguarding national security, among other things;
- Comply with standards determined by ACMA;
- Provide other carriers access to supplementary facilities;
- Provide other carriers access to certain information relating to the operation of telecommunications networks;
- Provide other carriers with access to telecommunications transmission towers, the sites of telecommunications transmission towers and underground facilities;
- Regularly inspect/investigate their facilities, and take any remedial action that is reasonably required on facilities that are likely to endanger the health and safety of persons or cause damage to property.
- If exercising powers to enter someone’s property to inspect land and install and maintain facilities, the carrier comply with certain conditions, including:
 (a) doing as little damage as practicable;
 (b) acting in accordance with good engineering practice;
 (c) complying with recognised industry standards;
 (d) complying with conditions specified in the regulations;
 (e) complying with conditions specified in a Ministerial Code of Practice;
 (f) complying with conditions specified in a facility installation permit; and
 (g) giving notice to the owner of land.</t>
  </si>
  <si>
    <t>Security of Critical Infrastructure Act 2018 (Cth)</t>
  </si>
  <si>
    <t>The Act obliges Transgrid as the owner and operator of critical infrastructure to:
- Register its assets and how it is operated in the Commonwealth Critical Infrastructure Registry
- Monitor and report on cyber security incidents to the Commonwealth
- Undertake directions from the Commonwealth with respect to cyber security incidents and events</t>
  </si>
  <si>
    <t>Security Legislation Amendment (Critical Infrastructure) Bill 2021 (Cth)</t>
  </si>
  <si>
    <t>The Bill imposes higher cyber and physical security capabilities than required under the Security of Critical Infrastructure Act 2018 (Cth). The Bill. The Bill builds on work completed by AEMO to develop the Australian Energy Sector Cyber Security Framework (AESCSF), which comprises of two measures - Maturity Indicator Level (MIL) and Security Profile (SP). It requires Transgrid to achieve a MIL rating of 3 and SP rating of 3.</t>
  </si>
  <si>
    <t>Ransomware Payments Bill 2021 (Cth)</t>
  </si>
  <si>
    <t xml:space="preserve">The Bill requires Transgrid to report to the Australian Cyber Security Centre ransomware payments paid in response to a ransomware attack.
</t>
  </si>
  <si>
    <t>Environment Protection and Biodiversity Conservation Act 1999 (Cth) (EPBC Act)</t>
  </si>
  <si>
    <t>Provides a legal framework to protect and manage unique plants, animals, habitats and places including heritage sites, marine areas and some wetlands. The EPBC Act covers environmental assessment and approvals, protects significant biodiversity and integrates the management of important natural and cultural places.</t>
  </si>
  <si>
    <t>Duties Act 1997</t>
  </si>
  <si>
    <t>Governs the imposition of duties on various transactions. Imposes the obligation for Transgrid to pay transfer duty on the acquisition of property.</t>
  </si>
  <si>
    <t>Licences</t>
  </si>
  <si>
    <t>Transmission Operators Licence (NSW) as varied 16 June 2025</t>
  </si>
  <si>
    <t>Sets out the Ministerially imposed Licence Conditions for the Operator of a Transmission System.  The Licence is comprised of a) General Conditions relating to NEM registration, adherence with reliability and performance standards, business continuity planning, compliance with critical infrastructure licence conditions, b) compliance with Strategic Benefits Payment Guidelines, c) Reliability and Performance Standards, and d) Critical Infrastructure Licence Conditions.</t>
  </si>
  <si>
    <t>Utility Services Licence (ACT) as varied 1 March 2021</t>
  </si>
  <si>
    <t xml:space="preserve">Sets out transmission the technical and economic licence conditions for operation in the ACT as set by the Senior Commissioner for the Independent Competition and Regulatory Commission with effect from 1 March 2021.
Conditions include:
'- Monitor its compliance, including reporting to the ICRC any breaches, with the Licence and any law or code of practice, directions and guidelines applicable;
'- Provide the ICRC a report on its obligations by 1 October every year;
'- Undertake audits of the services and operations authorised by this licence and of its compliance with its obligations;
' - Satisfy technical and prudential criteria established by the ICRC or under the Utilities Technical Regulation;
' - Consult the ICRC if any of the following apply that would adversement affect compliance with its obligations;
(1) intends to dispose of any major asset;
(2) intends to enter into any major transaction;
(3) is granted a security interest or a lien over the Licensee’ network facilities; or
(4) intends to engage in any other business activity.
that would adversely affect compliance with its obligations.
</t>
  </si>
  <si>
    <t xml:space="preserve">Telecommunications Carrier Licence as issued 31 March 2016 </t>
  </si>
  <si>
    <t xml:space="preserve">Carriers that supply telecommunications services to the public must hold a carrier licence (or be exempt from such a licence) under the Telecommunications Act (Cth). 
When an organisation is granted a carrier licence, it must comply with a range of statutory obligations including:
'- Standard carrier licence conditions such as providing access to facilities and network information to other carriers. 
'- Special conditions such as complying with the standard access obligations under the Competition and Consumer Act (Cth).
'- Providing interception of communications passing over its network and to provide assistance to national security and enforcement agencies.
'- Data retention of specific telecommunications data for two years.
'- The protection of customer information that relates to the content of communications carried over a carrier’s network. 
</t>
  </si>
  <si>
    <t>NSW Environmental Protection Licence (NSW)</t>
  </si>
  <si>
    <t>Licence required for the storage and handling of waste (hazardous, restricted liquids and solids, clinical and related waste and asbestos waste) related to the network.</t>
  </si>
  <si>
    <t>Rules</t>
  </si>
  <si>
    <t>National Electricity Rules (NER)</t>
  </si>
  <si>
    <t xml:space="preserve">Relevant sections include:
Chapters 3 (Market Rules) and 4 (Power System Security).
Chapter 5 (Network Connection Access, Planning and Expansion)
Chapter 7 (Metering) </t>
  </si>
  <si>
    <t>EII Chapter 6A</t>
  </si>
  <si>
    <t>Economic regulation of NSW non-contestable revenue determinations under Part 5 of the EII Act 2020</t>
  </si>
  <si>
    <t>Orders</t>
  </si>
  <si>
    <t>Consumer Trustee Authorisation</t>
  </si>
  <si>
    <t>Authorises Transgrid to develop, construct, own, control and operate the Enabling CWO REZ Network Infrastructure Project.</t>
  </si>
  <si>
    <t>Codes</t>
  </si>
  <si>
    <t xml:space="preserve">Electricity Transmission Supply Code July  2016 (ACT) </t>
  </si>
  <si>
    <t>The Code provides technical requirements for electricity transmission supply in the ACT and requires Transgrid to  plan, design, maintain and operate its networks consistent with AS5577 Electricity Network Safety Management System (ENSMS).  Transgrid must also operate two geographically separate connection points at 132kV or above to ensure redundance of supply to the ACT.  Transgrid must develop and enforce safe operating procedures, Electricity Safety Rules, and an  Emergency Plan.  Reports are to be provided to the technical regulator in accordance with timeframes provided in the Code.</t>
  </si>
  <si>
    <t>Building Code 2013 (Cth)</t>
  </si>
  <si>
    <t>The Code sets out requirements for new buildings and new parts of existing buildings, including accessibility for people with disability and entry and exit requirements</t>
  </si>
  <si>
    <t xml:space="preserve">NSW Code of Practice for Authorised Network Operators </t>
  </si>
  <si>
    <t>The Code was established when the Transgrid (along with Endeavour and Ausgrid) was privatised. The NSW Government has prescribed all three entities as prescribed determining authorities for the purposes of section 111A of the Environment Planning and Assessment Act 1979.  Transgrid can self-assess and determine activities that are unlikely to have a significant impact on the environment. The Code has been developed to support the self-assessment process and includes record keeping, community consultation and environmental assessment obligations.</t>
  </si>
  <si>
    <t>Guidelines</t>
  </si>
  <si>
    <t xml:space="preserve">Transmission Ring-fencing Guidelines </t>
  </si>
  <si>
    <t>AER Transmission Ring-fencing Guidelines</t>
  </si>
  <si>
    <t>AER's Better Regulation Guidelines and Schemes</t>
  </si>
  <si>
    <t>AER's guidelines for confidentiality, expenditure forecast assessment, cost allocation, capital expenditure incentive schemes, rate of return and consumer engagement.</t>
  </si>
  <si>
    <t>Transmission Efficiency Test and revenue
determination guideline for non-contestable
network infrastructure projects</t>
  </si>
  <si>
    <t>AER's guideline that sets out how AER will make revenue determinations for NO's authorised or directed to carry out non-contestable network projects under the NSW Electricity Infrastructure Roadmap.</t>
  </si>
  <si>
    <t>Guidance note - Amendments to NER PTRM for EII revenue determinations</t>
  </si>
  <si>
    <t>Guidance note on amending the post-tax revenue model (PTRM) as issued under the National Electricity Rules (NER) for use in non-contestable revenue determinations under the Electricity Infrastructure Investment Act 2020 (NSW) (EII Act) and Electricity Infrastructure Investment Regulation 2021 (NSW) (EII Regulation).</t>
  </si>
  <si>
    <t>Strategic Benefits Guideline</t>
  </si>
  <si>
    <t>Department of Climate Change, Energy, the Environment and Water issued Strategic Benefits Payments Guideline providing the requirements for the scheme.</t>
  </si>
  <si>
    <t>AER Financeability Guideline</t>
  </si>
  <si>
    <t>Sets out how we will test for the financeability of transmission projects</t>
  </si>
  <si>
    <t xml:space="preserve">Default agreements </t>
  </si>
  <si>
    <t>Project Development Deed</t>
  </si>
  <si>
    <t>Governed the project development activities for the non-contestable works. This Deed has now been superseded by the Project Deed.</t>
  </si>
  <si>
    <t>Project Deed</t>
  </si>
  <si>
    <t>Outlines Transgrid's scope of works and obligations in undertaking the CWOREZ NC Works, and the key commercial terms, including Transgrid's entitlement to revenue, under which Transgrid and EnergyCo will operate.</t>
  </si>
  <si>
    <t>Interface Deed</t>
  </si>
  <si>
    <t xml:space="preserve">Outlines the processes and procedures which the parties must comply with to facilitate the design, construction and pre-commissioning of BCSS and to identify and rectify defects. </t>
  </si>
  <si>
    <t>Sale &amp; Purchase Deed</t>
  </si>
  <si>
    <t>Governs the purchase of BCSS by Transgrid from ACEREZ and the associated land from EnergyCo.</t>
  </si>
  <si>
    <t>REZ Network Connection Agreement</t>
  </si>
  <si>
    <t>Facilitates the connection of the ACEREZ Infrastructure to Transgrid’s network at the point where BCSS connects to the ACEREZ Infrastructure.</t>
  </si>
  <si>
    <t xml:space="preserve">Line Crossing Deed </t>
  </si>
  <si>
    <t>Details the crossing works, operation and maintenance of ACEREZ's transmission lines that will cross over Transgrid's existing transmission lines.</t>
  </si>
  <si>
    <t xml:space="preserve">D&amp;C General Conditions of Contract </t>
  </si>
  <si>
    <t>Governs the design and construction scope of works with the downstream delivery partner (selected and contracted by Transgrid)</t>
  </si>
  <si>
    <t>Coordination Deed</t>
  </si>
  <si>
    <t xml:space="preserve">Manages arrangements between EnergyCo and Transgrid which will extend beyond the term of the TNA Project Deed, namely arrangements:
- if the RNI Project Deed or other agreement with ACEREZ is terminated and 
- if ACEREZ is required to pay Transgrid substantial system strength charges.
</t>
  </si>
  <si>
    <t>12.1. Development and Construction capex by asset class (as-incurred)</t>
  </si>
  <si>
    <t xml:space="preserve">Pre-period </t>
  </si>
  <si>
    <t>Asset class</t>
  </si>
  <si>
    <t xml:space="preserve">Transmission Lines </t>
  </si>
  <si>
    <t xml:space="preserve">Underground Cables </t>
  </si>
  <si>
    <t xml:space="preserve">Substations  </t>
  </si>
  <si>
    <t>Secondary System</t>
  </si>
  <si>
    <t xml:space="preserve">Communications (short life) </t>
  </si>
  <si>
    <t>SIPS Control</t>
  </si>
  <si>
    <t xml:space="preserve">Business IT </t>
  </si>
  <si>
    <t xml:space="preserve">Minor Plant, Motor Vehicles &amp; Mobile Plant </t>
  </si>
  <si>
    <t xml:space="preserve">Transmission Line Life Extension </t>
  </si>
  <si>
    <t>Land &amp; Easements</t>
  </si>
  <si>
    <t xml:space="preserve">Synchronous Condensers </t>
  </si>
  <si>
    <t>Leasehold Land and Property</t>
  </si>
  <si>
    <t>Biodiversity offsets - Stewardship sites</t>
  </si>
  <si>
    <t>Biodiversity offsets - Direct payments &amp; Other costs</t>
  </si>
  <si>
    <t xml:space="preserve">Buildings - capital works </t>
  </si>
  <si>
    <t xml:space="preserve">In-house software </t>
  </si>
  <si>
    <t xml:space="preserve">13.1. Actual Capital Expenditure – As Incurred </t>
  </si>
  <si>
    <t>Pre-period (EnergyCo funded costs)</t>
  </si>
  <si>
    <t>$m Nominal</t>
  </si>
  <si>
    <t>PTRM asset classes</t>
  </si>
  <si>
    <t>13.2. Actual Capital Expenditure – As Commissioned</t>
  </si>
  <si>
    <t>13.3. Actual asset disposals – As decommissioned</t>
  </si>
  <si>
    <t xml:space="preserve">13.4. Actual immediately expensed capex  - As commissioned </t>
  </si>
  <si>
    <t xml:space="preserve">13.5. Actual operating expenditure  </t>
  </si>
  <si>
    <t>CPI SERIES</t>
  </si>
  <si>
    <t>INFLATION SERIES</t>
  </si>
  <si>
    <t>Series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</si>
</sst>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C09]mmm\ yyyy;@"/>
    <numFmt numFmtId="166" formatCode="#,##0.000"/>
    <numFmt numFmtId="167" formatCode="mmm\ yyyy"/>
    <numFmt numFmtId="168" formatCode="_-[$$-C09]* #,##0.00_-;\-[$$-C09]* #,##0.00_-;_-[$$-C09]* &quot;-&quot;??_-;_-@_-"/>
    <numFmt numFmtId="169" formatCode="&quot;$&quot;#,##0.00"/>
    <numFmt numFmtId="170" formatCode="_(* #,##0.00_);_(* \(#,##0.00\);_(* &quot;-&quot;??_);_(@_)"/>
    <numFmt numFmtId="171" formatCode="0.0"/>
    <numFmt numFmtId="172" formatCode="yyyy/yy"/>
    <numFmt numFmtId="173" formatCode="mmm\-yyyy"/>
  </numFmts>
  <fonts count="33" x14ac:knownFonts="1">
    <font>
      <sz val="11"/>
      <color theme="1"/>
      <name val="Calibri"/>
      <family val="2"/>
      <scheme val="minor"/>
    </font>
    <font>
      <sz val="11"/>
      <color theme="1"/>
      <name val="Arial"/>
      <family val="2"/>
    </font>
    <font>
      <sz val="11"/>
      <color theme="1"/>
      <name val="Calibri"/>
      <family val="2"/>
      <scheme val="minor"/>
    </font>
    <font>
      <b/>
      <sz val="11"/>
      <color theme="0"/>
      <name val="Arial"/>
      <family val="2"/>
    </font>
    <font>
      <sz val="11"/>
      <color theme="1"/>
      <name val="Arial"/>
      <family val="2"/>
    </font>
    <font>
      <b/>
      <sz val="10"/>
      <color theme="1"/>
      <name val="Arial"/>
      <family val="2"/>
    </font>
    <font>
      <b/>
      <sz val="11"/>
      <color theme="1"/>
      <name val="Arial"/>
      <family val="2"/>
    </font>
    <font>
      <b/>
      <sz val="10"/>
      <name val="Arial"/>
      <family val="2"/>
    </font>
    <font>
      <b/>
      <sz val="11"/>
      <name val="Arial"/>
      <family val="2"/>
    </font>
    <font>
      <b/>
      <sz val="11"/>
      <color theme="1"/>
      <name val="Calibri"/>
      <family val="2"/>
      <scheme val="minor"/>
    </font>
    <font>
      <b/>
      <sz val="18"/>
      <color theme="1"/>
      <name val="Calibri"/>
      <family val="2"/>
      <scheme val="minor"/>
    </font>
    <font>
      <b/>
      <sz val="14"/>
      <color theme="1"/>
      <name val="Calibri"/>
      <family val="2"/>
      <scheme val="minor"/>
    </font>
    <font>
      <sz val="11"/>
      <color rgb="FFFF0000"/>
      <name val="Calibri"/>
      <family val="2"/>
      <scheme val="minor"/>
    </font>
    <font>
      <sz val="10"/>
      <name val="Arial"/>
      <family val="2"/>
    </font>
    <font>
      <b/>
      <sz val="12"/>
      <color theme="0"/>
      <name val="Arial"/>
      <family val="2"/>
    </font>
    <font>
      <b/>
      <sz val="12"/>
      <color theme="0"/>
      <name val="Calibri"/>
      <family val="2"/>
      <scheme val="minor"/>
    </font>
    <font>
      <sz val="11"/>
      <name val="Arial"/>
      <family val="2"/>
    </font>
    <font>
      <b/>
      <sz val="16"/>
      <color indexed="9"/>
      <name val="Arial"/>
      <family val="2"/>
    </font>
    <font>
      <sz val="10"/>
      <color theme="1"/>
      <name val="Arial"/>
      <family val="2"/>
    </font>
    <font>
      <b/>
      <sz val="14"/>
      <color theme="0"/>
      <name val="Calibri"/>
      <family val="2"/>
      <scheme val="minor"/>
    </font>
    <font>
      <sz val="16"/>
      <color indexed="51"/>
      <name val="Arial Black"/>
      <family val="2"/>
    </font>
    <font>
      <sz val="10"/>
      <name val="Arial Black"/>
      <family val="2"/>
    </font>
    <font>
      <sz val="11"/>
      <name val="Arial Black"/>
      <family val="2"/>
    </font>
    <font>
      <b/>
      <sz val="16"/>
      <color indexed="9"/>
      <name val="Calibri"/>
      <family val="2"/>
      <scheme val="minor"/>
    </font>
    <font>
      <b/>
      <sz val="16"/>
      <color theme="0"/>
      <name val="Calibri"/>
      <family val="2"/>
      <scheme val="minor"/>
    </font>
    <font>
      <sz val="14"/>
      <color indexed="9"/>
      <name val="Calibri"/>
      <family val="2"/>
      <scheme val="minor"/>
    </font>
    <font>
      <sz val="10"/>
      <name val="Calibri"/>
      <family val="2"/>
      <scheme val="minor"/>
    </font>
    <font>
      <sz val="8"/>
      <name val="Calibri"/>
      <family val="2"/>
      <scheme val="minor"/>
    </font>
    <font>
      <sz val="11"/>
      <color theme="0" tint="-0.499984740745262"/>
      <name val="Arial"/>
      <family val="2"/>
    </font>
    <font>
      <sz val="11"/>
      <color theme="0"/>
      <name val="Calibri"/>
      <family val="2"/>
      <scheme val="minor"/>
    </font>
    <font>
      <b/>
      <sz val="11"/>
      <name val="Calibri"/>
      <family val="2"/>
      <scheme val="minor"/>
    </font>
    <font>
      <sz val="11"/>
      <color rgb="FFFF0000"/>
      <name val="Arial"/>
      <family val="2"/>
    </font>
    <font>
      <b/>
      <sz val="11"/>
      <color rgb="FFFF0000"/>
      <name val="Arial"/>
      <family val="2"/>
    </font>
  </fonts>
  <fills count="18">
    <fill>
      <patternFill patternType="none"/>
    </fill>
    <fill>
      <patternFill patternType="gray125"/>
    </fill>
    <fill>
      <patternFill patternType="solid">
        <fgColor rgb="FF0077D0"/>
        <bgColor indexed="64"/>
      </patternFill>
    </fill>
    <fill>
      <patternFill patternType="solid">
        <fgColor theme="0"/>
        <bgColor indexed="64"/>
      </patternFill>
    </fill>
    <fill>
      <patternFill patternType="solid">
        <fgColor rgb="FFD6FAD6"/>
        <bgColor indexed="64"/>
      </patternFill>
    </fill>
    <fill>
      <patternFill patternType="solid">
        <fgColor rgb="FFFFDED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95B3D7"/>
        <bgColor indexed="64"/>
      </patternFill>
    </fill>
    <fill>
      <patternFill patternType="solid">
        <fgColor theme="1" tint="0.249977111117893"/>
        <bgColor indexed="64"/>
      </patternFill>
    </fill>
    <fill>
      <patternFill patternType="solid">
        <fgColor rgb="FF404040"/>
        <bgColor indexed="64"/>
      </patternFill>
    </fill>
    <fill>
      <patternFill patternType="solid">
        <fgColor theme="1"/>
        <bgColor indexed="64"/>
      </patternFill>
    </fill>
    <fill>
      <patternFill patternType="solid">
        <fgColor rgb="FFFFFFCC"/>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indexed="8"/>
        <bgColor indexed="64"/>
      </patternFill>
    </fill>
    <fill>
      <patternFill patternType="solid">
        <fgColor rgb="FFFFFF00"/>
        <bgColor indexed="64"/>
      </patternFill>
    </fill>
    <fill>
      <patternFill patternType="solid">
        <fgColor rgb="FFFFFC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theme="0" tint="-0.3499862666707357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top/>
      <bottom style="thin">
        <color theme="0" tint="-0.34998626667073579"/>
      </bottom>
      <diagonal/>
    </border>
    <border>
      <left/>
      <right/>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right style="thin">
        <color indexed="64"/>
      </right>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s>
  <cellStyleXfs count="20">
    <xf numFmtId="0" fontId="0" fillId="0" borderId="0"/>
    <xf numFmtId="164" fontId="2" fillId="0" borderId="0" applyFont="0" applyFill="0" applyBorder="0" applyAlignment="0" applyProtection="0"/>
    <xf numFmtId="0" fontId="3" fillId="2" borderId="0" applyNumberFormat="0" applyBorder="0" applyAlignment="0" applyProtection="0">
      <alignment horizontal="center"/>
    </xf>
    <xf numFmtId="0" fontId="5" fillId="4" borderId="5" applyNumberFormat="0" applyFont="0" applyBorder="0" applyAlignment="0" applyProtection="0"/>
    <xf numFmtId="0" fontId="7" fillId="5" borderId="5" applyNumberFormat="0" applyFont="0" applyBorder="0" applyAlignment="0">
      <alignment horizontal="center" vertical="center"/>
    </xf>
    <xf numFmtId="9" fontId="2" fillId="0" borderId="0" applyFont="0" applyFill="0" applyBorder="0" applyAlignment="0" applyProtection="0"/>
    <xf numFmtId="0" fontId="13" fillId="0" borderId="0"/>
    <xf numFmtId="0" fontId="13" fillId="0" borderId="0"/>
    <xf numFmtId="0" fontId="13" fillId="0" borderId="0"/>
    <xf numFmtId="0" fontId="13" fillId="0" borderId="0" applyFill="0"/>
    <xf numFmtId="0" fontId="13" fillId="0" borderId="0" applyFill="0"/>
    <xf numFmtId="0" fontId="13" fillId="0" borderId="0"/>
    <xf numFmtId="0" fontId="2" fillId="0" borderId="0">
      <protection locked="0"/>
    </xf>
    <xf numFmtId="49" fontId="2" fillId="12" borderId="18" applyFont="0" applyAlignment="0">
      <alignment horizontal="left" vertical="center" wrapText="1"/>
      <protection locked="0"/>
    </xf>
    <xf numFmtId="0" fontId="14" fillId="11" borderId="19">
      <alignment vertical="center"/>
    </xf>
    <xf numFmtId="0" fontId="15" fillId="11" borderId="0">
      <alignment vertical="center"/>
      <protection locked="0"/>
    </xf>
    <xf numFmtId="170" fontId="2" fillId="0" borderId="0" applyFont="0" applyFill="0" applyBorder="0" applyAlignment="0" applyProtection="0"/>
    <xf numFmtId="0" fontId="17" fillId="13" borderId="0">
      <alignment horizontal="left" vertical="center"/>
      <protection locked="0"/>
    </xf>
    <xf numFmtId="0" fontId="13" fillId="0" borderId="0" applyFill="0"/>
    <xf numFmtId="0" fontId="13" fillId="0" borderId="0"/>
  </cellStyleXfs>
  <cellXfs count="282">
    <xf numFmtId="0" fontId="0" fillId="0" borderId="0" xfId="0"/>
    <xf numFmtId="0" fontId="4" fillId="3" borderId="3" xfId="0" applyFont="1" applyFill="1" applyBorder="1"/>
    <xf numFmtId="164" fontId="4" fillId="3" borderId="4" xfId="1" applyFont="1" applyFill="1" applyBorder="1"/>
    <xf numFmtId="0" fontId="4" fillId="3" borderId="3" xfId="0" applyFont="1" applyFill="1" applyBorder="1" applyAlignment="1">
      <alignment horizontal="right"/>
    </xf>
    <xf numFmtId="164" fontId="6" fillId="4" borderId="4" xfId="3" applyNumberFormat="1" applyFont="1" applyBorder="1"/>
    <xf numFmtId="164" fontId="6" fillId="3" borderId="4" xfId="1" applyFont="1" applyFill="1" applyBorder="1"/>
    <xf numFmtId="0" fontId="6" fillId="3" borderId="3" xfId="0" applyFont="1" applyFill="1" applyBorder="1" applyAlignment="1">
      <alignment horizontal="right"/>
    </xf>
    <xf numFmtId="0" fontId="6" fillId="3" borderId="6" xfId="0" applyFont="1" applyFill="1" applyBorder="1" applyAlignment="1">
      <alignment horizontal="right"/>
    </xf>
    <xf numFmtId="164" fontId="4" fillId="3" borderId="7" xfId="1" applyFont="1" applyFill="1" applyBorder="1"/>
    <xf numFmtId="164" fontId="8" fillId="5" borderId="0" xfId="4" applyNumberFormat="1" applyFont="1" applyBorder="1" applyAlignment="1">
      <alignment horizontal="center" vertical="center"/>
    </xf>
    <xf numFmtId="164" fontId="8" fillId="5" borderId="4" xfId="4" applyNumberFormat="1" applyFont="1" applyBorder="1" applyAlignment="1">
      <alignment horizontal="center" vertical="center"/>
    </xf>
    <xf numFmtId="164" fontId="8" fillId="3" borderId="0" xfId="1" applyFont="1" applyFill="1" applyBorder="1" applyAlignment="1" applyProtection="1">
      <alignment horizontal="center" vertical="center"/>
    </xf>
    <xf numFmtId="164" fontId="8" fillId="3" borderId="4" xfId="1" applyFont="1" applyFill="1" applyBorder="1" applyAlignment="1" applyProtection="1">
      <alignment horizontal="center" vertical="center"/>
    </xf>
    <xf numFmtId="164" fontId="6" fillId="3" borderId="11" xfId="1" applyFont="1" applyFill="1" applyBorder="1"/>
    <xf numFmtId="164" fontId="6" fillId="3" borderId="7" xfId="1" applyFont="1" applyFill="1" applyBorder="1"/>
    <xf numFmtId="0" fontId="0" fillId="0" borderId="0" xfId="0" applyAlignment="1">
      <alignment horizontal="left" indent="2"/>
    </xf>
    <xf numFmtId="164" fontId="6" fillId="4" borderId="10" xfId="3" applyNumberFormat="1" applyFont="1" applyBorder="1"/>
    <xf numFmtId="0" fontId="0" fillId="0" borderId="4" xfId="0" applyBorder="1"/>
    <xf numFmtId="0" fontId="4" fillId="3" borderId="5" xfId="0" applyFont="1" applyFill="1" applyBorder="1" applyAlignment="1">
      <alignment horizontal="right" vertical="top"/>
    </xf>
    <xf numFmtId="0" fontId="4" fillId="0" borderId="5" xfId="0" applyFont="1" applyBorder="1" applyAlignment="1">
      <alignment horizontal="right" vertical="top"/>
    </xf>
    <xf numFmtId="164" fontId="6" fillId="4" borderId="5" xfId="3" applyNumberFormat="1" applyFont="1" applyBorder="1" applyAlignment="1">
      <alignment horizontal="center"/>
    </xf>
    <xf numFmtId="164" fontId="8" fillId="5" borderId="5" xfId="4" applyNumberFormat="1" applyFont="1" applyBorder="1" applyAlignment="1">
      <alignment horizontal="center" vertical="center"/>
    </xf>
    <xf numFmtId="0" fontId="9" fillId="0" borderId="0" xfId="0" applyFont="1"/>
    <xf numFmtId="0" fontId="10" fillId="0" borderId="0" xfId="0" applyFont="1"/>
    <xf numFmtId="0" fontId="9" fillId="6" borderId="0" xfId="0" applyFont="1" applyFill="1" applyAlignment="1">
      <alignment horizontal="center" vertical="center"/>
    </xf>
    <xf numFmtId="164" fontId="4" fillId="3" borderId="0" xfId="1" applyFont="1" applyFill="1" applyBorder="1"/>
    <xf numFmtId="166" fontId="8" fillId="5" borderId="0" xfId="4" applyNumberFormat="1" applyFont="1" applyBorder="1" applyAlignment="1">
      <alignment horizontal="center" vertical="center"/>
    </xf>
    <xf numFmtId="166" fontId="8" fillId="5" borderId="4" xfId="4" applyNumberFormat="1" applyFont="1" applyBorder="1" applyAlignment="1">
      <alignment horizontal="center" vertical="center"/>
    </xf>
    <xf numFmtId="0" fontId="6" fillId="3" borderId="0" xfId="0" applyFont="1" applyFill="1" applyAlignment="1">
      <alignment horizontal="right"/>
    </xf>
    <xf numFmtId="0" fontId="9" fillId="0" borderId="3" xfId="0" applyFont="1" applyBorder="1"/>
    <xf numFmtId="164" fontId="6" fillId="5" borderId="0" xfId="4" applyNumberFormat="1" applyFont="1" applyBorder="1" applyAlignment="1"/>
    <xf numFmtId="0" fontId="0" fillId="0" borderId="10" xfId="0" applyBorder="1"/>
    <xf numFmtId="0" fontId="9" fillId="0" borderId="15" xfId="0" applyFont="1" applyBorder="1"/>
    <xf numFmtId="164" fontId="6" fillId="4" borderId="0" xfId="3" applyNumberFormat="1" applyFont="1" applyBorder="1"/>
    <xf numFmtId="0" fontId="0" fillId="0" borderId="7" xfId="0" applyBorder="1"/>
    <xf numFmtId="0" fontId="0" fillId="0" borderId="16" xfId="0" applyBorder="1"/>
    <xf numFmtId="0" fontId="0" fillId="0" borderId="17" xfId="0" applyBorder="1"/>
    <xf numFmtId="164" fontId="9" fillId="4" borderId="5" xfId="3" applyNumberFormat="1" applyFont="1" applyBorder="1" applyAlignment="1">
      <alignment horizontal="left"/>
    </xf>
    <xf numFmtId="167" fontId="8" fillId="8" borderId="5" xfId="2" applyNumberFormat="1" applyFont="1" applyFill="1" applyBorder="1" applyAlignment="1">
      <alignment horizontal="left"/>
    </xf>
    <xf numFmtId="0" fontId="3" fillId="9" borderId="8" xfId="2" applyFill="1" applyBorder="1" applyAlignment="1">
      <alignment horizontal="left"/>
    </xf>
    <xf numFmtId="167" fontId="8" fillId="8" borderId="5" xfId="2" applyNumberFormat="1" applyFont="1" applyFill="1" applyBorder="1" applyAlignment="1">
      <alignment horizontal="left" vertical="top" wrapText="1"/>
    </xf>
    <xf numFmtId="0" fontId="3" fillId="9" borderId="13" xfId="2" applyFill="1" applyBorder="1" applyAlignment="1">
      <alignment horizontal="left"/>
    </xf>
    <xf numFmtId="0" fontId="3" fillId="9" borderId="12" xfId="2" applyFill="1" applyBorder="1" applyAlignment="1">
      <alignment horizontal="left" wrapText="1"/>
    </xf>
    <xf numFmtId="0" fontId="3" fillId="9" borderId="14" xfId="2" applyFill="1" applyBorder="1" applyAlignment="1">
      <alignment horizontal="left" wrapText="1"/>
    </xf>
    <xf numFmtId="0" fontId="3" fillId="9" borderId="12" xfId="2" applyFill="1" applyBorder="1" applyAlignment="1">
      <alignment horizontal="left"/>
    </xf>
    <xf numFmtId="0" fontId="3" fillId="9" borderId="1" xfId="2" applyFill="1" applyBorder="1" applyAlignment="1">
      <alignment horizontal="left" wrapText="1"/>
    </xf>
    <xf numFmtId="0" fontId="3" fillId="9" borderId="2" xfId="2" applyFill="1" applyBorder="1" applyAlignment="1">
      <alignment horizontal="center"/>
    </xf>
    <xf numFmtId="165" fontId="3" fillId="9" borderId="2" xfId="2" applyNumberFormat="1" applyFill="1" applyBorder="1" applyAlignment="1">
      <alignment horizontal="center"/>
    </xf>
    <xf numFmtId="0" fontId="3" fillId="9" borderId="5" xfId="2" applyFill="1" applyBorder="1" applyAlignment="1">
      <alignment horizontal="left"/>
    </xf>
    <xf numFmtId="167" fontId="8" fillId="8" borderId="5" xfId="2" applyNumberFormat="1" applyFont="1" applyFill="1" applyBorder="1" applyAlignment="1">
      <alignment horizontal="left" vertical="top"/>
    </xf>
    <xf numFmtId="167" fontId="8" fillId="8" borderId="5" xfId="2" applyNumberFormat="1" applyFont="1" applyFill="1" applyBorder="1" applyAlignment="1">
      <alignment horizontal="center" vertical="top" wrapText="1"/>
    </xf>
    <xf numFmtId="0" fontId="11" fillId="0" borderId="15" xfId="0" applyFont="1" applyBorder="1"/>
    <xf numFmtId="0" fontId="0" fillId="0" borderId="9" xfId="0" applyBorder="1"/>
    <xf numFmtId="0" fontId="0" fillId="0" borderId="3" xfId="0" applyBorder="1"/>
    <xf numFmtId="0" fontId="9" fillId="7" borderId="3" xfId="0" applyFont="1" applyFill="1" applyBorder="1"/>
    <xf numFmtId="49" fontId="0" fillId="0" borderId="4" xfId="0" applyNumberFormat="1" applyBorder="1"/>
    <xf numFmtId="0" fontId="0" fillId="0" borderId="6" xfId="0" applyBorder="1"/>
    <xf numFmtId="0" fontId="0" fillId="0" borderId="11" xfId="0" applyBorder="1"/>
    <xf numFmtId="0" fontId="4" fillId="0" borderId="9" xfId="0" applyFont="1" applyBorder="1" applyAlignment="1">
      <alignment horizontal="right" wrapText="1"/>
    </xf>
    <xf numFmtId="168" fontId="8" fillId="5" borderId="4" xfId="1" applyNumberFormat="1" applyFont="1" applyFill="1" applyBorder="1" applyAlignment="1">
      <alignment horizontal="center" vertical="center"/>
    </xf>
    <xf numFmtId="168" fontId="8" fillId="5" borderId="17" xfId="1" applyNumberFormat="1" applyFont="1" applyFill="1" applyBorder="1" applyAlignment="1">
      <alignment horizontal="center" vertical="center"/>
    </xf>
    <xf numFmtId="169" fontId="8" fillId="5" borderId="0" xfId="1" applyNumberFormat="1" applyFont="1" applyFill="1" applyBorder="1" applyAlignment="1">
      <alignment horizontal="center" vertical="center"/>
    </xf>
    <xf numFmtId="169" fontId="8" fillId="5" borderId="4" xfId="1" applyNumberFormat="1" applyFont="1" applyFill="1" applyBorder="1" applyAlignment="1">
      <alignment horizontal="center" vertical="center"/>
    </xf>
    <xf numFmtId="0" fontId="12" fillId="0" borderId="0" xfId="0" applyFont="1"/>
    <xf numFmtId="0" fontId="3" fillId="10" borderId="8" xfId="2" applyFill="1" applyBorder="1" applyAlignment="1">
      <alignment horizontal="left"/>
    </xf>
    <xf numFmtId="0" fontId="3" fillId="10" borderId="1" xfId="2" applyFill="1" applyBorder="1" applyAlignment="1">
      <alignment horizontal="right" indent="1"/>
    </xf>
    <xf numFmtId="0" fontId="6" fillId="8" borderId="6" xfId="2" applyFont="1" applyFill="1" applyBorder="1" applyAlignment="1">
      <alignment horizontal="left"/>
    </xf>
    <xf numFmtId="0" fontId="6" fillId="3" borderId="3" xfId="0" applyFont="1" applyFill="1" applyBorder="1" applyAlignment="1">
      <alignment horizontal="left"/>
    </xf>
    <xf numFmtId="164" fontId="8" fillId="4" borderId="0" xfId="1" applyFont="1" applyFill="1" applyBorder="1" applyAlignment="1" applyProtection="1">
      <alignment horizontal="center" vertical="center"/>
    </xf>
    <xf numFmtId="164" fontId="8" fillId="4" borderId="4" xfId="1" applyFont="1" applyFill="1" applyBorder="1" applyAlignment="1" applyProtection="1">
      <alignment horizontal="center" vertical="center"/>
    </xf>
    <xf numFmtId="164" fontId="6" fillId="3" borderId="0" xfId="1" applyFont="1" applyFill="1" applyBorder="1"/>
    <xf numFmtId="0" fontId="3" fillId="9" borderId="1" xfId="2" applyFill="1" applyBorder="1" applyAlignment="1">
      <alignment horizontal="left"/>
    </xf>
    <xf numFmtId="165" fontId="6" fillId="8" borderId="5" xfId="2" applyNumberFormat="1" applyFont="1" applyFill="1" applyBorder="1" applyAlignment="1">
      <alignment horizontal="center"/>
    </xf>
    <xf numFmtId="0" fontId="0" fillId="3" borderId="0" xfId="0" applyFill="1"/>
    <xf numFmtId="164" fontId="6" fillId="3" borderId="4" xfId="3" applyNumberFormat="1" applyFont="1" applyFill="1" applyBorder="1"/>
    <xf numFmtId="164" fontId="6" fillId="3" borderId="0" xfId="3" applyNumberFormat="1" applyFont="1" applyFill="1" applyBorder="1"/>
    <xf numFmtId="0" fontId="6" fillId="8" borderId="4" xfId="2" applyFont="1" applyFill="1" applyBorder="1" applyAlignment="1">
      <alignment horizontal="right" indent="1"/>
    </xf>
    <xf numFmtId="165" fontId="6" fillId="3" borderId="0" xfId="2" applyNumberFormat="1" applyFont="1" applyFill="1" applyBorder="1" applyAlignment="1">
      <alignment horizontal="center"/>
    </xf>
    <xf numFmtId="164" fontId="8" fillId="4" borderId="17" xfId="1" applyFont="1" applyFill="1" applyBorder="1" applyAlignment="1" applyProtection="1">
      <alignment horizontal="center" vertical="center"/>
    </xf>
    <xf numFmtId="164" fontId="6" fillId="3" borderId="11" xfId="3" applyNumberFormat="1" applyFont="1" applyFill="1" applyBorder="1"/>
    <xf numFmtId="164" fontId="8" fillId="3" borderId="11" xfId="1" applyFont="1" applyFill="1" applyBorder="1" applyAlignment="1" applyProtection="1">
      <alignment horizontal="center" vertical="center"/>
    </xf>
    <xf numFmtId="164" fontId="8" fillId="3" borderId="7" xfId="1" applyFont="1" applyFill="1" applyBorder="1" applyAlignment="1" applyProtection="1">
      <alignment horizontal="center" vertical="center"/>
    </xf>
    <xf numFmtId="0" fontId="6" fillId="3" borderId="15" xfId="2" applyFont="1" applyFill="1" applyBorder="1" applyAlignment="1">
      <alignment horizontal="left"/>
    </xf>
    <xf numFmtId="0" fontId="6" fillId="3" borderId="10" xfId="2" applyFont="1" applyFill="1" applyBorder="1" applyAlignment="1">
      <alignment horizontal="right" indent="1"/>
    </xf>
    <xf numFmtId="0" fontId="6" fillId="8" borderId="5" xfId="2" applyFont="1" applyFill="1" applyBorder="1" applyAlignment="1">
      <alignment horizontal="right" indent="1"/>
    </xf>
    <xf numFmtId="164" fontId="4" fillId="3" borderId="17" xfId="1" applyFont="1" applyFill="1" applyBorder="1"/>
    <xf numFmtId="164" fontId="8" fillId="5" borderId="17" xfId="4" applyNumberFormat="1" applyFont="1" applyBorder="1" applyAlignment="1">
      <alignment horizontal="center" vertical="center"/>
    </xf>
    <xf numFmtId="164" fontId="8" fillId="3" borderId="17" xfId="1" applyFont="1" applyFill="1" applyBorder="1" applyAlignment="1" applyProtection="1">
      <alignment horizontal="center" vertical="center"/>
    </xf>
    <xf numFmtId="164" fontId="6" fillId="3" borderId="16" xfId="1" applyFont="1" applyFill="1" applyBorder="1"/>
    <xf numFmtId="165" fontId="6" fillId="3" borderId="23" xfId="2" applyNumberFormat="1" applyFont="1" applyFill="1" applyBorder="1" applyAlignment="1">
      <alignment horizontal="center"/>
    </xf>
    <xf numFmtId="164" fontId="6" fillId="4" borderId="17" xfId="3" applyNumberFormat="1" applyFont="1" applyBorder="1"/>
    <xf numFmtId="164" fontId="6" fillId="3" borderId="7" xfId="3" applyNumberFormat="1" applyFont="1" applyFill="1" applyBorder="1"/>
    <xf numFmtId="164" fontId="8" fillId="3" borderId="16" xfId="1" applyFont="1" applyFill="1" applyBorder="1" applyAlignment="1" applyProtection="1">
      <alignment horizontal="center" vertical="center"/>
    </xf>
    <xf numFmtId="0" fontId="9" fillId="3" borderId="6" xfId="0" applyFont="1" applyFill="1" applyBorder="1"/>
    <xf numFmtId="0" fontId="0" fillId="0" borderId="23" xfId="0" applyBorder="1"/>
    <xf numFmtId="164" fontId="6" fillId="3" borderId="16" xfId="3" applyNumberFormat="1" applyFont="1" applyFill="1" applyBorder="1"/>
    <xf numFmtId="164" fontId="6" fillId="5" borderId="17" xfId="4" applyNumberFormat="1" applyFont="1" applyBorder="1" applyAlignment="1"/>
    <xf numFmtId="0" fontId="9" fillId="3" borderId="0" xfId="0" applyFont="1" applyFill="1"/>
    <xf numFmtId="0" fontId="16" fillId="3" borderId="3" xfId="0" applyFont="1" applyFill="1" applyBorder="1" applyAlignment="1">
      <alignment horizontal="left" vertical="center" wrapText="1" indent="1"/>
    </xf>
    <xf numFmtId="164" fontId="8" fillId="3" borderId="17" xfId="4" applyNumberFormat="1" applyFont="1" applyFill="1" applyBorder="1" applyAlignment="1">
      <alignment horizontal="center" vertical="center"/>
    </xf>
    <xf numFmtId="164" fontId="8" fillId="3" borderId="0" xfId="4" applyNumberFormat="1" applyFont="1" applyFill="1" applyBorder="1" applyAlignment="1">
      <alignment horizontal="center" vertical="center"/>
    </xf>
    <xf numFmtId="164" fontId="8" fillId="3" borderId="4" xfId="4" applyNumberFormat="1" applyFont="1" applyFill="1" applyBorder="1" applyAlignment="1">
      <alignment horizontal="center" vertical="center"/>
    </xf>
    <xf numFmtId="0" fontId="0" fillId="3" borderId="0" xfId="0" applyFill="1" applyProtection="1">
      <protection locked="0"/>
    </xf>
    <xf numFmtId="0" fontId="19" fillId="11" borderId="0" xfId="15" applyFont="1">
      <alignment vertical="center"/>
      <protection locked="0"/>
    </xf>
    <xf numFmtId="0" fontId="0" fillId="3" borderId="0" xfId="0" applyFill="1" applyAlignment="1" applyProtection="1">
      <alignment horizontal="left" vertical="top" wrapText="1"/>
      <protection locked="0"/>
    </xf>
    <xf numFmtId="0" fontId="13" fillId="0" borderId="0" xfId="18"/>
    <xf numFmtId="0" fontId="13" fillId="0" borderId="0" xfId="18" applyAlignment="1">
      <alignment vertical="top" wrapText="1"/>
    </xf>
    <xf numFmtId="0" fontId="13" fillId="0" borderId="0" xfId="18" applyAlignment="1">
      <alignment vertical="top"/>
    </xf>
    <xf numFmtId="0" fontId="6" fillId="3" borderId="5" xfId="0" applyFont="1" applyFill="1" applyBorder="1" applyAlignment="1">
      <alignment horizontal="right" wrapText="1"/>
    </xf>
    <xf numFmtId="0" fontId="17" fillId="15" borderId="0" xfId="0" applyFont="1" applyFill="1" applyAlignment="1">
      <alignment horizontal="left" vertical="center"/>
    </xf>
    <xf numFmtId="0" fontId="23" fillId="15" borderId="0" xfId="0" applyFont="1" applyFill="1"/>
    <xf numFmtId="0" fontId="24" fillId="15" borderId="0" xfId="0" applyFont="1" applyFill="1"/>
    <xf numFmtId="0" fontId="17" fillId="13" borderId="0" xfId="0" applyFont="1" applyFill="1" applyAlignment="1">
      <alignment horizontal="left" vertical="center"/>
    </xf>
    <xf numFmtId="0" fontId="25" fillId="13" borderId="0" xfId="0" applyFont="1" applyFill="1" applyAlignment="1">
      <alignment vertical="center"/>
    </xf>
    <xf numFmtId="0" fontId="26" fillId="3" borderId="0" xfId="0" applyFont="1" applyFill="1"/>
    <xf numFmtId="0" fontId="15" fillId="11" borderId="0" xfId="15">
      <alignment vertical="center"/>
      <protection locked="0"/>
    </xf>
    <xf numFmtId="0" fontId="4" fillId="0" borderId="8" xfId="0" applyFont="1" applyBorder="1" applyAlignment="1">
      <alignment horizontal="right" wrapText="1"/>
    </xf>
    <xf numFmtId="165" fontId="6" fillId="3" borderId="17" xfId="2" applyNumberFormat="1" applyFont="1" applyFill="1" applyBorder="1" applyAlignment="1">
      <alignment horizontal="center"/>
    </xf>
    <xf numFmtId="164" fontId="8" fillId="5" borderId="5" xfId="1" applyFont="1" applyFill="1" applyBorder="1" applyAlignment="1">
      <alignment horizontal="center" vertical="center"/>
    </xf>
    <xf numFmtId="0" fontId="9" fillId="0" borderId="23" xfId="0" applyFont="1" applyBorder="1"/>
    <xf numFmtId="0" fontId="9" fillId="0" borderId="17" xfId="0" applyFont="1" applyBorder="1"/>
    <xf numFmtId="0" fontId="9" fillId="3" borderId="16" xfId="0" applyFont="1" applyFill="1" applyBorder="1"/>
    <xf numFmtId="0" fontId="0" fillId="5" borderId="3" xfId="0" applyFill="1" applyBorder="1"/>
    <xf numFmtId="0" fontId="16" fillId="5" borderId="3" xfId="0" applyFont="1" applyFill="1" applyBorder="1" applyAlignment="1">
      <alignment horizontal="left" vertical="center" wrapText="1" indent="1"/>
    </xf>
    <xf numFmtId="167" fontId="8" fillId="8" borderId="3" xfId="2" applyNumberFormat="1" applyFont="1" applyFill="1" applyBorder="1" applyAlignment="1">
      <alignment horizontal="left" vertical="top"/>
    </xf>
    <xf numFmtId="167" fontId="8" fillId="8" borderId="0" xfId="2" applyNumberFormat="1" applyFont="1" applyFill="1" applyBorder="1" applyAlignment="1">
      <alignment horizontal="left" vertical="top"/>
    </xf>
    <xf numFmtId="0" fontId="6" fillId="8" borderId="6" xfId="2" applyFont="1" applyFill="1" applyBorder="1" applyAlignment="1">
      <alignment horizontal="right"/>
    </xf>
    <xf numFmtId="165" fontId="6" fillId="8" borderId="43" xfId="2" applyNumberFormat="1" applyFont="1" applyFill="1" applyBorder="1" applyAlignment="1">
      <alignment horizontal="center"/>
    </xf>
    <xf numFmtId="165" fontId="6" fillId="8" borderId="44" xfId="2" applyNumberFormat="1" applyFont="1" applyFill="1" applyBorder="1" applyAlignment="1">
      <alignment horizontal="center"/>
    </xf>
    <xf numFmtId="165" fontId="6" fillId="8" borderId="2" xfId="2" applyNumberFormat="1" applyFont="1" applyFill="1" applyBorder="1" applyAlignment="1">
      <alignment horizontal="center"/>
    </xf>
    <xf numFmtId="165" fontId="6" fillId="3" borderId="38" xfId="2" applyNumberFormat="1" applyFont="1" applyFill="1" applyBorder="1" applyAlignment="1">
      <alignment horizontal="center"/>
    </xf>
    <xf numFmtId="165" fontId="6" fillId="3" borderId="45" xfId="2" applyNumberFormat="1" applyFont="1" applyFill="1" applyBorder="1" applyAlignment="1">
      <alignment horizontal="center"/>
    </xf>
    <xf numFmtId="165" fontId="6" fillId="3" borderId="10" xfId="2" applyNumberFormat="1" applyFont="1" applyFill="1" applyBorder="1" applyAlignment="1">
      <alignment horizontal="center"/>
    </xf>
    <xf numFmtId="165" fontId="6" fillId="3" borderId="4" xfId="2" applyNumberFormat="1" applyFont="1" applyFill="1" applyBorder="1" applyAlignment="1">
      <alignment horizontal="center"/>
    </xf>
    <xf numFmtId="164" fontId="8" fillId="5" borderId="38" xfId="4" applyNumberFormat="1" applyFont="1" applyBorder="1" applyAlignment="1">
      <alignment horizontal="center" vertical="center"/>
    </xf>
    <xf numFmtId="164" fontId="8" fillId="5" borderId="45" xfId="4" applyNumberFormat="1" applyFont="1" applyBorder="1" applyAlignment="1">
      <alignment horizontal="center" vertical="center"/>
    </xf>
    <xf numFmtId="0" fontId="28" fillId="5" borderId="3" xfId="0" applyFont="1" applyFill="1" applyBorder="1" applyAlignment="1">
      <alignment horizontal="left" vertical="center" wrapText="1" indent="1"/>
    </xf>
    <xf numFmtId="164" fontId="8" fillId="3" borderId="38" xfId="4" applyNumberFormat="1" applyFont="1" applyFill="1" applyBorder="1" applyAlignment="1">
      <alignment horizontal="center" vertical="center"/>
    </xf>
    <xf numFmtId="164" fontId="8" fillId="3" borderId="45" xfId="4" applyNumberFormat="1" applyFont="1" applyFill="1" applyBorder="1" applyAlignment="1">
      <alignment horizontal="center" vertical="center"/>
    </xf>
    <xf numFmtId="164" fontId="8" fillId="4" borderId="38" xfId="1" applyFont="1" applyFill="1" applyBorder="1" applyAlignment="1" applyProtection="1">
      <alignment horizontal="center" vertical="center"/>
    </xf>
    <xf numFmtId="164" fontId="8" fillId="4" borderId="45" xfId="1" applyFont="1" applyFill="1" applyBorder="1" applyAlignment="1" applyProtection="1">
      <alignment horizontal="center" vertical="center"/>
    </xf>
    <xf numFmtId="164" fontId="8" fillId="3" borderId="46" xfId="1" applyFont="1" applyFill="1" applyBorder="1" applyAlignment="1" applyProtection="1">
      <alignment horizontal="center" vertical="center"/>
    </xf>
    <xf numFmtId="164" fontId="8" fillId="3" borderId="47" xfId="1" applyFont="1" applyFill="1" applyBorder="1" applyAlignment="1" applyProtection="1">
      <alignment horizontal="center" vertical="center"/>
    </xf>
    <xf numFmtId="165" fontId="6" fillId="3" borderId="49" xfId="2" applyNumberFormat="1" applyFont="1" applyFill="1" applyBorder="1" applyAlignment="1">
      <alignment horizontal="center"/>
    </xf>
    <xf numFmtId="164" fontId="8" fillId="5" borderId="49" xfId="4" applyNumberFormat="1" applyFont="1" applyBorder="1" applyAlignment="1">
      <alignment horizontal="center" vertical="center"/>
    </xf>
    <xf numFmtId="164" fontId="8" fillId="3" borderId="49" xfId="4" applyNumberFormat="1" applyFont="1" applyFill="1" applyBorder="1" applyAlignment="1">
      <alignment horizontal="center" vertical="center"/>
    </xf>
    <xf numFmtId="164" fontId="8" fillId="3" borderId="50" xfId="1" applyFont="1" applyFill="1" applyBorder="1" applyAlignment="1" applyProtection="1">
      <alignment horizontal="center" vertical="center"/>
    </xf>
    <xf numFmtId="164" fontId="4" fillId="3" borderId="49" xfId="1" applyFont="1" applyFill="1" applyBorder="1"/>
    <xf numFmtId="164" fontId="8" fillId="3" borderId="49" xfId="1" applyFont="1" applyFill="1" applyBorder="1" applyAlignment="1" applyProtection="1">
      <alignment horizontal="center" vertical="center"/>
    </xf>
    <xf numFmtId="164" fontId="8" fillId="4" borderId="49" xfId="1" applyFont="1" applyFill="1" applyBorder="1" applyAlignment="1" applyProtection="1">
      <alignment horizontal="center" vertical="center"/>
    </xf>
    <xf numFmtId="164" fontId="6" fillId="3" borderId="50" xfId="1" applyFont="1" applyFill="1" applyBorder="1"/>
    <xf numFmtId="0" fontId="0" fillId="0" borderId="52" xfId="0" applyBorder="1"/>
    <xf numFmtId="0" fontId="0" fillId="0" borderId="38" xfId="0" applyBorder="1"/>
    <xf numFmtId="164" fontId="6" fillId="4" borderId="38" xfId="3" applyNumberFormat="1" applyFont="1" applyBorder="1"/>
    <xf numFmtId="164" fontId="6" fillId="3" borderId="46" xfId="3" applyNumberFormat="1" applyFont="1" applyFill="1" applyBorder="1"/>
    <xf numFmtId="0" fontId="6" fillId="8" borderId="16" xfId="2" applyFont="1" applyFill="1" applyBorder="1" applyAlignment="1">
      <alignment horizontal="right" indent="1"/>
    </xf>
    <xf numFmtId="167" fontId="8" fillId="8" borderId="16" xfId="2" applyNumberFormat="1" applyFont="1" applyFill="1" applyBorder="1" applyAlignment="1">
      <alignment horizontal="center"/>
    </xf>
    <xf numFmtId="164" fontId="4" fillId="3" borderId="38" xfId="1" applyFont="1" applyFill="1" applyBorder="1"/>
    <xf numFmtId="164" fontId="8" fillId="3" borderId="38" xfId="1" applyFont="1" applyFill="1" applyBorder="1" applyAlignment="1" applyProtection="1">
      <alignment horizontal="center" vertical="center"/>
    </xf>
    <xf numFmtId="165" fontId="6" fillId="3" borderId="55" xfId="2" applyNumberFormat="1" applyFont="1" applyFill="1" applyBorder="1" applyAlignment="1">
      <alignment horizontal="center"/>
    </xf>
    <xf numFmtId="164" fontId="4" fillId="3" borderId="54" xfId="1" applyFont="1" applyFill="1" applyBorder="1"/>
    <xf numFmtId="164" fontId="8" fillId="5" borderId="54" xfId="4" applyNumberFormat="1" applyFont="1" applyBorder="1" applyAlignment="1">
      <alignment horizontal="center" vertical="center"/>
    </xf>
    <xf numFmtId="164" fontId="8" fillId="3" borderId="54" xfId="4" applyNumberFormat="1" applyFont="1" applyFill="1" applyBorder="1" applyAlignment="1">
      <alignment horizontal="center" vertical="center"/>
    </xf>
    <xf numFmtId="164" fontId="8" fillId="4" borderId="54" xfId="1" applyFont="1" applyFill="1" applyBorder="1" applyAlignment="1" applyProtection="1">
      <alignment horizontal="center" vertical="center"/>
    </xf>
    <xf numFmtId="164" fontId="8" fillId="3" borderId="54" xfId="1" applyFont="1" applyFill="1" applyBorder="1" applyAlignment="1" applyProtection="1">
      <alignment horizontal="center" vertical="center"/>
    </xf>
    <xf numFmtId="167" fontId="8" fillId="8" borderId="15" xfId="2" applyNumberFormat="1" applyFont="1" applyFill="1" applyBorder="1" applyAlignment="1">
      <alignment horizontal="left"/>
    </xf>
    <xf numFmtId="167" fontId="8" fillId="8" borderId="23" xfId="2" applyNumberFormat="1" applyFont="1" applyFill="1" applyBorder="1" applyAlignment="1">
      <alignment horizontal="center"/>
    </xf>
    <xf numFmtId="167" fontId="8" fillId="8" borderId="10" xfId="2" applyNumberFormat="1" applyFont="1" applyFill="1" applyBorder="1" applyAlignment="1">
      <alignment horizontal="center"/>
    </xf>
    <xf numFmtId="167" fontId="8" fillId="8" borderId="23" xfId="2" applyNumberFormat="1" applyFont="1" applyFill="1" applyBorder="1" applyAlignment="1">
      <alignment horizontal="left"/>
    </xf>
    <xf numFmtId="0" fontId="0" fillId="0" borderId="51" xfId="0" applyBorder="1"/>
    <xf numFmtId="0" fontId="0" fillId="0" borderId="49" xfId="0" applyBorder="1"/>
    <xf numFmtId="164" fontId="6" fillId="4" borderId="49" xfId="3" applyNumberFormat="1" applyFont="1" applyBorder="1"/>
    <xf numFmtId="0" fontId="3" fillId="10" borderId="2" xfId="2" applyFill="1" applyBorder="1" applyAlignment="1">
      <alignment horizontal="right" indent="1"/>
    </xf>
    <xf numFmtId="164" fontId="8" fillId="3" borderId="53" xfId="1" applyFont="1" applyFill="1" applyBorder="1" applyAlignment="1" applyProtection="1">
      <alignment horizontal="center" vertical="center"/>
    </xf>
    <xf numFmtId="0" fontId="6" fillId="8" borderId="16" xfId="2" applyFont="1" applyFill="1" applyBorder="1" applyAlignment="1">
      <alignment horizontal="left"/>
    </xf>
    <xf numFmtId="164" fontId="6" fillId="3" borderId="50" xfId="3" applyNumberFormat="1" applyFont="1" applyFill="1" applyBorder="1"/>
    <xf numFmtId="167" fontId="8" fillId="8" borderId="16" xfId="2" applyNumberFormat="1" applyFont="1" applyFill="1" applyBorder="1" applyAlignment="1">
      <alignment horizontal="left"/>
    </xf>
    <xf numFmtId="0" fontId="4" fillId="5" borderId="5" xfId="0" applyFont="1" applyFill="1" applyBorder="1" applyAlignment="1">
      <alignment horizontal="left" vertical="top" wrapText="1"/>
    </xf>
    <xf numFmtId="0" fontId="13" fillId="5" borderId="32" xfId="0" applyFont="1" applyFill="1" applyBorder="1" applyAlignment="1" applyProtection="1">
      <alignment horizontal="left" vertical="top" wrapText="1"/>
      <protection locked="0"/>
    </xf>
    <xf numFmtId="0" fontId="13" fillId="5" borderId="33" xfId="0" applyFont="1" applyFill="1" applyBorder="1" applyAlignment="1" applyProtection="1">
      <alignment horizontal="left" vertical="top" wrapText="1"/>
      <protection locked="0"/>
    </xf>
    <xf numFmtId="2" fontId="13" fillId="5" borderId="32" xfId="0" applyNumberFormat="1" applyFont="1" applyFill="1" applyBorder="1" applyAlignment="1" applyProtection="1">
      <alignment horizontal="left" vertical="top" wrapText="1"/>
      <protection locked="0"/>
    </xf>
    <xf numFmtId="2" fontId="13" fillId="5" borderId="35" xfId="0" applyNumberFormat="1" applyFont="1" applyFill="1" applyBorder="1" applyAlignment="1" applyProtection="1">
      <alignment horizontal="left" vertical="top" wrapText="1"/>
      <protection locked="0"/>
    </xf>
    <xf numFmtId="0" fontId="13" fillId="5" borderId="36" xfId="0" applyFont="1" applyFill="1" applyBorder="1" applyAlignment="1" applyProtection="1">
      <alignment horizontal="left" vertical="top" wrapText="1"/>
      <protection locked="0"/>
    </xf>
    <xf numFmtId="0" fontId="13" fillId="5" borderId="33" xfId="0" applyFont="1" applyFill="1" applyBorder="1" applyAlignment="1" applyProtection="1">
      <alignment vertical="top" wrapText="1"/>
      <protection locked="0"/>
    </xf>
    <xf numFmtId="0" fontId="13" fillId="5" borderId="35" xfId="0" applyFont="1" applyFill="1" applyBorder="1" applyAlignment="1" applyProtection="1">
      <alignment horizontal="left" vertical="top" wrapText="1"/>
      <protection locked="0"/>
    </xf>
    <xf numFmtId="0" fontId="13" fillId="5" borderId="36" xfId="0" applyFont="1" applyFill="1" applyBorder="1" applyAlignment="1" applyProtection="1">
      <alignment vertical="top" wrapText="1"/>
      <protection locked="0"/>
    </xf>
    <xf numFmtId="0" fontId="22" fillId="8" borderId="39" xfId="0" applyFont="1" applyFill="1" applyBorder="1" applyAlignment="1">
      <alignment horizontal="right" vertical="center" wrapText="1"/>
    </xf>
    <xf numFmtId="0" fontId="22" fillId="8" borderId="32" xfId="0" applyFont="1" applyFill="1" applyBorder="1" applyAlignment="1">
      <alignment horizontal="right" vertical="center" wrapText="1"/>
    </xf>
    <xf numFmtId="0" fontId="6" fillId="8" borderId="8" xfId="2" applyFont="1" applyFill="1" applyBorder="1" applyAlignment="1">
      <alignment horizontal="center"/>
    </xf>
    <xf numFmtId="0" fontId="4" fillId="0" borderId="0" xfId="0" applyFont="1"/>
    <xf numFmtId="0" fontId="4" fillId="0" borderId="3" xfId="0" applyFont="1" applyBorder="1"/>
    <xf numFmtId="0" fontId="6" fillId="0" borderId="3" xfId="0" applyFont="1" applyBorder="1"/>
    <xf numFmtId="0" fontId="4" fillId="0" borderId="4" xfId="0" applyFont="1" applyBorder="1"/>
    <xf numFmtId="0" fontId="6" fillId="3" borderId="6" xfId="0" applyFont="1" applyFill="1" applyBorder="1"/>
    <xf numFmtId="0" fontId="3" fillId="10" borderId="8" xfId="2" applyFill="1" applyBorder="1" applyAlignment="1"/>
    <xf numFmtId="0" fontId="3" fillId="10" borderId="2" xfId="2" applyFill="1" applyBorder="1" applyAlignment="1"/>
    <xf numFmtId="0" fontId="9" fillId="0" borderId="3" xfId="0" applyFont="1" applyBorder="1" applyAlignment="1">
      <alignment horizontal="right"/>
    </xf>
    <xf numFmtId="0" fontId="6" fillId="8" borderId="23" xfId="2" applyFont="1" applyFill="1" applyBorder="1" applyAlignment="1">
      <alignment horizontal="right" indent="1"/>
    </xf>
    <xf numFmtId="0" fontId="6" fillId="3" borderId="23" xfId="2" applyFont="1" applyFill="1" applyBorder="1" applyAlignment="1">
      <alignment horizontal="right" indent="1"/>
    </xf>
    <xf numFmtId="164" fontId="6" fillId="3" borderId="17" xfId="3" applyNumberFormat="1" applyFont="1" applyFill="1" applyBorder="1"/>
    <xf numFmtId="0" fontId="19" fillId="9" borderId="0" xfId="15" applyFont="1" applyFill="1">
      <alignment vertical="center"/>
      <protection locked="0"/>
    </xf>
    <xf numFmtId="0" fontId="14" fillId="9" borderId="19" xfId="10" applyFont="1" applyFill="1" applyBorder="1" applyProtection="1">
      <protection locked="0"/>
    </xf>
    <xf numFmtId="0" fontId="14" fillId="9" borderId="20" xfId="10" applyFont="1" applyFill="1" applyBorder="1" applyProtection="1">
      <protection locked="0"/>
    </xf>
    <xf numFmtId="0" fontId="21" fillId="8" borderId="25" xfId="0" applyFont="1" applyFill="1" applyBorder="1" applyAlignment="1" applyProtection="1">
      <alignment horizontal="left" vertical="center" wrapText="1"/>
      <protection locked="0"/>
    </xf>
    <xf numFmtId="0" fontId="21" fillId="8" borderId="26" xfId="0" applyFont="1" applyFill="1" applyBorder="1" applyAlignment="1" applyProtection="1">
      <alignment horizontal="left" vertical="center" wrapText="1"/>
      <protection locked="0"/>
    </xf>
    <xf numFmtId="0" fontId="18" fillId="8" borderId="28" xfId="0" applyFont="1" applyFill="1" applyBorder="1" applyAlignment="1" applyProtection="1">
      <alignment horizontal="left" vertical="top" wrapText="1"/>
      <protection locked="0"/>
    </xf>
    <xf numFmtId="0" fontId="18" fillId="8" borderId="29" xfId="0" applyFont="1" applyFill="1" applyBorder="1" applyAlignment="1" applyProtection="1">
      <alignment horizontal="left" vertical="top" wrapText="1"/>
      <protection locked="0"/>
    </xf>
    <xf numFmtId="0" fontId="19" fillId="9" borderId="1" xfId="15" applyFont="1" applyFill="1" applyBorder="1">
      <alignment vertical="center"/>
      <protection locked="0"/>
    </xf>
    <xf numFmtId="0" fontId="14" fillId="9" borderId="37" xfId="10" applyFont="1" applyFill="1" applyBorder="1"/>
    <xf numFmtId="0" fontId="8" fillId="8" borderId="16" xfId="0" applyFont="1" applyFill="1" applyBorder="1" applyAlignment="1">
      <alignment horizontal="center" vertical="center" wrapText="1"/>
    </xf>
    <xf numFmtId="0" fontId="13" fillId="8" borderId="23" xfId="0" applyFont="1" applyFill="1" applyBorder="1" applyAlignment="1">
      <alignment horizontal="left" wrapText="1"/>
    </xf>
    <xf numFmtId="171" fontId="13" fillId="8" borderId="40" xfId="0" applyNumberFormat="1" applyFont="1" applyFill="1" applyBorder="1" applyAlignment="1">
      <alignment vertical="center" wrapText="1"/>
    </xf>
    <xf numFmtId="171" fontId="13" fillId="8" borderId="33" xfId="0" applyNumberFormat="1" applyFont="1" applyFill="1" applyBorder="1" applyAlignment="1">
      <alignment vertical="center" wrapText="1"/>
    </xf>
    <xf numFmtId="0" fontId="13" fillId="8" borderId="32" xfId="0" applyFont="1" applyFill="1" applyBorder="1" applyAlignment="1" applyProtection="1">
      <alignment horizontal="left" vertical="top" wrapText="1"/>
      <protection locked="0"/>
    </xf>
    <xf numFmtId="0" fontId="13" fillId="8" borderId="33" xfId="0" applyFont="1" applyFill="1" applyBorder="1" applyAlignment="1" applyProtection="1">
      <alignment vertical="top" wrapText="1"/>
      <protection locked="0"/>
    </xf>
    <xf numFmtId="164" fontId="6" fillId="4" borderId="2" xfId="3" applyNumberFormat="1" applyFont="1" applyBorder="1"/>
    <xf numFmtId="0" fontId="24" fillId="11" borderId="0" xfId="0" applyFont="1" applyFill="1"/>
    <xf numFmtId="2" fontId="29" fillId="0" borderId="0" xfId="0" applyNumberFormat="1" applyFont="1"/>
    <xf numFmtId="173" fontId="29" fillId="0" borderId="0" xfId="0" applyNumberFormat="1" applyFont="1"/>
    <xf numFmtId="0" fontId="29" fillId="0" borderId="0" xfId="0" applyFont="1"/>
    <xf numFmtId="164" fontId="4" fillId="3" borderId="23" xfId="1" applyFont="1" applyFill="1" applyBorder="1"/>
    <xf numFmtId="165" fontId="6" fillId="8" borderId="7" xfId="2" applyNumberFormat="1" applyFont="1" applyFill="1" applyBorder="1" applyAlignment="1">
      <alignment horizontal="center"/>
    </xf>
    <xf numFmtId="165" fontId="6" fillId="8" borderId="16" xfId="2" applyNumberFormat="1" applyFont="1" applyFill="1" applyBorder="1" applyAlignment="1">
      <alignment horizontal="center"/>
    </xf>
    <xf numFmtId="167" fontId="8" fillId="8" borderId="7" xfId="2" applyNumberFormat="1" applyFont="1" applyFill="1" applyBorder="1" applyAlignment="1">
      <alignment horizontal="center"/>
    </xf>
    <xf numFmtId="165" fontId="6" fillId="8" borderId="46" xfId="2" applyNumberFormat="1" applyFont="1" applyFill="1" applyBorder="1" applyAlignment="1">
      <alignment horizontal="center"/>
    </xf>
    <xf numFmtId="165" fontId="6" fillId="8" borderId="47" xfId="2" applyNumberFormat="1" applyFont="1" applyFill="1" applyBorder="1" applyAlignment="1">
      <alignment horizontal="center"/>
    </xf>
    <xf numFmtId="165" fontId="6" fillId="8" borderId="4" xfId="2" applyNumberFormat="1" applyFont="1" applyFill="1" applyBorder="1" applyAlignment="1">
      <alignment horizontal="center"/>
    </xf>
    <xf numFmtId="165" fontId="6" fillId="8" borderId="17" xfId="2" applyNumberFormat="1" applyFont="1" applyFill="1" applyBorder="1" applyAlignment="1">
      <alignment horizontal="center"/>
    </xf>
    <xf numFmtId="165" fontId="6" fillId="8" borderId="38" xfId="2" applyNumberFormat="1" applyFont="1" applyFill="1" applyBorder="1" applyAlignment="1">
      <alignment horizontal="center"/>
    </xf>
    <xf numFmtId="165" fontId="6" fillId="8" borderId="45" xfId="2" applyNumberFormat="1" applyFont="1" applyFill="1" applyBorder="1" applyAlignment="1">
      <alignment horizontal="center"/>
    </xf>
    <xf numFmtId="167" fontId="8" fillId="8" borderId="46" xfId="2" applyNumberFormat="1" applyFont="1" applyFill="1" applyBorder="1" applyAlignment="1">
      <alignment horizontal="center"/>
    </xf>
    <xf numFmtId="0" fontId="8" fillId="8" borderId="6" xfId="2" applyFont="1" applyFill="1" applyBorder="1" applyAlignment="1">
      <alignment horizontal="right"/>
    </xf>
    <xf numFmtId="0" fontId="9" fillId="5" borderId="0" xfId="0" applyFont="1" applyFill="1" applyAlignment="1">
      <alignment horizontal="center" vertical="center"/>
    </xf>
    <xf numFmtId="49" fontId="9" fillId="5" borderId="5" xfId="3" applyNumberFormat="1" applyFont="1" applyFill="1" applyBorder="1" applyAlignment="1">
      <alignment horizontal="center"/>
    </xf>
    <xf numFmtId="172" fontId="9" fillId="4" borderId="20" xfId="0" applyNumberFormat="1" applyFont="1" applyFill="1" applyBorder="1"/>
    <xf numFmtId="172" fontId="9" fillId="4" borderId="21" xfId="0" applyNumberFormat="1" applyFont="1" applyFill="1" applyBorder="1"/>
    <xf numFmtId="172" fontId="9" fillId="4" borderId="22" xfId="0" applyNumberFormat="1" applyFont="1" applyFill="1" applyBorder="1"/>
    <xf numFmtId="0" fontId="30" fillId="4" borderId="48" xfId="0" applyFont="1" applyFill="1" applyBorder="1"/>
    <xf numFmtId="0" fontId="9" fillId="6" borderId="0" xfId="0" applyFont="1" applyFill="1" applyAlignment="1">
      <alignment horizontal="center" vertical="center" wrapText="1"/>
    </xf>
    <xf numFmtId="165" fontId="6" fillId="8" borderId="1" xfId="2" applyNumberFormat="1" applyFont="1" applyFill="1" applyBorder="1" applyAlignment="1">
      <alignment horizontal="center"/>
    </xf>
    <xf numFmtId="165" fontId="6" fillId="8" borderId="11" xfId="2" applyNumberFormat="1" applyFont="1" applyFill="1" applyBorder="1" applyAlignment="1">
      <alignment horizontal="center"/>
    </xf>
    <xf numFmtId="165" fontId="6" fillId="8" borderId="0" xfId="2" applyNumberFormat="1" applyFont="1" applyFill="1" applyBorder="1" applyAlignment="1">
      <alignment horizontal="center"/>
    </xf>
    <xf numFmtId="15" fontId="9" fillId="6" borderId="0" xfId="0" applyNumberFormat="1" applyFont="1" applyFill="1" applyAlignment="1">
      <alignment horizontal="center" vertical="center"/>
    </xf>
    <xf numFmtId="10" fontId="8" fillId="5" borderId="0" xfId="5" applyNumberFormat="1" applyFont="1" applyFill="1" applyBorder="1" applyAlignment="1">
      <alignment horizontal="center" vertical="center"/>
    </xf>
    <xf numFmtId="10" fontId="8" fillId="5" borderId="4" xfId="5" applyNumberFormat="1" applyFont="1" applyFill="1" applyBorder="1" applyAlignment="1">
      <alignment horizontal="center" vertical="center"/>
    </xf>
    <xf numFmtId="14" fontId="8" fillId="5" borderId="3" xfId="4" applyNumberFormat="1" applyFont="1" applyBorder="1" applyAlignment="1">
      <alignment horizontal="right" vertical="center"/>
    </xf>
    <xf numFmtId="14" fontId="8" fillId="5" borderId="0" xfId="4" applyNumberFormat="1" applyFont="1" applyBorder="1" applyAlignment="1">
      <alignment horizontal="right" vertical="center"/>
    </xf>
    <xf numFmtId="14" fontId="8" fillId="5" borderId="10" xfId="4" applyNumberFormat="1" applyFont="1" applyBorder="1" applyAlignment="1">
      <alignment horizontal="right" vertical="center"/>
    </xf>
    <xf numFmtId="164" fontId="32" fillId="16" borderId="2" xfId="3" applyNumberFormat="1" applyFont="1" applyFill="1" applyBorder="1"/>
    <xf numFmtId="164" fontId="32" fillId="16" borderId="5" xfId="1" applyFont="1" applyFill="1" applyBorder="1" applyAlignment="1">
      <alignment horizontal="center" vertical="center"/>
    </xf>
    <xf numFmtId="0" fontId="4" fillId="17" borderId="5" xfId="0" applyFont="1" applyFill="1" applyBorder="1" applyAlignment="1">
      <alignment horizontal="left" vertical="top" wrapText="1"/>
    </xf>
    <xf numFmtId="10" fontId="8" fillId="5" borderId="5" xfId="5" applyNumberFormat="1" applyFont="1" applyFill="1" applyBorder="1" applyAlignment="1">
      <alignment horizontal="center" vertical="center"/>
    </xf>
    <xf numFmtId="164" fontId="31" fillId="16" borderId="8" xfId="0" applyNumberFormat="1" applyFont="1" applyFill="1" applyBorder="1" applyAlignment="1">
      <alignment horizontal="right" wrapText="1"/>
    </xf>
    <xf numFmtId="0" fontId="9" fillId="0" borderId="20"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5" xfId="0" applyFont="1" applyBorder="1" applyAlignment="1">
      <alignment horizontal="center" vertical="top"/>
    </xf>
    <xf numFmtId="0" fontId="3" fillId="9" borderId="1" xfId="2" applyFill="1" applyBorder="1" applyAlignment="1">
      <alignment horizontal="left"/>
    </xf>
    <xf numFmtId="0" fontId="29" fillId="9" borderId="1" xfId="0" applyFont="1" applyFill="1" applyBorder="1" applyAlignment="1">
      <alignment horizontal="left"/>
    </xf>
    <xf numFmtId="0" fontId="0" fillId="9" borderId="1" xfId="0" applyFill="1" applyBorder="1" applyAlignment="1">
      <alignment horizontal="left"/>
    </xf>
    <xf numFmtId="0" fontId="6" fillId="8" borderId="8" xfId="2" applyFont="1" applyFill="1" applyBorder="1" applyAlignment="1">
      <alignment horizontal="center"/>
    </xf>
    <xf numFmtId="0" fontId="6" fillId="8" borderId="2" xfId="2" applyFont="1" applyFill="1" applyBorder="1" applyAlignment="1">
      <alignment horizontal="center"/>
    </xf>
    <xf numFmtId="165" fontId="3" fillId="10" borderId="37" xfId="2" applyNumberFormat="1" applyFill="1" applyBorder="1" applyAlignment="1">
      <alignment horizontal="center"/>
    </xf>
    <xf numFmtId="165" fontId="3" fillId="10" borderId="1" xfId="2" applyNumberFormat="1" applyFill="1" applyBorder="1" applyAlignment="1">
      <alignment horizontal="center"/>
    </xf>
    <xf numFmtId="165" fontId="3" fillId="10" borderId="2" xfId="2" applyNumberFormat="1" applyFill="1" applyBorder="1" applyAlignment="1">
      <alignment horizontal="center"/>
    </xf>
    <xf numFmtId="165" fontId="3" fillId="10" borderId="6" xfId="2" applyNumberFormat="1" applyFill="1" applyBorder="1" applyAlignment="1">
      <alignment horizontal="center"/>
    </xf>
    <xf numFmtId="165" fontId="3" fillId="10" borderId="11" xfId="2" applyNumberFormat="1" applyFill="1" applyBorder="1" applyAlignment="1">
      <alignment horizontal="center"/>
    </xf>
    <xf numFmtId="165" fontId="3" fillId="10" borderId="50" xfId="2" applyNumberFormat="1" applyFill="1" applyBorder="1" applyAlignment="1">
      <alignment horizontal="center"/>
    </xf>
    <xf numFmtId="0" fontId="3" fillId="9" borderId="8" xfId="2" applyFill="1" applyBorder="1" applyAlignment="1">
      <alignment horizontal="left"/>
    </xf>
    <xf numFmtId="0" fontId="3" fillId="9" borderId="2" xfId="2" applyFill="1" applyBorder="1" applyAlignment="1">
      <alignment horizontal="left"/>
    </xf>
    <xf numFmtId="0" fontId="21" fillId="8" borderId="27" xfId="0" applyFont="1" applyFill="1" applyBorder="1" applyAlignment="1" applyProtection="1">
      <alignment horizontal="left" vertical="top" wrapText="1"/>
      <protection locked="0"/>
    </xf>
    <xf numFmtId="0" fontId="21" fillId="8" borderId="34" xfId="0" applyFont="1" applyFill="1" applyBorder="1" applyAlignment="1" applyProtection="1">
      <alignment horizontal="left" vertical="top" wrapText="1"/>
      <protection locked="0"/>
    </xf>
    <xf numFmtId="0" fontId="21" fillId="8" borderId="42" xfId="0" applyFont="1" applyFill="1" applyBorder="1" applyAlignment="1" applyProtection="1">
      <alignment horizontal="left" vertical="top" wrapText="1"/>
      <protection locked="0"/>
    </xf>
    <xf numFmtId="0" fontId="20" fillId="14" borderId="24" xfId="0" applyFont="1" applyFill="1" applyBorder="1" applyAlignment="1" applyProtection="1">
      <alignment horizontal="left" vertical="center" wrapText="1"/>
      <protection locked="0"/>
    </xf>
    <xf numFmtId="0" fontId="0" fillId="14" borderId="27" xfId="0" applyFill="1" applyBorder="1" applyAlignment="1" applyProtection="1">
      <alignment horizontal="left" vertical="center" wrapText="1"/>
      <protection locked="0"/>
    </xf>
    <xf numFmtId="0" fontId="21" fillId="8" borderId="30" xfId="0" applyFont="1" applyFill="1" applyBorder="1" applyAlignment="1" applyProtection="1">
      <alignment horizontal="left" vertical="top" wrapText="1"/>
      <protection locked="0"/>
    </xf>
    <xf numFmtId="0" fontId="21" fillId="8" borderId="31" xfId="0" applyFont="1" applyFill="1" applyBorder="1" applyAlignment="1" applyProtection="1">
      <alignment horizontal="left" vertical="top" wrapText="1"/>
      <protection locked="0"/>
    </xf>
    <xf numFmtId="0" fontId="21" fillId="8" borderId="41" xfId="0" applyFont="1" applyFill="1" applyBorder="1" applyAlignment="1" applyProtection="1">
      <alignment horizontal="left" vertical="top" wrapText="1"/>
      <protection locked="0"/>
    </xf>
    <xf numFmtId="0" fontId="21" fillId="3" borderId="27" xfId="0" applyFont="1" applyFill="1" applyBorder="1" applyAlignment="1" applyProtection="1">
      <alignment horizontal="left" vertical="top" wrapText="1"/>
      <protection locked="0"/>
    </xf>
    <xf numFmtId="0" fontId="21" fillId="3" borderId="34" xfId="0" applyFont="1" applyFill="1" applyBorder="1" applyAlignment="1" applyProtection="1">
      <alignment horizontal="left" vertical="top" wrapText="1"/>
      <protection locked="0"/>
    </xf>
    <xf numFmtId="0" fontId="21" fillId="3" borderId="42" xfId="0" applyFont="1" applyFill="1" applyBorder="1" applyAlignment="1" applyProtection="1">
      <alignment horizontal="left" vertical="top" wrapText="1"/>
      <protection locked="0"/>
    </xf>
    <xf numFmtId="0" fontId="20" fillId="14" borderId="38" xfId="0" applyFont="1" applyFill="1" applyBorder="1" applyAlignment="1">
      <alignment horizontal="left" vertical="top" wrapText="1"/>
    </xf>
  </cellXfs>
  <cellStyles count="20">
    <cellStyle name="Comma 12" xfId="16" xr:uid="{DBCEFA04-281D-4545-AF79-0154FD095289}"/>
    <cellStyle name="Currency" xfId="1" builtinId="4"/>
    <cellStyle name="dms_1" xfId="14" xr:uid="{B9D78A2B-A764-4A38-86D2-DDB829DDCD8D}"/>
    <cellStyle name="formula_driven" xfId="3" xr:uid="{CA7558A8-AB1E-4B23-9B7E-72D53A0107C4}"/>
    <cellStyle name="InputCellText" xfId="13" xr:uid="{B2E4414E-EF56-408B-A575-B38BC4C6D147}"/>
    <cellStyle name="Normal" xfId="0" builtinId="0"/>
    <cellStyle name="Normal 10" xfId="6" xr:uid="{99103D06-8D3E-4EE7-91A7-60AD842BD584}"/>
    <cellStyle name="Normal 114" xfId="10" xr:uid="{C0DD1714-E221-4029-A8A3-F87EE170471D}"/>
    <cellStyle name="Normal 13" xfId="8" xr:uid="{1F8914E1-81C4-4DD2-A38B-3B7F01CC4ABF}"/>
    <cellStyle name="Normal 13 2" xfId="11" xr:uid="{837FE12B-1025-46FE-8C46-7BB60ADB8A76}"/>
    <cellStyle name="Normal 2 2 2" xfId="7" xr:uid="{6B9E2F76-A0B0-4A94-B6F1-FA54BDA60E58}"/>
    <cellStyle name="Normal 2 4" xfId="18" xr:uid="{8726553C-A933-4CC5-B0FE-42E14991E719}"/>
    <cellStyle name="Normal 35" xfId="12" xr:uid="{56D96C20-6A49-4EA3-B822-7EC74D020DA8}"/>
    <cellStyle name="Normal 4" xfId="9" xr:uid="{70F663E0-787B-4E19-B996-D4168C652C4C}"/>
    <cellStyle name="Normal 4 2 4" xfId="19" xr:uid="{4B18B2F6-0BAF-42EA-BAA5-51E95788A541}"/>
    <cellStyle name="Percent" xfId="5" builtinId="5"/>
    <cellStyle name="Response_cell" xfId="4" xr:uid="{FB708E5A-073F-428D-A5D9-453B85938FCF}"/>
    <cellStyle name="Table_header" xfId="2" xr:uid="{0CB29527-7026-45DA-8B74-DB7AB8D21468}"/>
    <cellStyle name="TableLvl2" xfId="17" xr:uid="{FDCC0383-7820-4D2F-8C36-E79767EB6F0E}"/>
    <cellStyle name="TableLvl3" xfId="15" xr:uid="{6FBC8362-2CC4-48B7-817C-1E5245BF474A}"/>
  </cellStyles>
  <dxfs count="0"/>
  <tableStyles count="0" defaultTableStyle="TableStyleMedium2" defaultPivotStyle="PivotStyleLight16"/>
  <colors>
    <mruColors>
      <color rgb="FFD6FAD6"/>
      <color rgb="FFFFDED1"/>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44C5F-0331-4EE0-A71A-8F58A0A8FA11}">
  <sheetPr>
    <tabColor theme="1" tint="0.249977111117893"/>
  </sheetPr>
  <dimension ref="A1:XFD18"/>
  <sheetViews>
    <sheetView showGridLines="0" tabSelected="1" zoomScale="110" zoomScaleNormal="110" workbookViewId="0">
      <selection activeCell="C8" sqref="C8"/>
    </sheetView>
  </sheetViews>
  <sheetFormatPr defaultRowHeight="15" x14ac:dyDescent="0.25"/>
  <cols>
    <col min="2" max="2" width="38.85546875" customWidth="1"/>
    <col min="3" max="3" width="28.85546875" customWidth="1"/>
    <col min="6" max="10" width="13" customWidth="1"/>
    <col min="16384" max="16384" width="13.85546875" bestFit="1" customWidth="1"/>
  </cols>
  <sheetData>
    <row r="1" spans="1:11 16384:16384" ht="15.75" thickBot="1" x14ac:dyDescent="0.3">
      <c r="XFD1" t="s">
        <v>0</v>
      </c>
    </row>
    <row r="2" spans="1:11 16384:16384" ht="24" thickBot="1" x14ac:dyDescent="0.4">
      <c r="A2" s="23"/>
      <c r="B2" s="51" t="s">
        <v>1</v>
      </c>
      <c r="C2" s="52"/>
      <c r="D2" s="31"/>
      <c r="F2" s="253" t="s">
        <v>2</v>
      </c>
      <c r="G2" s="254"/>
      <c r="H2" s="254"/>
      <c r="I2" s="254"/>
      <c r="J2" s="255"/>
      <c r="XFD2" t="s">
        <v>3</v>
      </c>
    </row>
    <row r="3" spans="1:11 16384:16384" ht="15.75" thickBot="1" x14ac:dyDescent="0.3">
      <c r="B3" s="53"/>
      <c r="D3" s="17"/>
      <c r="F3" s="234" t="str">
        <f>C9</f>
        <v>2026-27</v>
      </c>
      <c r="G3" s="235" t="str">
        <f>IF($F$3="","",LEFT(F3,4)+1&amp;"-"&amp;MID(F3,3,2)+2)</f>
        <v>2027-28</v>
      </c>
      <c r="H3" s="235" t="str">
        <f>IF($F$3="","",LEFT(G3,4)+1&amp;"-"&amp;MID(G3,3,2)+2)</f>
        <v>2028-29</v>
      </c>
      <c r="I3" s="235" t="str">
        <f>IF($F$3="","",LEFT(H3,4)+1&amp;"-"&amp;MID(H3,3,2)+2)</f>
        <v>2029-30</v>
      </c>
      <c r="J3" s="236" t="str">
        <f>IF($F$3="","",LEFT(I3,4)+1&amp;"-"&amp;MID(I3,3,2)+2)</f>
        <v>2030-31</v>
      </c>
      <c r="XFD3" t="s">
        <v>4</v>
      </c>
    </row>
    <row r="4" spans="1:11 16384:16384" x14ac:dyDescent="0.25">
      <c r="B4" s="54" t="s">
        <v>5</v>
      </c>
      <c r="C4" s="238" t="s">
        <v>6</v>
      </c>
      <c r="D4" s="17"/>
      <c r="F4" s="217" t="str">
        <f>LEFT(C9,4)</f>
        <v>2026</v>
      </c>
      <c r="G4" s="217">
        <f>F4+1</f>
        <v>2027</v>
      </c>
      <c r="H4" s="217">
        <f t="shared" ref="H4:K4" si="0">G4+1</f>
        <v>2028</v>
      </c>
      <c r="I4" s="217">
        <f t="shared" si="0"/>
        <v>2029</v>
      </c>
      <c r="J4" s="217">
        <f t="shared" si="0"/>
        <v>2030</v>
      </c>
      <c r="K4" s="217">
        <f t="shared" si="0"/>
        <v>2031</v>
      </c>
      <c r="XFD4" t="s">
        <v>7</v>
      </c>
    </row>
    <row r="5" spans="1:11 16384:16384" x14ac:dyDescent="0.25">
      <c r="B5" s="54" t="s">
        <v>8</v>
      </c>
      <c r="C5" s="24" t="s">
        <v>9</v>
      </c>
      <c r="D5" s="17"/>
      <c r="F5" s="218">
        <f>DATE(F4,6,30)</f>
        <v>46203</v>
      </c>
      <c r="G5" s="219"/>
      <c r="H5" s="219"/>
      <c r="I5" s="219"/>
      <c r="J5" s="219"/>
      <c r="K5" s="219"/>
      <c r="XFD5" t="s">
        <v>10</v>
      </c>
    </row>
    <row r="6" spans="1:11 16384:16384" x14ac:dyDescent="0.25">
      <c r="B6" s="54" t="s">
        <v>11</v>
      </c>
      <c r="C6" s="24">
        <v>70250995390</v>
      </c>
      <c r="D6" s="17"/>
      <c r="XFD6" t="s">
        <v>12</v>
      </c>
    </row>
    <row r="7" spans="1:11 16384:16384" x14ac:dyDescent="0.25">
      <c r="B7" s="54" t="s">
        <v>13</v>
      </c>
      <c r="C7" s="242">
        <v>45862</v>
      </c>
      <c r="D7" s="17"/>
      <c r="F7" s="256" t="s">
        <v>14</v>
      </c>
      <c r="G7" s="256"/>
      <c r="H7" s="256"/>
      <c r="I7" s="256"/>
      <c r="J7" s="256"/>
      <c r="XFD7" t="s">
        <v>15</v>
      </c>
    </row>
    <row r="8" spans="1:11 16384:16384" ht="15.75" thickBot="1" x14ac:dyDescent="0.3">
      <c r="B8" s="54" t="s">
        <v>16</v>
      </c>
      <c r="C8" s="24" t="s">
        <v>17</v>
      </c>
      <c r="D8" s="17"/>
      <c r="F8" s="237" t="str">
        <f>IF($J$8="","",LEFT(G8,4)-1&amp;"-"&amp;RIGHT(G8,2)-1)</f>
        <v>2021-22</v>
      </c>
      <c r="G8" s="237" t="str">
        <f>IF($J$8="","",LEFT(H8,4)-1&amp;"-"&amp;RIGHT(H8,2)-1)</f>
        <v>2022-23</v>
      </c>
      <c r="H8" s="237" t="str">
        <f>IF($J$8="","",LEFT(I8,4)-1&amp;"-"&amp;RIGHT(I8,2)-1)</f>
        <v>2023-24</v>
      </c>
      <c r="I8" s="237" t="str">
        <f>IF($J$8="","",LEFT(J8,4)-1&amp;"-"&amp;RIGHT(J8,2)-1)</f>
        <v>2024-25</v>
      </c>
      <c r="J8" s="237" t="str">
        <f>IF($C$9="","",LEFT(C9,4)-1&amp;"-"&amp;RIGHT(C9,2)-1)</f>
        <v>2025-26</v>
      </c>
      <c r="XFD8" t="s">
        <v>18</v>
      </c>
    </row>
    <row r="9" spans="1:11 16384:16384" x14ac:dyDescent="0.25">
      <c r="B9" s="54" t="s">
        <v>19</v>
      </c>
      <c r="C9" s="232" t="s">
        <v>10</v>
      </c>
      <c r="D9" s="17"/>
      <c r="XFD9" t="s">
        <v>20</v>
      </c>
    </row>
    <row r="10" spans="1:11 16384:16384" x14ac:dyDescent="0.25">
      <c r="B10" s="37" t="s">
        <v>21</v>
      </c>
      <c r="C10" s="233" t="s">
        <v>22</v>
      </c>
      <c r="D10" s="55"/>
    </row>
    <row r="11" spans="1:11 16384:16384" x14ac:dyDescent="0.25">
      <c r="B11" s="53"/>
      <c r="D11" s="17"/>
    </row>
    <row r="12" spans="1:11 16384:16384" x14ac:dyDescent="0.25">
      <c r="B12" s="53"/>
      <c r="D12" s="17"/>
    </row>
    <row r="13" spans="1:11 16384:16384" x14ac:dyDescent="0.25">
      <c r="B13" s="20" t="s">
        <v>23</v>
      </c>
      <c r="D13" s="17"/>
    </row>
    <row r="14" spans="1:11 16384:16384" x14ac:dyDescent="0.25">
      <c r="B14" s="21" t="s">
        <v>24</v>
      </c>
      <c r="D14" s="17"/>
    </row>
    <row r="15" spans="1:11 16384:16384" x14ac:dyDescent="0.25">
      <c r="B15" s="53"/>
      <c r="D15" s="17"/>
    </row>
    <row r="16" spans="1:11 16384:16384" x14ac:dyDescent="0.25">
      <c r="B16" s="53"/>
      <c r="D16" s="17"/>
    </row>
    <row r="17" spans="2:4" x14ac:dyDescent="0.25">
      <c r="B17" s="53"/>
      <c r="D17" s="17"/>
    </row>
    <row r="18" spans="2:4" x14ac:dyDescent="0.25">
      <c r="B18" s="56"/>
      <c r="C18" s="57"/>
      <c r="D18" s="34"/>
    </row>
  </sheetData>
  <mergeCells count="2">
    <mergeCell ref="F2:J2"/>
    <mergeCell ref="F7:J7"/>
  </mergeCells>
  <phoneticPr fontId="27" type="noConversion"/>
  <dataValidations xWindow="481" yWindow="427" count="4">
    <dataValidation type="list" allowBlank="1" showInputMessage="1" showErrorMessage="1" sqref="C8" xr:uid="{C5878E4C-1DB0-4930-A53B-2FDD74CF56C5}">
      <formula1>"Yes, No"</formula1>
    </dataValidation>
    <dataValidation type="whole" errorStyle="warning" allowBlank="1" showInputMessage="1" showErrorMessage="1" errorTitle="ABN Format Error" error="The ABN needs to be 11 digits long." promptTitle="ABN" prompt="Please enter the 11 digit ABN associated with the business submitting the proposal." sqref="C6" xr:uid="{95DECEE1-B8EC-49F6-B4E9-51D6332C471B}">
      <formula1>0</formula1>
      <formula2>99999999999</formula2>
    </dataValidation>
    <dataValidation type="date" allowBlank="1" showInputMessage="1" showErrorMessage="1" promptTitle="Date submitted" prompt="Please record the date this proposal is to be submitted to the AER." sqref="C7" xr:uid="{619648DE-CEAB-44D0-8367-A8938D38F966}">
      <formula1>44743</formula1>
      <formula2>46965</formula2>
    </dataValidation>
    <dataValidation type="list" allowBlank="1" showInputMessage="1" showErrorMessage="1" sqref="C9" xr:uid="{1204723C-00D5-4EBE-B0EC-47C61FE986E6}">
      <formula1>$XFD$2:$XFD$9</formula1>
    </dataValidation>
  </dataValidations>
  <pageMargins left="0.7" right="0.7" top="0.75" bottom="0.75" header="0.3" footer="0.3"/>
  <pageSetup paperSize="9" orientation="portrait" r:id="rId1"/>
  <headerFooter>
    <oddFooter>&amp;L_x000D_&amp;1#&amp;"Calibri"&amp;10&amp;K000000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B650F-3D42-478E-8978-5F66DCB924E2}">
  <sheetPr>
    <tabColor theme="5" tint="-0.249977111117893"/>
  </sheetPr>
  <dimension ref="B2:E249"/>
  <sheetViews>
    <sheetView showGridLines="0" topLeftCell="A195" zoomScale="80" zoomScaleNormal="80" workbookViewId="0"/>
  </sheetViews>
  <sheetFormatPr defaultRowHeight="15" x14ac:dyDescent="0.25"/>
  <cols>
    <col min="3" max="3" width="29.5703125" customWidth="1"/>
    <col min="4" max="4" width="113" customWidth="1"/>
    <col min="5" max="5" width="46" customWidth="1"/>
  </cols>
  <sheetData>
    <row r="2" spans="2:5" ht="15.75" thickBot="1" x14ac:dyDescent="0.3"/>
    <row r="3" spans="2:5" ht="19.5" thickBot="1" x14ac:dyDescent="0.3">
      <c r="B3" s="102"/>
      <c r="C3" s="200" t="s">
        <v>202</v>
      </c>
      <c r="D3" s="201"/>
      <c r="E3" s="202"/>
    </row>
    <row r="4" spans="2:5" ht="26.1" customHeight="1" x14ac:dyDescent="0.25">
      <c r="B4" s="102"/>
      <c r="C4" s="273"/>
      <c r="D4" s="203" t="s">
        <v>203</v>
      </c>
      <c r="E4" s="204" t="s">
        <v>204</v>
      </c>
    </row>
    <row r="5" spans="2:5" ht="68.45" customHeight="1" thickBot="1" x14ac:dyDescent="0.3">
      <c r="B5" s="102"/>
      <c r="C5" s="274"/>
      <c r="D5" s="205" t="s">
        <v>205</v>
      </c>
      <c r="E5" s="206" t="s">
        <v>206</v>
      </c>
    </row>
    <row r="6" spans="2:5" x14ac:dyDescent="0.25">
      <c r="B6" s="104"/>
      <c r="C6" s="275" t="s">
        <v>207</v>
      </c>
      <c r="D6" s="276"/>
      <c r="E6" s="277"/>
    </row>
    <row r="7" spans="2:5" x14ac:dyDescent="0.25">
      <c r="B7" s="104"/>
      <c r="C7" s="178" t="s">
        <v>208</v>
      </c>
      <c r="D7" s="179" t="s">
        <v>209</v>
      </c>
      <c r="E7" s="179" t="s">
        <v>210</v>
      </c>
    </row>
    <row r="8" spans="2:5" ht="25.5" x14ac:dyDescent="0.25">
      <c r="B8" s="104"/>
      <c r="C8" s="178" t="s">
        <v>211</v>
      </c>
      <c r="D8" s="179" t="s">
        <v>212</v>
      </c>
      <c r="E8" s="179" t="s">
        <v>210</v>
      </c>
    </row>
    <row r="9" spans="2:5" x14ac:dyDescent="0.25">
      <c r="B9" s="104"/>
      <c r="C9" s="178"/>
      <c r="D9" s="179"/>
      <c r="E9" s="179"/>
    </row>
    <row r="10" spans="2:5" x14ac:dyDescent="0.25">
      <c r="B10" s="104"/>
      <c r="C10" s="270" t="s">
        <v>213</v>
      </c>
      <c r="D10" s="271"/>
      <c r="E10" s="272"/>
    </row>
    <row r="11" spans="2:5" ht="33" customHeight="1" x14ac:dyDescent="0.25">
      <c r="B11" s="104"/>
      <c r="C11" s="178" t="s">
        <v>214</v>
      </c>
      <c r="D11" s="179" t="s">
        <v>215</v>
      </c>
      <c r="E11" s="179" t="s">
        <v>210</v>
      </c>
    </row>
    <row r="12" spans="2:5" ht="33" customHeight="1" x14ac:dyDescent="0.25">
      <c r="B12" s="104"/>
      <c r="C12" s="178" t="s">
        <v>216</v>
      </c>
      <c r="D12" s="179" t="s">
        <v>217</v>
      </c>
      <c r="E12" s="179" t="s">
        <v>218</v>
      </c>
    </row>
    <row r="13" spans="2:5" x14ac:dyDescent="0.25">
      <c r="B13" s="104"/>
      <c r="C13" s="178"/>
      <c r="D13" s="179"/>
      <c r="E13" s="179"/>
    </row>
    <row r="14" spans="2:5" x14ac:dyDescent="0.25">
      <c r="B14" s="104"/>
      <c r="C14" s="178"/>
      <c r="D14" s="179"/>
      <c r="E14" s="179"/>
    </row>
    <row r="15" spans="2:5" x14ac:dyDescent="0.25">
      <c r="B15" s="104"/>
      <c r="C15" s="178"/>
      <c r="D15" s="179"/>
      <c r="E15" s="179"/>
    </row>
    <row r="16" spans="2:5" x14ac:dyDescent="0.25">
      <c r="B16" s="104"/>
      <c r="C16" s="178"/>
      <c r="D16" s="179"/>
      <c r="E16" s="179"/>
    </row>
    <row r="17" spans="2:5" x14ac:dyDescent="0.25">
      <c r="B17" s="104"/>
      <c r="C17" s="178"/>
      <c r="D17" s="179"/>
      <c r="E17" s="179"/>
    </row>
    <row r="18" spans="2:5" x14ac:dyDescent="0.25">
      <c r="B18" s="104"/>
      <c r="C18" s="178"/>
      <c r="D18" s="179"/>
      <c r="E18" s="179"/>
    </row>
    <row r="19" spans="2:5" x14ac:dyDescent="0.25">
      <c r="B19" s="104"/>
      <c r="C19" s="178"/>
      <c r="D19" s="179"/>
      <c r="E19" s="179"/>
    </row>
    <row r="20" spans="2:5" x14ac:dyDescent="0.25">
      <c r="B20" s="104"/>
      <c r="C20" s="178"/>
      <c r="D20" s="179"/>
      <c r="E20" s="179"/>
    </row>
    <row r="21" spans="2:5" x14ac:dyDescent="0.25">
      <c r="B21" s="104"/>
      <c r="C21" s="178"/>
      <c r="D21" s="179"/>
      <c r="E21" s="179"/>
    </row>
    <row r="22" spans="2:5" x14ac:dyDescent="0.25">
      <c r="B22" s="104"/>
      <c r="C22" s="178"/>
      <c r="D22" s="179"/>
      <c r="E22" s="179"/>
    </row>
    <row r="23" spans="2:5" x14ac:dyDescent="0.25">
      <c r="B23" s="104"/>
      <c r="C23" s="178"/>
      <c r="D23" s="179"/>
      <c r="E23" s="179"/>
    </row>
    <row r="24" spans="2:5" x14ac:dyDescent="0.25">
      <c r="B24" s="104"/>
      <c r="C24" s="178"/>
      <c r="D24" s="179"/>
      <c r="E24" s="179"/>
    </row>
    <row r="25" spans="2:5" x14ac:dyDescent="0.25">
      <c r="B25" s="104"/>
      <c r="C25" s="178"/>
      <c r="D25" s="179"/>
      <c r="E25" s="179"/>
    </row>
    <row r="26" spans="2:5" x14ac:dyDescent="0.25">
      <c r="B26" s="104"/>
      <c r="C26" s="178"/>
      <c r="D26" s="179"/>
      <c r="E26" s="179"/>
    </row>
    <row r="27" spans="2:5" x14ac:dyDescent="0.25">
      <c r="B27" s="104"/>
      <c r="C27" s="178"/>
      <c r="D27" s="179"/>
      <c r="E27" s="179"/>
    </row>
    <row r="28" spans="2:5" x14ac:dyDescent="0.25">
      <c r="B28" s="104"/>
      <c r="C28" s="270" t="s">
        <v>219</v>
      </c>
      <c r="D28" s="271"/>
      <c r="E28" s="272"/>
    </row>
    <row r="29" spans="2:5" ht="25.5" x14ac:dyDescent="0.25">
      <c r="B29" s="104"/>
      <c r="C29" s="178" t="s">
        <v>220</v>
      </c>
      <c r="D29" s="179" t="s">
        <v>221</v>
      </c>
      <c r="E29" s="179" t="s">
        <v>218</v>
      </c>
    </row>
    <row r="30" spans="2:5" ht="25.5" x14ac:dyDescent="0.25">
      <c r="B30" s="104"/>
      <c r="C30" s="178" t="s">
        <v>222</v>
      </c>
      <c r="D30" s="179" t="s">
        <v>223</v>
      </c>
      <c r="E30" s="179" t="s">
        <v>46</v>
      </c>
    </row>
    <row r="31" spans="2:5" x14ac:dyDescent="0.25">
      <c r="B31" s="104"/>
      <c r="C31" s="178"/>
      <c r="D31" s="179"/>
      <c r="E31" s="179"/>
    </row>
    <row r="32" spans="2:5" x14ac:dyDescent="0.25">
      <c r="B32" s="104"/>
      <c r="C32" s="270" t="s">
        <v>224</v>
      </c>
      <c r="D32" s="271"/>
      <c r="E32" s="272"/>
    </row>
    <row r="33" spans="2:5" x14ac:dyDescent="0.25">
      <c r="B33" s="104"/>
      <c r="C33" s="278" t="s">
        <v>225</v>
      </c>
      <c r="D33" s="279"/>
      <c r="E33" s="280"/>
    </row>
    <row r="34" spans="2:5" ht="25.5" x14ac:dyDescent="0.25">
      <c r="B34" s="104"/>
      <c r="C34" s="178" t="s">
        <v>226</v>
      </c>
      <c r="D34" s="179" t="s">
        <v>227</v>
      </c>
      <c r="E34" s="179" t="s">
        <v>218</v>
      </c>
    </row>
    <row r="35" spans="2:5" x14ac:dyDescent="0.25">
      <c r="B35" s="104"/>
      <c r="C35" s="178"/>
      <c r="D35" s="179"/>
      <c r="E35" s="179"/>
    </row>
    <row r="36" spans="2:5" x14ac:dyDescent="0.25">
      <c r="B36" s="104"/>
      <c r="C36" s="278" t="s">
        <v>228</v>
      </c>
      <c r="D36" s="279"/>
      <c r="E36" s="280"/>
    </row>
    <row r="37" spans="2:5" ht="25.5" x14ac:dyDescent="0.25">
      <c r="B37" s="104"/>
      <c r="C37" s="178" t="s">
        <v>229</v>
      </c>
      <c r="D37" s="179" t="s">
        <v>230</v>
      </c>
      <c r="E37" s="179" t="s">
        <v>218</v>
      </c>
    </row>
    <row r="38" spans="2:5" x14ac:dyDescent="0.25">
      <c r="B38" s="104"/>
      <c r="C38" s="178"/>
      <c r="D38" s="179"/>
      <c r="E38" s="179"/>
    </row>
    <row r="39" spans="2:5" x14ac:dyDescent="0.25">
      <c r="B39" s="104"/>
      <c r="C39" s="178"/>
      <c r="D39" s="179"/>
      <c r="E39" s="179"/>
    </row>
    <row r="40" spans="2:5" x14ac:dyDescent="0.25">
      <c r="B40" s="104"/>
      <c r="C40" s="178"/>
      <c r="D40" s="179"/>
      <c r="E40" s="179"/>
    </row>
    <row r="41" spans="2:5" x14ac:dyDescent="0.25">
      <c r="B41" s="104"/>
      <c r="C41" s="278" t="s">
        <v>231</v>
      </c>
      <c r="D41" s="279"/>
      <c r="E41" s="280"/>
    </row>
    <row r="42" spans="2:5" ht="25.5" x14ac:dyDescent="0.25">
      <c r="B42" s="104"/>
      <c r="C42" s="178" t="s">
        <v>232</v>
      </c>
      <c r="D42" s="179" t="s">
        <v>233</v>
      </c>
      <c r="E42" s="179" t="s">
        <v>218</v>
      </c>
    </row>
    <row r="43" spans="2:5" ht="25.5" x14ac:dyDescent="0.25">
      <c r="B43" s="104"/>
      <c r="C43" s="178" t="s">
        <v>234</v>
      </c>
      <c r="D43" s="179" t="s">
        <v>235</v>
      </c>
      <c r="E43" s="179" t="s">
        <v>218</v>
      </c>
    </row>
    <row r="44" spans="2:5" ht="38.25" x14ac:dyDescent="0.25">
      <c r="B44" s="104"/>
      <c r="C44" s="178" t="s">
        <v>236</v>
      </c>
      <c r="D44" s="179" t="s">
        <v>237</v>
      </c>
      <c r="E44" s="179" t="s">
        <v>218</v>
      </c>
    </row>
    <row r="45" spans="2:5" ht="25.5" x14ac:dyDescent="0.25">
      <c r="B45" s="104"/>
      <c r="C45" s="178" t="s">
        <v>238</v>
      </c>
      <c r="D45" s="179" t="s">
        <v>239</v>
      </c>
      <c r="E45" s="179" t="s">
        <v>218</v>
      </c>
    </row>
    <row r="46" spans="2:5" ht="38.25" x14ac:dyDescent="0.25">
      <c r="B46" s="104"/>
      <c r="C46" s="178" t="s">
        <v>240</v>
      </c>
      <c r="D46" s="179" t="s">
        <v>241</v>
      </c>
      <c r="E46" s="179" t="s">
        <v>218</v>
      </c>
    </row>
    <row r="47" spans="2:5" x14ac:dyDescent="0.25">
      <c r="B47" s="104"/>
      <c r="C47" s="178"/>
      <c r="D47" s="179"/>
      <c r="E47" s="179"/>
    </row>
    <row r="48" spans="2:5" x14ac:dyDescent="0.25">
      <c r="B48" s="104"/>
      <c r="C48" s="178"/>
      <c r="D48" s="179"/>
      <c r="E48" s="179"/>
    </row>
    <row r="49" spans="2:5" x14ac:dyDescent="0.25">
      <c r="B49" s="104"/>
      <c r="C49" s="178"/>
      <c r="D49" s="179"/>
      <c r="E49" s="179"/>
    </row>
    <row r="50" spans="2:5" x14ac:dyDescent="0.25">
      <c r="B50" s="104"/>
      <c r="C50" s="178"/>
      <c r="D50" s="179"/>
      <c r="E50" s="179"/>
    </row>
    <row r="51" spans="2:5" x14ac:dyDescent="0.25">
      <c r="B51" s="104"/>
      <c r="C51" s="178"/>
      <c r="D51" s="179"/>
      <c r="E51" s="179"/>
    </row>
    <row r="52" spans="2:5" x14ac:dyDescent="0.25">
      <c r="B52" s="104"/>
      <c r="C52" s="178"/>
      <c r="D52" s="179"/>
      <c r="E52" s="179"/>
    </row>
    <row r="53" spans="2:5" x14ac:dyDescent="0.25">
      <c r="B53" s="104"/>
      <c r="C53" s="178"/>
      <c r="D53" s="179"/>
      <c r="E53" s="179"/>
    </row>
    <row r="54" spans="2:5" x14ac:dyDescent="0.25">
      <c r="B54" s="104"/>
      <c r="C54" s="178"/>
      <c r="D54" s="179"/>
      <c r="E54" s="179"/>
    </row>
    <row r="55" spans="2:5" x14ac:dyDescent="0.25">
      <c r="B55" s="104"/>
      <c r="C55" s="178"/>
      <c r="D55" s="179"/>
      <c r="E55" s="179"/>
    </row>
    <row r="56" spans="2:5" x14ac:dyDescent="0.25">
      <c r="B56" s="104"/>
      <c r="C56" s="178"/>
      <c r="D56" s="179"/>
      <c r="E56" s="179"/>
    </row>
    <row r="57" spans="2:5" x14ac:dyDescent="0.25">
      <c r="B57" s="104"/>
      <c r="C57" s="178"/>
      <c r="D57" s="179"/>
      <c r="E57" s="179"/>
    </row>
    <row r="58" spans="2:5" x14ac:dyDescent="0.25">
      <c r="B58" s="104"/>
      <c r="C58" s="178"/>
      <c r="D58" s="179"/>
      <c r="E58" s="179"/>
    </row>
    <row r="59" spans="2:5" x14ac:dyDescent="0.25">
      <c r="B59" s="104"/>
      <c r="C59" s="178"/>
      <c r="D59" s="179"/>
      <c r="E59" s="179"/>
    </row>
    <row r="60" spans="2:5" x14ac:dyDescent="0.25">
      <c r="B60" s="104"/>
      <c r="C60" s="178"/>
      <c r="D60" s="179"/>
      <c r="E60" s="179"/>
    </row>
    <row r="61" spans="2:5" x14ac:dyDescent="0.25">
      <c r="B61" s="104"/>
      <c r="C61" s="178"/>
      <c r="D61" s="179"/>
      <c r="E61" s="179"/>
    </row>
    <row r="62" spans="2:5" x14ac:dyDescent="0.25">
      <c r="B62" s="104"/>
      <c r="C62" s="178"/>
      <c r="D62" s="179"/>
      <c r="E62" s="179"/>
    </row>
    <row r="63" spans="2:5" x14ac:dyDescent="0.25">
      <c r="B63" s="104"/>
      <c r="C63" s="178"/>
      <c r="D63" s="179"/>
      <c r="E63" s="179"/>
    </row>
    <row r="64" spans="2:5" x14ac:dyDescent="0.25">
      <c r="B64" s="104"/>
      <c r="C64" s="178"/>
      <c r="D64" s="179"/>
      <c r="E64" s="179"/>
    </row>
    <row r="65" spans="2:5" x14ac:dyDescent="0.25">
      <c r="B65" s="104"/>
      <c r="C65" s="270" t="s">
        <v>242</v>
      </c>
      <c r="D65" s="271"/>
      <c r="E65" s="272"/>
    </row>
    <row r="66" spans="2:5" ht="25.5" x14ac:dyDescent="0.25">
      <c r="B66" s="104"/>
      <c r="C66" s="180" t="s">
        <v>243</v>
      </c>
      <c r="D66" s="179" t="s">
        <v>244</v>
      </c>
      <c r="E66" s="179" t="s">
        <v>46</v>
      </c>
    </row>
    <row r="67" spans="2:5" x14ac:dyDescent="0.25">
      <c r="B67" s="104"/>
      <c r="C67" s="180"/>
      <c r="D67" s="179"/>
      <c r="E67" s="179"/>
    </row>
    <row r="68" spans="2:5" x14ac:dyDescent="0.25">
      <c r="B68" s="104"/>
      <c r="C68" s="180"/>
      <c r="D68" s="179"/>
      <c r="E68" s="179"/>
    </row>
    <row r="69" spans="2:5" x14ac:dyDescent="0.25">
      <c r="B69" s="104"/>
      <c r="C69" s="180"/>
      <c r="D69" s="179"/>
      <c r="E69" s="179"/>
    </row>
    <row r="70" spans="2:5" x14ac:dyDescent="0.25">
      <c r="B70" s="104"/>
      <c r="C70" s="270" t="s">
        <v>245</v>
      </c>
      <c r="D70" s="271"/>
      <c r="E70" s="272"/>
    </row>
    <row r="71" spans="2:5" ht="38.25" x14ac:dyDescent="0.25">
      <c r="B71" s="104"/>
      <c r="C71" s="180" t="s">
        <v>246</v>
      </c>
      <c r="D71" s="179" t="s">
        <v>247</v>
      </c>
      <c r="E71" s="179" t="s">
        <v>218</v>
      </c>
    </row>
    <row r="72" spans="2:5" ht="25.5" x14ac:dyDescent="0.25">
      <c r="B72" s="104"/>
      <c r="C72" s="180" t="s">
        <v>248</v>
      </c>
      <c r="D72" s="179" t="s">
        <v>249</v>
      </c>
      <c r="E72" s="179" t="s">
        <v>46</v>
      </c>
    </row>
    <row r="73" spans="2:5" ht="25.5" x14ac:dyDescent="0.25">
      <c r="B73" s="104"/>
      <c r="C73" s="180" t="s">
        <v>250</v>
      </c>
      <c r="D73" s="179" t="s">
        <v>251</v>
      </c>
      <c r="E73" s="179" t="s">
        <v>46</v>
      </c>
    </row>
    <row r="74" spans="2:5" ht="25.5" x14ac:dyDescent="0.25">
      <c r="B74" s="104"/>
      <c r="C74" s="180" t="s">
        <v>252</v>
      </c>
      <c r="D74" s="179" t="s">
        <v>253</v>
      </c>
      <c r="E74" s="179" t="s">
        <v>254</v>
      </c>
    </row>
    <row r="75" spans="2:5" ht="25.5" x14ac:dyDescent="0.25">
      <c r="B75" s="104"/>
      <c r="C75" s="180" t="s">
        <v>255</v>
      </c>
      <c r="D75" s="179" t="s">
        <v>256</v>
      </c>
      <c r="E75" s="179" t="s">
        <v>254</v>
      </c>
    </row>
    <row r="76" spans="2:5" ht="25.5" x14ac:dyDescent="0.25">
      <c r="B76" s="104"/>
      <c r="C76" s="180" t="s">
        <v>257</v>
      </c>
      <c r="D76" s="179" t="s">
        <v>258</v>
      </c>
      <c r="E76" s="179" t="s">
        <v>254</v>
      </c>
    </row>
    <row r="77" spans="2:5" ht="25.5" x14ac:dyDescent="0.25">
      <c r="B77" s="104"/>
      <c r="C77" s="180" t="s">
        <v>259</v>
      </c>
      <c r="D77" s="179" t="s">
        <v>260</v>
      </c>
      <c r="E77" s="179" t="s">
        <v>254</v>
      </c>
    </row>
    <row r="78" spans="2:5" ht="25.5" x14ac:dyDescent="0.25">
      <c r="B78" s="104"/>
      <c r="C78" s="180" t="s">
        <v>261</v>
      </c>
      <c r="D78" s="179" t="s">
        <v>262</v>
      </c>
      <c r="E78" s="179" t="s">
        <v>254</v>
      </c>
    </row>
    <row r="79" spans="2:5" ht="25.5" x14ac:dyDescent="0.25">
      <c r="B79" s="104"/>
      <c r="C79" s="180" t="s">
        <v>263</v>
      </c>
      <c r="D79" s="179" t="s">
        <v>264</v>
      </c>
      <c r="E79" s="179" t="s">
        <v>254</v>
      </c>
    </row>
    <row r="80" spans="2:5" x14ac:dyDescent="0.25">
      <c r="B80" s="104"/>
      <c r="C80" s="180"/>
      <c r="D80" s="179"/>
      <c r="E80" s="179"/>
    </row>
    <row r="81" spans="2:5" x14ac:dyDescent="0.25">
      <c r="B81" s="104"/>
      <c r="C81" s="180"/>
      <c r="D81" s="179"/>
      <c r="E81" s="179"/>
    </row>
    <row r="82" spans="2:5" x14ac:dyDescent="0.25">
      <c r="B82" s="104"/>
      <c r="C82" s="180"/>
      <c r="D82" s="179"/>
      <c r="E82" s="179"/>
    </row>
    <row r="83" spans="2:5" x14ac:dyDescent="0.25">
      <c r="B83" s="104"/>
      <c r="C83" s="180"/>
      <c r="D83" s="179"/>
      <c r="E83" s="179"/>
    </row>
    <row r="84" spans="2:5" x14ac:dyDescent="0.25">
      <c r="B84" s="104"/>
      <c r="C84" s="180"/>
      <c r="D84" s="179"/>
      <c r="E84" s="179"/>
    </row>
    <row r="85" spans="2:5" x14ac:dyDescent="0.25">
      <c r="B85" s="104"/>
      <c r="C85" s="180"/>
      <c r="D85" s="179"/>
      <c r="E85" s="179"/>
    </row>
    <row r="86" spans="2:5" x14ac:dyDescent="0.25">
      <c r="B86" s="104"/>
      <c r="C86" s="180"/>
      <c r="D86" s="179"/>
      <c r="E86" s="179"/>
    </row>
    <row r="87" spans="2:5" x14ac:dyDescent="0.25">
      <c r="B87" s="104"/>
      <c r="C87" s="180"/>
      <c r="D87" s="179"/>
      <c r="E87" s="179"/>
    </row>
    <row r="88" spans="2:5" x14ac:dyDescent="0.25">
      <c r="B88" s="104"/>
      <c r="C88" s="180"/>
      <c r="D88" s="179"/>
      <c r="E88" s="179"/>
    </row>
    <row r="89" spans="2:5" x14ac:dyDescent="0.25">
      <c r="B89" s="104"/>
      <c r="C89" s="180"/>
      <c r="D89" s="179"/>
      <c r="E89" s="179"/>
    </row>
    <row r="90" spans="2:5" x14ac:dyDescent="0.25">
      <c r="B90" s="104"/>
      <c r="C90" s="180"/>
      <c r="D90" s="179"/>
      <c r="E90" s="179"/>
    </row>
    <row r="91" spans="2:5" x14ac:dyDescent="0.25">
      <c r="B91" s="104"/>
      <c r="C91" s="180"/>
      <c r="D91" s="179"/>
      <c r="E91" s="179"/>
    </row>
    <row r="92" spans="2:5" x14ac:dyDescent="0.25">
      <c r="B92" s="104"/>
      <c r="C92" s="180"/>
      <c r="D92" s="179"/>
      <c r="E92" s="179"/>
    </row>
    <row r="93" spans="2:5" x14ac:dyDescent="0.25">
      <c r="B93" s="104"/>
      <c r="C93" s="180"/>
      <c r="D93" s="179"/>
      <c r="E93" s="179"/>
    </row>
    <row r="94" spans="2:5" x14ac:dyDescent="0.25">
      <c r="B94" s="104"/>
      <c r="C94" s="180"/>
      <c r="D94" s="179"/>
      <c r="E94" s="179"/>
    </row>
    <row r="95" spans="2:5" x14ac:dyDescent="0.25">
      <c r="B95" s="104"/>
      <c r="C95" s="180"/>
      <c r="D95" s="179"/>
      <c r="E95" s="179"/>
    </row>
    <row r="96" spans="2:5" x14ac:dyDescent="0.25">
      <c r="B96" s="104"/>
      <c r="C96" s="180"/>
      <c r="D96" s="179"/>
      <c r="E96" s="179"/>
    </row>
    <row r="97" spans="2:5" x14ac:dyDescent="0.25">
      <c r="B97" s="104"/>
      <c r="C97" s="180"/>
      <c r="D97" s="179"/>
      <c r="E97" s="179"/>
    </row>
    <row r="98" spans="2:5" x14ac:dyDescent="0.25">
      <c r="B98" s="104"/>
      <c r="C98" s="180"/>
      <c r="D98" s="179"/>
      <c r="E98" s="179"/>
    </row>
    <row r="99" spans="2:5" x14ac:dyDescent="0.25">
      <c r="B99" s="104"/>
      <c r="C99" s="180"/>
      <c r="D99" s="179"/>
      <c r="E99" s="179"/>
    </row>
    <row r="100" spans="2:5" x14ac:dyDescent="0.25">
      <c r="B100" s="104"/>
      <c r="C100" s="180"/>
      <c r="D100" s="179"/>
      <c r="E100" s="179"/>
    </row>
    <row r="101" spans="2:5" x14ac:dyDescent="0.25">
      <c r="B101" s="104"/>
      <c r="C101" s="180"/>
      <c r="D101" s="179"/>
      <c r="E101" s="179"/>
    </row>
    <row r="102" spans="2:5" x14ac:dyDescent="0.25">
      <c r="B102" s="104"/>
      <c r="C102" s="180"/>
      <c r="D102" s="179"/>
      <c r="E102" s="179"/>
    </row>
    <row r="103" spans="2:5" x14ac:dyDescent="0.25">
      <c r="B103" s="104"/>
      <c r="C103" s="180"/>
      <c r="D103" s="179"/>
      <c r="E103" s="179"/>
    </row>
    <row r="104" spans="2:5" x14ac:dyDescent="0.25">
      <c r="B104" s="104"/>
      <c r="C104" s="180"/>
      <c r="D104" s="179"/>
      <c r="E104" s="179"/>
    </row>
    <row r="105" spans="2:5" x14ac:dyDescent="0.25">
      <c r="B105" s="104"/>
      <c r="C105" s="180"/>
      <c r="D105" s="179"/>
      <c r="E105" s="179"/>
    </row>
    <row r="106" spans="2:5" x14ac:dyDescent="0.25">
      <c r="B106" s="104"/>
      <c r="C106" s="180"/>
      <c r="D106" s="179"/>
      <c r="E106" s="179"/>
    </row>
    <row r="107" spans="2:5" x14ac:dyDescent="0.25">
      <c r="B107" s="104"/>
      <c r="C107" s="180"/>
      <c r="D107" s="179"/>
      <c r="E107" s="179"/>
    </row>
    <row r="108" spans="2:5" x14ac:dyDescent="0.25">
      <c r="B108" s="104"/>
      <c r="C108" s="180"/>
      <c r="D108" s="179"/>
      <c r="E108" s="179"/>
    </row>
    <row r="109" spans="2:5" x14ac:dyDescent="0.25">
      <c r="B109" s="104"/>
      <c r="C109" s="180"/>
      <c r="D109" s="179"/>
      <c r="E109" s="179"/>
    </row>
    <row r="110" spans="2:5" x14ac:dyDescent="0.25">
      <c r="B110" s="104"/>
      <c r="C110" s="180"/>
      <c r="D110" s="179"/>
      <c r="E110" s="179"/>
    </row>
    <row r="111" spans="2:5" x14ac:dyDescent="0.25">
      <c r="B111" s="104"/>
      <c r="C111" s="180"/>
      <c r="D111" s="179"/>
      <c r="E111" s="179"/>
    </row>
    <row r="112" spans="2:5" x14ac:dyDescent="0.25">
      <c r="B112" s="104"/>
      <c r="C112" s="180"/>
      <c r="D112" s="179"/>
      <c r="E112" s="179"/>
    </row>
    <row r="113" spans="2:5" x14ac:dyDescent="0.25">
      <c r="B113" s="104"/>
      <c r="C113" s="180"/>
      <c r="D113" s="179"/>
      <c r="E113" s="179"/>
    </row>
    <row r="114" spans="2:5" x14ac:dyDescent="0.25">
      <c r="B114" s="104"/>
      <c r="C114" s="180"/>
      <c r="D114" s="179"/>
      <c r="E114" s="179"/>
    </row>
    <row r="115" spans="2:5" x14ac:dyDescent="0.25">
      <c r="B115" s="104"/>
      <c r="C115" s="180"/>
      <c r="D115" s="179"/>
      <c r="E115" s="179"/>
    </row>
    <row r="116" spans="2:5" x14ac:dyDescent="0.25">
      <c r="B116" s="104"/>
      <c r="C116" s="180"/>
      <c r="D116" s="179"/>
      <c r="E116" s="179"/>
    </row>
    <row r="117" spans="2:5" x14ac:dyDescent="0.25">
      <c r="B117" s="104"/>
      <c r="C117" s="180"/>
      <c r="D117" s="179"/>
      <c r="E117" s="179"/>
    </row>
    <row r="118" spans="2:5" x14ac:dyDescent="0.25">
      <c r="B118" s="104"/>
      <c r="C118" s="180"/>
      <c r="D118" s="179"/>
      <c r="E118" s="179"/>
    </row>
    <row r="119" spans="2:5" x14ac:dyDescent="0.25">
      <c r="B119" s="104"/>
      <c r="C119" s="180"/>
      <c r="D119" s="179"/>
      <c r="E119" s="179"/>
    </row>
    <row r="120" spans="2:5" x14ac:dyDescent="0.25">
      <c r="B120" s="104"/>
      <c r="C120" s="180"/>
      <c r="D120" s="179"/>
      <c r="E120" s="179"/>
    </row>
    <row r="121" spans="2:5" x14ac:dyDescent="0.25">
      <c r="B121" s="104"/>
      <c r="C121" s="180"/>
      <c r="D121" s="179"/>
      <c r="E121" s="179"/>
    </row>
    <row r="122" spans="2:5" x14ac:dyDescent="0.25">
      <c r="B122" s="104"/>
      <c r="C122" s="180"/>
      <c r="D122" s="179"/>
      <c r="E122" s="179"/>
    </row>
    <row r="123" spans="2:5" x14ac:dyDescent="0.25">
      <c r="B123" s="104"/>
      <c r="C123" s="180"/>
      <c r="D123" s="179"/>
      <c r="E123" s="179"/>
    </row>
    <row r="124" spans="2:5" x14ac:dyDescent="0.25">
      <c r="B124" s="104"/>
      <c r="C124" s="180"/>
      <c r="D124" s="179"/>
      <c r="E124" s="179"/>
    </row>
    <row r="125" spans="2:5" x14ac:dyDescent="0.25">
      <c r="B125" s="104"/>
      <c r="C125" s="180"/>
      <c r="D125" s="179"/>
      <c r="E125" s="179"/>
    </row>
    <row r="126" spans="2:5" x14ac:dyDescent="0.25">
      <c r="B126" s="104"/>
      <c r="C126" s="180"/>
      <c r="D126" s="179"/>
      <c r="E126" s="179"/>
    </row>
    <row r="127" spans="2:5" x14ac:dyDescent="0.25">
      <c r="B127" s="104"/>
      <c r="C127" s="180"/>
      <c r="D127" s="179"/>
      <c r="E127" s="179"/>
    </row>
    <row r="128" spans="2:5" x14ac:dyDescent="0.25">
      <c r="B128" s="104"/>
      <c r="C128" s="180"/>
      <c r="D128" s="179"/>
      <c r="E128" s="179"/>
    </row>
    <row r="129" spans="2:5" x14ac:dyDescent="0.25">
      <c r="B129" s="104"/>
      <c r="C129" s="180"/>
      <c r="D129" s="179"/>
      <c r="E129" s="179"/>
    </row>
    <row r="130" spans="2:5" x14ac:dyDescent="0.25">
      <c r="B130" s="104"/>
      <c r="C130" s="180"/>
      <c r="D130" s="179"/>
      <c r="E130" s="179"/>
    </row>
    <row r="131" spans="2:5" x14ac:dyDescent="0.25">
      <c r="B131" s="104"/>
      <c r="C131" s="180"/>
      <c r="D131" s="179"/>
      <c r="E131" s="179"/>
    </row>
    <row r="132" spans="2:5" x14ac:dyDescent="0.25">
      <c r="B132" s="104"/>
      <c r="C132" s="180"/>
      <c r="D132" s="179"/>
      <c r="E132" s="179"/>
    </row>
    <row r="133" spans="2:5" x14ac:dyDescent="0.25">
      <c r="B133" s="104"/>
      <c r="C133" s="180"/>
      <c r="D133" s="179"/>
      <c r="E133" s="179"/>
    </row>
    <row r="134" spans="2:5" x14ac:dyDescent="0.25">
      <c r="B134" s="104"/>
      <c r="C134" s="180"/>
      <c r="D134" s="179"/>
      <c r="E134" s="179"/>
    </row>
    <row r="135" spans="2:5" x14ac:dyDescent="0.25">
      <c r="B135" s="104"/>
      <c r="C135" s="180"/>
      <c r="D135" s="179"/>
      <c r="E135" s="179"/>
    </row>
    <row r="136" spans="2:5" x14ac:dyDescent="0.25">
      <c r="B136" s="104"/>
      <c r="C136" s="180"/>
      <c r="D136" s="179"/>
      <c r="E136" s="179"/>
    </row>
    <row r="137" spans="2:5" x14ac:dyDescent="0.25">
      <c r="B137" s="104"/>
      <c r="C137" s="180"/>
      <c r="D137" s="179"/>
      <c r="E137" s="179"/>
    </row>
    <row r="138" spans="2:5" x14ac:dyDescent="0.25">
      <c r="B138" s="104"/>
      <c r="C138" s="180"/>
      <c r="D138" s="179"/>
      <c r="E138" s="179"/>
    </row>
    <row r="139" spans="2:5" x14ac:dyDescent="0.25">
      <c r="B139" s="104"/>
      <c r="C139" s="180"/>
      <c r="D139" s="179"/>
      <c r="E139" s="179"/>
    </row>
    <row r="140" spans="2:5" x14ac:dyDescent="0.25">
      <c r="B140" s="104"/>
      <c r="C140" s="180"/>
      <c r="D140" s="179"/>
      <c r="E140" s="179"/>
    </row>
    <row r="141" spans="2:5" x14ac:dyDescent="0.25">
      <c r="B141" s="104"/>
      <c r="C141" s="180"/>
      <c r="D141" s="179"/>
      <c r="E141" s="179"/>
    </row>
    <row r="142" spans="2:5" x14ac:dyDescent="0.25">
      <c r="B142" s="104"/>
      <c r="C142" s="180"/>
      <c r="D142" s="179"/>
      <c r="E142" s="179"/>
    </row>
    <row r="143" spans="2:5" x14ac:dyDescent="0.25">
      <c r="B143" s="104"/>
      <c r="C143" s="180"/>
      <c r="D143" s="179"/>
      <c r="E143" s="179"/>
    </row>
    <row r="144" spans="2:5" x14ac:dyDescent="0.25">
      <c r="B144" s="104"/>
      <c r="C144" s="180"/>
      <c r="D144" s="179"/>
      <c r="E144" s="179"/>
    </row>
    <row r="145" spans="2:5" x14ac:dyDescent="0.25">
      <c r="B145" s="104"/>
      <c r="C145" s="180"/>
      <c r="D145" s="179"/>
      <c r="E145" s="179"/>
    </row>
    <row r="146" spans="2:5" x14ac:dyDescent="0.25">
      <c r="B146" s="104"/>
      <c r="C146" s="180"/>
      <c r="D146" s="179"/>
      <c r="E146" s="179"/>
    </row>
    <row r="147" spans="2:5" x14ac:dyDescent="0.25">
      <c r="B147" s="104"/>
      <c r="C147" s="180"/>
      <c r="D147" s="179"/>
      <c r="E147" s="179"/>
    </row>
    <row r="148" spans="2:5" x14ac:dyDescent="0.25">
      <c r="B148" s="104"/>
      <c r="C148" s="180"/>
      <c r="D148" s="179"/>
      <c r="E148" s="179"/>
    </row>
    <row r="149" spans="2:5" x14ac:dyDescent="0.25">
      <c r="B149" s="104"/>
      <c r="C149" s="180"/>
      <c r="D149" s="179"/>
      <c r="E149" s="179"/>
    </row>
    <row r="150" spans="2:5" x14ac:dyDescent="0.25">
      <c r="B150" s="104"/>
      <c r="C150" s="270" t="s">
        <v>265</v>
      </c>
      <c r="D150" s="271"/>
      <c r="E150" s="272"/>
    </row>
    <row r="151" spans="2:5" ht="25.5" x14ac:dyDescent="0.25">
      <c r="B151" s="104"/>
      <c r="C151" s="180" t="s">
        <v>266</v>
      </c>
      <c r="D151" s="179" t="s">
        <v>267</v>
      </c>
      <c r="E151" s="179" t="s">
        <v>218</v>
      </c>
    </row>
    <row r="152" spans="2:5" x14ac:dyDescent="0.25">
      <c r="B152" s="104"/>
      <c r="C152" s="180"/>
      <c r="D152" s="179"/>
      <c r="E152" s="179"/>
    </row>
    <row r="153" spans="2:5" x14ac:dyDescent="0.25">
      <c r="B153" s="104"/>
      <c r="C153" s="180"/>
      <c r="D153" s="179"/>
      <c r="E153" s="179"/>
    </row>
    <row r="154" spans="2:5" x14ac:dyDescent="0.25">
      <c r="B154" s="104"/>
      <c r="C154" s="180"/>
      <c r="D154" s="179"/>
      <c r="E154" s="179"/>
    </row>
    <row r="155" spans="2:5" x14ac:dyDescent="0.25">
      <c r="B155" s="104"/>
      <c r="C155" s="270" t="s">
        <v>268</v>
      </c>
      <c r="D155" s="271"/>
      <c r="E155" s="272"/>
    </row>
    <row r="156" spans="2:5" x14ac:dyDescent="0.25">
      <c r="B156" s="104"/>
      <c r="C156" s="180"/>
      <c r="D156" s="179"/>
      <c r="E156" s="179"/>
    </row>
    <row r="157" spans="2:5" x14ac:dyDescent="0.25">
      <c r="B157" s="104"/>
      <c r="C157" s="180"/>
      <c r="D157" s="179"/>
      <c r="E157" s="179"/>
    </row>
    <row r="158" spans="2:5" x14ac:dyDescent="0.25">
      <c r="B158" s="104"/>
      <c r="C158" s="180"/>
      <c r="D158" s="179"/>
      <c r="E158" s="179"/>
    </row>
    <row r="159" spans="2:5" x14ac:dyDescent="0.25">
      <c r="B159" s="104"/>
      <c r="C159" s="180"/>
      <c r="D159" s="179"/>
      <c r="E159" s="179"/>
    </row>
    <row r="160" spans="2:5" x14ac:dyDescent="0.25">
      <c r="B160" s="104"/>
      <c r="C160" s="180"/>
      <c r="D160" s="179"/>
      <c r="E160" s="179"/>
    </row>
    <row r="161" spans="2:5" x14ac:dyDescent="0.25">
      <c r="B161" s="104"/>
      <c r="C161" s="180"/>
      <c r="D161" s="179"/>
      <c r="E161" s="179"/>
    </row>
    <row r="162" spans="2:5" x14ac:dyDescent="0.25">
      <c r="B162" s="104"/>
      <c r="C162" s="180"/>
      <c r="D162" s="179"/>
      <c r="E162" s="179"/>
    </row>
    <row r="163" spans="2:5" x14ac:dyDescent="0.25">
      <c r="B163" s="104"/>
      <c r="C163" s="180"/>
      <c r="D163" s="179"/>
      <c r="E163" s="179"/>
    </row>
    <row r="164" spans="2:5" x14ac:dyDescent="0.25">
      <c r="B164" s="104"/>
      <c r="C164" s="180"/>
      <c r="D164" s="179"/>
      <c r="E164" s="179"/>
    </row>
    <row r="165" spans="2:5" x14ac:dyDescent="0.25">
      <c r="B165" s="104"/>
      <c r="C165" s="180"/>
      <c r="D165" s="179"/>
      <c r="E165" s="179"/>
    </row>
    <row r="166" spans="2:5" x14ac:dyDescent="0.25">
      <c r="B166" s="104"/>
      <c r="C166" s="180"/>
      <c r="D166" s="179"/>
      <c r="E166" s="179"/>
    </row>
    <row r="167" spans="2:5" x14ac:dyDescent="0.25">
      <c r="B167" s="104"/>
      <c r="C167" s="180"/>
      <c r="D167" s="179"/>
      <c r="E167" s="179"/>
    </row>
    <row r="168" spans="2:5" x14ac:dyDescent="0.25">
      <c r="B168" s="104"/>
      <c r="C168" s="180"/>
      <c r="D168" s="179"/>
      <c r="E168" s="179"/>
    </row>
    <row r="169" spans="2:5" x14ac:dyDescent="0.25">
      <c r="B169" s="104"/>
      <c r="C169" s="180"/>
      <c r="D169" s="179"/>
      <c r="E169" s="179"/>
    </row>
    <row r="170" spans="2:5" x14ac:dyDescent="0.25">
      <c r="B170" s="104"/>
      <c r="C170" s="180"/>
      <c r="D170" s="179"/>
      <c r="E170" s="179"/>
    </row>
    <row r="171" spans="2:5" x14ac:dyDescent="0.25">
      <c r="B171" s="104"/>
      <c r="C171" s="180"/>
      <c r="D171" s="179"/>
      <c r="E171" s="179"/>
    </row>
    <row r="172" spans="2:5" x14ac:dyDescent="0.25">
      <c r="B172" s="104"/>
      <c r="C172" s="180"/>
      <c r="D172" s="179"/>
      <c r="E172" s="179"/>
    </row>
    <row r="173" spans="2:5" x14ac:dyDescent="0.25">
      <c r="B173" s="104"/>
      <c r="C173" s="180"/>
      <c r="D173" s="179"/>
      <c r="E173" s="179"/>
    </row>
    <row r="174" spans="2:5" x14ac:dyDescent="0.25">
      <c r="B174" s="104"/>
      <c r="C174" s="180"/>
      <c r="D174" s="179"/>
      <c r="E174" s="179"/>
    </row>
    <row r="175" spans="2:5" x14ac:dyDescent="0.25">
      <c r="B175" s="104"/>
      <c r="C175" s="180"/>
      <c r="D175" s="179"/>
      <c r="E175" s="179"/>
    </row>
    <row r="176" spans="2:5" x14ac:dyDescent="0.25">
      <c r="B176" s="104"/>
      <c r="C176" s="180"/>
      <c r="D176" s="179"/>
      <c r="E176" s="179"/>
    </row>
    <row r="177" spans="2:5" x14ac:dyDescent="0.25">
      <c r="B177" s="104"/>
      <c r="C177" s="180"/>
      <c r="D177" s="179"/>
      <c r="E177" s="179"/>
    </row>
    <row r="178" spans="2:5" x14ac:dyDescent="0.25">
      <c r="B178" s="104"/>
      <c r="C178" s="180"/>
      <c r="D178" s="179"/>
      <c r="E178" s="179"/>
    </row>
    <row r="179" spans="2:5" x14ac:dyDescent="0.25">
      <c r="B179" s="104"/>
      <c r="C179" s="180"/>
      <c r="D179" s="179"/>
      <c r="E179" s="179"/>
    </row>
    <row r="180" spans="2:5" x14ac:dyDescent="0.25">
      <c r="B180" s="104"/>
      <c r="C180" s="180"/>
      <c r="D180" s="179"/>
      <c r="E180" s="179"/>
    </row>
    <row r="181" spans="2:5" x14ac:dyDescent="0.25">
      <c r="B181" s="104"/>
      <c r="C181" s="180"/>
      <c r="D181" s="179"/>
      <c r="E181" s="179"/>
    </row>
    <row r="182" spans="2:5" x14ac:dyDescent="0.25">
      <c r="B182" s="104"/>
      <c r="C182" s="180"/>
      <c r="D182" s="179"/>
      <c r="E182" s="179"/>
    </row>
    <row r="183" spans="2:5" x14ac:dyDescent="0.25">
      <c r="B183" s="104"/>
      <c r="C183" s="180"/>
      <c r="D183" s="179"/>
      <c r="E183" s="179"/>
    </row>
    <row r="184" spans="2:5" x14ac:dyDescent="0.25">
      <c r="B184" s="104"/>
      <c r="C184" s="180"/>
      <c r="D184" s="179"/>
      <c r="E184" s="179"/>
    </row>
    <row r="185" spans="2:5" x14ac:dyDescent="0.25">
      <c r="B185" s="104"/>
      <c r="C185" s="180"/>
      <c r="D185" s="179"/>
      <c r="E185" s="179"/>
    </row>
    <row r="186" spans="2:5" x14ac:dyDescent="0.25">
      <c r="B186" s="104"/>
      <c r="C186" s="180"/>
      <c r="D186" s="179"/>
      <c r="E186" s="179"/>
    </row>
    <row r="187" spans="2:5" x14ac:dyDescent="0.25">
      <c r="B187" s="104"/>
      <c r="C187" s="180"/>
      <c r="D187" s="179"/>
      <c r="E187" s="179"/>
    </row>
    <row r="188" spans="2:5" x14ac:dyDescent="0.25">
      <c r="B188" s="104"/>
      <c r="C188" s="180"/>
      <c r="D188" s="179"/>
      <c r="E188" s="179"/>
    </row>
    <row r="189" spans="2:5" x14ac:dyDescent="0.25">
      <c r="B189" s="104"/>
      <c r="C189" s="180"/>
      <c r="D189" s="179"/>
      <c r="E189" s="179"/>
    </row>
    <row r="190" spans="2:5" x14ac:dyDescent="0.25">
      <c r="B190" s="104"/>
      <c r="C190" s="180"/>
      <c r="D190" s="179"/>
      <c r="E190" s="179"/>
    </row>
    <row r="191" spans="2:5" x14ac:dyDescent="0.25">
      <c r="B191" s="104"/>
      <c r="C191" s="180"/>
      <c r="D191" s="179"/>
      <c r="E191" s="179"/>
    </row>
    <row r="192" spans="2:5" x14ac:dyDescent="0.25">
      <c r="B192" s="104"/>
      <c r="C192" s="270" t="s">
        <v>269</v>
      </c>
      <c r="D192" s="271"/>
      <c r="E192" s="272"/>
    </row>
    <row r="193" spans="2:5" ht="25.5" x14ac:dyDescent="0.25">
      <c r="B193" s="104"/>
      <c r="C193" s="180" t="s">
        <v>270</v>
      </c>
      <c r="D193" s="179" t="s">
        <v>271</v>
      </c>
      <c r="E193" s="179" t="s">
        <v>218</v>
      </c>
    </row>
    <row r="194" spans="2:5" x14ac:dyDescent="0.25">
      <c r="B194" s="104"/>
      <c r="C194" s="180"/>
      <c r="D194" s="179"/>
      <c r="E194" s="179"/>
    </row>
    <row r="195" spans="2:5" x14ac:dyDescent="0.25">
      <c r="B195" s="104"/>
      <c r="C195" s="180"/>
      <c r="D195" s="179"/>
      <c r="E195" s="179"/>
    </row>
    <row r="196" spans="2:5" x14ac:dyDescent="0.25">
      <c r="B196" s="104"/>
      <c r="C196" s="270" t="s">
        <v>272</v>
      </c>
      <c r="D196" s="271"/>
      <c r="E196" s="272"/>
    </row>
    <row r="197" spans="2:5" x14ac:dyDescent="0.25">
      <c r="B197" s="104"/>
      <c r="C197" s="180"/>
      <c r="D197" s="179"/>
      <c r="E197" s="179"/>
    </row>
    <row r="198" spans="2:5" x14ac:dyDescent="0.25">
      <c r="B198" s="104"/>
      <c r="C198" s="180"/>
      <c r="D198" s="179"/>
      <c r="E198" s="179"/>
    </row>
    <row r="199" spans="2:5" x14ac:dyDescent="0.25">
      <c r="B199" s="104"/>
      <c r="C199" s="180"/>
      <c r="D199" s="179"/>
      <c r="E199" s="179"/>
    </row>
    <row r="200" spans="2:5" x14ac:dyDescent="0.25">
      <c r="B200" s="104"/>
      <c r="C200" s="180"/>
      <c r="D200" s="179"/>
      <c r="E200" s="179"/>
    </row>
    <row r="201" spans="2:5" x14ac:dyDescent="0.25">
      <c r="B201" s="104"/>
      <c r="C201" s="270" t="s">
        <v>273</v>
      </c>
      <c r="D201" s="271"/>
      <c r="E201" s="272"/>
    </row>
    <row r="202" spans="2:5" ht="25.5" x14ac:dyDescent="0.25">
      <c r="B202" s="104"/>
      <c r="C202" s="180" t="s">
        <v>274</v>
      </c>
      <c r="D202" s="179" t="s">
        <v>275</v>
      </c>
      <c r="E202" s="179" t="s">
        <v>276</v>
      </c>
    </row>
    <row r="203" spans="2:5" ht="25.5" x14ac:dyDescent="0.25">
      <c r="B203" s="104"/>
      <c r="C203" s="180" t="s">
        <v>277</v>
      </c>
      <c r="D203" s="179" t="s">
        <v>278</v>
      </c>
      <c r="E203" s="179" t="s">
        <v>276</v>
      </c>
    </row>
    <row r="204" spans="2:5" x14ac:dyDescent="0.25">
      <c r="B204" s="104"/>
      <c r="C204" s="180"/>
      <c r="D204" s="179"/>
      <c r="E204" s="179"/>
    </row>
    <row r="205" spans="2:5" x14ac:dyDescent="0.25">
      <c r="B205" s="104"/>
      <c r="C205" s="180"/>
      <c r="D205" s="179"/>
      <c r="E205" s="179"/>
    </row>
    <row r="206" spans="2:5" x14ac:dyDescent="0.25">
      <c r="B206" s="104"/>
      <c r="C206" s="270" t="s">
        <v>279</v>
      </c>
      <c r="D206" s="271"/>
      <c r="E206" s="272"/>
    </row>
    <row r="207" spans="2:5" ht="25.5" x14ac:dyDescent="0.25">
      <c r="B207" s="104"/>
      <c r="C207" s="180" t="s">
        <v>280</v>
      </c>
      <c r="D207" s="179" t="s">
        <v>281</v>
      </c>
      <c r="E207" s="179" t="s">
        <v>218</v>
      </c>
    </row>
    <row r="208" spans="2:5" ht="25.5" x14ac:dyDescent="0.25">
      <c r="B208" s="104"/>
      <c r="C208" s="180" t="s">
        <v>282</v>
      </c>
      <c r="D208" s="179" t="s">
        <v>283</v>
      </c>
      <c r="E208" s="179" t="s">
        <v>218</v>
      </c>
    </row>
    <row r="209" spans="2:5" ht="25.5" x14ac:dyDescent="0.25">
      <c r="B209" s="104"/>
      <c r="C209" s="180" t="s">
        <v>284</v>
      </c>
      <c r="D209" s="179" t="s">
        <v>285</v>
      </c>
      <c r="E209" s="179" t="s">
        <v>218</v>
      </c>
    </row>
    <row r="210" spans="2:5" x14ac:dyDescent="0.25">
      <c r="B210" s="104"/>
      <c r="C210" s="180"/>
      <c r="D210" s="179"/>
      <c r="E210" s="179"/>
    </row>
    <row r="211" spans="2:5" x14ac:dyDescent="0.25">
      <c r="B211" s="104"/>
      <c r="C211" s="180"/>
      <c r="D211" s="179"/>
      <c r="E211" s="179"/>
    </row>
    <row r="212" spans="2:5" x14ac:dyDescent="0.25">
      <c r="B212" s="104"/>
      <c r="C212" s="180"/>
      <c r="D212" s="179"/>
      <c r="E212" s="179"/>
    </row>
    <row r="213" spans="2:5" x14ac:dyDescent="0.25">
      <c r="B213" s="104"/>
      <c r="C213" s="180"/>
      <c r="D213" s="179"/>
      <c r="E213" s="179"/>
    </row>
    <row r="214" spans="2:5" x14ac:dyDescent="0.25">
      <c r="B214" s="104"/>
      <c r="C214" s="180"/>
      <c r="D214" s="179"/>
      <c r="E214" s="179"/>
    </row>
    <row r="215" spans="2:5" x14ac:dyDescent="0.25">
      <c r="B215" s="104"/>
      <c r="C215" s="180"/>
      <c r="D215" s="179"/>
      <c r="E215" s="179"/>
    </row>
    <row r="216" spans="2:5" x14ac:dyDescent="0.25">
      <c r="B216" s="104"/>
      <c r="C216" s="180"/>
      <c r="D216" s="179"/>
      <c r="E216" s="179"/>
    </row>
    <row r="217" spans="2:5" x14ac:dyDescent="0.25">
      <c r="B217" s="104"/>
      <c r="C217" s="270" t="s">
        <v>286</v>
      </c>
      <c r="D217" s="271"/>
      <c r="E217" s="272"/>
    </row>
    <row r="218" spans="2:5" ht="25.5" x14ac:dyDescent="0.25">
      <c r="B218" s="104"/>
      <c r="C218" s="180" t="s">
        <v>287</v>
      </c>
      <c r="D218" s="179" t="s">
        <v>288</v>
      </c>
      <c r="E218" s="179" t="s">
        <v>218</v>
      </c>
    </row>
    <row r="219" spans="2:5" ht="25.5" x14ac:dyDescent="0.25">
      <c r="B219" s="104"/>
      <c r="C219" s="180" t="s">
        <v>289</v>
      </c>
      <c r="D219" s="179" t="s">
        <v>290</v>
      </c>
      <c r="E219" s="179" t="s">
        <v>218</v>
      </c>
    </row>
    <row r="220" spans="2:5" ht="51" x14ac:dyDescent="0.25">
      <c r="B220" s="104"/>
      <c r="C220" s="180" t="s">
        <v>291</v>
      </c>
      <c r="D220" s="179" t="s">
        <v>292</v>
      </c>
      <c r="E220" s="179" t="s">
        <v>218</v>
      </c>
    </row>
    <row r="221" spans="2:5" x14ac:dyDescent="0.25">
      <c r="B221" s="104"/>
      <c r="C221" s="180"/>
      <c r="D221" s="179"/>
      <c r="E221" s="179"/>
    </row>
    <row r="222" spans="2:5" x14ac:dyDescent="0.25">
      <c r="B222" s="104"/>
      <c r="C222" s="180"/>
      <c r="D222" s="179"/>
      <c r="E222" s="179"/>
    </row>
    <row r="223" spans="2:5" x14ac:dyDescent="0.25">
      <c r="B223" s="104"/>
      <c r="C223" s="180"/>
      <c r="D223" s="179"/>
      <c r="E223" s="179"/>
    </row>
    <row r="224" spans="2:5" x14ac:dyDescent="0.25">
      <c r="B224" s="104"/>
      <c r="C224" s="180"/>
      <c r="D224" s="179"/>
      <c r="E224" s="179"/>
    </row>
    <row r="225" spans="2:5" x14ac:dyDescent="0.25">
      <c r="B225" s="104"/>
      <c r="C225" s="180"/>
      <c r="D225" s="179"/>
      <c r="E225" s="179"/>
    </row>
    <row r="226" spans="2:5" x14ac:dyDescent="0.25">
      <c r="B226" s="104"/>
      <c r="C226" s="180"/>
      <c r="D226" s="179"/>
      <c r="E226" s="179"/>
    </row>
    <row r="227" spans="2:5" x14ac:dyDescent="0.25">
      <c r="B227" s="104"/>
      <c r="C227" s="180"/>
      <c r="D227" s="179"/>
      <c r="E227" s="179"/>
    </row>
    <row r="228" spans="2:5" x14ac:dyDescent="0.25">
      <c r="B228" s="104"/>
      <c r="C228" s="180"/>
      <c r="D228" s="179"/>
      <c r="E228" s="179"/>
    </row>
    <row r="229" spans="2:5" x14ac:dyDescent="0.25">
      <c r="B229" s="104"/>
      <c r="C229" s="180"/>
      <c r="D229" s="179"/>
      <c r="E229" s="179"/>
    </row>
    <row r="230" spans="2:5" x14ac:dyDescent="0.25">
      <c r="B230" s="104"/>
      <c r="C230" s="180"/>
      <c r="D230" s="179"/>
      <c r="E230" s="179"/>
    </row>
    <row r="231" spans="2:5" x14ac:dyDescent="0.25">
      <c r="B231" s="104"/>
      <c r="C231" s="180"/>
      <c r="D231" s="179"/>
      <c r="E231" s="179"/>
    </row>
    <row r="232" spans="2:5" x14ac:dyDescent="0.25">
      <c r="B232" s="104"/>
      <c r="C232" s="180"/>
      <c r="D232" s="179"/>
      <c r="E232" s="179"/>
    </row>
    <row r="233" spans="2:5" x14ac:dyDescent="0.25">
      <c r="B233" s="104"/>
      <c r="C233" s="180"/>
      <c r="D233" s="179"/>
      <c r="E233" s="179"/>
    </row>
    <row r="234" spans="2:5" x14ac:dyDescent="0.25">
      <c r="B234" s="104"/>
      <c r="C234" s="180"/>
      <c r="D234" s="179"/>
      <c r="E234" s="179"/>
    </row>
    <row r="235" spans="2:5" x14ac:dyDescent="0.25">
      <c r="B235" s="104"/>
      <c r="C235" s="180"/>
      <c r="D235" s="179"/>
      <c r="E235" s="179"/>
    </row>
    <row r="236" spans="2:5" x14ac:dyDescent="0.25">
      <c r="B236" s="104"/>
      <c r="C236" s="180"/>
      <c r="D236" s="179"/>
      <c r="E236" s="179"/>
    </row>
    <row r="237" spans="2:5" x14ac:dyDescent="0.25">
      <c r="B237" s="104"/>
      <c r="C237" s="180"/>
      <c r="D237" s="179"/>
      <c r="E237" s="179"/>
    </row>
    <row r="238" spans="2:5" x14ac:dyDescent="0.25">
      <c r="B238" s="104"/>
      <c r="C238" s="180"/>
      <c r="D238" s="179"/>
      <c r="E238" s="179"/>
    </row>
    <row r="239" spans="2:5" x14ac:dyDescent="0.25">
      <c r="B239" s="104"/>
      <c r="C239" s="180"/>
      <c r="D239" s="179"/>
      <c r="E239" s="179"/>
    </row>
    <row r="240" spans="2:5" x14ac:dyDescent="0.25">
      <c r="B240" s="104"/>
      <c r="C240" s="180"/>
      <c r="D240" s="179"/>
      <c r="E240" s="179"/>
    </row>
    <row r="241" spans="2:5" x14ac:dyDescent="0.25">
      <c r="B241" s="104"/>
      <c r="C241" s="180"/>
      <c r="D241" s="179"/>
      <c r="E241" s="179"/>
    </row>
    <row r="242" spans="2:5" x14ac:dyDescent="0.25">
      <c r="B242" s="104"/>
      <c r="C242" s="180"/>
      <c r="D242" s="179"/>
      <c r="E242" s="179"/>
    </row>
    <row r="243" spans="2:5" x14ac:dyDescent="0.25">
      <c r="B243" s="104"/>
      <c r="C243" s="180"/>
      <c r="D243" s="179"/>
      <c r="E243" s="179"/>
    </row>
    <row r="244" spans="2:5" x14ac:dyDescent="0.25">
      <c r="B244" s="104"/>
      <c r="C244" s="180"/>
      <c r="D244" s="179"/>
      <c r="E244" s="179"/>
    </row>
    <row r="245" spans="2:5" x14ac:dyDescent="0.25">
      <c r="B245" s="104"/>
      <c r="C245" s="180"/>
      <c r="D245" s="179"/>
      <c r="E245" s="179"/>
    </row>
    <row r="246" spans="2:5" x14ac:dyDescent="0.25">
      <c r="B246" s="104"/>
      <c r="C246" s="180"/>
      <c r="D246" s="179"/>
      <c r="E246" s="179"/>
    </row>
    <row r="247" spans="2:5" ht="15.75" thickBot="1" x14ac:dyDescent="0.3">
      <c r="B247" s="104"/>
      <c r="C247" s="181"/>
      <c r="D247" s="182"/>
      <c r="E247" s="182"/>
    </row>
    <row r="248" spans="2:5" x14ac:dyDescent="0.25">
      <c r="B248" s="102"/>
      <c r="C248" s="102"/>
      <c r="D248" s="102"/>
      <c r="E248" s="102"/>
    </row>
    <row r="249" spans="2:5" x14ac:dyDescent="0.25">
      <c r="B249" s="102"/>
      <c r="C249" s="102"/>
      <c r="D249" s="102"/>
      <c r="E249" s="102"/>
    </row>
  </sheetData>
  <mergeCells count="17">
    <mergeCell ref="C155:E155"/>
    <mergeCell ref="C4:C5"/>
    <mergeCell ref="C6:E6"/>
    <mergeCell ref="C10:E10"/>
    <mergeCell ref="C28:E28"/>
    <mergeCell ref="C32:E32"/>
    <mergeCell ref="C33:E33"/>
    <mergeCell ref="C36:E36"/>
    <mergeCell ref="C41:E41"/>
    <mergeCell ref="C65:E65"/>
    <mergeCell ref="C70:E70"/>
    <mergeCell ref="C150:E150"/>
    <mergeCell ref="C192:E192"/>
    <mergeCell ref="C196:E196"/>
    <mergeCell ref="C201:E201"/>
    <mergeCell ref="C206:E206"/>
    <mergeCell ref="C217:E217"/>
  </mergeCells>
  <dataValidations count="2">
    <dataValidation allowBlank="1" showInputMessage="1" showErrorMessage="1" prompt="Insert relevant policy, plan, strategy etc" sqref="C7:C9" xr:uid="{D74BCCE1-B185-4DFB-B63E-D979563A7BAB}"/>
    <dataValidation type="list" allowBlank="1" showInputMessage="1" showErrorMessage="1" sqref="E50 E44 E13:E15 E34 E38 E29:E32 E40 E42 E18:E22 E46 E48 E11 E7:E9 E24:E27" xr:uid="{F7BB13F0-4373-4138-ABAC-047F771D89A3}">
      <formula1>#REF!</formula1>
    </dataValidation>
  </dataValidations>
  <pageMargins left="0.7" right="0.7" top="0.75" bottom="0.75" header="0.3" footer="0.3"/>
  <headerFooter>
    <oddFooter>&amp;L_x000D_&amp;1#&amp;"Calibri"&amp;10&amp;K000000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BC90-6C22-4985-9D67-33D56B5BC075}">
  <sheetPr>
    <tabColor theme="5" tint="-0.249977111117893"/>
  </sheetPr>
  <dimension ref="B3:D93"/>
  <sheetViews>
    <sheetView showGridLines="0" topLeftCell="A48" zoomScale="85" zoomScaleNormal="85" workbookViewId="0"/>
  </sheetViews>
  <sheetFormatPr defaultRowHeight="15" outlineLevelRow="1" x14ac:dyDescent="0.25"/>
  <cols>
    <col min="2" max="2" width="48.42578125" customWidth="1"/>
    <col min="3" max="3" width="110" customWidth="1"/>
    <col min="4" max="4" width="40.85546875" customWidth="1"/>
  </cols>
  <sheetData>
    <row r="3" spans="2:4" s="105" customFormat="1" ht="19.5" customHeight="1" x14ac:dyDescent="0.25">
      <c r="B3" s="207" t="s">
        <v>293</v>
      </c>
      <c r="C3" s="208"/>
      <c r="D3" s="208"/>
    </row>
    <row r="4" spans="2:4" s="105" customFormat="1" ht="25.5" customHeight="1" x14ac:dyDescent="0.2">
      <c r="B4" s="281"/>
      <c r="C4" s="209" t="s">
        <v>203</v>
      </c>
      <c r="D4" s="209" t="s">
        <v>204</v>
      </c>
    </row>
    <row r="5" spans="2:4" s="105" customFormat="1" ht="59.45" customHeight="1" thickBot="1" x14ac:dyDescent="0.25">
      <c r="B5" s="281"/>
      <c r="C5" s="210" t="s">
        <v>294</v>
      </c>
      <c r="D5" s="210" t="s">
        <v>295</v>
      </c>
    </row>
    <row r="6" spans="2:4" s="105" customFormat="1" ht="18.75" x14ac:dyDescent="0.2">
      <c r="B6" s="186" t="s">
        <v>296</v>
      </c>
      <c r="C6" s="211"/>
      <c r="D6" s="211"/>
    </row>
    <row r="7" spans="2:4" s="105" customFormat="1" ht="127.5" outlineLevel="1" x14ac:dyDescent="0.2">
      <c r="B7" s="178" t="s">
        <v>297</v>
      </c>
      <c r="C7" s="183" t="s">
        <v>298</v>
      </c>
      <c r="D7" s="183" t="s">
        <v>218</v>
      </c>
    </row>
    <row r="8" spans="2:4" s="105" customFormat="1" ht="82.15" customHeight="1" outlineLevel="1" x14ac:dyDescent="0.2">
      <c r="B8" s="178" t="s">
        <v>299</v>
      </c>
      <c r="C8" s="183" t="s">
        <v>300</v>
      </c>
      <c r="D8" s="183" t="s">
        <v>210</v>
      </c>
    </row>
    <row r="9" spans="2:4" s="105" customFormat="1" ht="191.25" outlineLevel="1" x14ac:dyDescent="0.2">
      <c r="B9" s="178" t="s">
        <v>301</v>
      </c>
      <c r="C9" s="183" t="s">
        <v>302</v>
      </c>
      <c r="D9" s="183" t="s">
        <v>210</v>
      </c>
    </row>
    <row r="10" spans="2:4" s="105" customFormat="1" ht="178.5" outlineLevel="1" x14ac:dyDescent="0.2">
      <c r="B10" s="178" t="s">
        <v>303</v>
      </c>
      <c r="C10" s="183" t="s">
        <v>304</v>
      </c>
      <c r="D10" s="183" t="s">
        <v>218</v>
      </c>
    </row>
    <row r="11" spans="2:4" s="105" customFormat="1" ht="153" outlineLevel="1" x14ac:dyDescent="0.2">
      <c r="B11" s="178" t="s">
        <v>305</v>
      </c>
      <c r="C11" s="183" t="s">
        <v>306</v>
      </c>
      <c r="D11" s="183" t="s">
        <v>218</v>
      </c>
    </row>
    <row r="12" spans="2:4" s="105" customFormat="1" ht="38.25" outlineLevel="1" x14ac:dyDescent="0.2">
      <c r="B12" s="178" t="s">
        <v>307</v>
      </c>
      <c r="C12" s="183" t="s">
        <v>308</v>
      </c>
      <c r="D12" s="183" t="s">
        <v>218</v>
      </c>
    </row>
    <row r="13" spans="2:4" s="105" customFormat="1" ht="114.75" outlineLevel="1" x14ac:dyDescent="0.2">
      <c r="B13" s="178" t="s">
        <v>309</v>
      </c>
      <c r="C13" s="183" t="s">
        <v>310</v>
      </c>
      <c r="D13" s="183" t="s">
        <v>218</v>
      </c>
    </row>
    <row r="14" spans="2:4" s="105" customFormat="1" ht="38.25" outlineLevel="1" x14ac:dyDescent="0.2">
      <c r="B14" s="178" t="s">
        <v>311</v>
      </c>
      <c r="C14" s="183" t="s">
        <v>312</v>
      </c>
      <c r="D14" s="183" t="s">
        <v>218</v>
      </c>
    </row>
    <row r="15" spans="2:4" s="105" customFormat="1" ht="25.5" outlineLevel="1" x14ac:dyDescent="0.2">
      <c r="B15" s="178" t="s">
        <v>313</v>
      </c>
      <c r="C15" s="183" t="s">
        <v>314</v>
      </c>
      <c r="D15" s="183" t="s">
        <v>218</v>
      </c>
    </row>
    <row r="16" spans="2:4" s="105" customFormat="1" ht="63.75" outlineLevel="1" x14ac:dyDescent="0.2">
      <c r="B16" s="178" t="s">
        <v>315</v>
      </c>
      <c r="C16" s="183" t="s">
        <v>316</v>
      </c>
      <c r="D16" s="183" t="s">
        <v>218</v>
      </c>
    </row>
    <row r="17" spans="2:4" s="105" customFormat="1" ht="25.5" outlineLevel="1" x14ac:dyDescent="0.2">
      <c r="B17" s="178" t="s">
        <v>317</v>
      </c>
      <c r="C17" s="183" t="s">
        <v>318</v>
      </c>
      <c r="D17" s="183" t="s">
        <v>218</v>
      </c>
    </row>
    <row r="18" spans="2:4" s="105" customFormat="1" ht="63.75" outlineLevel="1" x14ac:dyDescent="0.2">
      <c r="B18" s="178" t="s">
        <v>319</v>
      </c>
      <c r="C18" s="183" t="s">
        <v>320</v>
      </c>
      <c r="D18" s="183" t="s">
        <v>218</v>
      </c>
    </row>
    <row r="19" spans="2:4" s="105" customFormat="1" ht="30" customHeight="1" outlineLevel="1" x14ac:dyDescent="0.2">
      <c r="B19" s="178" t="s">
        <v>321</v>
      </c>
      <c r="C19" s="183" t="s">
        <v>322</v>
      </c>
      <c r="D19" s="183" t="s">
        <v>218</v>
      </c>
    </row>
    <row r="20" spans="2:4" s="105" customFormat="1" ht="25.5" outlineLevel="1" x14ac:dyDescent="0.2">
      <c r="B20" s="178" t="s">
        <v>323</v>
      </c>
      <c r="C20" s="183" t="s">
        <v>324</v>
      </c>
      <c r="D20" s="183" t="s">
        <v>276</v>
      </c>
    </row>
    <row r="21" spans="2:4" s="105" customFormat="1" ht="31.5" customHeight="1" outlineLevel="1" x14ac:dyDescent="0.2">
      <c r="B21" s="178" t="s">
        <v>325</v>
      </c>
      <c r="C21" s="183" t="s">
        <v>326</v>
      </c>
      <c r="D21" s="183" t="s">
        <v>218</v>
      </c>
    </row>
    <row r="22" spans="2:4" s="105" customFormat="1" ht="42.4" customHeight="1" outlineLevel="1" x14ac:dyDescent="0.2">
      <c r="B22" s="178" t="s">
        <v>327</v>
      </c>
      <c r="C22" s="183" t="s">
        <v>328</v>
      </c>
      <c r="D22" s="183" t="s">
        <v>276</v>
      </c>
    </row>
    <row r="23" spans="2:4" s="105" customFormat="1" ht="145.9" customHeight="1" outlineLevel="1" x14ac:dyDescent="0.2">
      <c r="B23" s="178" t="s">
        <v>329</v>
      </c>
      <c r="C23" s="183" t="s">
        <v>330</v>
      </c>
      <c r="D23" s="183" t="s">
        <v>218</v>
      </c>
    </row>
    <row r="24" spans="2:4" s="105" customFormat="1" ht="25.5" outlineLevel="1" x14ac:dyDescent="0.2">
      <c r="B24" s="178" t="s">
        <v>331</v>
      </c>
      <c r="C24" s="183" t="s">
        <v>332</v>
      </c>
      <c r="D24" s="183" t="s">
        <v>218</v>
      </c>
    </row>
    <row r="25" spans="2:4" s="105" customFormat="1" ht="25.5" outlineLevel="1" x14ac:dyDescent="0.2">
      <c r="B25" s="178" t="s">
        <v>333</v>
      </c>
      <c r="C25" s="183" t="s">
        <v>334</v>
      </c>
      <c r="D25" s="183" t="s">
        <v>218</v>
      </c>
    </row>
    <row r="26" spans="2:4" s="105" customFormat="1" ht="25.5" outlineLevel="1" x14ac:dyDescent="0.2">
      <c r="B26" s="178" t="s">
        <v>335</v>
      </c>
      <c r="C26" s="183" t="s">
        <v>336</v>
      </c>
      <c r="D26" s="183" t="s">
        <v>218</v>
      </c>
    </row>
    <row r="27" spans="2:4" s="105" customFormat="1" ht="279.60000000000002" customHeight="1" outlineLevel="1" x14ac:dyDescent="0.2">
      <c r="B27" s="178" t="s">
        <v>337</v>
      </c>
      <c r="C27" s="183" t="s">
        <v>338</v>
      </c>
      <c r="D27" s="183" t="s">
        <v>218</v>
      </c>
    </row>
    <row r="28" spans="2:4" s="105" customFormat="1" ht="56.1" customHeight="1" outlineLevel="1" x14ac:dyDescent="0.2">
      <c r="B28" s="178" t="s">
        <v>339</v>
      </c>
      <c r="C28" s="183" t="s">
        <v>340</v>
      </c>
      <c r="D28" s="183" t="s">
        <v>218</v>
      </c>
    </row>
    <row r="29" spans="2:4" s="105" customFormat="1" ht="51" outlineLevel="1" x14ac:dyDescent="0.2">
      <c r="B29" s="178" t="s">
        <v>341</v>
      </c>
      <c r="C29" s="183" t="s">
        <v>342</v>
      </c>
      <c r="D29" s="183" t="s">
        <v>254</v>
      </c>
    </row>
    <row r="30" spans="2:4" s="105" customFormat="1" ht="38.25" outlineLevel="1" x14ac:dyDescent="0.2">
      <c r="B30" s="178" t="s">
        <v>343</v>
      </c>
      <c r="C30" s="183" t="s">
        <v>344</v>
      </c>
      <c r="D30" s="183" t="s">
        <v>210</v>
      </c>
    </row>
    <row r="31" spans="2:4" s="105" customFormat="1" ht="38.25" outlineLevel="1" x14ac:dyDescent="0.2">
      <c r="B31" s="178" t="s">
        <v>345</v>
      </c>
      <c r="C31" s="183" t="s">
        <v>346</v>
      </c>
      <c r="D31" s="183" t="s">
        <v>276</v>
      </c>
    </row>
    <row r="32" spans="2:4" s="105" customFormat="1" ht="25.5" outlineLevel="1" x14ac:dyDescent="0.2">
      <c r="B32" s="178" t="s">
        <v>347</v>
      </c>
      <c r="C32" s="183" t="s">
        <v>348</v>
      </c>
      <c r="D32" s="183" t="s">
        <v>276</v>
      </c>
    </row>
    <row r="33" spans="2:4" s="105" customFormat="1" ht="18.75" x14ac:dyDescent="0.2">
      <c r="B33" s="187" t="s">
        <v>349</v>
      </c>
      <c r="C33" s="212"/>
      <c r="D33" s="212"/>
    </row>
    <row r="34" spans="2:4" s="105" customFormat="1" ht="51" outlineLevel="1" x14ac:dyDescent="0.2">
      <c r="B34" s="178" t="s">
        <v>350</v>
      </c>
      <c r="C34" s="183" t="s">
        <v>351</v>
      </c>
      <c r="D34" s="183" t="s">
        <v>218</v>
      </c>
    </row>
    <row r="35" spans="2:4" s="105" customFormat="1" ht="204" outlineLevel="1" x14ac:dyDescent="0.2">
      <c r="B35" s="178" t="s">
        <v>352</v>
      </c>
      <c r="C35" s="183" t="s">
        <v>353</v>
      </c>
      <c r="D35" s="183" t="s">
        <v>218</v>
      </c>
    </row>
    <row r="36" spans="2:4" s="105" customFormat="1" ht="127.5" outlineLevel="1" x14ac:dyDescent="0.2">
      <c r="B36" s="178" t="s">
        <v>354</v>
      </c>
      <c r="C36" s="183" t="s">
        <v>355</v>
      </c>
      <c r="D36" s="183" t="s">
        <v>218</v>
      </c>
    </row>
    <row r="37" spans="2:4" s="105" customFormat="1" ht="25.5" outlineLevel="1" x14ac:dyDescent="0.2">
      <c r="B37" s="178" t="s">
        <v>356</v>
      </c>
      <c r="C37" s="183" t="s">
        <v>357</v>
      </c>
      <c r="D37" s="183" t="s">
        <v>218</v>
      </c>
    </row>
    <row r="38" spans="2:4" s="105" customFormat="1" ht="18.75" x14ac:dyDescent="0.2">
      <c r="B38" s="187" t="s">
        <v>358</v>
      </c>
      <c r="C38" s="212"/>
      <c r="D38" s="212"/>
    </row>
    <row r="39" spans="2:4" s="105" customFormat="1" ht="51" outlineLevel="1" x14ac:dyDescent="0.2">
      <c r="B39" s="178" t="s">
        <v>359</v>
      </c>
      <c r="C39" s="183" t="s">
        <v>360</v>
      </c>
      <c r="D39" s="183" t="s">
        <v>218</v>
      </c>
    </row>
    <row r="40" spans="2:4" s="105" customFormat="1" ht="12.75" outlineLevel="1" x14ac:dyDescent="0.2">
      <c r="B40" s="178" t="s">
        <v>361</v>
      </c>
      <c r="C40" s="183" t="s">
        <v>362</v>
      </c>
      <c r="D40" s="183" t="s">
        <v>210</v>
      </c>
    </row>
    <row r="41" spans="2:4" s="105" customFormat="1" ht="12.75" outlineLevel="1" x14ac:dyDescent="0.2">
      <c r="B41" s="178"/>
      <c r="C41" s="183"/>
      <c r="D41" s="183"/>
    </row>
    <row r="42" spans="2:4" s="105" customFormat="1" ht="12.75" outlineLevel="1" x14ac:dyDescent="0.2">
      <c r="B42" s="178"/>
      <c r="C42" s="183"/>
      <c r="D42" s="183"/>
    </row>
    <row r="43" spans="2:4" s="105" customFormat="1" ht="18.75" x14ac:dyDescent="0.2">
      <c r="B43" s="187" t="s">
        <v>363</v>
      </c>
      <c r="C43" s="212"/>
      <c r="D43" s="212"/>
    </row>
    <row r="44" spans="2:4" s="105" customFormat="1" ht="12.75" outlineLevel="1" x14ac:dyDescent="0.2">
      <c r="B44" s="178" t="s">
        <v>364</v>
      </c>
      <c r="C44" s="183" t="s">
        <v>365</v>
      </c>
      <c r="D44" s="183" t="s">
        <v>210</v>
      </c>
    </row>
    <row r="45" spans="2:4" s="105" customFormat="1" ht="12.75" outlineLevel="1" x14ac:dyDescent="0.2">
      <c r="B45" s="178"/>
      <c r="C45" s="183"/>
      <c r="D45" s="183"/>
    </row>
    <row r="46" spans="2:4" s="105" customFormat="1" ht="12.75" outlineLevel="1" x14ac:dyDescent="0.2">
      <c r="B46" s="178"/>
      <c r="C46" s="183"/>
      <c r="D46" s="183"/>
    </row>
    <row r="47" spans="2:4" s="105" customFormat="1" ht="18.75" x14ac:dyDescent="0.2">
      <c r="B47" s="187" t="s">
        <v>366</v>
      </c>
      <c r="C47" s="212"/>
      <c r="D47" s="212"/>
    </row>
    <row r="48" spans="2:4" s="105" customFormat="1" ht="63.75" outlineLevel="1" x14ac:dyDescent="0.2">
      <c r="B48" s="178" t="s">
        <v>367</v>
      </c>
      <c r="C48" s="183" t="s">
        <v>368</v>
      </c>
      <c r="D48" s="183" t="s">
        <v>218</v>
      </c>
    </row>
    <row r="49" spans="2:4" s="105" customFormat="1" ht="25.5" outlineLevel="1" x14ac:dyDescent="0.2">
      <c r="B49" s="178" t="s">
        <v>369</v>
      </c>
      <c r="C49" s="183" t="s">
        <v>370</v>
      </c>
      <c r="D49" s="183" t="s">
        <v>276</v>
      </c>
    </row>
    <row r="50" spans="2:4" s="105" customFormat="1" ht="63.75" outlineLevel="1" x14ac:dyDescent="0.2">
      <c r="B50" s="178" t="s">
        <v>371</v>
      </c>
      <c r="C50" s="183" t="s">
        <v>372</v>
      </c>
      <c r="D50" s="183" t="s">
        <v>218</v>
      </c>
    </row>
    <row r="51" spans="2:4" s="105" customFormat="1" ht="12.75" outlineLevel="1" x14ac:dyDescent="0.2">
      <c r="B51" s="178"/>
      <c r="C51" s="183"/>
      <c r="D51" s="183"/>
    </row>
    <row r="52" spans="2:4" s="105" customFormat="1" ht="12.75" outlineLevel="1" x14ac:dyDescent="0.2">
      <c r="B52" s="178"/>
      <c r="C52" s="183"/>
      <c r="D52" s="183"/>
    </row>
    <row r="53" spans="2:4" s="105" customFormat="1" ht="12.75" outlineLevel="1" x14ac:dyDescent="0.2">
      <c r="B53" s="178"/>
      <c r="C53" s="183"/>
      <c r="D53" s="183"/>
    </row>
    <row r="54" spans="2:4" s="105" customFormat="1" ht="12.75" outlineLevel="1" x14ac:dyDescent="0.2">
      <c r="B54" s="178"/>
      <c r="C54" s="183"/>
      <c r="D54" s="183"/>
    </row>
    <row r="55" spans="2:4" s="105" customFormat="1" ht="12.75" outlineLevel="1" x14ac:dyDescent="0.2">
      <c r="B55" s="178"/>
      <c r="C55" s="183"/>
      <c r="D55" s="183"/>
    </row>
    <row r="56" spans="2:4" s="105" customFormat="1" ht="12.75" outlineLevel="1" x14ac:dyDescent="0.2">
      <c r="B56" s="178"/>
      <c r="C56" s="183"/>
      <c r="D56" s="183"/>
    </row>
    <row r="57" spans="2:4" s="105" customFormat="1" ht="12.75" outlineLevel="1" x14ac:dyDescent="0.2">
      <c r="B57" s="178"/>
      <c r="C57" s="183"/>
      <c r="D57" s="183"/>
    </row>
    <row r="58" spans="2:4" s="105" customFormat="1" ht="12.75" outlineLevel="1" x14ac:dyDescent="0.2">
      <c r="B58" s="178"/>
      <c r="C58" s="183"/>
      <c r="D58" s="183"/>
    </row>
    <row r="59" spans="2:4" s="105" customFormat="1" ht="12.75" outlineLevel="1" x14ac:dyDescent="0.2">
      <c r="B59" s="178"/>
      <c r="C59" s="183"/>
      <c r="D59" s="183"/>
    </row>
    <row r="60" spans="2:4" s="105" customFormat="1" ht="12.75" outlineLevel="1" x14ac:dyDescent="0.2">
      <c r="B60" s="178"/>
      <c r="C60" s="183"/>
      <c r="D60" s="183"/>
    </row>
    <row r="61" spans="2:4" s="105" customFormat="1" ht="12.75" outlineLevel="1" x14ac:dyDescent="0.2">
      <c r="B61" s="178"/>
      <c r="C61" s="183"/>
      <c r="D61" s="183"/>
    </row>
    <row r="62" spans="2:4" s="105" customFormat="1" ht="12.75" outlineLevel="1" x14ac:dyDescent="0.2">
      <c r="B62" s="178"/>
      <c r="C62" s="183"/>
      <c r="D62" s="183"/>
    </row>
    <row r="63" spans="2:4" s="105" customFormat="1" ht="18.75" x14ac:dyDescent="0.2">
      <c r="B63" s="187" t="s">
        <v>373</v>
      </c>
      <c r="C63" s="212"/>
      <c r="D63" s="212"/>
    </row>
    <row r="64" spans="2:4" s="105" customFormat="1" ht="12.75" outlineLevel="1" x14ac:dyDescent="0.2">
      <c r="B64" s="178" t="s">
        <v>374</v>
      </c>
      <c r="C64" s="183" t="s">
        <v>375</v>
      </c>
      <c r="D64" s="183" t="s">
        <v>210</v>
      </c>
    </row>
    <row r="65" spans="2:4" s="105" customFormat="1" ht="25.5" outlineLevel="1" x14ac:dyDescent="0.2">
      <c r="B65" s="178" t="s">
        <v>376</v>
      </c>
      <c r="C65" s="183" t="s">
        <v>377</v>
      </c>
      <c r="D65" s="183" t="s">
        <v>210</v>
      </c>
    </row>
    <row r="66" spans="2:4" s="105" customFormat="1" ht="38.25" outlineLevel="1" x14ac:dyDescent="0.2">
      <c r="B66" s="178" t="s">
        <v>378</v>
      </c>
      <c r="C66" s="183" t="s">
        <v>379</v>
      </c>
      <c r="D66" s="183" t="s">
        <v>210</v>
      </c>
    </row>
    <row r="67" spans="2:4" s="105" customFormat="1" ht="38.25" outlineLevel="1" x14ac:dyDescent="0.2">
      <c r="B67" s="178" t="s">
        <v>380</v>
      </c>
      <c r="C67" s="183" t="s">
        <v>381</v>
      </c>
      <c r="D67" s="183" t="s">
        <v>210</v>
      </c>
    </row>
    <row r="68" spans="2:4" s="105" customFormat="1" ht="25.5" outlineLevel="1" x14ac:dyDescent="0.2">
      <c r="B68" s="178" t="s">
        <v>382</v>
      </c>
      <c r="C68" s="183" t="s">
        <v>383</v>
      </c>
      <c r="D68" s="183" t="s">
        <v>210</v>
      </c>
    </row>
    <row r="69" spans="2:4" s="105" customFormat="1" ht="12.75" outlineLevel="1" x14ac:dyDescent="0.2">
      <c r="B69" s="178" t="s">
        <v>384</v>
      </c>
      <c r="C69" s="183" t="s">
        <v>385</v>
      </c>
      <c r="D69" s="183" t="s">
        <v>210</v>
      </c>
    </row>
    <row r="70" spans="2:4" s="105" customFormat="1" ht="12.75" outlineLevel="1" x14ac:dyDescent="0.2">
      <c r="B70" s="178"/>
      <c r="C70" s="183"/>
      <c r="D70" s="183"/>
    </row>
    <row r="71" spans="2:4" s="105" customFormat="1" ht="12.75" outlineLevel="1" x14ac:dyDescent="0.2">
      <c r="B71" s="178"/>
      <c r="C71" s="183"/>
      <c r="D71" s="183"/>
    </row>
    <row r="72" spans="2:4" s="105" customFormat="1" ht="12.75" outlineLevel="1" x14ac:dyDescent="0.2">
      <c r="B72" s="178"/>
      <c r="C72" s="183"/>
      <c r="D72" s="183"/>
    </row>
    <row r="73" spans="2:4" s="105" customFormat="1" ht="12.75" outlineLevel="1" x14ac:dyDescent="0.2">
      <c r="B73" s="178"/>
      <c r="C73" s="183"/>
      <c r="D73" s="183"/>
    </row>
    <row r="74" spans="2:4" s="105" customFormat="1" ht="12.75" outlineLevel="1" x14ac:dyDescent="0.2">
      <c r="B74" s="178"/>
      <c r="C74" s="183"/>
      <c r="D74" s="183"/>
    </row>
    <row r="75" spans="2:4" s="105" customFormat="1" ht="18.75" x14ac:dyDescent="0.2">
      <c r="B75" s="187" t="s">
        <v>386</v>
      </c>
      <c r="C75" s="212"/>
      <c r="D75" s="212"/>
    </row>
    <row r="76" spans="2:4" s="105" customFormat="1" ht="12.75" outlineLevel="1" x14ac:dyDescent="0.2">
      <c r="B76" s="213"/>
      <c r="C76" s="214"/>
      <c r="D76" s="214"/>
    </row>
    <row r="77" spans="2:4" s="105" customFormat="1" ht="12.75" outlineLevel="1" x14ac:dyDescent="0.2">
      <c r="B77" s="178"/>
      <c r="C77" s="183"/>
      <c r="D77" s="183"/>
    </row>
    <row r="78" spans="2:4" s="105" customFormat="1" ht="12.75" outlineLevel="1" x14ac:dyDescent="0.2">
      <c r="B78" s="178"/>
      <c r="C78" s="183"/>
      <c r="D78" s="183"/>
    </row>
    <row r="79" spans="2:4" s="105" customFormat="1" ht="12.75" outlineLevel="1" x14ac:dyDescent="0.2">
      <c r="B79" s="178"/>
      <c r="C79" s="183"/>
      <c r="D79" s="183"/>
    </row>
    <row r="80" spans="2:4" s="105" customFormat="1" ht="18.75" x14ac:dyDescent="0.2">
      <c r="B80" s="187" t="s">
        <v>72</v>
      </c>
      <c r="C80" s="212"/>
      <c r="D80" s="212"/>
    </row>
    <row r="81" spans="2:4" s="105" customFormat="1" ht="25.5" outlineLevel="1" x14ac:dyDescent="0.2">
      <c r="B81" s="178" t="s">
        <v>387</v>
      </c>
      <c r="C81" s="183" t="s">
        <v>388</v>
      </c>
      <c r="D81" s="183" t="s">
        <v>210</v>
      </c>
    </row>
    <row r="82" spans="2:4" s="105" customFormat="1" ht="25.5" outlineLevel="1" x14ac:dyDescent="0.2">
      <c r="B82" s="178" t="s">
        <v>389</v>
      </c>
      <c r="C82" s="183" t="s">
        <v>390</v>
      </c>
      <c r="D82" s="183" t="s">
        <v>210</v>
      </c>
    </row>
    <row r="83" spans="2:4" s="105" customFormat="1" ht="25.5" outlineLevel="1" x14ac:dyDescent="0.2">
      <c r="B83" s="178" t="s">
        <v>391</v>
      </c>
      <c r="C83" s="183" t="s">
        <v>392</v>
      </c>
      <c r="D83" s="183" t="s">
        <v>210</v>
      </c>
    </row>
    <row r="84" spans="2:4" s="105" customFormat="1" ht="12.75" outlineLevel="1" x14ac:dyDescent="0.2">
      <c r="B84" s="178" t="s">
        <v>393</v>
      </c>
      <c r="C84" s="183" t="s">
        <v>394</v>
      </c>
      <c r="D84" s="183" t="s">
        <v>210</v>
      </c>
    </row>
    <row r="85" spans="2:4" s="105" customFormat="1" ht="25.5" outlineLevel="1" x14ac:dyDescent="0.2">
      <c r="B85" s="178" t="s">
        <v>395</v>
      </c>
      <c r="C85" s="183" t="s">
        <v>396</v>
      </c>
      <c r="D85" s="183" t="s">
        <v>210</v>
      </c>
    </row>
    <row r="86" spans="2:4" s="105" customFormat="1" ht="25.5" outlineLevel="1" x14ac:dyDescent="0.2">
      <c r="B86" s="178" t="s">
        <v>397</v>
      </c>
      <c r="C86" s="183" t="s">
        <v>398</v>
      </c>
      <c r="D86" s="183" t="s">
        <v>210</v>
      </c>
    </row>
    <row r="87" spans="2:4" s="105" customFormat="1" ht="25.5" outlineLevel="1" x14ac:dyDescent="0.2">
      <c r="B87" s="178" t="s">
        <v>399</v>
      </c>
      <c r="C87" s="183" t="s">
        <v>400</v>
      </c>
      <c r="D87" s="183" t="s">
        <v>210</v>
      </c>
    </row>
    <row r="88" spans="2:4" s="105" customFormat="1" ht="76.5" outlineLevel="1" x14ac:dyDescent="0.2">
      <c r="B88" s="178" t="s">
        <v>401</v>
      </c>
      <c r="C88" s="183" t="s">
        <v>402</v>
      </c>
      <c r="D88" s="183"/>
    </row>
    <row r="89" spans="2:4" s="105" customFormat="1" ht="12.75" outlineLevel="1" x14ac:dyDescent="0.2">
      <c r="B89" s="178"/>
      <c r="C89" s="183"/>
      <c r="D89" s="183"/>
    </row>
    <row r="90" spans="2:4" s="105" customFormat="1" ht="13.5" outlineLevel="1" thickBot="1" x14ac:dyDescent="0.25">
      <c r="B90" s="184"/>
      <c r="C90" s="185"/>
      <c r="D90" s="185"/>
    </row>
    <row r="91" spans="2:4" s="105" customFormat="1" ht="12.75" x14ac:dyDescent="0.2">
      <c r="B91" s="107"/>
      <c r="C91" s="106"/>
      <c r="D91" s="106"/>
    </row>
    <row r="92" spans="2:4" s="105" customFormat="1" ht="12.75" x14ac:dyDescent="0.2">
      <c r="B92" s="107"/>
      <c r="C92" s="106"/>
      <c r="D92" s="106"/>
    </row>
    <row r="93" spans="2:4" s="105" customFormat="1" ht="12.75" x14ac:dyDescent="0.2">
      <c r="B93" s="107"/>
      <c r="C93" s="106"/>
      <c r="D93" s="106"/>
    </row>
  </sheetData>
  <mergeCells count="1">
    <mergeCell ref="B4:B5"/>
  </mergeCells>
  <dataValidations count="3">
    <dataValidation type="textLength" operator="lessThanOrEqual" allowBlank="1" showInputMessage="1" promptTitle="Instrument" prompt="Enter description for relevant instrument" sqref="B34:B37 B39:B42 B44:B46 B48:B62 B76:B79 B81:B90 B7:B32 B64:B74" xr:uid="{D68CC717-3078-4BEB-808F-57D507826C2D}">
      <formula1>150</formula1>
    </dataValidation>
    <dataValidation type="textLength" operator="lessThanOrEqual" allowBlank="1" showInputMessage="1" promptTitle="Obligations" prompt="Enter description for relevant obligations or requirements" sqref="C6:C90" xr:uid="{E603236D-B4F6-445D-8FEC-4CCD3479BDB8}">
      <formula1>150</formula1>
    </dataValidation>
    <dataValidation type="textLength" operator="lessThanOrEqual" allowBlank="1" showInputMessage="1" promptTitle="Relevance" prompt="Identify relevance of obligation to proposal" sqref="D6:D90" xr:uid="{1A2150B0-1DF3-42EE-983F-95B0F071C847}">
      <formula1>150</formula1>
    </dataValidation>
  </dataValidations>
  <pageMargins left="0.7" right="0.7" top="0.75" bottom="0.75" header="0.3" footer="0.3"/>
  <pageSetup paperSize="9" orientation="portrait" r:id="rId1"/>
  <headerFooter>
    <oddFooter>&amp;L_x000D_&amp;1#&amp;"Calibri"&amp;10&amp;K000000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2287-48F6-4CDA-8C7A-089700C656A4}">
  <sheetPr>
    <tabColor theme="5" tint="-0.249977111117893"/>
  </sheetPr>
  <dimension ref="B4:M26"/>
  <sheetViews>
    <sheetView showGridLines="0" zoomScale="115" zoomScaleNormal="115" workbookViewId="0"/>
  </sheetViews>
  <sheetFormatPr defaultColWidth="8.85546875" defaultRowHeight="15" x14ac:dyDescent="0.25"/>
  <cols>
    <col min="1" max="1" width="8.85546875" style="73"/>
    <col min="2" max="2" width="57.7109375" style="73" customWidth="1"/>
    <col min="3" max="3" width="19.85546875" style="73" customWidth="1"/>
    <col min="4" max="5" width="12.85546875" style="73" customWidth="1"/>
    <col min="6" max="13" width="13.28515625" style="73" customWidth="1"/>
    <col min="14" max="16384" width="8.85546875" style="73"/>
  </cols>
  <sheetData>
    <row r="4" spans="2:13" x14ac:dyDescent="0.25">
      <c r="B4" s="64" t="s">
        <v>403</v>
      </c>
      <c r="C4" s="65"/>
      <c r="D4" s="265" t="s">
        <v>404</v>
      </c>
      <c r="E4" s="266"/>
      <c r="F4" s="266"/>
      <c r="G4" s="266"/>
      <c r="H4" s="267"/>
      <c r="I4" s="262" t="str">
        <f>'1. Submission information'!$F$4 &amp; "-" &amp; RIGHT('1. Submission information'!$J$3,2) &amp; " regulatory control period"</f>
        <v>2026-31 regulatory control period</v>
      </c>
      <c r="J4" s="263"/>
      <c r="K4" s="263"/>
      <c r="L4" s="263"/>
      <c r="M4" s="264"/>
    </row>
    <row r="5" spans="2:13" x14ac:dyDescent="0.25">
      <c r="B5" s="231" t="str">
        <f>CONCATENATE("Real $m, ", '1. Submission information'!C10)</f>
        <v>Real $m, June 2026</v>
      </c>
      <c r="C5" s="84" t="s">
        <v>36</v>
      </c>
      <c r="D5" s="72" t="str">
        <f>'1. Submission information'!F8</f>
        <v>2021-22</v>
      </c>
      <c r="E5" s="72" t="str">
        <f>'1. Submission information'!G8</f>
        <v>2022-23</v>
      </c>
      <c r="F5" s="72" t="str">
        <f>'1. Submission information'!H8</f>
        <v>2023-24</v>
      </c>
      <c r="G5" s="72" t="str">
        <f>'1. Submission information'!I8</f>
        <v>2024-25</v>
      </c>
      <c r="H5" s="127" t="str">
        <f>'1. Submission information'!J8</f>
        <v>2025-26</v>
      </c>
      <c r="I5" s="72" t="str">
        <f>'1. Submission information'!F3</f>
        <v>2026-27</v>
      </c>
      <c r="J5" s="72" t="str">
        <f>'1. Submission information'!G3</f>
        <v>2027-28</v>
      </c>
      <c r="K5" s="72" t="str">
        <f>'1. Submission information'!H3</f>
        <v>2028-29</v>
      </c>
      <c r="L5" s="72" t="str">
        <f>'1. Submission information'!I3</f>
        <v>2029-30</v>
      </c>
      <c r="M5" s="72" t="str">
        <f>'1. Submission information'!J3</f>
        <v>2030-31</v>
      </c>
    </row>
    <row r="6" spans="2:13" x14ac:dyDescent="0.25">
      <c r="B6" s="165"/>
      <c r="C6" s="166"/>
      <c r="D6" s="129" t="s">
        <v>42</v>
      </c>
      <c r="E6" s="72" t="s">
        <v>42</v>
      </c>
      <c r="F6" s="129" t="s">
        <v>42</v>
      </c>
      <c r="G6" s="72" t="s">
        <v>42</v>
      </c>
      <c r="H6" s="127" t="s">
        <v>43</v>
      </c>
      <c r="I6" s="128" t="s">
        <v>44</v>
      </c>
      <c r="J6" s="129" t="s">
        <v>44</v>
      </c>
      <c r="K6" s="129" t="s">
        <v>44</v>
      </c>
      <c r="L6" s="129" t="s">
        <v>44</v>
      </c>
      <c r="M6" s="129" t="s">
        <v>44</v>
      </c>
    </row>
    <row r="7" spans="2:13" x14ac:dyDescent="0.25">
      <c r="B7" s="82" t="s">
        <v>405</v>
      </c>
      <c r="C7" s="83"/>
      <c r="D7" s="89"/>
      <c r="E7" s="89"/>
      <c r="F7" s="89"/>
      <c r="G7" s="89"/>
      <c r="H7" s="130"/>
      <c r="I7" s="131"/>
      <c r="J7" s="132"/>
      <c r="K7" s="77"/>
      <c r="L7" s="89"/>
      <c r="M7" s="133"/>
    </row>
    <row r="8" spans="2:13" x14ac:dyDescent="0.25">
      <c r="B8" s="123" t="s">
        <v>406</v>
      </c>
      <c r="C8" s="4">
        <f t="shared" ref="C8:C23" si="0">SUM(D8:M8)</f>
        <v>231.67099777807221</v>
      </c>
      <c r="D8" s="86">
        <v>0.49307542769633761</v>
      </c>
      <c r="E8" s="86">
        <v>2.0548696736576262</v>
      </c>
      <c r="F8" s="86">
        <v>5.7425624638824821</v>
      </c>
      <c r="G8" s="86">
        <v>17.568315416475958</v>
      </c>
      <c r="H8" s="134">
        <v>31.314891611980823</v>
      </c>
      <c r="I8" s="135">
        <v>92.737589924209075</v>
      </c>
      <c r="J8" s="10">
        <v>72.367344197456475</v>
      </c>
      <c r="K8" s="9">
        <v>9.3923490627134356</v>
      </c>
      <c r="L8" s="86">
        <v>0</v>
      </c>
      <c r="M8" s="10">
        <v>0</v>
      </c>
    </row>
    <row r="9" spans="2:13" x14ac:dyDescent="0.25">
      <c r="B9" s="123" t="s">
        <v>407</v>
      </c>
      <c r="C9" s="4">
        <f t="shared" si="0"/>
        <v>0</v>
      </c>
      <c r="D9" s="86">
        <v>0</v>
      </c>
      <c r="E9" s="86">
        <v>0</v>
      </c>
      <c r="F9" s="86">
        <v>0</v>
      </c>
      <c r="G9" s="86">
        <v>0</v>
      </c>
      <c r="H9" s="134">
        <v>0</v>
      </c>
      <c r="I9" s="135">
        <v>0</v>
      </c>
      <c r="J9" s="10">
        <v>0</v>
      </c>
      <c r="K9" s="9">
        <v>0</v>
      </c>
      <c r="L9" s="86">
        <v>0</v>
      </c>
      <c r="M9" s="10">
        <v>0</v>
      </c>
    </row>
    <row r="10" spans="2:13" x14ac:dyDescent="0.25">
      <c r="B10" s="123" t="s">
        <v>408</v>
      </c>
      <c r="C10" s="4">
        <f t="shared" si="0"/>
        <v>58.931814235836782</v>
      </c>
      <c r="D10" s="86">
        <v>0.12326889555806303</v>
      </c>
      <c r="E10" s="86">
        <v>0.51371757941977536</v>
      </c>
      <c r="F10" s="86">
        <v>1.4356410659180789</v>
      </c>
      <c r="G10" s="86">
        <v>5.0493049752134844</v>
      </c>
      <c r="H10" s="134">
        <v>12.148909959615189</v>
      </c>
      <c r="I10" s="135">
        <v>23.26820939737943</v>
      </c>
      <c r="J10" s="10">
        <v>15.7563811212534</v>
      </c>
      <c r="K10" s="9">
        <v>0.63638124147935948</v>
      </c>
      <c r="L10" s="86">
        <v>0</v>
      </c>
      <c r="M10" s="10">
        <v>0</v>
      </c>
    </row>
    <row r="11" spans="2:13" x14ac:dyDescent="0.25">
      <c r="B11" s="123" t="s">
        <v>409</v>
      </c>
      <c r="C11" s="4">
        <f t="shared" si="0"/>
        <v>24.313919018734502</v>
      </c>
      <c r="D11" s="86">
        <v>5.0784177391726699E-2</v>
      </c>
      <c r="E11" s="86">
        <v>0.21164077575606913</v>
      </c>
      <c r="F11" s="86">
        <v>0.59145375021300273</v>
      </c>
      <c r="G11" s="86">
        <v>2.2801969393077539</v>
      </c>
      <c r="H11" s="134">
        <v>4.8218307601972041</v>
      </c>
      <c r="I11" s="135">
        <v>9.9130807296114796</v>
      </c>
      <c r="J11" s="10">
        <v>6.4449318862572644</v>
      </c>
      <c r="K11" s="9">
        <v>0</v>
      </c>
      <c r="L11" s="86">
        <v>0</v>
      </c>
      <c r="M11" s="10">
        <v>0</v>
      </c>
    </row>
    <row r="12" spans="2:13" x14ac:dyDescent="0.25">
      <c r="B12" s="123" t="s">
        <v>410</v>
      </c>
      <c r="C12" s="4">
        <f t="shared" si="0"/>
        <v>0</v>
      </c>
      <c r="D12" s="86">
        <v>0</v>
      </c>
      <c r="E12" s="86">
        <v>0</v>
      </c>
      <c r="F12" s="86">
        <v>0</v>
      </c>
      <c r="G12" s="86">
        <v>0</v>
      </c>
      <c r="H12" s="134">
        <v>0</v>
      </c>
      <c r="I12" s="135">
        <v>0</v>
      </c>
      <c r="J12" s="10">
        <v>0</v>
      </c>
      <c r="K12" s="9">
        <v>0</v>
      </c>
      <c r="L12" s="86">
        <v>0</v>
      </c>
      <c r="M12" s="10">
        <v>0</v>
      </c>
    </row>
    <row r="13" spans="2:13" x14ac:dyDescent="0.25">
      <c r="B13" s="123" t="s">
        <v>411</v>
      </c>
      <c r="C13" s="4">
        <f t="shared" si="0"/>
        <v>0</v>
      </c>
      <c r="D13" s="86">
        <v>0</v>
      </c>
      <c r="E13" s="86">
        <v>0</v>
      </c>
      <c r="F13" s="86">
        <v>0</v>
      </c>
      <c r="G13" s="86">
        <v>0</v>
      </c>
      <c r="H13" s="134">
        <v>0</v>
      </c>
      <c r="I13" s="135">
        <v>0</v>
      </c>
      <c r="J13" s="10">
        <v>0</v>
      </c>
      <c r="K13" s="9">
        <v>0</v>
      </c>
      <c r="L13" s="86">
        <v>0</v>
      </c>
      <c r="M13" s="10">
        <v>0</v>
      </c>
    </row>
    <row r="14" spans="2:13" x14ac:dyDescent="0.25">
      <c r="B14" s="123" t="s">
        <v>412</v>
      </c>
      <c r="C14" s="4">
        <f t="shared" si="0"/>
        <v>0</v>
      </c>
      <c r="D14" s="86">
        <v>0</v>
      </c>
      <c r="E14" s="86">
        <v>0</v>
      </c>
      <c r="F14" s="86">
        <v>0</v>
      </c>
      <c r="G14" s="86">
        <v>0</v>
      </c>
      <c r="H14" s="134">
        <v>0</v>
      </c>
      <c r="I14" s="135">
        <v>0</v>
      </c>
      <c r="J14" s="10">
        <v>0</v>
      </c>
      <c r="K14" s="9">
        <v>0</v>
      </c>
      <c r="L14" s="86">
        <v>0</v>
      </c>
      <c r="M14" s="10">
        <v>0</v>
      </c>
    </row>
    <row r="15" spans="2:13" ht="15.6" customHeight="1" x14ac:dyDescent="0.25">
      <c r="B15" s="136" t="s">
        <v>413</v>
      </c>
      <c r="C15" s="4">
        <f t="shared" si="0"/>
        <v>0</v>
      </c>
      <c r="D15" s="86">
        <v>0</v>
      </c>
      <c r="E15" s="86">
        <v>0</v>
      </c>
      <c r="F15" s="86">
        <v>0</v>
      </c>
      <c r="G15" s="86">
        <v>0</v>
      </c>
      <c r="H15" s="134">
        <v>0</v>
      </c>
      <c r="I15" s="135">
        <v>0</v>
      </c>
      <c r="J15" s="10">
        <v>0</v>
      </c>
      <c r="K15" s="9">
        <v>0</v>
      </c>
      <c r="L15" s="86">
        <v>0</v>
      </c>
      <c r="M15" s="10">
        <v>0</v>
      </c>
    </row>
    <row r="16" spans="2:13" x14ac:dyDescent="0.25">
      <c r="B16" s="136" t="s">
        <v>414</v>
      </c>
      <c r="C16" s="4">
        <f t="shared" si="0"/>
        <v>0</v>
      </c>
      <c r="D16" s="86">
        <v>0</v>
      </c>
      <c r="E16" s="86">
        <v>0</v>
      </c>
      <c r="F16" s="86">
        <v>0</v>
      </c>
      <c r="G16" s="86">
        <v>0</v>
      </c>
      <c r="H16" s="134">
        <v>0</v>
      </c>
      <c r="I16" s="135">
        <v>0</v>
      </c>
      <c r="J16" s="10">
        <v>0</v>
      </c>
      <c r="K16" s="9">
        <v>0</v>
      </c>
      <c r="L16" s="86">
        <v>0</v>
      </c>
      <c r="M16" s="10">
        <v>0</v>
      </c>
    </row>
    <row r="17" spans="2:13" x14ac:dyDescent="0.25">
      <c r="B17" s="136" t="s">
        <v>415</v>
      </c>
      <c r="C17" s="4">
        <f t="shared" si="0"/>
        <v>16.167137024434229</v>
      </c>
      <c r="D17" s="86">
        <v>2.5236709567857542E-2</v>
      </c>
      <c r="E17" s="86">
        <v>0.10517285234873387</v>
      </c>
      <c r="F17" s="86">
        <v>0.29391726485614733</v>
      </c>
      <c r="G17" s="86">
        <v>4.9145453613545742</v>
      </c>
      <c r="H17" s="134">
        <v>9.8158675855891762</v>
      </c>
      <c r="I17" s="135">
        <v>1.0123972507177412</v>
      </c>
      <c r="J17" s="10">
        <v>0</v>
      </c>
      <c r="K17" s="9">
        <v>0</v>
      </c>
      <c r="L17" s="86">
        <v>0</v>
      </c>
      <c r="M17" s="10">
        <v>0</v>
      </c>
    </row>
    <row r="18" spans="2:13" x14ac:dyDescent="0.25">
      <c r="B18" s="136" t="s">
        <v>416</v>
      </c>
      <c r="C18" s="4">
        <f t="shared" si="0"/>
        <v>0</v>
      </c>
      <c r="D18" s="86">
        <v>0</v>
      </c>
      <c r="E18" s="86">
        <v>0</v>
      </c>
      <c r="F18" s="86">
        <v>0</v>
      </c>
      <c r="G18" s="86">
        <v>0</v>
      </c>
      <c r="H18" s="134">
        <v>0</v>
      </c>
      <c r="I18" s="135">
        <v>0</v>
      </c>
      <c r="J18" s="10">
        <v>0</v>
      </c>
      <c r="K18" s="9">
        <v>0</v>
      </c>
      <c r="L18" s="86">
        <v>0</v>
      </c>
      <c r="M18" s="10">
        <v>0</v>
      </c>
    </row>
    <row r="19" spans="2:13" x14ac:dyDescent="0.25">
      <c r="B19" s="136" t="s">
        <v>417</v>
      </c>
      <c r="C19" s="4">
        <f t="shared" si="0"/>
        <v>0</v>
      </c>
      <c r="D19" s="86">
        <v>0</v>
      </c>
      <c r="E19" s="86">
        <v>0</v>
      </c>
      <c r="F19" s="86">
        <v>0</v>
      </c>
      <c r="G19" s="86">
        <v>0</v>
      </c>
      <c r="H19" s="134">
        <v>0</v>
      </c>
      <c r="I19" s="135">
        <v>0</v>
      </c>
      <c r="J19" s="10">
        <v>0</v>
      </c>
      <c r="K19" s="9">
        <v>0</v>
      </c>
      <c r="L19" s="86">
        <v>0</v>
      </c>
      <c r="M19" s="10">
        <v>0</v>
      </c>
    </row>
    <row r="20" spans="2:13" x14ac:dyDescent="0.25">
      <c r="B20" s="136" t="s">
        <v>418</v>
      </c>
      <c r="C20" s="4">
        <f t="shared" si="0"/>
        <v>12.213614331782503</v>
      </c>
      <c r="D20" s="86">
        <v>2.52532965598894E-2</v>
      </c>
      <c r="E20" s="86">
        <v>0.10524197789218818</v>
      </c>
      <c r="F20" s="86">
        <v>0.29411044389627089</v>
      </c>
      <c r="G20" s="86">
        <v>0</v>
      </c>
      <c r="H20" s="134">
        <v>5.6547201930637883</v>
      </c>
      <c r="I20" s="135">
        <v>2.3594532991582562</v>
      </c>
      <c r="J20" s="10">
        <v>3.7748351212121101</v>
      </c>
      <c r="K20" s="9">
        <v>0</v>
      </c>
      <c r="L20" s="86">
        <v>0</v>
      </c>
      <c r="M20" s="10">
        <v>0</v>
      </c>
    </row>
    <row r="21" spans="2:13" x14ac:dyDescent="0.25">
      <c r="B21" s="136" t="s">
        <v>419</v>
      </c>
      <c r="C21" s="4">
        <f t="shared" si="0"/>
        <v>29.261722120969637</v>
      </c>
      <c r="D21" s="86">
        <v>6.0502561035597716E-2</v>
      </c>
      <c r="E21" s="86">
        <v>0.25214170260221375</v>
      </c>
      <c r="F21" s="86">
        <v>0.70463810698300389</v>
      </c>
      <c r="G21" s="86">
        <v>0</v>
      </c>
      <c r="H21" s="134">
        <v>13.547738324329375</v>
      </c>
      <c r="I21" s="135">
        <v>5.6528448436194996</v>
      </c>
      <c r="J21" s="10">
        <v>9.0438565823999451</v>
      </c>
      <c r="K21" s="9">
        <v>0</v>
      </c>
      <c r="L21" s="86">
        <v>0</v>
      </c>
      <c r="M21" s="10">
        <v>0</v>
      </c>
    </row>
    <row r="22" spans="2:13" x14ac:dyDescent="0.25">
      <c r="B22" s="136" t="s">
        <v>420</v>
      </c>
      <c r="C22" s="4">
        <f t="shared" si="0"/>
        <v>0</v>
      </c>
      <c r="D22" s="86">
        <v>0</v>
      </c>
      <c r="E22" s="86">
        <v>0</v>
      </c>
      <c r="F22" s="86">
        <v>0</v>
      </c>
      <c r="G22" s="86">
        <v>0</v>
      </c>
      <c r="H22" s="134">
        <v>0</v>
      </c>
      <c r="I22" s="135">
        <v>0</v>
      </c>
      <c r="J22" s="10">
        <v>0</v>
      </c>
      <c r="K22" s="9">
        <v>0</v>
      </c>
      <c r="L22" s="86">
        <v>0</v>
      </c>
      <c r="M22" s="10">
        <v>0</v>
      </c>
    </row>
    <row r="23" spans="2:13" x14ac:dyDescent="0.25">
      <c r="B23" s="136" t="s">
        <v>421</v>
      </c>
      <c r="C23" s="4">
        <f t="shared" si="0"/>
        <v>0</v>
      </c>
      <c r="D23" s="86">
        <v>0</v>
      </c>
      <c r="E23" s="86">
        <v>0</v>
      </c>
      <c r="F23" s="86">
        <v>0</v>
      </c>
      <c r="G23" s="86">
        <v>0</v>
      </c>
      <c r="H23" s="134">
        <v>0</v>
      </c>
      <c r="I23" s="135">
        <v>0</v>
      </c>
      <c r="J23" s="10">
        <v>0</v>
      </c>
      <c r="K23" s="9">
        <v>0</v>
      </c>
      <c r="L23" s="86">
        <v>0</v>
      </c>
      <c r="M23" s="10">
        <v>0</v>
      </c>
    </row>
    <row r="24" spans="2:13" x14ac:dyDescent="0.25">
      <c r="B24" s="98"/>
      <c r="C24" s="74"/>
      <c r="D24" s="99"/>
      <c r="E24" s="99"/>
      <c r="F24" s="99"/>
      <c r="G24" s="99"/>
      <c r="H24" s="137"/>
      <c r="I24" s="138"/>
      <c r="J24" s="101"/>
      <c r="K24" s="100"/>
      <c r="L24" s="99"/>
      <c r="M24" s="101"/>
    </row>
    <row r="25" spans="2:13" x14ac:dyDescent="0.25">
      <c r="B25" s="6" t="s">
        <v>36</v>
      </c>
      <c r="C25" s="4">
        <f>SUM(D25:M25)</f>
        <v>372.55920450982984</v>
      </c>
      <c r="D25" s="78">
        <f t="shared" ref="D25:E25" si="1">SUM(D8:D23)</f>
        <v>0.77812106780947188</v>
      </c>
      <c r="E25" s="78">
        <f t="shared" si="1"/>
        <v>3.2427845616766064</v>
      </c>
      <c r="F25" s="78">
        <f t="shared" ref="F25:M25" si="2">SUM(F8:F23)</f>
        <v>9.0623230957489866</v>
      </c>
      <c r="G25" s="78">
        <f t="shared" si="2"/>
        <v>29.812362692351769</v>
      </c>
      <c r="H25" s="139">
        <f t="shared" si="2"/>
        <v>77.303958434775552</v>
      </c>
      <c r="I25" s="140">
        <f t="shared" si="2"/>
        <v>134.94357544469548</v>
      </c>
      <c r="J25" s="69">
        <f t="shared" si="2"/>
        <v>107.38734890857918</v>
      </c>
      <c r="K25" s="78">
        <f t="shared" si="2"/>
        <v>10.028730304192795</v>
      </c>
      <c r="L25" s="78">
        <f t="shared" si="2"/>
        <v>0</v>
      </c>
      <c r="M25" s="78">
        <f t="shared" si="2"/>
        <v>0</v>
      </c>
    </row>
    <row r="26" spans="2:13" x14ac:dyDescent="0.25">
      <c r="B26" s="7"/>
      <c r="C26" s="91"/>
      <c r="D26" s="92"/>
      <c r="E26" s="92"/>
      <c r="F26" s="92"/>
      <c r="G26" s="92"/>
      <c r="H26" s="141"/>
      <c r="I26" s="142"/>
      <c r="J26" s="81"/>
      <c r="K26" s="80"/>
      <c r="L26" s="92"/>
      <c r="M26" s="81"/>
    </row>
  </sheetData>
  <mergeCells count="2">
    <mergeCell ref="I4:M4"/>
    <mergeCell ref="D4:H4"/>
  </mergeCells>
  <phoneticPr fontId="27" type="noConversion"/>
  <pageMargins left="0.7" right="0.7" top="0.75" bottom="0.75" header="0.3" footer="0.3"/>
  <pageSetup paperSize="9" orientation="portrait" r:id="rId1"/>
  <headerFooter>
    <oddFooter>&amp;L_x000D_&amp;1#&amp;"Calibri"&amp;10&amp;K000000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628BE-94C5-4830-964C-16E2250A9E4B}">
  <sheetPr>
    <tabColor theme="5" tint="-0.249977111117893"/>
  </sheetPr>
  <dimension ref="B4:G116"/>
  <sheetViews>
    <sheetView showGridLines="0" topLeftCell="A54" zoomScale="80" zoomScaleNormal="80" workbookViewId="0"/>
  </sheetViews>
  <sheetFormatPr defaultColWidth="8.85546875" defaultRowHeight="15" x14ac:dyDescent="0.25"/>
  <cols>
    <col min="1" max="1" width="8.85546875" style="73"/>
    <col min="2" max="2" width="63.42578125" style="73" bestFit="1" customWidth="1"/>
    <col min="3" max="3" width="12.85546875" style="73" customWidth="1"/>
    <col min="4" max="8" width="14.140625" style="73" customWidth="1"/>
    <col min="9" max="13" width="11.7109375" style="73" customWidth="1"/>
    <col min="14" max="16384" width="8.85546875" style="73"/>
  </cols>
  <sheetData>
    <row r="4" spans="2:7" x14ac:dyDescent="0.25">
      <c r="B4" s="64" t="s">
        <v>422</v>
      </c>
      <c r="C4" s="265" t="s">
        <v>423</v>
      </c>
      <c r="D4" s="266"/>
      <c r="E4" s="266"/>
      <c r="F4" s="266"/>
      <c r="G4" s="267"/>
    </row>
    <row r="5" spans="2:7" x14ac:dyDescent="0.25">
      <c r="B5" s="126" t="s">
        <v>424</v>
      </c>
      <c r="C5" s="72" t="str">
        <f>'1. Submission information'!F8</f>
        <v>2021-22</v>
      </c>
      <c r="D5" s="72" t="str">
        <f>'1. Submission information'!G8</f>
        <v>2022-23</v>
      </c>
      <c r="E5" s="72" t="str">
        <f>'1. Submission information'!H8</f>
        <v>2023-24</v>
      </c>
      <c r="F5" s="72" t="str">
        <f>'1. Submission information'!I8</f>
        <v>2024-25</v>
      </c>
      <c r="G5" s="72" t="str">
        <f>'1. Submission information'!J8</f>
        <v>2025-26</v>
      </c>
    </row>
    <row r="6" spans="2:7" x14ac:dyDescent="0.25">
      <c r="B6" s="165"/>
      <c r="C6" s="72" t="s">
        <v>42</v>
      </c>
      <c r="D6" s="72" t="s">
        <v>42</v>
      </c>
      <c r="E6" s="72" t="s">
        <v>42</v>
      </c>
      <c r="F6" s="72" t="s">
        <v>42</v>
      </c>
      <c r="G6" s="72" t="s">
        <v>43</v>
      </c>
    </row>
    <row r="7" spans="2:7" x14ac:dyDescent="0.25">
      <c r="B7" s="82" t="s">
        <v>425</v>
      </c>
      <c r="C7" s="89"/>
      <c r="D7" s="89"/>
      <c r="E7" s="89"/>
      <c r="F7" s="89"/>
      <c r="G7" s="89"/>
    </row>
    <row r="8" spans="2:7" x14ac:dyDescent="0.25">
      <c r="B8" s="123" t="s">
        <v>406</v>
      </c>
      <c r="C8" s="86">
        <v>4.6074996751149628</v>
      </c>
      <c r="D8" s="86">
        <v>2.8632036078414029</v>
      </c>
      <c r="E8" s="86">
        <v>7.5477249340576504</v>
      </c>
      <c r="F8" s="86">
        <v>22.421484565416041</v>
      </c>
      <c r="G8" s="86">
        <v>34.16068703121109</v>
      </c>
    </row>
    <row r="9" spans="2:7" x14ac:dyDescent="0.25">
      <c r="B9" s="123" t="s">
        <v>407</v>
      </c>
      <c r="C9" s="86">
        <v>0</v>
      </c>
      <c r="D9" s="86">
        <v>0</v>
      </c>
      <c r="E9" s="86">
        <v>0</v>
      </c>
      <c r="F9" s="86">
        <v>0</v>
      </c>
      <c r="G9" s="86">
        <v>0</v>
      </c>
    </row>
    <row r="10" spans="2:7" x14ac:dyDescent="0.25">
      <c r="B10" s="123" t="s">
        <v>408</v>
      </c>
      <c r="C10" s="86">
        <v>1.1518752797905332</v>
      </c>
      <c r="D10" s="86">
        <v>0.71580112630117332</v>
      </c>
      <c r="E10" s="86">
        <v>1.8869318249019114</v>
      </c>
      <c r="F10" s="86">
        <v>6.4441530610074294</v>
      </c>
      <c r="G10" s="86">
        <v>13.252963351851308</v>
      </c>
    </row>
    <row r="11" spans="2:7" x14ac:dyDescent="0.25">
      <c r="B11" s="123" t="s">
        <v>409</v>
      </c>
      <c r="C11" s="86">
        <v>0.47454824899014003</v>
      </c>
      <c r="D11" s="86">
        <v>0.29489492228113667</v>
      </c>
      <c r="E11" s="86">
        <v>0.7773759965000776</v>
      </c>
      <c r="F11" s="86">
        <v>2.910091222112916</v>
      </c>
      <c r="G11" s="86">
        <v>5.2600230445486815</v>
      </c>
    </row>
    <row r="12" spans="2:7" x14ac:dyDescent="0.25">
      <c r="B12" s="123" t="s">
        <v>410</v>
      </c>
      <c r="C12" s="86">
        <v>0</v>
      </c>
      <c r="D12" s="86">
        <v>0</v>
      </c>
      <c r="E12" s="86">
        <v>0</v>
      </c>
      <c r="F12" s="86">
        <v>0</v>
      </c>
      <c r="G12" s="86">
        <v>0</v>
      </c>
    </row>
    <row r="13" spans="2:7" x14ac:dyDescent="0.25">
      <c r="B13" s="123" t="s">
        <v>411</v>
      </c>
      <c r="C13" s="86">
        <v>0</v>
      </c>
      <c r="D13" s="86">
        <v>0</v>
      </c>
      <c r="E13" s="86">
        <v>0</v>
      </c>
      <c r="F13" s="86">
        <v>0</v>
      </c>
      <c r="G13" s="86">
        <v>0</v>
      </c>
    </row>
    <row r="14" spans="2:7" x14ac:dyDescent="0.25">
      <c r="B14" s="123" t="s">
        <v>412</v>
      </c>
      <c r="C14" s="86">
        <v>0</v>
      </c>
      <c r="D14" s="86">
        <v>0</v>
      </c>
      <c r="E14" s="86">
        <v>0</v>
      </c>
      <c r="F14" s="86">
        <v>0</v>
      </c>
      <c r="G14" s="86">
        <v>0</v>
      </c>
    </row>
    <row r="15" spans="2:7" ht="15.6" customHeight="1" x14ac:dyDescent="0.25">
      <c r="B15" s="136" t="s">
        <v>413</v>
      </c>
      <c r="C15" s="86">
        <v>0</v>
      </c>
      <c r="D15" s="86">
        <v>0</v>
      </c>
      <c r="E15" s="86">
        <v>0</v>
      </c>
      <c r="F15" s="86">
        <v>0</v>
      </c>
      <c r="G15" s="86">
        <v>0</v>
      </c>
    </row>
    <row r="16" spans="2:7" x14ac:dyDescent="0.25">
      <c r="B16" s="136" t="s">
        <v>414</v>
      </c>
      <c r="C16" s="86">
        <v>0</v>
      </c>
      <c r="D16" s="86">
        <v>0</v>
      </c>
      <c r="E16" s="86">
        <v>0</v>
      </c>
      <c r="F16" s="86">
        <v>0</v>
      </c>
      <c r="G16" s="86">
        <v>0</v>
      </c>
    </row>
    <row r="17" spans="2:7" x14ac:dyDescent="0.25">
      <c r="B17" s="136" t="s">
        <v>415</v>
      </c>
      <c r="C17" s="86">
        <v>0.23582219799134793</v>
      </c>
      <c r="D17" s="86">
        <v>0.14654520145594363</v>
      </c>
      <c r="E17" s="86">
        <v>0.38630954081166929</v>
      </c>
      <c r="F17" s="86">
        <v>6.2721667020110896</v>
      </c>
      <c r="G17" s="86">
        <v>10.707901680963571</v>
      </c>
    </row>
    <row r="18" spans="2:7" x14ac:dyDescent="0.25">
      <c r="B18" s="136" t="s">
        <v>416</v>
      </c>
      <c r="C18" s="86">
        <v>0</v>
      </c>
      <c r="D18" s="86">
        <v>0</v>
      </c>
      <c r="E18" s="86">
        <v>0</v>
      </c>
      <c r="F18" s="86">
        <v>0</v>
      </c>
      <c r="G18" s="86">
        <v>0</v>
      </c>
    </row>
    <row r="19" spans="2:7" x14ac:dyDescent="0.25">
      <c r="B19" s="136" t="s">
        <v>417</v>
      </c>
      <c r="C19" s="86">
        <v>0</v>
      </c>
      <c r="D19" s="86">
        <v>0</v>
      </c>
      <c r="E19" s="86">
        <v>0</v>
      </c>
      <c r="F19" s="86">
        <v>0</v>
      </c>
      <c r="G19" s="86">
        <v>0</v>
      </c>
    </row>
    <row r="20" spans="2:7" x14ac:dyDescent="0.25">
      <c r="B20" s="136" t="s">
        <v>418</v>
      </c>
      <c r="C20" s="86">
        <v>0.23597719366970688</v>
      </c>
      <c r="D20" s="86">
        <v>0.14664151924580135</v>
      </c>
      <c r="E20" s="86">
        <v>0.38656344527802</v>
      </c>
      <c r="F20" s="86">
        <v>0</v>
      </c>
      <c r="G20" s="86">
        <v>6.1686027580059282</v>
      </c>
    </row>
    <row r="21" spans="2:7" x14ac:dyDescent="0.25">
      <c r="B21" s="136" t="s">
        <v>419</v>
      </c>
      <c r="C21" s="86">
        <v>0.56536082444331126</v>
      </c>
      <c r="D21" s="86">
        <v>0.35132789287454247</v>
      </c>
      <c r="E21" s="86">
        <v>0.92613961850875204</v>
      </c>
      <c r="F21" s="86">
        <v>0</v>
      </c>
      <c r="G21" s="86">
        <v>14.778912685142313</v>
      </c>
    </row>
    <row r="22" spans="2:7" x14ac:dyDescent="0.25">
      <c r="B22" s="136" t="s">
        <v>420</v>
      </c>
      <c r="C22" s="86">
        <v>0</v>
      </c>
      <c r="D22" s="86">
        <v>0</v>
      </c>
      <c r="E22" s="86">
        <v>0</v>
      </c>
      <c r="F22" s="86">
        <v>0</v>
      </c>
      <c r="G22" s="86">
        <v>0</v>
      </c>
    </row>
    <row r="23" spans="2:7" x14ac:dyDescent="0.25">
      <c r="B23" s="136" t="s">
        <v>421</v>
      </c>
      <c r="C23" s="86">
        <v>0</v>
      </c>
      <c r="D23" s="86">
        <v>0</v>
      </c>
      <c r="E23" s="86">
        <v>0</v>
      </c>
      <c r="F23" s="86">
        <v>0</v>
      </c>
      <c r="G23" s="86">
        <v>0</v>
      </c>
    </row>
    <row r="24" spans="2:7" x14ac:dyDescent="0.25">
      <c r="B24" s="98"/>
      <c r="C24" s="99"/>
      <c r="D24" s="99"/>
      <c r="E24" s="99"/>
      <c r="F24" s="99"/>
      <c r="G24" s="99"/>
    </row>
    <row r="25" spans="2:7" x14ac:dyDescent="0.25">
      <c r="B25" s="6" t="s">
        <v>36</v>
      </c>
      <c r="C25" s="78">
        <f>SUM(C8:C23)</f>
        <v>7.2710834200000019</v>
      </c>
      <c r="D25" s="78">
        <f>SUM(D8:D23)</f>
        <v>4.518414270000001</v>
      </c>
      <c r="E25" s="78">
        <f>SUM(E8:E23)</f>
        <v>11.911045360058083</v>
      </c>
      <c r="F25" s="78">
        <f>SUM(F8:F23)</f>
        <v>38.04789555054748</v>
      </c>
      <c r="G25" s="78">
        <f>SUM(G8:G23)</f>
        <v>84.329090551722899</v>
      </c>
    </row>
    <row r="26" spans="2:7" x14ac:dyDescent="0.25">
      <c r="B26" s="7"/>
      <c r="C26" s="92"/>
      <c r="D26" s="92"/>
      <c r="E26" s="92"/>
      <c r="F26" s="92"/>
      <c r="G26" s="92"/>
    </row>
    <row r="29" spans="2:7" x14ac:dyDescent="0.25">
      <c r="B29" s="64" t="s">
        <v>426</v>
      </c>
      <c r="C29" s="265" t="s">
        <v>423</v>
      </c>
      <c r="D29" s="266"/>
      <c r="E29" s="266"/>
      <c r="F29" s="266"/>
      <c r="G29" s="267"/>
    </row>
    <row r="30" spans="2:7" x14ac:dyDescent="0.25">
      <c r="B30" s="126" t="s">
        <v>424</v>
      </c>
      <c r="C30" s="72" t="str">
        <f>C5</f>
        <v>2021-22</v>
      </c>
      <c r="D30" s="72" t="str">
        <f>D5</f>
        <v>2022-23</v>
      </c>
      <c r="E30" s="72" t="str">
        <f>E5</f>
        <v>2023-24</v>
      </c>
      <c r="F30" s="72" t="str">
        <f>F5</f>
        <v>2024-25</v>
      </c>
      <c r="G30" s="72" t="str">
        <f>G5</f>
        <v>2025-26</v>
      </c>
    </row>
    <row r="31" spans="2:7" x14ac:dyDescent="0.25">
      <c r="B31" s="165"/>
      <c r="C31" s="72" t="s">
        <v>42</v>
      </c>
      <c r="D31" s="72" t="s">
        <v>42</v>
      </c>
      <c r="E31" s="72" t="s">
        <v>42</v>
      </c>
      <c r="F31" s="72" t="s">
        <v>42</v>
      </c>
      <c r="G31" s="72" t="s">
        <v>43</v>
      </c>
    </row>
    <row r="32" spans="2:7" x14ac:dyDescent="0.25">
      <c r="B32" s="82" t="s">
        <v>425</v>
      </c>
      <c r="C32" s="89"/>
      <c r="D32" s="89"/>
      <c r="E32" s="89"/>
      <c r="F32" s="89"/>
      <c r="G32" s="89"/>
    </row>
    <row r="33" spans="2:7" x14ac:dyDescent="0.25">
      <c r="B33" s="123" t="s">
        <v>406</v>
      </c>
      <c r="C33" s="86">
        <v>0</v>
      </c>
      <c r="D33" s="86">
        <v>0</v>
      </c>
      <c r="E33" s="86">
        <v>0</v>
      </c>
      <c r="F33" s="86">
        <v>0</v>
      </c>
      <c r="G33" s="86">
        <v>0</v>
      </c>
    </row>
    <row r="34" spans="2:7" x14ac:dyDescent="0.25">
      <c r="B34" s="123" t="s">
        <v>407</v>
      </c>
      <c r="C34" s="86">
        <v>0</v>
      </c>
      <c r="D34" s="86">
        <v>0</v>
      </c>
      <c r="E34" s="86">
        <v>0</v>
      </c>
      <c r="F34" s="86">
        <v>0</v>
      </c>
      <c r="G34" s="86">
        <v>0</v>
      </c>
    </row>
    <row r="35" spans="2:7" x14ac:dyDescent="0.25">
      <c r="B35" s="123" t="s">
        <v>408</v>
      </c>
      <c r="C35" s="86">
        <v>0</v>
      </c>
      <c r="D35" s="86">
        <v>0</v>
      </c>
      <c r="E35" s="86">
        <v>0</v>
      </c>
      <c r="F35" s="86">
        <v>0</v>
      </c>
      <c r="G35" s="86">
        <v>0</v>
      </c>
    </row>
    <row r="36" spans="2:7" x14ac:dyDescent="0.25">
      <c r="B36" s="123" t="s">
        <v>409</v>
      </c>
      <c r="C36" s="86">
        <v>0</v>
      </c>
      <c r="D36" s="86">
        <v>0</v>
      </c>
      <c r="E36" s="86">
        <v>0</v>
      </c>
      <c r="F36" s="86">
        <v>0</v>
      </c>
      <c r="G36" s="86">
        <v>0</v>
      </c>
    </row>
    <row r="37" spans="2:7" x14ac:dyDescent="0.25">
      <c r="B37" s="123" t="s">
        <v>410</v>
      </c>
      <c r="C37" s="86">
        <v>0</v>
      </c>
      <c r="D37" s="86">
        <v>0</v>
      </c>
      <c r="E37" s="86">
        <v>0</v>
      </c>
      <c r="F37" s="86">
        <v>0</v>
      </c>
      <c r="G37" s="86">
        <v>0</v>
      </c>
    </row>
    <row r="38" spans="2:7" x14ac:dyDescent="0.25">
      <c r="B38" s="123" t="s">
        <v>411</v>
      </c>
      <c r="C38" s="86">
        <v>0</v>
      </c>
      <c r="D38" s="86">
        <v>0</v>
      </c>
      <c r="E38" s="86">
        <v>0</v>
      </c>
      <c r="F38" s="86">
        <v>0</v>
      </c>
      <c r="G38" s="86">
        <v>0</v>
      </c>
    </row>
    <row r="39" spans="2:7" x14ac:dyDescent="0.25">
      <c r="B39" s="123" t="s">
        <v>412</v>
      </c>
      <c r="C39" s="86">
        <v>0</v>
      </c>
      <c r="D39" s="86">
        <v>0</v>
      </c>
      <c r="E39" s="86">
        <v>0</v>
      </c>
      <c r="F39" s="86">
        <v>0</v>
      </c>
      <c r="G39" s="86">
        <v>0</v>
      </c>
    </row>
    <row r="40" spans="2:7" x14ac:dyDescent="0.25">
      <c r="B40" s="136" t="s">
        <v>413</v>
      </c>
      <c r="C40" s="86">
        <v>0</v>
      </c>
      <c r="D40" s="86">
        <v>0</v>
      </c>
      <c r="E40" s="86">
        <v>0</v>
      </c>
      <c r="F40" s="86">
        <v>0</v>
      </c>
      <c r="G40" s="86">
        <v>0</v>
      </c>
    </row>
    <row r="41" spans="2:7" x14ac:dyDescent="0.25">
      <c r="B41" s="136" t="s">
        <v>414</v>
      </c>
      <c r="C41" s="86">
        <v>0</v>
      </c>
      <c r="D41" s="86">
        <v>0</v>
      </c>
      <c r="E41" s="86">
        <v>0</v>
      </c>
      <c r="F41" s="86">
        <v>0</v>
      </c>
      <c r="G41" s="86">
        <v>0</v>
      </c>
    </row>
    <row r="42" spans="2:7" x14ac:dyDescent="0.25">
      <c r="B42" s="136" t="s">
        <v>415</v>
      </c>
      <c r="C42" s="86">
        <v>0</v>
      </c>
      <c r="D42" s="86">
        <v>0</v>
      </c>
      <c r="E42" s="86">
        <v>0</v>
      </c>
      <c r="F42" s="86">
        <v>0</v>
      </c>
      <c r="G42" s="86">
        <v>0</v>
      </c>
    </row>
    <row r="43" spans="2:7" x14ac:dyDescent="0.25">
      <c r="B43" s="136" t="s">
        <v>416</v>
      </c>
      <c r="C43" s="86">
        <v>0</v>
      </c>
      <c r="D43" s="86">
        <v>0</v>
      </c>
      <c r="E43" s="86">
        <v>0</v>
      </c>
      <c r="F43" s="86">
        <v>0</v>
      </c>
      <c r="G43" s="86">
        <v>0</v>
      </c>
    </row>
    <row r="44" spans="2:7" x14ac:dyDescent="0.25">
      <c r="B44" s="136" t="s">
        <v>417</v>
      </c>
      <c r="C44" s="86">
        <v>0</v>
      </c>
      <c r="D44" s="86">
        <v>0</v>
      </c>
      <c r="E44" s="86">
        <v>0</v>
      </c>
      <c r="F44" s="86">
        <v>0</v>
      </c>
      <c r="G44" s="86">
        <v>0</v>
      </c>
    </row>
    <row r="45" spans="2:7" x14ac:dyDescent="0.25">
      <c r="B45" s="136" t="s">
        <v>418</v>
      </c>
      <c r="C45" s="86">
        <v>0</v>
      </c>
      <c r="D45" s="86">
        <v>0</v>
      </c>
      <c r="E45" s="86">
        <v>0</v>
      </c>
      <c r="F45" s="86">
        <v>0</v>
      </c>
      <c r="G45" s="86">
        <v>0</v>
      </c>
    </row>
    <row r="46" spans="2:7" x14ac:dyDescent="0.25">
      <c r="B46" s="136" t="s">
        <v>419</v>
      </c>
      <c r="C46" s="86">
        <v>0</v>
      </c>
      <c r="D46" s="86">
        <v>0</v>
      </c>
      <c r="E46" s="86">
        <v>0</v>
      </c>
      <c r="F46" s="86">
        <v>0</v>
      </c>
      <c r="G46" s="86">
        <v>0</v>
      </c>
    </row>
    <row r="47" spans="2:7" x14ac:dyDescent="0.25">
      <c r="B47" s="136" t="s">
        <v>420</v>
      </c>
      <c r="C47" s="86">
        <v>0</v>
      </c>
      <c r="D47" s="86">
        <v>0</v>
      </c>
      <c r="E47" s="86">
        <v>0</v>
      </c>
      <c r="F47" s="86">
        <v>0</v>
      </c>
      <c r="G47" s="86">
        <v>0</v>
      </c>
    </row>
    <row r="48" spans="2:7" x14ac:dyDescent="0.25">
      <c r="B48" s="136" t="s">
        <v>421</v>
      </c>
      <c r="C48" s="86">
        <v>0</v>
      </c>
      <c r="D48" s="86">
        <v>0</v>
      </c>
      <c r="E48" s="86">
        <v>0</v>
      </c>
      <c r="F48" s="86">
        <v>0</v>
      </c>
      <c r="G48" s="86">
        <v>0</v>
      </c>
    </row>
    <row r="49" spans="2:7" x14ac:dyDescent="0.25">
      <c r="B49" s="98"/>
      <c r="C49" s="99"/>
      <c r="D49" s="99"/>
      <c r="E49" s="99"/>
      <c r="F49" s="99"/>
      <c r="G49" s="99"/>
    </row>
    <row r="50" spans="2:7" x14ac:dyDescent="0.25">
      <c r="B50" s="6" t="s">
        <v>36</v>
      </c>
      <c r="C50" s="78">
        <f>SUM(C33:C48)</f>
        <v>0</v>
      </c>
      <c r="D50" s="78">
        <f>SUM(D33:D48)</f>
        <v>0</v>
      </c>
      <c r="E50" s="78">
        <f>SUM(E33:E48)</f>
        <v>0</v>
      </c>
      <c r="F50" s="78">
        <f>SUM(F33:F48)</f>
        <v>0</v>
      </c>
      <c r="G50" s="78">
        <f>SUM(G33:G48)</f>
        <v>0</v>
      </c>
    </row>
    <row r="51" spans="2:7" x14ac:dyDescent="0.25">
      <c r="B51" s="7"/>
      <c r="C51" s="92"/>
      <c r="D51" s="92"/>
      <c r="E51" s="92"/>
      <c r="F51" s="92"/>
      <c r="G51" s="92"/>
    </row>
    <row r="55" spans="2:7" x14ac:dyDescent="0.25">
      <c r="B55" s="64" t="s">
        <v>427</v>
      </c>
      <c r="C55" s="265" t="s">
        <v>423</v>
      </c>
      <c r="D55" s="266"/>
      <c r="E55" s="266"/>
      <c r="F55" s="266"/>
      <c r="G55" s="267"/>
    </row>
    <row r="56" spans="2:7" x14ac:dyDescent="0.25">
      <c r="B56" s="126" t="s">
        <v>424</v>
      </c>
      <c r="C56" s="72" t="str">
        <f>C5</f>
        <v>2021-22</v>
      </c>
      <c r="D56" s="72" t="str">
        <f>D5</f>
        <v>2022-23</v>
      </c>
      <c r="E56" s="72" t="str">
        <f>E5</f>
        <v>2023-24</v>
      </c>
      <c r="F56" s="72" t="str">
        <f>F5</f>
        <v>2024-25</v>
      </c>
      <c r="G56" s="72" t="str">
        <f>G5</f>
        <v>2025-26</v>
      </c>
    </row>
    <row r="57" spans="2:7" x14ac:dyDescent="0.25">
      <c r="B57" s="165"/>
      <c r="C57" s="72" t="s">
        <v>42</v>
      </c>
      <c r="D57" s="72" t="s">
        <v>42</v>
      </c>
      <c r="E57" s="72" t="s">
        <v>42</v>
      </c>
      <c r="F57" s="72" t="s">
        <v>42</v>
      </c>
      <c r="G57" s="72" t="s">
        <v>43</v>
      </c>
    </row>
    <row r="58" spans="2:7" x14ac:dyDescent="0.25">
      <c r="B58" s="82" t="s">
        <v>425</v>
      </c>
      <c r="C58" s="89"/>
      <c r="D58" s="89"/>
      <c r="E58" s="89"/>
      <c r="F58" s="89"/>
      <c r="G58" s="89"/>
    </row>
    <row r="59" spans="2:7" x14ac:dyDescent="0.25">
      <c r="B59" s="123" t="s">
        <v>406</v>
      </c>
      <c r="C59" s="86">
        <v>0</v>
      </c>
      <c r="D59" s="86">
        <v>0</v>
      </c>
      <c r="E59" s="86">
        <v>0</v>
      </c>
      <c r="F59" s="86">
        <v>0</v>
      </c>
      <c r="G59" s="86">
        <v>0</v>
      </c>
    </row>
    <row r="60" spans="2:7" x14ac:dyDescent="0.25">
      <c r="B60" s="123" t="s">
        <v>407</v>
      </c>
      <c r="C60" s="86">
        <v>0</v>
      </c>
      <c r="D60" s="86">
        <v>0</v>
      </c>
      <c r="E60" s="86">
        <v>0</v>
      </c>
      <c r="F60" s="86">
        <v>0</v>
      </c>
      <c r="G60" s="86">
        <v>0</v>
      </c>
    </row>
    <row r="61" spans="2:7" x14ac:dyDescent="0.25">
      <c r="B61" s="123" t="s">
        <v>408</v>
      </c>
      <c r="C61" s="86">
        <v>0</v>
      </c>
      <c r="D61" s="86">
        <v>0</v>
      </c>
      <c r="E61" s="86">
        <v>0</v>
      </c>
      <c r="F61" s="86">
        <v>0</v>
      </c>
      <c r="G61" s="86">
        <v>0</v>
      </c>
    </row>
    <row r="62" spans="2:7" x14ac:dyDescent="0.25">
      <c r="B62" s="123" t="s">
        <v>409</v>
      </c>
      <c r="C62" s="86">
        <v>0</v>
      </c>
      <c r="D62" s="86">
        <v>0</v>
      </c>
      <c r="E62" s="86">
        <v>0</v>
      </c>
      <c r="F62" s="86">
        <v>0</v>
      </c>
      <c r="G62" s="86">
        <v>0</v>
      </c>
    </row>
    <row r="63" spans="2:7" x14ac:dyDescent="0.25">
      <c r="B63" s="123" t="s">
        <v>410</v>
      </c>
      <c r="C63" s="86">
        <v>0</v>
      </c>
      <c r="D63" s="86">
        <v>0</v>
      </c>
      <c r="E63" s="86">
        <v>0</v>
      </c>
      <c r="F63" s="86">
        <v>0</v>
      </c>
      <c r="G63" s="86">
        <v>0</v>
      </c>
    </row>
    <row r="64" spans="2:7" x14ac:dyDescent="0.25">
      <c r="B64" s="123" t="s">
        <v>411</v>
      </c>
      <c r="C64" s="86">
        <v>0</v>
      </c>
      <c r="D64" s="86">
        <v>0</v>
      </c>
      <c r="E64" s="86">
        <v>0</v>
      </c>
      <c r="F64" s="86">
        <v>0</v>
      </c>
      <c r="G64" s="86">
        <v>0</v>
      </c>
    </row>
    <row r="65" spans="2:7" x14ac:dyDescent="0.25">
      <c r="B65" s="123" t="s">
        <v>412</v>
      </c>
      <c r="C65" s="86">
        <v>0</v>
      </c>
      <c r="D65" s="86">
        <v>0</v>
      </c>
      <c r="E65" s="86">
        <v>0</v>
      </c>
      <c r="F65" s="86">
        <v>0</v>
      </c>
      <c r="G65" s="86">
        <v>0</v>
      </c>
    </row>
    <row r="66" spans="2:7" x14ac:dyDescent="0.25">
      <c r="B66" s="136" t="s">
        <v>413</v>
      </c>
      <c r="C66" s="86">
        <v>0</v>
      </c>
      <c r="D66" s="86">
        <v>0</v>
      </c>
      <c r="E66" s="86">
        <v>0</v>
      </c>
      <c r="F66" s="86">
        <v>0</v>
      </c>
      <c r="G66" s="86">
        <v>0</v>
      </c>
    </row>
    <row r="67" spans="2:7" x14ac:dyDescent="0.25">
      <c r="B67" s="136" t="s">
        <v>414</v>
      </c>
      <c r="C67" s="86">
        <v>0</v>
      </c>
      <c r="D67" s="86">
        <v>0</v>
      </c>
      <c r="E67" s="86">
        <v>0</v>
      </c>
      <c r="F67" s="86">
        <v>0</v>
      </c>
      <c r="G67" s="86">
        <v>0</v>
      </c>
    </row>
    <row r="68" spans="2:7" x14ac:dyDescent="0.25">
      <c r="B68" s="136" t="s">
        <v>415</v>
      </c>
      <c r="C68" s="86">
        <v>0</v>
      </c>
      <c r="D68" s="86">
        <v>0</v>
      </c>
      <c r="E68" s="86">
        <v>0</v>
      </c>
      <c r="F68" s="86">
        <v>0</v>
      </c>
      <c r="G68" s="86">
        <v>0</v>
      </c>
    </row>
    <row r="69" spans="2:7" x14ac:dyDescent="0.25">
      <c r="B69" s="136" t="s">
        <v>416</v>
      </c>
      <c r="C69" s="86">
        <v>0</v>
      </c>
      <c r="D69" s="86">
        <v>0</v>
      </c>
      <c r="E69" s="86">
        <v>0</v>
      </c>
      <c r="F69" s="86">
        <v>0</v>
      </c>
      <c r="G69" s="86">
        <v>0</v>
      </c>
    </row>
    <row r="70" spans="2:7" x14ac:dyDescent="0.25">
      <c r="B70" s="136" t="s">
        <v>417</v>
      </c>
      <c r="C70" s="86">
        <v>0</v>
      </c>
      <c r="D70" s="86">
        <v>0</v>
      </c>
      <c r="E70" s="86">
        <v>0</v>
      </c>
      <c r="F70" s="86">
        <v>0</v>
      </c>
      <c r="G70" s="86">
        <v>0</v>
      </c>
    </row>
    <row r="71" spans="2:7" x14ac:dyDescent="0.25">
      <c r="B71" s="136" t="s">
        <v>418</v>
      </c>
      <c r="C71" s="86">
        <v>0</v>
      </c>
      <c r="D71" s="86">
        <v>0</v>
      </c>
      <c r="E71" s="86">
        <v>0</v>
      </c>
      <c r="F71" s="86">
        <v>0</v>
      </c>
      <c r="G71" s="86">
        <v>0</v>
      </c>
    </row>
    <row r="72" spans="2:7" x14ac:dyDescent="0.25">
      <c r="B72" s="136" t="s">
        <v>419</v>
      </c>
      <c r="C72" s="86">
        <v>0</v>
      </c>
      <c r="D72" s="86">
        <v>0</v>
      </c>
      <c r="E72" s="86">
        <v>0</v>
      </c>
      <c r="F72" s="86">
        <v>0</v>
      </c>
      <c r="G72" s="86">
        <v>0</v>
      </c>
    </row>
    <row r="73" spans="2:7" x14ac:dyDescent="0.25">
      <c r="B73" s="136" t="s">
        <v>420</v>
      </c>
      <c r="C73" s="86">
        <v>0</v>
      </c>
      <c r="D73" s="86">
        <v>0</v>
      </c>
      <c r="E73" s="86">
        <v>0</v>
      </c>
      <c r="F73" s="86">
        <v>0</v>
      </c>
      <c r="G73" s="86">
        <v>0</v>
      </c>
    </row>
    <row r="74" spans="2:7" x14ac:dyDescent="0.25">
      <c r="B74" s="136" t="s">
        <v>421</v>
      </c>
      <c r="C74" s="86">
        <v>0</v>
      </c>
      <c r="D74" s="86">
        <v>0</v>
      </c>
      <c r="E74" s="86">
        <v>0</v>
      </c>
      <c r="F74" s="86">
        <v>0</v>
      </c>
      <c r="G74" s="86">
        <v>0</v>
      </c>
    </row>
    <row r="75" spans="2:7" x14ac:dyDescent="0.25">
      <c r="B75" s="98"/>
      <c r="C75" s="99"/>
      <c r="D75" s="99"/>
      <c r="E75" s="99"/>
      <c r="F75" s="99"/>
      <c r="G75" s="99"/>
    </row>
    <row r="76" spans="2:7" x14ac:dyDescent="0.25">
      <c r="B76" s="6" t="s">
        <v>36</v>
      </c>
      <c r="C76" s="78">
        <f t="shared" ref="C76:D76" si="0">SUM(C59:C74)</f>
        <v>0</v>
      </c>
      <c r="D76" s="78">
        <f t="shared" si="0"/>
        <v>0</v>
      </c>
      <c r="E76" s="78">
        <f>SUM(E59:E74)</f>
        <v>0</v>
      </c>
      <c r="F76" s="78">
        <f>SUM(F59:F74)</f>
        <v>0</v>
      </c>
      <c r="G76" s="78">
        <f>SUM(G59:G74)</f>
        <v>0</v>
      </c>
    </row>
    <row r="77" spans="2:7" x14ac:dyDescent="0.25">
      <c r="B77" s="7"/>
      <c r="C77" s="92"/>
      <c r="D77" s="92"/>
      <c r="E77" s="92"/>
      <c r="F77" s="92"/>
      <c r="G77" s="92"/>
    </row>
    <row r="80" spans="2:7" x14ac:dyDescent="0.25">
      <c r="B80" s="64" t="s">
        <v>428</v>
      </c>
      <c r="C80" s="265" t="s">
        <v>423</v>
      </c>
      <c r="D80" s="266"/>
      <c r="E80" s="266"/>
      <c r="F80" s="266"/>
      <c r="G80" s="267"/>
    </row>
    <row r="81" spans="2:7" x14ac:dyDescent="0.25">
      <c r="B81" s="126" t="s">
        <v>424</v>
      </c>
      <c r="C81" s="72" t="str">
        <f>C5</f>
        <v>2021-22</v>
      </c>
      <c r="D81" s="72" t="str">
        <f>D5</f>
        <v>2022-23</v>
      </c>
      <c r="E81" s="72" t="str">
        <f>E5</f>
        <v>2023-24</v>
      </c>
      <c r="F81" s="72" t="str">
        <f>F5</f>
        <v>2024-25</v>
      </c>
      <c r="G81" s="72" t="str">
        <f>G5</f>
        <v>2025-26</v>
      </c>
    </row>
    <row r="82" spans="2:7" x14ac:dyDescent="0.25">
      <c r="B82" s="165"/>
      <c r="C82" s="72" t="s">
        <v>42</v>
      </c>
      <c r="D82" s="72" t="s">
        <v>42</v>
      </c>
      <c r="E82" s="72" t="s">
        <v>42</v>
      </c>
      <c r="F82" s="72" t="s">
        <v>42</v>
      </c>
      <c r="G82" s="72" t="s">
        <v>43</v>
      </c>
    </row>
    <row r="83" spans="2:7" x14ac:dyDescent="0.25">
      <c r="B83" s="82" t="s">
        <v>425</v>
      </c>
      <c r="C83" s="89"/>
      <c r="D83" s="89"/>
      <c r="E83" s="89"/>
      <c r="F83" s="89"/>
      <c r="G83" s="89"/>
    </row>
    <row r="84" spans="2:7" x14ac:dyDescent="0.25">
      <c r="B84" s="123" t="s">
        <v>406</v>
      </c>
      <c r="C84" s="86">
        <v>0</v>
      </c>
      <c r="D84" s="86">
        <v>0</v>
      </c>
      <c r="E84" s="86">
        <v>0</v>
      </c>
      <c r="F84" s="86">
        <v>0</v>
      </c>
      <c r="G84" s="86">
        <v>0</v>
      </c>
    </row>
    <row r="85" spans="2:7" x14ac:dyDescent="0.25">
      <c r="B85" s="123" t="s">
        <v>407</v>
      </c>
      <c r="C85" s="86">
        <v>0</v>
      </c>
      <c r="D85" s="86">
        <v>0</v>
      </c>
      <c r="E85" s="86">
        <v>0</v>
      </c>
      <c r="F85" s="86">
        <v>0</v>
      </c>
      <c r="G85" s="86">
        <v>0</v>
      </c>
    </row>
    <row r="86" spans="2:7" x14ac:dyDescent="0.25">
      <c r="B86" s="123" t="s">
        <v>408</v>
      </c>
      <c r="C86" s="86">
        <v>0</v>
      </c>
      <c r="D86" s="86">
        <v>0</v>
      </c>
      <c r="E86" s="86">
        <v>0</v>
      </c>
      <c r="F86" s="86">
        <v>0</v>
      </c>
      <c r="G86" s="86">
        <v>0</v>
      </c>
    </row>
    <row r="87" spans="2:7" x14ac:dyDescent="0.25">
      <c r="B87" s="123" t="s">
        <v>409</v>
      </c>
      <c r="C87" s="86">
        <v>0</v>
      </c>
      <c r="D87" s="86">
        <v>0</v>
      </c>
      <c r="E87" s="86">
        <v>0</v>
      </c>
      <c r="F87" s="86">
        <v>0</v>
      </c>
      <c r="G87" s="86">
        <v>0</v>
      </c>
    </row>
    <row r="88" spans="2:7" x14ac:dyDescent="0.25">
      <c r="B88" s="123" t="s">
        <v>410</v>
      </c>
      <c r="C88" s="86">
        <v>0</v>
      </c>
      <c r="D88" s="86">
        <v>0</v>
      </c>
      <c r="E88" s="86">
        <v>0</v>
      </c>
      <c r="F88" s="86">
        <v>0</v>
      </c>
      <c r="G88" s="86">
        <v>0</v>
      </c>
    </row>
    <row r="89" spans="2:7" x14ac:dyDescent="0.25">
      <c r="B89" s="123" t="s">
        <v>411</v>
      </c>
      <c r="C89" s="86">
        <v>0</v>
      </c>
      <c r="D89" s="86">
        <v>0</v>
      </c>
      <c r="E89" s="86">
        <v>0</v>
      </c>
      <c r="F89" s="86">
        <v>0</v>
      </c>
      <c r="G89" s="86">
        <v>0</v>
      </c>
    </row>
    <row r="90" spans="2:7" x14ac:dyDescent="0.25">
      <c r="B90" s="123" t="s">
        <v>412</v>
      </c>
      <c r="C90" s="86">
        <v>0</v>
      </c>
      <c r="D90" s="86">
        <v>0</v>
      </c>
      <c r="E90" s="86">
        <v>0</v>
      </c>
      <c r="F90" s="86">
        <v>0</v>
      </c>
      <c r="G90" s="86">
        <v>0</v>
      </c>
    </row>
    <row r="91" spans="2:7" x14ac:dyDescent="0.25">
      <c r="B91" s="136" t="s">
        <v>413</v>
      </c>
      <c r="C91" s="86">
        <v>0</v>
      </c>
      <c r="D91" s="86">
        <v>0</v>
      </c>
      <c r="E91" s="86">
        <v>0</v>
      </c>
      <c r="F91" s="86">
        <v>0</v>
      </c>
      <c r="G91" s="86">
        <v>0</v>
      </c>
    </row>
    <row r="92" spans="2:7" x14ac:dyDescent="0.25">
      <c r="B92" s="136" t="s">
        <v>414</v>
      </c>
      <c r="C92" s="86">
        <v>0</v>
      </c>
      <c r="D92" s="86">
        <v>0</v>
      </c>
      <c r="E92" s="86">
        <v>0</v>
      </c>
      <c r="F92" s="86">
        <v>0</v>
      </c>
      <c r="G92" s="86">
        <v>0</v>
      </c>
    </row>
    <row r="93" spans="2:7" x14ac:dyDescent="0.25">
      <c r="B93" s="136" t="s">
        <v>415</v>
      </c>
      <c r="C93" s="86">
        <v>0</v>
      </c>
      <c r="D93" s="86">
        <v>0</v>
      </c>
      <c r="E93" s="86">
        <v>0</v>
      </c>
      <c r="F93" s="86">
        <v>0</v>
      </c>
      <c r="G93" s="86">
        <v>0</v>
      </c>
    </row>
    <row r="94" spans="2:7" x14ac:dyDescent="0.25">
      <c r="B94" s="136" t="s">
        <v>416</v>
      </c>
      <c r="C94" s="86">
        <v>0</v>
      </c>
      <c r="D94" s="86">
        <v>0</v>
      </c>
      <c r="E94" s="86">
        <v>0</v>
      </c>
      <c r="F94" s="86">
        <v>0</v>
      </c>
      <c r="G94" s="86">
        <v>0</v>
      </c>
    </row>
    <row r="95" spans="2:7" x14ac:dyDescent="0.25">
      <c r="B95" s="136" t="s">
        <v>417</v>
      </c>
      <c r="C95" s="86">
        <v>0</v>
      </c>
      <c r="D95" s="86">
        <v>0</v>
      </c>
      <c r="E95" s="86">
        <v>0</v>
      </c>
      <c r="F95" s="86">
        <v>0</v>
      </c>
      <c r="G95" s="86">
        <v>0</v>
      </c>
    </row>
    <row r="96" spans="2:7" x14ac:dyDescent="0.25">
      <c r="B96" s="136" t="s">
        <v>418</v>
      </c>
      <c r="C96" s="86">
        <v>0</v>
      </c>
      <c r="D96" s="86">
        <v>0</v>
      </c>
      <c r="E96" s="86">
        <v>0</v>
      </c>
      <c r="F96" s="86">
        <v>0</v>
      </c>
      <c r="G96" s="86">
        <v>0</v>
      </c>
    </row>
    <row r="97" spans="2:7" x14ac:dyDescent="0.25">
      <c r="B97" s="136" t="s">
        <v>419</v>
      </c>
      <c r="C97" s="86">
        <v>0</v>
      </c>
      <c r="D97" s="86">
        <v>0</v>
      </c>
      <c r="E97" s="86">
        <v>0</v>
      </c>
      <c r="F97" s="86">
        <v>0</v>
      </c>
      <c r="G97" s="86">
        <v>0</v>
      </c>
    </row>
    <row r="98" spans="2:7" x14ac:dyDescent="0.25">
      <c r="B98" s="136" t="s">
        <v>420</v>
      </c>
      <c r="C98" s="86">
        <v>0</v>
      </c>
      <c r="D98" s="86">
        <v>0</v>
      </c>
      <c r="E98" s="86">
        <v>0</v>
      </c>
      <c r="F98" s="86">
        <v>0</v>
      </c>
      <c r="G98" s="86">
        <v>0</v>
      </c>
    </row>
    <row r="99" spans="2:7" x14ac:dyDescent="0.25">
      <c r="B99" s="136" t="s">
        <v>421</v>
      </c>
      <c r="C99" s="86">
        <v>0</v>
      </c>
      <c r="D99" s="86">
        <v>0</v>
      </c>
      <c r="E99" s="86">
        <v>0</v>
      </c>
      <c r="F99" s="86">
        <v>0</v>
      </c>
      <c r="G99" s="86">
        <v>0</v>
      </c>
    </row>
    <row r="100" spans="2:7" x14ac:dyDescent="0.25">
      <c r="B100" s="98"/>
      <c r="C100" s="99"/>
      <c r="D100" s="99"/>
      <c r="E100" s="99"/>
      <c r="F100" s="99"/>
      <c r="G100" s="99"/>
    </row>
    <row r="101" spans="2:7" x14ac:dyDescent="0.25">
      <c r="B101" s="6" t="s">
        <v>36</v>
      </c>
      <c r="C101" s="78">
        <f t="shared" ref="C101:D101" si="1">SUM(C84:C99)</f>
        <v>0</v>
      </c>
      <c r="D101" s="78">
        <f t="shared" si="1"/>
        <v>0</v>
      </c>
      <c r="E101" s="78">
        <f>SUM(E84:E99)</f>
        <v>0</v>
      </c>
      <c r="F101" s="78">
        <f>SUM(F84:F99)</f>
        <v>0</v>
      </c>
      <c r="G101" s="78">
        <f>SUM(G84:G99)</f>
        <v>0</v>
      </c>
    </row>
    <row r="102" spans="2:7" x14ac:dyDescent="0.25">
      <c r="B102" s="7"/>
      <c r="C102" s="92"/>
      <c r="D102" s="92"/>
      <c r="E102" s="92"/>
      <c r="F102" s="92"/>
      <c r="G102" s="92"/>
    </row>
    <row r="105" spans="2:7" x14ac:dyDescent="0.25">
      <c r="B105" s="64" t="s">
        <v>429</v>
      </c>
      <c r="C105" s="265" t="s">
        <v>423</v>
      </c>
      <c r="D105" s="266"/>
      <c r="E105" s="266"/>
      <c r="F105" s="266"/>
      <c r="G105" s="267"/>
    </row>
    <row r="106" spans="2:7" x14ac:dyDescent="0.25">
      <c r="B106" s="126" t="s">
        <v>424</v>
      </c>
      <c r="C106" s="72" t="str">
        <f>C5</f>
        <v>2021-22</v>
      </c>
      <c r="D106" s="72" t="str">
        <f>D5</f>
        <v>2022-23</v>
      </c>
      <c r="E106" s="72" t="str">
        <f>E5</f>
        <v>2023-24</v>
      </c>
      <c r="F106" s="72" t="str">
        <f>F5</f>
        <v>2024-25</v>
      </c>
      <c r="G106" s="72" t="str">
        <f>G5</f>
        <v>2025-26</v>
      </c>
    </row>
    <row r="107" spans="2:7" x14ac:dyDescent="0.25">
      <c r="B107" s="165"/>
      <c r="C107" s="72" t="s">
        <v>42</v>
      </c>
      <c r="D107" s="72" t="s">
        <v>42</v>
      </c>
      <c r="E107" s="72" t="s">
        <v>42</v>
      </c>
      <c r="F107" s="72" t="s">
        <v>42</v>
      </c>
      <c r="G107" s="72" t="s">
        <v>43</v>
      </c>
    </row>
    <row r="108" spans="2:7" x14ac:dyDescent="0.25">
      <c r="B108" s="82"/>
      <c r="C108" s="89"/>
      <c r="D108" s="89"/>
      <c r="E108" s="89"/>
      <c r="F108" s="89"/>
      <c r="G108" s="89"/>
    </row>
    <row r="109" spans="2:7" x14ac:dyDescent="0.25">
      <c r="B109" s="136" t="s">
        <v>194</v>
      </c>
      <c r="C109" s="86">
        <v>0</v>
      </c>
      <c r="D109" s="86">
        <v>0</v>
      </c>
      <c r="E109" s="86">
        <v>0</v>
      </c>
      <c r="F109" s="86">
        <v>0</v>
      </c>
      <c r="G109" s="86">
        <v>0</v>
      </c>
    </row>
    <row r="110" spans="2:7" x14ac:dyDescent="0.25">
      <c r="B110" s="136" t="s">
        <v>195</v>
      </c>
      <c r="C110" s="86">
        <v>0</v>
      </c>
      <c r="D110" s="86">
        <v>0</v>
      </c>
      <c r="E110" s="86">
        <v>0</v>
      </c>
      <c r="F110" s="86">
        <v>0</v>
      </c>
      <c r="G110" s="86">
        <v>0</v>
      </c>
    </row>
    <row r="111" spans="2:7" x14ac:dyDescent="0.25">
      <c r="B111" s="136" t="s">
        <v>196</v>
      </c>
      <c r="C111" s="86">
        <v>0</v>
      </c>
      <c r="D111" s="86">
        <v>0</v>
      </c>
      <c r="E111" s="86">
        <v>0</v>
      </c>
      <c r="F111" s="86">
        <v>0</v>
      </c>
      <c r="G111" s="86">
        <v>0</v>
      </c>
    </row>
    <row r="112" spans="2:7" x14ac:dyDescent="0.25">
      <c r="B112" s="136" t="s">
        <v>197</v>
      </c>
      <c r="C112" s="86">
        <v>0</v>
      </c>
      <c r="D112" s="86">
        <v>0</v>
      </c>
      <c r="E112" s="86">
        <v>0</v>
      </c>
      <c r="F112" s="86">
        <v>0</v>
      </c>
      <c r="G112" s="86">
        <v>0</v>
      </c>
    </row>
    <row r="113" spans="2:7" x14ac:dyDescent="0.25">
      <c r="B113" s="136" t="s">
        <v>72</v>
      </c>
      <c r="C113" s="86">
        <v>0</v>
      </c>
      <c r="D113" s="86">
        <v>0</v>
      </c>
      <c r="E113" s="86">
        <v>0</v>
      </c>
      <c r="F113" s="86">
        <v>0</v>
      </c>
      <c r="G113" s="86">
        <v>0</v>
      </c>
    </row>
    <row r="114" spans="2:7" x14ac:dyDescent="0.25">
      <c r="B114" s="98"/>
      <c r="C114" s="99"/>
      <c r="D114" s="99"/>
      <c r="E114" s="99"/>
      <c r="F114" s="99"/>
      <c r="G114" s="99"/>
    </row>
    <row r="115" spans="2:7" x14ac:dyDescent="0.25">
      <c r="B115" s="6" t="s">
        <v>36</v>
      </c>
      <c r="C115" s="78">
        <f t="shared" ref="C115:D115" si="2">SUM(C109:C113)</f>
        <v>0</v>
      </c>
      <c r="D115" s="78">
        <f t="shared" si="2"/>
        <v>0</v>
      </c>
      <c r="E115" s="78">
        <f>SUM(E109:E113)</f>
        <v>0</v>
      </c>
      <c r="F115" s="78">
        <f>SUM(F109:F113)</f>
        <v>0</v>
      </c>
      <c r="G115" s="78">
        <f>SUM(G109:G113)</f>
        <v>0</v>
      </c>
    </row>
    <row r="116" spans="2:7" x14ac:dyDescent="0.25">
      <c r="B116" s="7"/>
      <c r="C116" s="92"/>
      <c r="D116" s="92"/>
      <c r="E116" s="92"/>
      <c r="F116" s="92"/>
      <c r="G116" s="92"/>
    </row>
  </sheetData>
  <mergeCells count="5">
    <mergeCell ref="C4:G4"/>
    <mergeCell ref="C29:G29"/>
    <mergeCell ref="C55:G55"/>
    <mergeCell ref="C80:G80"/>
    <mergeCell ref="C105:G105"/>
  </mergeCells>
  <phoneticPr fontId="27" type="noConversion"/>
  <pageMargins left="0.7" right="0.7" top="0.75" bottom="0.75" header="0.3" footer="0.3"/>
  <pageSetup paperSize="9" orientation="portrait" r:id="rId1"/>
  <headerFooter>
    <oddFooter>&amp;L_x000D_&amp;1#&amp;"Calibri"&amp;10&amp;K000000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65FD0-99B4-402A-96FF-54712FC79DB4}">
  <sheetPr>
    <tabColor theme="1" tint="4.9989318521683403E-2"/>
  </sheetPr>
  <dimension ref="B2:L18"/>
  <sheetViews>
    <sheetView showGridLines="0" workbookViewId="0"/>
  </sheetViews>
  <sheetFormatPr defaultRowHeight="15" x14ac:dyDescent="0.25"/>
  <cols>
    <col min="2" max="2" width="18.42578125" customWidth="1"/>
    <col min="3" max="10" width="10.42578125" customWidth="1"/>
  </cols>
  <sheetData>
    <row r="2" spans="2:12" ht="21" x14ac:dyDescent="0.35">
      <c r="B2" s="109"/>
      <c r="C2" s="109"/>
      <c r="D2" s="110"/>
      <c r="E2" s="110"/>
      <c r="F2" s="110"/>
      <c r="G2" s="110"/>
      <c r="H2" s="110"/>
      <c r="I2" s="110"/>
      <c r="J2" s="110"/>
      <c r="K2" s="110"/>
      <c r="L2" s="110"/>
    </row>
    <row r="3" spans="2:12" ht="21" x14ac:dyDescent="0.35">
      <c r="B3" s="109" t="str">
        <f xml:space="preserve"> "Pre-period and " &amp; '1. Submission information'!F4 &amp; "-" &amp; RIGHT('1. Submission information'!J3,2) &amp; " regulatory control period"</f>
        <v>Pre-period and 2026-31 regulatory control period</v>
      </c>
      <c r="C3" s="109"/>
      <c r="D3" s="111"/>
      <c r="E3" s="111"/>
      <c r="F3" s="216"/>
      <c r="G3" s="216"/>
      <c r="H3" s="216"/>
      <c r="I3" s="111"/>
      <c r="J3" s="111"/>
      <c r="K3" s="111"/>
      <c r="L3" s="111"/>
    </row>
    <row r="4" spans="2:12" ht="20.25" x14ac:dyDescent="0.25">
      <c r="B4" s="112" t="s">
        <v>430</v>
      </c>
      <c r="C4" s="112"/>
      <c r="D4" s="113"/>
      <c r="E4" s="113"/>
      <c r="F4" s="113"/>
      <c r="G4" s="113"/>
      <c r="H4" s="113"/>
      <c r="I4" s="113"/>
      <c r="J4" s="113"/>
      <c r="K4" s="113"/>
      <c r="L4" s="113"/>
    </row>
    <row r="5" spans="2:12" x14ac:dyDescent="0.25">
      <c r="B5" s="114"/>
      <c r="C5" s="114"/>
      <c r="D5" s="114"/>
      <c r="E5" s="114"/>
      <c r="F5" s="114"/>
      <c r="G5" s="114"/>
      <c r="H5" s="114"/>
      <c r="I5" s="114"/>
      <c r="J5" s="114"/>
      <c r="K5" s="114"/>
      <c r="L5" s="114"/>
    </row>
    <row r="6" spans="2:12" x14ac:dyDescent="0.25">
      <c r="B6" s="73"/>
      <c r="C6" s="73"/>
      <c r="D6" s="73"/>
      <c r="E6" s="73"/>
      <c r="F6" s="73"/>
      <c r="G6" s="73"/>
      <c r="H6" s="73"/>
      <c r="I6" s="73"/>
      <c r="J6" s="73"/>
      <c r="K6" s="73"/>
      <c r="L6" s="73"/>
    </row>
    <row r="7" spans="2:12" ht="18.75" x14ac:dyDescent="0.25">
      <c r="B7" s="103" t="s">
        <v>431</v>
      </c>
      <c r="C7" s="103"/>
      <c r="D7" s="115"/>
      <c r="E7" s="115"/>
      <c r="F7" s="115"/>
      <c r="G7" s="115"/>
      <c r="H7" s="115"/>
      <c r="I7" s="115"/>
      <c r="J7" s="115"/>
      <c r="K7" s="115"/>
      <c r="L7" s="115"/>
    </row>
    <row r="10" spans="2:12" x14ac:dyDescent="0.25">
      <c r="C10" s="49" t="str">
        <f>'4. Expenditure summary'!D7</f>
        <v>2021-22</v>
      </c>
      <c r="D10" s="49" t="str">
        <f>'4. Expenditure summary'!E7</f>
        <v>2022-23</v>
      </c>
      <c r="E10" s="49" t="str">
        <f>'4. Expenditure summary'!F7</f>
        <v>2023-24</v>
      </c>
      <c r="F10" s="49" t="str">
        <f>'4. Expenditure summary'!G7</f>
        <v>2024-25</v>
      </c>
      <c r="G10" s="49" t="str">
        <f>'4. Expenditure summary'!H7</f>
        <v>2025-26</v>
      </c>
      <c r="H10" s="49" t="str">
        <f>'4. Expenditure summary'!J7</f>
        <v>2026-27</v>
      </c>
      <c r="I10" s="49" t="str">
        <f>'4. Expenditure summary'!K7</f>
        <v>2027-28</v>
      </c>
      <c r="J10" s="49" t="str">
        <f>'4. Expenditure summary'!L7</f>
        <v>2028-29</v>
      </c>
      <c r="K10" s="49" t="str">
        <f>'4. Expenditure summary'!M7</f>
        <v>2029-30</v>
      </c>
      <c r="L10" s="49" t="str">
        <f>'4. Expenditure summary'!N7</f>
        <v>2030-31</v>
      </c>
    </row>
    <row r="11" spans="2:12" ht="15.75" x14ac:dyDescent="0.25">
      <c r="B11" s="115" t="s">
        <v>432</v>
      </c>
      <c r="C11" s="251">
        <v>6.1447811447811418E-2</v>
      </c>
      <c r="D11" s="251">
        <v>6.0269627279936566E-2</v>
      </c>
      <c r="E11" s="251">
        <v>3.8145100972326373E-2</v>
      </c>
      <c r="F11" s="251">
        <v>2.4E-2</v>
      </c>
      <c r="G11" s="251">
        <v>3.2000000000000001E-2</v>
      </c>
      <c r="H11" s="251">
        <v>2.7798093009959057E-2</v>
      </c>
      <c r="I11" s="251">
        <v>2.7798093009959057E-2</v>
      </c>
      <c r="J11" s="251">
        <v>2.7798093009959057E-2</v>
      </c>
      <c r="K11" s="251">
        <v>2.7798093009959057E-2</v>
      </c>
      <c r="L11" s="251">
        <v>2.7798093009959057E-2</v>
      </c>
    </row>
    <row r="18" spans="5:5" x14ac:dyDescent="0.25">
      <c r="E18" s="22"/>
    </row>
  </sheetData>
  <phoneticPr fontId="27" type="noConversion"/>
  <pageMargins left="0.7" right="0.7" top="0.75" bottom="0.75" header="0.3" footer="0.3"/>
  <pageSetup paperSize="9" orientation="portrait" r:id="rId1"/>
  <headerFooter>
    <oddFooter>&amp;L_x000D_&amp;1#&amp;"Calibri"&amp;10&amp;K000000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A32B-D76A-4B78-B6E0-20594BD660A1}">
  <sheetPr>
    <tabColor theme="5" tint="-0.249977111117893"/>
  </sheetPr>
  <dimension ref="A1:H19"/>
  <sheetViews>
    <sheetView showGridLines="0" zoomScale="90" zoomScaleNormal="90" workbookViewId="0"/>
  </sheetViews>
  <sheetFormatPr defaultRowHeight="15" x14ac:dyDescent="0.25"/>
  <cols>
    <col min="1" max="1" width="21.42578125" customWidth="1"/>
    <col min="2" max="2" width="83.140625" customWidth="1"/>
    <col min="3" max="3" width="19.85546875" customWidth="1"/>
    <col min="4" max="4" width="17.140625" customWidth="1"/>
    <col min="5" max="5" width="15.140625" customWidth="1"/>
    <col min="6" max="6" width="14.140625" customWidth="1"/>
    <col min="7" max="7" width="14" customWidth="1"/>
    <col min="8" max="8" width="14.140625" customWidth="1"/>
  </cols>
  <sheetData>
    <row r="1" spans="1:8" x14ac:dyDescent="0.25">
      <c r="A1" s="22" t="str">
        <f>'1. Submission information'!C4</f>
        <v>CWO</v>
      </c>
    </row>
    <row r="2" spans="1:8" x14ac:dyDescent="0.25">
      <c r="A2" s="22" t="str">
        <f>'1. Submission information'!C5</f>
        <v>Transgrid</v>
      </c>
    </row>
    <row r="4" spans="1:8" x14ac:dyDescent="0.25">
      <c r="B4" s="257" t="str">
        <f>CONCATENATE("2.1 - Total and annual revenue (real $m,",'1. Submission information'!C10,")")</f>
        <v>2.1 - Total and annual revenue (real $m,June 2026)</v>
      </c>
      <c r="C4" s="258"/>
      <c r="D4" s="257"/>
      <c r="E4" s="259"/>
      <c r="F4" s="71"/>
      <c r="G4" s="257"/>
      <c r="H4" s="259"/>
    </row>
    <row r="5" spans="1:8" x14ac:dyDescent="0.25">
      <c r="B5" s="49"/>
      <c r="C5" s="40" t="s">
        <v>25</v>
      </c>
      <c r="D5" s="50" t="str">
        <f>'1. Submission information'!F3</f>
        <v>2026-27</v>
      </c>
      <c r="E5" s="50" t="str">
        <f>'1. Submission information'!G3</f>
        <v>2027-28</v>
      </c>
      <c r="F5" s="50" t="str">
        <f>'1. Submission information'!H3</f>
        <v>2028-29</v>
      </c>
      <c r="G5" s="50" t="str">
        <f>'1. Submission information'!I3</f>
        <v>2029-30</v>
      </c>
      <c r="H5" s="50" t="str">
        <f>'1. Submission information'!J3</f>
        <v>2030-31</v>
      </c>
    </row>
    <row r="6" spans="1:8" x14ac:dyDescent="0.25">
      <c r="B6" s="1"/>
      <c r="C6" s="2"/>
      <c r="D6" s="36"/>
      <c r="E6" s="36"/>
      <c r="F6" s="36"/>
      <c r="G6" s="17"/>
      <c r="H6" s="36"/>
    </row>
    <row r="7" spans="1:8" x14ac:dyDescent="0.25">
      <c r="B7" s="3" t="s">
        <v>26</v>
      </c>
      <c r="C7" s="4">
        <f t="shared" ref="C7:C14" si="0">SUM(D7:H7)</f>
        <v>114.34497000545417</v>
      </c>
      <c r="D7" s="60">
        <v>11.073619380167649</v>
      </c>
      <c r="E7" s="60">
        <v>20.750122654183176</v>
      </c>
      <c r="F7" s="60">
        <v>27.965225672305969</v>
      </c>
      <c r="G7" s="59">
        <v>27.695439481791219</v>
      </c>
      <c r="H7" s="60">
        <v>26.860562817006159</v>
      </c>
    </row>
    <row r="8" spans="1:8" x14ac:dyDescent="0.25">
      <c r="B8" s="3" t="s">
        <v>27</v>
      </c>
      <c r="C8" s="4">
        <f t="shared" si="0"/>
        <v>26.56637717498106</v>
      </c>
      <c r="D8" s="60">
        <v>0.49084647695835631</v>
      </c>
      <c r="E8" s="60">
        <v>3.3277177475320117</v>
      </c>
      <c r="F8" s="60">
        <v>7.2177859670651499</v>
      </c>
      <c r="G8" s="59">
        <v>7.7650134917127707</v>
      </c>
      <c r="H8" s="60">
        <v>7.7650134917127707</v>
      </c>
    </row>
    <row r="9" spans="1:8" x14ac:dyDescent="0.25">
      <c r="B9" s="3" t="s">
        <v>28</v>
      </c>
      <c r="C9" s="4">
        <f t="shared" si="0"/>
        <v>26.348242716918762</v>
      </c>
      <c r="D9" s="60">
        <v>3.7965254832088333</v>
      </c>
      <c r="E9" s="60">
        <v>7.9221529828962503</v>
      </c>
      <c r="F9" s="60">
        <v>8.5193943154353633</v>
      </c>
      <c r="G9" s="59">
        <v>4.8822441092153168</v>
      </c>
      <c r="H9" s="60">
        <v>1.2279258261629993</v>
      </c>
    </row>
    <row r="10" spans="1:8" x14ac:dyDescent="0.25">
      <c r="B10" s="3" t="s">
        <v>29</v>
      </c>
      <c r="C10" s="4">
        <f>SUM(D10:H10)</f>
        <v>-46.848781852891747</v>
      </c>
      <c r="D10" s="60">
        <v>-4.5370214241927984</v>
      </c>
      <c r="E10" s="60">
        <v>-8.5016242480994606</v>
      </c>
      <c r="F10" s="60">
        <v>-11.457755919882246</v>
      </c>
      <c r="G10" s="59">
        <v>-11.347220630172995</v>
      </c>
      <c r="H10" s="60">
        <v>-11.005159630544245</v>
      </c>
    </row>
    <row r="11" spans="1:8" x14ac:dyDescent="0.25">
      <c r="B11" s="3" t="s">
        <v>30</v>
      </c>
      <c r="C11" s="4">
        <f t="shared" si="0"/>
        <v>28.767300627942923</v>
      </c>
      <c r="D11" s="60">
        <v>0.73119629377490925</v>
      </c>
      <c r="E11" s="60">
        <v>3.3126220721727271</v>
      </c>
      <c r="F11" s="60">
        <v>7.5207861837941374</v>
      </c>
      <c r="G11" s="59">
        <v>9.2374009116669296</v>
      </c>
      <c r="H11" s="60">
        <v>7.9652951665342195</v>
      </c>
    </row>
    <row r="12" spans="1:8" x14ac:dyDescent="0.25">
      <c r="B12" s="3" t="s">
        <v>31</v>
      </c>
      <c r="C12" s="4">
        <f t="shared" si="0"/>
        <v>1.3920487565732504</v>
      </c>
      <c r="D12" s="60">
        <v>0.60850551902745875</v>
      </c>
      <c r="E12" s="60">
        <v>0.59001830167295699</v>
      </c>
      <c r="F12" s="60">
        <v>0.19352493587283454</v>
      </c>
      <c r="G12" s="59">
        <v>0</v>
      </c>
      <c r="H12" s="60">
        <v>0</v>
      </c>
    </row>
    <row r="13" spans="1:8" x14ac:dyDescent="0.25">
      <c r="B13" s="3" t="s">
        <v>32</v>
      </c>
      <c r="C13" s="4">
        <f t="shared" si="0"/>
        <v>0</v>
      </c>
      <c r="D13" s="60">
        <v>0</v>
      </c>
      <c r="E13" s="60">
        <v>0</v>
      </c>
      <c r="F13" s="60">
        <v>0</v>
      </c>
      <c r="G13" s="59">
        <v>0</v>
      </c>
      <c r="H13" s="60">
        <v>0</v>
      </c>
    </row>
    <row r="14" spans="1:8" x14ac:dyDescent="0.25">
      <c r="B14" s="3" t="s">
        <v>33</v>
      </c>
      <c r="C14" s="4">
        <f t="shared" si="0"/>
        <v>0</v>
      </c>
      <c r="D14" s="60">
        <v>0</v>
      </c>
      <c r="E14" s="60">
        <v>0</v>
      </c>
      <c r="F14" s="60">
        <v>0</v>
      </c>
      <c r="G14" s="59">
        <v>0</v>
      </c>
      <c r="H14" s="60">
        <v>0</v>
      </c>
    </row>
    <row r="15" spans="1:8" x14ac:dyDescent="0.25">
      <c r="B15" s="3"/>
      <c r="C15" s="5"/>
      <c r="D15" s="36"/>
      <c r="E15" s="36"/>
      <c r="F15" s="36"/>
      <c r="G15" s="17"/>
      <c r="H15" s="36"/>
    </row>
    <row r="16" spans="1:8" x14ac:dyDescent="0.25">
      <c r="B16" s="6" t="s">
        <v>34</v>
      </c>
      <c r="C16" s="4">
        <f t="shared" ref="C16:H16" si="1">SUM(C7:C14)</f>
        <v>150.5701574289784</v>
      </c>
      <c r="D16" s="4">
        <f t="shared" si="1"/>
        <v>12.163671728944408</v>
      </c>
      <c r="E16" s="4">
        <f t="shared" si="1"/>
        <v>27.40100951035766</v>
      </c>
      <c r="F16" s="4">
        <f t="shared" si="1"/>
        <v>39.958961154591208</v>
      </c>
      <c r="G16" s="4">
        <f t="shared" si="1"/>
        <v>38.232877364213238</v>
      </c>
      <c r="H16" s="4">
        <f t="shared" si="1"/>
        <v>32.813637670871906</v>
      </c>
    </row>
    <row r="17" spans="2:8" x14ac:dyDescent="0.25">
      <c r="B17" s="7"/>
      <c r="C17" s="8"/>
      <c r="D17" s="35"/>
      <c r="E17" s="35"/>
      <c r="F17" s="35"/>
      <c r="G17" s="35"/>
      <c r="H17" s="35"/>
    </row>
    <row r="18" spans="2:8" x14ac:dyDescent="0.25">
      <c r="B18" s="28"/>
      <c r="C18" s="25"/>
    </row>
    <row r="19" spans="2:8" x14ac:dyDescent="0.25">
      <c r="B19" s="28"/>
      <c r="C19" s="25"/>
    </row>
  </sheetData>
  <mergeCells count="3">
    <mergeCell ref="B4:C4"/>
    <mergeCell ref="D4:E4"/>
    <mergeCell ref="G4:H4"/>
  </mergeCells>
  <dataValidations count="1">
    <dataValidation type="decimal" allowBlank="1" showInputMessage="1" showErrorMessage="1" errorTitle="Numerical Values" error="Values must be numerical" promptTitle="Revenue Projections (Real)" prompt="Enter numerical values only" sqref="D12:H14 D7:H11" xr:uid="{F4390CEC-04AB-4513-A6C6-B56A4AE4A991}">
      <formula1>0</formula1>
      <formula2>1000000000000</formula2>
    </dataValidation>
  </dataValidations>
  <pageMargins left="0.7" right="0.7" top="0.75" bottom="0.75" header="0.3" footer="0.3"/>
  <pageSetup paperSize="9" orientation="portrait" r:id="rId1"/>
  <headerFooter>
    <oddFooter>&amp;L_x000D_&amp;1#&amp;"Calibri"&amp;10&amp;K000000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659F1-17D7-4F63-AC06-3A9652A853CD}">
  <sheetPr>
    <tabColor theme="5" tint="-0.249977111117893"/>
  </sheetPr>
  <dimension ref="A1:W16"/>
  <sheetViews>
    <sheetView showGridLines="0" zoomScale="130" zoomScaleNormal="130" workbookViewId="0"/>
  </sheetViews>
  <sheetFormatPr defaultRowHeight="15" x14ac:dyDescent="0.25"/>
  <cols>
    <col min="1" max="1" width="24.140625" customWidth="1"/>
    <col min="2" max="2" width="32.5703125" customWidth="1"/>
    <col min="3" max="3" width="21" customWidth="1"/>
    <col min="4" max="23" width="14.5703125" customWidth="1"/>
  </cols>
  <sheetData>
    <row r="1" spans="1:23" x14ac:dyDescent="0.25">
      <c r="A1" s="22" t="str">
        <f>'1. Submission information'!C4</f>
        <v>CWO</v>
      </c>
    </row>
    <row r="2" spans="1:23" x14ac:dyDescent="0.25">
      <c r="A2" s="22" t="s">
        <v>9</v>
      </c>
    </row>
    <row r="4" spans="1:23" x14ac:dyDescent="0.25">
      <c r="B4" s="39" t="s">
        <v>35</v>
      </c>
      <c r="C4" s="39"/>
      <c r="D4" s="39"/>
      <c r="E4" s="39"/>
      <c r="F4" s="39"/>
      <c r="G4" s="39"/>
      <c r="H4" s="39"/>
      <c r="I4" s="39"/>
      <c r="J4" s="39"/>
      <c r="K4" s="39"/>
      <c r="L4" s="39"/>
      <c r="M4" s="39"/>
      <c r="N4" s="39"/>
      <c r="O4" s="39"/>
      <c r="P4" s="39"/>
      <c r="Q4" s="39"/>
      <c r="R4" s="39"/>
      <c r="S4" s="48"/>
      <c r="T4" s="39"/>
      <c r="U4" s="39"/>
      <c r="V4" s="39"/>
      <c r="W4" s="48"/>
    </row>
    <row r="5" spans="1:23" x14ac:dyDescent="0.25">
      <c r="B5" s="49"/>
      <c r="C5" s="49" t="s">
        <v>36</v>
      </c>
      <c r="D5" s="49">
        <f>EDATE('1. Submission information'!F5,3)</f>
        <v>46295</v>
      </c>
      <c r="E5" s="49">
        <f>EDATE(D5,3)</f>
        <v>46386</v>
      </c>
      <c r="F5" s="49">
        <f t="shared" ref="F5:W5" si="0">EDATE(E5,3)</f>
        <v>46476</v>
      </c>
      <c r="G5" s="49">
        <f t="shared" si="0"/>
        <v>46568</v>
      </c>
      <c r="H5" s="49">
        <f>EDATE(G5,3)</f>
        <v>46660</v>
      </c>
      <c r="I5" s="49">
        <f t="shared" si="0"/>
        <v>46751</v>
      </c>
      <c r="J5" s="49">
        <f t="shared" si="0"/>
        <v>46842</v>
      </c>
      <c r="K5" s="49">
        <f t="shared" si="0"/>
        <v>46934</v>
      </c>
      <c r="L5" s="49">
        <f t="shared" si="0"/>
        <v>47026</v>
      </c>
      <c r="M5" s="49">
        <f t="shared" si="0"/>
        <v>47117</v>
      </c>
      <c r="N5" s="49">
        <f t="shared" si="0"/>
        <v>47207</v>
      </c>
      <c r="O5" s="49">
        <f t="shared" si="0"/>
        <v>47299</v>
      </c>
      <c r="P5" s="49">
        <f t="shared" si="0"/>
        <v>47391</v>
      </c>
      <c r="Q5" s="49">
        <f t="shared" si="0"/>
        <v>47482</v>
      </c>
      <c r="R5" s="49">
        <f t="shared" si="0"/>
        <v>47572</v>
      </c>
      <c r="S5" s="49">
        <f t="shared" si="0"/>
        <v>47664</v>
      </c>
      <c r="T5" s="49">
        <f t="shared" si="0"/>
        <v>47756</v>
      </c>
      <c r="U5" s="49">
        <f t="shared" si="0"/>
        <v>47847</v>
      </c>
      <c r="V5" s="49">
        <f t="shared" si="0"/>
        <v>47937</v>
      </c>
      <c r="W5" s="49">
        <f t="shared" si="0"/>
        <v>48029</v>
      </c>
    </row>
    <row r="6" spans="1:23" x14ac:dyDescent="0.25">
      <c r="B6" s="124"/>
      <c r="C6" s="125" t="s">
        <v>37</v>
      </c>
      <c r="D6" s="245">
        <v>46295</v>
      </c>
      <c r="E6" s="246">
        <v>46386</v>
      </c>
      <c r="F6" s="246">
        <v>46476</v>
      </c>
      <c r="G6" s="246">
        <v>46568</v>
      </c>
      <c r="H6" s="246">
        <v>46660</v>
      </c>
      <c r="I6" s="246">
        <v>46751</v>
      </c>
      <c r="J6" s="246">
        <v>46842</v>
      </c>
      <c r="K6" s="246">
        <v>46934</v>
      </c>
      <c r="L6" s="246">
        <v>47026</v>
      </c>
      <c r="M6" s="246">
        <v>47117</v>
      </c>
      <c r="N6" s="246">
        <v>47207</v>
      </c>
      <c r="O6" s="246">
        <v>47299</v>
      </c>
      <c r="P6" s="246">
        <v>47391</v>
      </c>
      <c r="Q6" s="246">
        <v>47482</v>
      </c>
      <c r="R6" s="246">
        <v>47572</v>
      </c>
      <c r="S6" s="246">
        <v>47664</v>
      </c>
      <c r="T6" s="246">
        <v>47756</v>
      </c>
      <c r="U6" s="246">
        <v>47847</v>
      </c>
      <c r="V6" s="246">
        <v>47937</v>
      </c>
      <c r="W6" s="247">
        <v>48029</v>
      </c>
    </row>
    <row r="7" spans="1:23" x14ac:dyDescent="0.25">
      <c r="B7" s="1"/>
      <c r="C7" s="2"/>
      <c r="D7" s="11"/>
      <c r="E7" s="11"/>
      <c r="F7" s="11"/>
      <c r="G7" s="11"/>
      <c r="H7" s="11"/>
      <c r="I7" s="11"/>
      <c r="J7" s="11"/>
      <c r="K7" s="11"/>
      <c r="L7" s="11"/>
      <c r="M7" s="11"/>
      <c r="N7" s="11"/>
      <c r="O7" s="11"/>
      <c r="P7" s="11"/>
      <c r="Q7" s="11"/>
      <c r="R7" s="11"/>
      <c r="S7" s="11"/>
      <c r="T7" s="11"/>
      <c r="U7" s="11"/>
      <c r="V7" s="11"/>
      <c r="W7" s="12"/>
    </row>
    <row r="8" spans="1:23" x14ac:dyDescent="0.25">
      <c r="B8" s="6" t="str">
        <f>CONCATENATE("Total RSP (real $, ", '1. Submission information'!C10, ")")</f>
        <v>Total RSP (real $, June 2026)</v>
      </c>
      <c r="C8" s="4">
        <f>SUM(D8:W8)</f>
        <v>148435630.0417839</v>
      </c>
      <c r="D8" s="61">
        <v>2954973.7882719459</v>
      </c>
      <c r="E8" s="61">
        <v>2983348.5000624019</v>
      </c>
      <c r="F8" s="61">
        <v>3011995.675951317</v>
      </c>
      <c r="G8" s="61">
        <v>3040917.932236101</v>
      </c>
      <c r="H8" s="61">
        <v>6656646.667192149</v>
      </c>
      <c r="I8" s="61">
        <v>6720566.1616465952</v>
      </c>
      <c r="J8" s="61">
        <v>6785099.4338746825</v>
      </c>
      <c r="K8" s="61">
        <v>6850252.3775894111</v>
      </c>
      <c r="L8" s="61">
        <v>9707404.5937476885</v>
      </c>
      <c r="M8" s="61">
        <v>9800618.5534363184</v>
      </c>
      <c r="N8" s="61">
        <v>9894727.5867975168</v>
      </c>
      <c r="O8" s="61">
        <v>9989740.2886477914</v>
      </c>
      <c r="P8" s="61">
        <v>9288079.5354438797</v>
      </c>
      <c r="Q8" s="61">
        <v>9377266.9864294175</v>
      </c>
      <c r="R8" s="61">
        <v>9467310.8471154701</v>
      </c>
      <c r="S8" s="61">
        <v>9558219.3410532977</v>
      </c>
      <c r="T8" s="61">
        <v>7971560.0170750385</v>
      </c>
      <c r="U8" s="61">
        <v>8048105.778293822</v>
      </c>
      <c r="V8" s="61">
        <v>8125386.5592010999</v>
      </c>
      <c r="W8" s="62">
        <v>8203409.4177179625</v>
      </c>
    </row>
    <row r="9" spans="1:23" x14ac:dyDescent="0.25">
      <c r="B9" s="6" t="s">
        <v>38</v>
      </c>
      <c r="C9" s="4">
        <f>SUM(D9:W9)</f>
        <v>161143676.69069889</v>
      </c>
      <c r="D9" s="61">
        <v>2975298.7840339672</v>
      </c>
      <c r="E9" s="61">
        <v>3024529.9697466134</v>
      </c>
      <c r="F9" s="61">
        <v>3074575.7659648261</v>
      </c>
      <c r="G9" s="61">
        <v>3125449.6517520524</v>
      </c>
      <c r="H9" s="61">
        <v>6888747.4740180876</v>
      </c>
      <c r="I9" s="61">
        <v>7002733.0703692203</v>
      </c>
      <c r="J9" s="61">
        <v>7118604.7448825324</v>
      </c>
      <c r="K9" s="61">
        <v>7236393.7058066782</v>
      </c>
      <c r="L9" s="61">
        <v>10325134.029711576</v>
      </c>
      <c r="M9" s="61">
        <v>10495980.263257071</v>
      </c>
      <c r="N9" s="61">
        <v>10669653.427226199</v>
      </c>
      <c r="O9" s="61">
        <v>10846200.297807435</v>
      </c>
      <c r="P9" s="61">
        <v>10153746.118816387</v>
      </c>
      <c r="Q9" s="61">
        <v>10321756.45900036</v>
      </c>
      <c r="R9" s="61">
        <v>10492546.805113027</v>
      </c>
      <c r="S9" s="61">
        <v>10666163.156900324</v>
      </c>
      <c r="T9" s="61">
        <v>8956771.6531509273</v>
      </c>
      <c r="U9" s="61">
        <v>9104976.0926540382</v>
      </c>
      <c r="V9" s="61">
        <v>9255632.8170583379</v>
      </c>
      <c r="W9" s="62">
        <v>9408782.4034292456</v>
      </c>
    </row>
    <row r="10" spans="1:23" x14ac:dyDescent="0.25">
      <c r="B10" s="3"/>
      <c r="C10" s="5"/>
      <c r="D10" s="11"/>
      <c r="E10" s="11"/>
      <c r="F10" s="11"/>
      <c r="G10" s="11"/>
      <c r="H10" s="11"/>
      <c r="I10" s="11"/>
      <c r="J10" s="11"/>
      <c r="K10" s="11"/>
      <c r="L10" s="11"/>
      <c r="M10" s="11"/>
      <c r="N10" s="11"/>
      <c r="O10" s="11"/>
      <c r="P10" s="11"/>
      <c r="Q10" s="11"/>
      <c r="R10" s="11"/>
      <c r="S10" s="11"/>
      <c r="T10" s="11"/>
      <c r="U10" s="11"/>
      <c r="V10" s="11"/>
      <c r="W10" s="12"/>
    </row>
    <row r="11" spans="1:23" x14ac:dyDescent="0.25">
      <c r="B11" s="6" t="s">
        <v>39</v>
      </c>
      <c r="C11" s="5"/>
      <c r="D11" s="243">
        <v>6.8782321666234214E-3</v>
      </c>
      <c r="E11" s="243">
        <v>6.8782321666234214E-3</v>
      </c>
      <c r="F11" s="243">
        <v>6.8782321666234214E-3</v>
      </c>
      <c r="G11" s="243">
        <v>6.8782321666234214E-3</v>
      </c>
      <c r="H11" s="243">
        <v>6.8782321666234214E-3</v>
      </c>
      <c r="I11" s="243">
        <v>6.8782321666234214E-3</v>
      </c>
      <c r="J11" s="243">
        <v>6.8782321666234214E-3</v>
      </c>
      <c r="K11" s="243">
        <v>6.8782321666234214E-3</v>
      </c>
      <c r="L11" s="243">
        <v>6.8782321666234214E-3</v>
      </c>
      <c r="M11" s="243">
        <v>6.8782321666234214E-3</v>
      </c>
      <c r="N11" s="243">
        <v>6.8782321666234214E-3</v>
      </c>
      <c r="O11" s="243">
        <v>6.8782321666234214E-3</v>
      </c>
      <c r="P11" s="243">
        <v>6.8782321666234214E-3</v>
      </c>
      <c r="Q11" s="243">
        <v>6.8782321666234214E-3</v>
      </c>
      <c r="R11" s="243">
        <v>6.8782321666234214E-3</v>
      </c>
      <c r="S11" s="243">
        <v>6.8782321666234214E-3</v>
      </c>
      <c r="T11" s="243">
        <v>6.8782321666234214E-3</v>
      </c>
      <c r="U11" s="243">
        <v>6.8782321666234214E-3</v>
      </c>
      <c r="V11" s="243">
        <v>6.8782321666234214E-3</v>
      </c>
      <c r="W11" s="244">
        <v>6.8782321666234214E-3</v>
      </c>
    </row>
    <row r="12" spans="1:23" x14ac:dyDescent="0.25">
      <c r="B12" s="6" t="s">
        <v>40</v>
      </c>
      <c r="C12" s="5"/>
      <c r="D12" s="26">
        <v>1.0068782321666234</v>
      </c>
      <c r="E12" s="26">
        <v>1.0138037744109849</v>
      </c>
      <c r="F12" s="26">
        <v>1.0207769521427827</v>
      </c>
      <c r="G12" s="26">
        <v>1.0277980930099591</v>
      </c>
      <c r="H12" s="26">
        <v>1.0348675269140943</v>
      </c>
      <c r="I12" s="26">
        <v>1.0419855860259088</v>
      </c>
      <c r="J12" s="26">
        <v>1.0491526048008701</v>
      </c>
      <c r="K12" s="26">
        <v>1.0563689199949082</v>
      </c>
      <c r="L12" s="26">
        <v>1.0636348706802385</v>
      </c>
      <c r="M12" s="26">
        <v>1.0709507982612938</v>
      </c>
      <c r="N12" s="26">
        <v>1.0783170464907657</v>
      </c>
      <c r="O12" s="26">
        <v>1.0857339614857568</v>
      </c>
      <c r="P12" s="26">
        <v>1.0932018917440436</v>
      </c>
      <c r="Q12" s="26">
        <v>1.1007211881604511</v>
      </c>
      <c r="R12" s="26">
        <v>1.1082922040433403</v>
      </c>
      <c r="S12" s="26">
        <v>1.1159152951312092</v>
      </c>
      <c r="T12" s="26">
        <v>1.1235908196094078</v>
      </c>
      <c r="U12" s="26">
        <v>1.131319138126968</v>
      </c>
      <c r="V12" s="26">
        <v>1.1391006138135495</v>
      </c>
      <c r="W12" s="27">
        <v>1.1469356122965024</v>
      </c>
    </row>
    <row r="13" spans="1:23" x14ac:dyDescent="0.25">
      <c r="B13" s="7"/>
      <c r="C13" s="8"/>
      <c r="D13" s="13"/>
      <c r="E13" s="13"/>
      <c r="F13" s="13"/>
      <c r="G13" s="13"/>
      <c r="H13" s="13"/>
      <c r="I13" s="13"/>
      <c r="J13" s="13"/>
      <c r="K13" s="13"/>
      <c r="L13" s="13"/>
      <c r="M13" s="13"/>
      <c r="N13" s="13"/>
      <c r="O13" s="13"/>
      <c r="P13" s="13"/>
      <c r="Q13" s="13"/>
      <c r="R13" s="13"/>
      <c r="S13" s="13"/>
      <c r="T13" s="13"/>
      <c r="U13" s="13"/>
      <c r="V13" s="13"/>
      <c r="W13" s="14"/>
    </row>
    <row r="16" spans="1:23" x14ac:dyDescent="0.25">
      <c r="B16" s="15"/>
      <c r="C16" s="15"/>
    </row>
  </sheetData>
  <dataValidations count="3">
    <dataValidation type="decimal" allowBlank="1" showInputMessage="1" showErrorMessage="1" promptTitle="Forecast Inflation (%)" prompt="Enter the forecast inflation values to two decimal places. For example 2.5% should be recorded as &quot;2.50&quot;" sqref="D11:S11" xr:uid="{566747E6-A904-41F1-BB7C-1310D1A0A40F}">
      <formula1>0</formula1>
      <formula2>100</formula2>
    </dataValidation>
    <dataValidation type="decimal" allowBlank="1" showInputMessage="1" showErrorMessage="1" promptTitle="Cumulative Inflation index" prompt="Record the cumulative inflation." sqref="D12:S12" xr:uid="{5FCB28C1-B7D0-426A-AF6C-ACAE4ECC2C77}">
      <formula1>1</formula1>
      <formula2>100</formula2>
    </dataValidation>
    <dataValidation type="decimal" allowBlank="1" showInputMessage="1" showErrorMessage="1" promptTitle="Service Payments" prompt="Record a numerical value to two decimal places. Cells can be left blank." sqref="D8:S9" xr:uid="{E689ACA9-EB75-47D9-9D2E-4EA5AC1BC9AD}">
      <formula1>0</formula1>
      <formula2>1000000000000</formula2>
    </dataValidation>
  </dataValidations>
  <pageMargins left="0.7" right="0.7" top="0.75" bottom="0.75" header="0.3" footer="0.3"/>
  <pageSetup paperSize="9" orientation="portrait" r:id="rId1"/>
  <headerFooter>
    <oddFooter>&amp;L_x000D_&amp;1#&amp;"Calibri"&amp;10&amp;K000000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38529-247E-473B-96C0-7DC1B5C19D09}">
  <sheetPr>
    <tabColor rgb="FFC65911"/>
  </sheetPr>
  <dimension ref="A1:N49"/>
  <sheetViews>
    <sheetView showGridLines="0" topLeftCell="A13" zoomScale="115" zoomScaleNormal="115" workbookViewId="0">
      <selection activeCell="J7" sqref="J1:K1048576"/>
    </sheetView>
  </sheetViews>
  <sheetFormatPr defaultRowHeight="15" x14ac:dyDescent="0.25"/>
  <cols>
    <col min="2" max="2" width="81.28515625" customWidth="1"/>
    <col min="3" max="3" width="19.85546875" customWidth="1"/>
    <col min="4" max="9" width="17.5703125" customWidth="1"/>
    <col min="10" max="11" width="21.85546875" customWidth="1"/>
    <col min="12" max="14" width="17.5703125" customWidth="1"/>
  </cols>
  <sheetData>
    <row r="1" spans="1:14" x14ac:dyDescent="0.25">
      <c r="A1" s="22"/>
    </row>
    <row r="2" spans="1:14" x14ac:dyDescent="0.25">
      <c r="A2" s="22"/>
    </row>
    <row r="3" spans="1:14" x14ac:dyDescent="0.25">
      <c r="A3" s="63"/>
    </row>
    <row r="4" spans="1:14" x14ac:dyDescent="0.25">
      <c r="A4" s="63"/>
    </row>
    <row r="6" spans="1:14" x14ac:dyDescent="0.25">
      <c r="B6" s="64" t="str">
        <f>CONCATENATE("4.1 Capital costs as incurred (real $m, ", '1. Submission information'!C10, ")")</f>
        <v>4.1 Capital costs as incurred (real $m, June 2026)</v>
      </c>
      <c r="C6" s="172"/>
      <c r="D6" s="265" t="s">
        <v>41</v>
      </c>
      <c r="E6" s="266"/>
      <c r="F6" s="266"/>
      <c r="G6" s="266"/>
      <c r="H6" s="266"/>
      <c r="I6" s="267"/>
      <c r="J6" s="262" t="str">
        <f>'1. Submission information'!$F$4 &amp; "-" &amp; RIGHT('1. Submission information'!$J$3,2) &amp; " regulatory control period (excluding IPFs)"</f>
        <v>2026-31 regulatory control period (excluding IPFs)</v>
      </c>
      <c r="K6" s="263"/>
      <c r="L6" s="263"/>
      <c r="M6" s="263"/>
      <c r="N6" s="264"/>
    </row>
    <row r="7" spans="1:14" x14ac:dyDescent="0.25">
      <c r="B7" s="66"/>
      <c r="C7" s="155" t="s">
        <v>36</v>
      </c>
      <c r="D7" s="221" t="str">
        <f>'1. Submission information'!F8</f>
        <v>2021-22</v>
      </c>
      <c r="E7" s="221" t="str">
        <f>'1. Submission information'!G8</f>
        <v>2022-23</v>
      </c>
      <c r="F7" s="221" t="str">
        <f>'1. Submission information'!H8</f>
        <v>2023-24</v>
      </c>
      <c r="G7" s="221" t="str">
        <f>'1. Submission information'!I8</f>
        <v>2024-25</v>
      </c>
      <c r="H7" s="127" t="str">
        <f>'1. Submission information'!J8</f>
        <v>2025-26</v>
      </c>
      <c r="I7" s="127" t="str">
        <f>'1. Submission information'!F3</f>
        <v>2026-27</v>
      </c>
      <c r="J7" s="221" t="str">
        <f>'1. Submission information'!F3</f>
        <v>2026-27</v>
      </c>
      <c r="K7" s="222" t="str">
        <f>'1. Submission information'!G3</f>
        <v>2027-28</v>
      </c>
      <c r="L7" s="222" t="str">
        <f>'1. Submission information'!H3</f>
        <v>2028-29</v>
      </c>
      <c r="M7" s="222" t="str">
        <f>'1. Submission information'!I3</f>
        <v>2029-30</v>
      </c>
      <c r="N7" s="222" t="str">
        <f>'1. Submission information'!J3</f>
        <v>2030-31</v>
      </c>
    </row>
    <row r="8" spans="1:14" x14ac:dyDescent="0.25">
      <c r="B8" s="260"/>
      <c r="C8" s="261"/>
      <c r="D8" s="129" t="s">
        <v>42</v>
      </c>
      <c r="E8" s="129" t="s">
        <v>42</v>
      </c>
      <c r="F8" s="129" t="s">
        <v>42</v>
      </c>
      <c r="G8" s="72" t="s">
        <v>42</v>
      </c>
      <c r="H8" s="127" t="s">
        <v>43</v>
      </c>
      <c r="I8" s="127" t="s">
        <v>44</v>
      </c>
      <c r="J8" s="129" t="s">
        <v>44</v>
      </c>
      <c r="K8" s="129" t="s">
        <v>44</v>
      </c>
      <c r="L8" s="129" t="s">
        <v>44</v>
      </c>
      <c r="M8" s="129" t="s">
        <v>44</v>
      </c>
      <c r="N8" s="129" t="s">
        <v>44</v>
      </c>
    </row>
    <row r="9" spans="1:14" x14ac:dyDescent="0.25">
      <c r="B9" s="67" t="s">
        <v>45</v>
      </c>
      <c r="C9" s="2"/>
      <c r="D9" s="2"/>
      <c r="E9" s="2"/>
      <c r="F9" s="2"/>
      <c r="G9" s="85"/>
      <c r="H9" s="147"/>
      <c r="I9" s="147"/>
      <c r="J9" s="2"/>
      <c r="K9" s="25"/>
      <c r="L9" s="85"/>
      <c r="M9" s="25"/>
      <c r="N9" s="85"/>
    </row>
    <row r="10" spans="1:14" x14ac:dyDescent="0.25">
      <c r="B10" s="3" t="s">
        <v>46</v>
      </c>
      <c r="C10" s="4">
        <f>SUM(D10:N10)</f>
        <v>372.5592045098299</v>
      </c>
      <c r="D10" s="10">
        <v>0.77812106780946877</v>
      </c>
      <c r="E10" s="10">
        <v>3.2427845616766069</v>
      </c>
      <c r="F10" s="10">
        <v>9.0623230957489866</v>
      </c>
      <c r="G10" s="86">
        <v>29.812362692351773</v>
      </c>
      <c r="H10" s="144">
        <v>77.303958434775566</v>
      </c>
      <c r="I10" s="144">
        <v>37.169424129696111</v>
      </c>
      <c r="J10" s="10">
        <v>97.774151314999401</v>
      </c>
      <c r="K10" s="9">
        <v>107.38734890857921</v>
      </c>
      <c r="L10" s="86">
        <v>10.028730304192795</v>
      </c>
      <c r="M10" s="9">
        <v>0</v>
      </c>
      <c r="N10" s="86">
        <v>0</v>
      </c>
    </row>
    <row r="11" spans="1:14" x14ac:dyDescent="0.25">
      <c r="B11" s="3" t="s">
        <v>47</v>
      </c>
      <c r="C11" s="4">
        <f>SUM(D11:N11)</f>
        <v>0</v>
      </c>
      <c r="D11" s="10">
        <v>0</v>
      </c>
      <c r="E11" s="10">
        <v>0</v>
      </c>
      <c r="F11" s="10">
        <v>0</v>
      </c>
      <c r="G11" s="86">
        <v>0</v>
      </c>
      <c r="H11" s="144">
        <v>0</v>
      </c>
      <c r="I11" s="144">
        <v>0</v>
      </c>
      <c r="J11" s="10">
        <v>0</v>
      </c>
      <c r="K11" s="9">
        <v>0</v>
      </c>
      <c r="L11" s="86">
        <v>0</v>
      </c>
      <c r="M11" s="9">
        <v>0</v>
      </c>
      <c r="N11" s="86">
        <v>0</v>
      </c>
    </row>
    <row r="12" spans="1:14" x14ac:dyDescent="0.25">
      <c r="B12" s="3" t="s">
        <v>48</v>
      </c>
      <c r="C12" s="4">
        <f>SUM(D12:N12)</f>
        <v>26.56637717498106</v>
      </c>
      <c r="D12" s="10">
        <v>0</v>
      </c>
      <c r="E12" s="10">
        <v>0</v>
      </c>
      <c r="F12" s="10">
        <v>0</v>
      </c>
      <c r="G12" s="86">
        <v>0</v>
      </c>
      <c r="H12" s="144">
        <v>0</v>
      </c>
      <c r="I12" s="144">
        <v>0</v>
      </c>
      <c r="J12" s="10">
        <v>0.49084647695835631</v>
      </c>
      <c r="K12" s="9">
        <v>3.3277177475320117</v>
      </c>
      <c r="L12" s="86">
        <v>7.2177859670651499</v>
      </c>
      <c r="M12" s="9">
        <v>7.7650134917127707</v>
      </c>
      <c r="N12" s="86">
        <v>7.7650134917127707</v>
      </c>
    </row>
    <row r="13" spans="1:14" x14ac:dyDescent="0.25">
      <c r="B13" s="67" t="s">
        <v>49</v>
      </c>
      <c r="C13" s="12"/>
      <c r="D13" s="12"/>
      <c r="E13" s="12"/>
      <c r="F13" s="12"/>
      <c r="G13" s="87"/>
      <c r="H13" s="148"/>
      <c r="I13" s="148"/>
      <c r="J13" s="12"/>
      <c r="K13" s="11"/>
      <c r="L13" s="87"/>
      <c r="M13" s="11"/>
      <c r="N13" s="87"/>
    </row>
    <row r="14" spans="1:14" x14ac:dyDescent="0.25">
      <c r="B14" s="3" t="s">
        <v>46</v>
      </c>
      <c r="C14" s="4">
        <f>SUM(D14:N14)</f>
        <v>57.198934104519964</v>
      </c>
      <c r="D14" s="10">
        <v>7.9355765240054446</v>
      </c>
      <c r="E14" s="10">
        <v>1.8614652303005572</v>
      </c>
      <c r="F14" s="10">
        <v>3.7627119902045969</v>
      </c>
      <c r="G14" s="86">
        <v>9.921456968328382</v>
      </c>
      <c r="H14" s="144">
        <v>8.3637727696030346</v>
      </c>
      <c r="I14" s="144">
        <v>4.3245590332298702</v>
      </c>
      <c r="J14" s="10">
        <v>8.7489622256197954</v>
      </c>
      <c r="K14" s="9">
        <v>10.879435452124632</v>
      </c>
      <c r="L14" s="86">
        <v>1.4009939111036451</v>
      </c>
      <c r="M14" s="9">
        <v>0</v>
      </c>
      <c r="N14" s="86">
        <v>0</v>
      </c>
    </row>
    <row r="15" spans="1:14" x14ac:dyDescent="0.25">
      <c r="B15" s="3" t="s">
        <v>47</v>
      </c>
      <c r="C15" s="4">
        <f>SUM(D15:N15)</f>
        <v>0</v>
      </c>
      <c r="D15" s="10">
        <v>0</v>
      </c>
      <c r="E15" s="10">
        <v>0</v>
      </c>
      <c r="F15" s="10">
        <v>0</v>
      </c>
      <c r="G15" s="86">
        <v>0</v>
      </c>
      <c r="H15" s="144">
        <v>0</v>
      </c>
      <c r="I15" s="144">
        <v>0</v>
      </c>
      <c r="J15" s="10">
        <v>0</v>
      </c>
      <c r="K15" s="9">
        <v>0</v>
      </c>
      <c r="L15" s="86">
        <v>0</v>
      </c>
      <c r="M15" s="9">
        <v>0</v>
      </c>
      <c r="N15" s="86">
        <v>0</v>
      </c>
    </row>
    <row r="16" spans="1:14" x14ac:dyDescent="0.25">
      <c r="B16" s="3" t="s">
        <v>48</v>
      </c>
      <c r="C16" s="4">
        <f>SUM(D16:N16)</f>
        <v>26.348242716918762</v>
      </c>
      <c r="D16" s="10">
        <v>0</v>
      </c>
      <c r="E16" s="10">
        <v>0</v>
      </c>
      <c r="F16" s="10">
        <v>0</v>
      </c>
      <c r="G16" s="86">
        <v>0</v>
      </c>
      <c r="H16" s="144">
        <v>0</v>
      </c>
      <c r="I16" s="144">
        <v>0</v>
      </c>
      <c r="J16" s="10">
        <v>3.7965254832088333</v>
      </c>
      <c r="K16" s="9">
        <v>7.9221529828962503</v>
      </c>
      <c r="L16" s="86">
        <v>8.5193943154353633</v>
      </c>
      <c r="M16" s="9">
        <v>4.8822441092153168</v>
      </c>
      <c r="N16" s="86">
        <v>1.2279258261629993</v>
      </c>
    </row>
    <row r="17" spans="2:14" x14ac:dyDescent="0.25">
      <c r="B17" s="67" t="s">
        <v>50</v>
      </c>
      <c r="C17" s="12"/>
      <c r="D17" s="12"/>
      <c r="E17" s="12"/>
      <c r="F17" s="12"/>
      <c r="G17" s="87"/>
      <c r="H17" s="148"/>
      <c r="I17" s="148"/>
      <c r="J17" s="12"/>
      <c r="K17" s="11"/>
      <c r="L17" s="87"/>
      <c r="M17" s="11"/>
      <c r="N17" s="87"/>
    </row>
    <row r="18" spans="2:14" x14ac:dyDescent="0.25">
      <c r="B18" s="3" t="s">
        <v>46</v>
      </c>
      <c r="C18" s="4">
        <f>SUM(D18:N18)</f>
        <v>429.75813861434983</v>
      </c>
      <c r="D18" s="69">
        <f t="shared" ref="D18:E20" si="0">SUM(D10,D14)</f>
        <v>8.7136975918149133</v>
      </c>
      <c r="E18" s="69">
        <f t="shared" si="0"/>
        <v>5.1042497919771641</v>
      </c>
      <c r="F18" s="69">
        <f t="shared" ref="F18:N20" si="1">SUM(F10,F14)</f>
        <v>12.825035085953584</v>
      </c>
      <c r="G18" s="78">
        <f t="shared" si="1"/>
        <v>39.733819660680155</v>
      </c>
      <c r="H18" s="149">
        <f t="shared" si="1"/>
        <v>85.667731204378597</v>
      </c>
      <c r="I18" s="149">
        <f t="shared" ref="I18" si="2">SUM(I10,I14)</f>
        <v>41.493983162925979</v>
      </c>
      <c r="J18" s="69">
        <f t="shared" si="1"/>
        <v>106.52311354061919</v>
      </c>
      <c r="K18" s="68">
        <f t="shared" si="1"/>
        <v>118.26678436070384</v>
      </c>
      <c r="L18" s="78">
        <f t="shared" si="1"/>
        <v>11.42972421529644</v>
      </c>
      <c r="M18" s="68">
        <f t="shared" si="1"/>
        <v>0</v>
      </c>
      <c r="N18" s="78">
        <f t="shared" si="1"/>
        <v>0</v>
      </c>
    </row>
    <row r="19" spans="2:14" x14ac:dyDescent="0.25">
      <c r="B19" s="3" t="s">
        <v>47</v>
      </c>
      <c r="C19" s="4">
        <f>SUM(D19:N19)</f>
        <v>0</v>
      </c>
      <c r="D19" s="69">
        <f t="shared" si="0"/>
        <v>0</v>
      </c>
      <c r="E19" s="69">
        <f t="shared" si="0"/>
        <v>0</v>
      </c>
      <c r="F19" s="69">
        <f t="shared" si="1"/>
        <v>0</v>
      </c>
      <c r="G19" s="78">
        <f t="shared" si="1"/>
        <v>0</v>
      </c>
      <c r="H19" s="149">
        <f t="shared" si="1"/>
        <v>0</v>
      </c>
      <c r="I19" s="149">
        <f t="shared" ref="I19" si="3">SUM(I11,I15)</f>
        <v>0</v>
      </c>
      <c r="J19" s="69">
        <f t="shared" si="1"/>
        <v>0</v>
      </c>
      <c r="K19" s="68">
        <f t="shared" si="1"/>
        <v>0</v>
      </c>
      <c r="L19" s="78">
        <f t="shared" si="1"/>
        <v>0</v>
      </c>
      <c r="M19" s="68">
        <f t="shared" si="1"/>
        <v>0</v>
      </c>
      <c r="N19" s="78">
        <f t="shared" si="1"/>
        <v>0</v>
      </c>
    </row>
    <row r="20" spans="2:14" x14ac:dyDescent="0.25">
      <c r="B20" s="3" t="s">
        <v>48</v>
      </c>
      <c r="C20" s="4">
        <f>SUM(D20:N20)</f>
        <v>52.914619891899818</v>
      </c>
      <c r="D20" s="69">
        <f t="shared" si="0"/>
        <v>0</v>
      </c>
      <c r="E20" s="69">
        <f t="shared" si="0"/>
        <v>0</v>
      </c>
      <c r="F20" s="69">
        <f t="shared" si="1"/>
        <v>0</v>
      </c>
      <c r="G20" s="78">
        <f t="shared" si="1"/>
        <v>0</v>
      </c>
      <c r="H20" s="149">
        <f t="shared" si="1"/>
        <v>0</v>
      </c>
      <c r="I20" s="149">
        <f t="shared" ref="I20" si="4">SUM(I12,I16)</f>
        <v>0</v>
      </c>
      <c r="J20" s="69">
        <f t="shared" si="1"/>
        <v>4.2873719601671896</v>
      </c>
      <c r="K20" s="68">
        <f t="shared" si="1"/>
        <v>11.249870730428261</v>
      </c>
      <c r="L20" s="78">
        <f t="shared" si="1"/>
        <v>15.737180282500514</v>
      </c>
      <c r="M20" s="68">
        <f t="shared" si="1"/>
        <v>12.647257600928087</v>
      </c>
      <c r="N20" s="78">
        <f t="shared" si="1"/>
        <v>8.9929393178757699</v>
      </c>
    </row>
    <row r="21" spans="2:14" x14ac:dyDescent="0.25">
      <c r="B21" s="7"/>
      <c r="C21" s="8"/>
      <c r="D21" s="14"/>
      <c r="E21" s="14"/>
      <c r="F21" s="14"/>
      <c r="G21" s="88"/>
      <c r="H21" s="150"/>
      <c r="I21" s="150"/>
      <c r="J21" s="14"/>
      <c r="K21" s="13"/>
      <c r="L21" s="88"/>
      <c r="M21" s="13"/>
      <c r="N21" s="88"/>
    </row>
    <row r="22" spans="2:14" x14ac:dyDescent="0.25">
      <c r="B22" s="28"/>
      <c r="C22" s="25"/>
      <c r="D22" s="25"/>
      <c r="E22" s="70"/>
      <c r="F22" s="70"/>
      <c r="G22" s="70"/>
      <c r="H22" s="70"/>
      <c r="I22" s="70"/>
      <c r="J22" s="70"/>
      <c r="K22" s="70"/>
      <c r="L22" s="70"/>
    </row>
    <row r="23" spans="2:14" x14ac:dyDescent="0.25">
      <c r="B23" s="189"/>
      <c r="C23" s="189"/>
    </row>
    <row r="24" spans="2:14" x14ac:dyDescent="0.25">
      <c r="B24" s="64" t="str">
        <f>CONCATENATE("4.2 Capital direct and indirect costs as incurred (real $, ", '1. Submission information'!C10, ")")</f>
        <v>4.2 Capital direct and indirect costs as incurred (real $, June 2026)</v>
      </c>
      <c r="C24" s="172"/>
      <c r="D24" s="265" t="str">
        <f>D6</f>
        <v>EnergyCo-funded expenditure</v>
      </c>
      <c r="E24" s="266"/>
      <c r="F24" s="266"/>
      <c r="G24" s="266"/>
      <c r="H24" s="266"/>
      <c r="I24" s="267"/>
      <c r="J24" s="262" t="str">
        <f>J6</f>
        <v>2026-31 regulatory control period (excluding IPFs)</v>
      </c>
      <c r="K24" s="263"/>
      <c r="L24" s="263"/>
      <c r="M24" s="263"/>
      <c r="N24" s="264"/>
    </row>
    <row r="25" spans="2:14" x14ac:dyDescent="0.25">
      <c r="B25" s="66"/>
      <c r="C25" s="155" t="s">
        <v>36</v>
      </c>
      <c r="D25" s="223" t="str">
        <f t="shared" ref="D25:E25" si="5">D7</f>
        <v>2021-22</v>
      </c>
      <c r="E25" s="223" t="str">
        <f t="shared" si="5"/>
        <v>2022-23</v>
      </c>
      <c r="F25" s="223" t="str">
        <f t="shared" ref="F25:N25" si="6">F7</f>
        <v>2023-24</v>
      </c>
      <c r="G25" s="223" t="str">
        <f t="shared" si="6"/>
        <v>2024-25</v>
      </c>
      <c r="H25" s="127" t="str">
        <f t="shared" si="6"/>
        <v>2025-26</v>
      </c>
      <c r="I25" s="127" t="str">
        <f>I7</f>
        <v>2026-27</v>
      </c>
      <c r="J25" s="223" t="str">
        <f t="shared" si="6"/>
        <v>2026-27</v>
      </c>
      <c r="K25" s="223" t="str">
        <f t="shared" si="6"/>
        <v>2027-28</v>
      </c>
      <c r="L25" s="223" t="str">
        <f t="shared" si="6"/>
        <v>2028-29</v>
      </c>
      <c r="M25" s="223" t="str">
        <f t="shared" si="6"/>
        <v>2029-30</v>
      </c>
      <c r="N25" s="223" t="str">
        <f t="shared" si="6"/>
        <v>2030-31</v>
      </c>
    </row>
    <row r="26" spans="2:14" x14ac:dyDescent="0.25">
      <c r="B26" s="260"/>
      <c r="C26" s="261"/>
      <c r="D26" s="129" t="s">
        <v>42</v>
      </c>
      <c r="E26" s="129" t="s">
        <v>42</v>
      </c>
      <c r="F26" s="129" t="s">
        <v>42</v>
      </c>
      <c r="G26" s="72" t="s">
        <v>42</v>
      </c>
      <c r="H26" s="127" t="s">
        <v>43</v>
      </c>
      <c r="I26" s="127" t="s">
        <v>44</v>
      </c>
      <c r="J26" s="129" t="s">
        <v>44</v>
      </c>
      <c r="K26" s="129" t="s">
        <v>44</v>
      </c>
      <c r="L26" s="129" t="s">
        <v>44</v>
      </c>
      <c r="M26" s="129" t="s">
        <v>44</v>
      </c>
      <c r="N26" s="129" t="s">
        <v>44</v>
      </c>
    </row>
    <row r="27" spans="2:14" x14ac:dyDescent="0.25">
      <c r="B27" s="67"/>
      <c r="C27" s="2"/>
      <c r="D27" s="2"/>
      <c r="E27" s="2"/>
      <c r="F27" s="2"/>
      <c r="G27" s="85"/>
      <c r="H27" s="147"/>
      <c r="I27" s="147"/>
      <c r="J27" s="2"/>
      <c r="K27" s="25"/>
      <c r="L27" s="85"/>
      <c r="M27" s="25"/>
      <c r="N27" s="85"/>
    </row>
    <row r="28" spans="2:14" x14ac:dyDescent="0.25">
      <c r="B28" s="190" t="s">
        <v>51</v>
      </c>
      <c r="C28" s="4">
        <f>SUM(D28:N28)</f>
        <v>352217174.94393808</v>
      </c>
      <c r="D28" s="10">
        <v>150183.01345960237</v>
      </c>
      <c r="E28" s="10">
        <v>3242784.5616766075</v>
      </c>
      <c r="F28" s="10">
        <v>9062323.0957489908</v>
      </c>
      <c r="G28" s="86">
        <v>23431623.327597804</v>
      </c>
      <c r="H28" s="134">
        <v>66930024.821500316</v>
      </c>
      <c r="I28" s="134">
        <v>35717237.402459152</v>
      </c>
      <c r="J28" s="10">
        <v>98010411.913950101</v>
      </c>
      <c r="K28" s="9">
        <v>105656166.97394958</v>
      </c>
      <c r="L28" s="86">
        <v>10016419.833595933</v>
      </c>
      <c r="M28" s="9">
        <v>0</v>
      </c>
      <c r="N28" s="86">
        <v>0</v>
      </c>
    </row>
    <row r="29" spans="2:14" x14ac:dyDescent="0.25">
      <c r="B29" s="190" t="s">
        <v>52</v>
      </c>
      <c r="C29" s="4">
        <f>SUM(D29:N29)</f>
        <v>77540963.67041181</v>
      </c>
      <c r="D29" s="10">
        <v>8563514.5783553105</v>
      </c>
      <c r="E29" s="10">
        <v>1861465.2303005571</v>
      </c>
      <c r="F29" s="10">
        <v>3762711.9902045941</v>
      </c>
      <c r="G29" s="86">
        <v>16302196.33308235</v>
      </c>
      <c r="H29" s="134">
        <v>18737706.382878289</v>
      </c>
      <c r="I29" s="134">
        <v>5776745.7604668299</v>
      </c>
      <c r="J29" s="10">
        <v>8512701.6266690996</v>
      </c>
      <c r="K29" s="30">
        <v>12610617.386754282</v>
      </c>
      <c r="L29" s="96">
        <v>1413304.3817005071</v>
      </c>
      <c r="M29" s="30">
        <v>0</v>
      </c>
      <c r="N29" s="96">
        <v>0</v>
      </c>
    </row>
    <row r="30" spans="2:14" x14ac:dyDescent="0.25">
      <c r="B30" s="191"/>
      <c r="C30" s="192"/>
      <c r="D30" s="17"/>
      <c r="E30" s="17"/>
      <c r="F30" s="17"/>
      <c r="G30" s="36"/>
      <c r="H30" s="152"/>
      <c r="I30" s="152"/>
      <c r="J30" s="17"/>
      <c r="L30" s="36"/>
      <c r="N30" s="36"/>
    </row>
    <row r="31" spans="2:14" x14ac:dyDescent="0.25">
      <c r="B31" s="191" t="s">
        <v>50</v>
      </c>
      <c r="C31" s="4">
        <f>SUM(D31:N31)</f>
        <v>429758138.6143499</v>
      </c>
      <c r="D31" s="4">
        <f>SUM(D28:D29)</f>
        <v>8713697.5918149129</v>
      </c>
      <c r="E31" s="4">
        <f t="shared" ref="E31:N31" si="7">SUM(E28:E29)</f>
        <v>5104249.7919771643</v>
      </c>
      <c r="F31" s="4">
        <f t="shared" si="7"/>
        <v>12825035.085953586</v>
      </c>
      <c r="G31" s="90">
        <f t="shared" si="7"/>
        <v>39733819.660680152</v>
      </c>
      <c r="H31" s="153">
        <f t="shared" si="7"/>
        <v>85667731.204378605</v>
      </c>
      <c r="I31" s="153">
        <f t="shared" si="7"/>
        <v>41493983.162925981</v>
      </c>
      <c r="J31" s="4">
        <f t="shared" si="7"/>
        <v>106523113.54061919</v>
      </c>
      <c r="K31" s="33">
        <f t="shared" si="7"/>
        <v>118266784.36070386</v>
      </c>
      <c r="L31" s="90">
        <f t="shared" si="7"/>
        <v>11429724.21529644</v>
      </c>
      <c r="M31" s="33">
        <f t="shared" si="7"/>
        <v>0</v>
      </c>
      <c r="N31" s="90">
        <f t="shared" si="7"/>
        <v>0</v>
      </c>
    </row>
    <row r="32" spans="2:14" x14ac:dyDescent="0.25">
      <c r="B32" s="193"/>
      <c r="C32" s="91"/>
      <c r="D32" s="91"/>
      <c r="E32" s="91"/>
      <c r="F32" s="91"/>
      <c r="G32" s="95"/>
      <c r="H32" s="154"/>
      <c r="I32" s="154"/>
      <c r="J32" s="91"/>
      <c r="K32" s="79"/>
      <c r="L32" s="95"/>
      <c r="M32" s="79"/>
      <c r="N32" s="95"/>
    </row>
    <row r="33" spans="2:14" x14ac:dyDescent="0.25">
      <c r="B33" s="189"/>
      <c r="C33" s="189"/>
    </row>
    <row r="34" spans="2:14" s="73" customFormat="1" x14ac:dyDescent="0.25">
      <c r="B34" s="194" t="str">
        <f>CONCATENATE("4.3 Total capital costs broken down by cost component as incurred (real $m, ", '1. Submission information'!C10, ")")</f>
        <v>4.3 Total capital costs broken down by cost component as incurred (real $m, June 2026)</v>
      </c>
      <c r="C34" s="195"/>
      <c r="D34" s="265" t="str">
        <f>D6</f>
        <v>EnergyCo-funded expenditure</v>
      </c>
      <c r="E34" s="266"/>
      <c r="F34" s="266"/>
      <c r="G34" s="266"/>
      <c r="H34" s="266"/>
      <c r="I34" s="267"/>
      <c r="J34" s="262" t="str">
        <f>J6</f>
        <v>2026-31 regulatory control period (excluding IPFs)</v>
      </c>
      <c r="K34" s="263"/>
      <c r="L34" s="263"/>
      <c r="M34" s="263"/>
      <c r="N34" s="264"/>
    </row>
    <row r="35" spans="2:14" s="73" customFormat="1" x14ac:dyDescent="0.25">
      <c r="B35" s="66"/>
      <c r="C35" s="155" t="s">
        <v>36</v>
      </c>
      <c r="D35" s="223" t="str">
        <f t="shared" ref="D35:E35" si="8">D7</f>
        <v>2021-22</v>
      </c>
      <c r="E35" s="223" t="str">
        <f t="shared" si="8"/>
        <v>2022-23</v>
      </c>
      <c r="F35" s="223" t="str">
        <f t="shared" ref="F35:N35" si="9">F7</f>
        <v>2023-24</v>
      </c>
      <c r="G35" s="222" t="str">
        <f t="shared" si="9"/>
        <v>2024-25</v>
      </c>
      <c r="H35" s="224" t="str">
        <f t="shared" si="9"/>
        <v>2025-26</v>
      </c>
      <c r="I35" s="240" t="str">
        <f>I7</f>
        <v>2026-27</v>
      </c>
      <c r="J35" s="225" t="str">
        <f t="shared" si="9"/>
        <v>2026-27</v>
      </c>
      <c r="K35" s="222" t="str">
        <f t="shared" si="9"/>
        <v>2027-28</v>
      </c>
      <c r="L35" s="222" t="str">
        <f t="shared" si="9"/>
        <v>2028-29</v>
      </c>
      <c r="M35" s="222" t="str">
        <f t="shared" si="9"/>
        <v>2029-30</v>
      </c>
      <c r="N35" s="222" t="str">
        <f t="shared" si="9"/>
        <v>2030-31</v>
      </c>
    </row>
    <row r="36" spans="2:14" s="73" customFormat="1" x14ac:dyDescent="0.25">
      <c r="B36" s="260"/>
      <c r="C36" s="261"/>
      <c r="D36" s="129" t="s">
        <v>42</v>
      </c>
      <c r="E36" s="129" t="s">
        <v>42</v>
      </c>
      <c r="F36" s="129" t="s">
        <v>42</v>
      </c>
      <c r="G36" s="72" t="s">
        <v>42</v>
      </c>
      <c r="H36" s="127" t="s">
        <v>43</v>
      </c>
      <c r="I36" s="239" t="s">
        <v>44</v>
      </c>
      <c r="J36" s="128" t="s">
        <v>44</v>
      </c>
      <c r="K36" s="129" t="s">
        <v>44</v>
      </c>
      <c r="L36" s="129" t="s">
        <v>44</v>
      </c>
      <c r="M36" s="129" t="s">
        <v>44</v>
      </c>
      <c r="N36" s="129" t="s">
        <v>44</v>
      </c>
    </row>
    <row r="37" spans="2:14" s="73" customFormat="1" x14ac:dyDescent="0.25">
      <c r="B37" s="82" t="s">
        <v>53</v>
      </c>
      <c r="C37" s="83"/>
      <c r="D37" s="132"/>
      <c r="E37" s="132"/>
      <c r="F37" s="132"/>
      <c r="G37" s="89"/>
      <c r="H37" s="130"/>
      <c r="I37" s="77"/>
      <c r="J37" s="159"/>
      <c r="K37" s="77"/>
      <c r="L37" s="89"/>
      <c r="M37" s="89"/>
      <c r="N37" s="117"/>
    </row>
    <row r="38" spans="2:14" s="73" customFormat="1" x14ac:dyDescent="0.25">
      <c r="B38" s="98" t="s">
        <v>54</v>
      </c>
      <c r="C38" s="4">
        <f t="shared" ref="C38:C45" si="10">SUM(D38:N38)</f>
        <v>30.879758170964411</v>
      </c>
      <c r="D38" s="10">
        <v>7.6015276712701529E-2</v>
      </c>
      <c r="E38" s="10">
        <v>0.31679024765318675</v>
      </c>
      <c r="F38" s="10">
        <v>0.88530567578970032</v>
      </c>
      <c r="G38" s="86">
        <v>2.9634738645061924</v>
      </c>
      <c r="H38" s="134">
        <v>3.7288596890606009</v>
      </c>
      <c r="I38" s="9">
        <v>3.617100243482096</v>
      </c>
      <c r="J38" s="135">
        <v>9.6711815530732963</v>
      </c>
      <c r="K38" s="9">
        <v>9.2475348352391826</v>
      </c>
      <c r="L38" s="86">
        <v>0.37349678544745646</v>
      </c>
      <c r="M38" s="86">
        <v>0</v>
      </c>
      <c r="N38" s="86">
        <v>0</v>
      </c>
    </row>
    <row r="39" spans="2:14" s="73" customFormat="1" x14ac:dyDescent="0.25">
      <c r="B39" s="98" t="s">
        <v>55</v>
      </c>
      <c r="C39" s="4">
        <f t="shared" si="10"/>
        <v>122.2304029984118</v>
      </c>
      <c r="D39" s="10">
        <v>0.32608773457366019</v>
      </c>
      <c r="E39" s="10">
        <v>1.3589559712146075</v>
      </c>
      <c r="F39" s="10">
        <v>3.7977540135064638</v>
      </c>
      <c r="G39" s="86">
        <v>11.36348735762995</v>
      </c>
      <c r="H39" s="134">
        <v>14.298371395314037</v>
      </c>
      <c r="I39" s="9">
        <v>14.751660510869009</v>
      </c>
      <c r="J39" s="135">
        <v>39.442088249280872</v>
      </c>
      <c r="K39" s="9">
        <v>35.459818440812661</v>
      </c>
      <c r="L39" s="86">
        <v>1.4321793252105559</v>
      </c>
      <c r="M39" s="86">
        <v>0</v>
      </c>
      <c r="N39" s="86">
        <v>0</v>
      </c>
    </row>
    <row r="40" spans="2:14" s="73" customFormat="1" x14ac:dyDescent="0.25">
      <c r="B40" s="98" t="s">
        <v>56</v>
      </c>
      <c r="C40" s="4">
        <f t="shared" si="10"/>
        <v>13.270700251759502</v>
      </c>
      <c r="D40" s="10">
        <v>1.7197815516239646E-2</v>
      </c>
      <c r="E40" s="10">
        <v>7.1671122859611233E-2</v>
      </c>
      <c r="F40" s="10">
        <v>0.20029294565689726</v>
      </c>
      <c r="G40" s="86">
        <v>0.67046097854247999</v>
      </c>
      <c r="H40" s="134">
        <v>2.1289876211701286</v>
      </c>
      <c r="I40" s="9">
        <v>1.2397831990572512</v>
      </c>
      <c r="J40" s="135">
        <v>3.3148565418220306</v>
      </c>
      <c r="K40" s="9">
        <v>4.5410608446233498</v>
      </c>
      <c r="L40" s="86">
        <v>1.0863891825115146</v>
      </c>
      <c r="M40" s="86">
        <v>0</v>
      </c>
      <c r="N40" s="86">
        <v>0</v>
      </c>
    </row>
    <row r="41" spans="2:14" s="73" customFormat="1" x14ac:dyDescent="0.25">
      <c r="B41" s="98" t="s">
        <v>57</v>
      </c>
      <c r="C41" s="4">
        <f t="shared" si="10"/>
        <v>66.394644582692848</v>
      </c>
      <c r="D41" s="10">
        <v>7.3774600893734277E-2</v>
      </c>
      <c r="E41" s="10">
        <v>0.30745233193022087</v>
      </c>
      <c r="F41" s="10">
        <v>0.85920982892942077</v>
      </c>
      <c r="G41" s="86">
        <v>2.5708932157973337</v>
      </c>
      <c r="H41" s="134">
        <v>11.158672906436058</v>
      </c>
      <c r="I41" s="9">
        <v>5.9354865889827515</v>
      </c>
      <c r="J41" s="135">
        <v>15.869941263398129</v>
      </c>
      <c r="K41" s="9">
        <v>23.11893007678129</v>
      </c>
      <c r="L41" s="86">
        <v>6.5002837695439082</v>
      </c>
      <c r="M41" s="86">
        <v>0</v>
      </c>
      <c r="N41" s="86">
        <v>0</v>
      </c>
    </row>
    <row r="42" spans="2:14" s="73" customFormat="1" x14ac:dyDescent="0.25">
      <c r="B42" s="98" t="s">
        <v>58</v>
      </c>
      <c r="C42" s="4">
        <f t="shared" si="10"/>
        <v>0</v>
      </c>
      <c r="D42" s="10">
        <v>0</v>
      </c>
      <c r="E42" s="10">
        <v>0</v>
      </c>
      <c r="F42" s="10">
        <v>0</v>
      </c>
      <c r="G42" s="86">
        <v>0</v>
      </c>
      <c r="H42" s="134">
        <v>0</v>
      </c>
      <c r="I42" s="9">
        <v>0</v>
      </c>
      <c r="J42" s="135">
        <v>0</v>
      </c>
      <c r="K42" s="9">
        <v>0</v>
      </c>
      <c r="L42" s="86">
        <v>0</v>
      </c>
      <c r="M42" s="86">
        <v>0</v>
      </c>
      <c r="N42" s="86">
        <v>0</v>
      </c>
    </row>
    <row r="43" spans="2:14" s="73" customFormat="1" x14ac:dyDescent="0.25">
      <c r="B43" s="98" t="s">
        <v>59</v>
      </c>
      <c r="C43" s="4">
        <f t="shared" si="10"/>
        <v>24.431984187533811</v>
      </c>
      <c r="D43" s="10">
        <v>5.0784177391726505E-2</v>
      </c>
      <c r="E43" s="10">
        <v>0.21164077575606915</v>
      </c>
      <c r="F43" s="10">
        <v>0.59145375021300273</v>
      </c>
      <c r="G43" s="86">
        <v>2.2801969393077539</v>
      </c>
      <c r="H43" s="134">
        <v>4.821830760197205</v>
      </c>
      <c r="I43" s="9">
        <v>2.7305005136895568</v>
      </c>
      <c r="J43" s="135">
        <v>7.3006453847212311</v>
      </c>
      <c r="K43" s="9">
        <v>6.4449318862572644</v>
      </c>
      <c r="L43" s="86">
        <v>0</v>
      </c>
      <c r="M43" s="86">
        <v>0</v>
      </c>
      <c r="N43" s="86">
        <v>0</v>
      </c>
    </row>
    <row r="44" spans="2:14" s="73" customFormat="1" x14ac:dyDescent="0.25">
      <c r="B44" s="98" t="s">
        <v>60</v>
      </c>
      <c r="C44" s="4">
        <f t="shared" si="10"/>
        <v>59.208939495389352</v>
      </c>
      <c r="D44" s="10">
        <v>0.12326889555806254</v>
      </c>
      <c r="E44" s="10">
        <v>0.51371757941977536</v>
      </c>
      <c r="F44" s="10">
        <v>1.4356410659180789</v>
      </c>
      <c r="G44" s="86">
        <v>5.0493049752134844</v>
      </c>
      <c r="H44" s="134">
        <v>12.148909959615189</v>
      </c>
      <c r="I44" s="9">
        <v>6.4090931411864691</v>
      </c>
      <c r="J44" s="135">
        <v>17.136241515745535</v>
      </c>
      <c r="K44" s="9">
        <v>15.7563811212534</v>
      </c>
      <c r="L44" s="86">
        <v>0.63638124147935948</v>
      </c>
      <c r="M44" s="86">
        <v>0</v>
      </c>
      <c r="N44" s="86">
        <v>0</v>
      </c>
    </row>
    <row r="45" spans="2:14" s="73" customFormat="1" x14ac:dyDescent="0.25">
      <c r="B45" s="98" t="s">
        <v>61</v>
      </c>
      <c r="C45" s="4">
        <f t="shared" si="10"/>
        <v>113.34170892759813</v>
      </c>
      <c r="D45" s="10">
        <v>8.0465690911687915</v>
      </c>
      <c r="E45" s="10">
        <v>2.3240217631436932</v>
      </c>
      <c r="F45" s="10">
        <v>5.0553778059400196</v>
      </c>
      <c r="G45" s="86">
        <v>14.836002329682962</v>
      </c>
      <c r="H45" s="134">
        <v>37.382098872585388</v>
      </c>
      <c r="I45" s="9">
        <v>6.8103589656588532</v>
      </c>
      <c r="J45" s="135">
        <v>13.788159032578093</v>
      </c>
      <c r="K45" s="9">
        <v>23.698127155736696</v>
      </c>
      <c r="L45" s="86">
        <v>1.4009939111036456</v>
      </c>
      <c r="M45" s="86">
        <v>0</v>
      </c>
      <c r="N45" s="86">
        <v>0</v>
      </c>
    </row>
    <row r="46" spans="2:14" s="73" customFormat="1" x14ac:dyDescent="0.25">
      <c r="B46" s="98"/>
      <c r="C46" s="74"/>
      <c r="D46" s="101"/>
      <c r="E46" s="101"/>
      <c r="F46" s="101"/>
      <c r="G46" s="99"/>
      <c r="H46" s="137"/>
      <c r="I46" s="100"/>
      <c r="J46" s="138"/>
      <c r="K46" s="100"/>
      <c r="L46" s="99"/>
      <c r="M46" s="99"/>
      <c r="N46" s="99"/>
    </row>
    <row r="47" spans="2:14" s="73" customFormat="1" x14ac:dyDescent="0.25">
      <c r="B47" s="6" t="s">
        <v>36</v>
      </c>
      <c r="C47" s="4">
        <f>SUM(D47:N47)</f>
        <v>429.75813861434995</v>
      </c>
      <c r="D47" s="69">
        <f t="shared" ref="D47:E47" si="11">SUM(D38:D45)</f>
        <v>8.7136975918149169</v>
      </c>
      <c r="E47" s="69">
        <f t="shared" si="11"/>
        <v>5.1042497919771641</v>
      </c>
      <c r="F47" s="69">
        <f>SUM(F38:F45)</f>
        <v>12.825035085953584</v>
      </c>
      <c r="G47" s="78">
        <f t="shared" ref="G47:N47" si="12">SUM(G38:G45)</f>
        <v>39.733819660680155</v>
      </c>
      <c r="H47" s="139">
        <f t="shared" si="12"/>
        <v>85.667731204378612</v>
      </c>
      <c r="I47" s="68">
        <f t="shared" si="12"/>
        <v>41.493983162925986</v>
      </c>
      <c r="J47" s="140">
        <f t="shared" si="12"/>
        <v>106.52311354061919</v>
      </c>
      <c r="K47" s="78">
        <f t="shared" si="12"/>
        <v>118.26678436070385</v>
      </c>
      <c r="L47" s="78">
        <f t="shared" si="12"/>
        <v>11.42972421529644</v>
      </c>
      <c r="M47" s="78">
        <f t="shared" si="12"/>
        <v>0</v>
      </c>
      <c r="N47" s="78">
        <f t="shared" si="12"/>
        <v>0</v>
      </c>
    </row>
    <row r="48" spans="2:14" s="73" customFormat="1" x14ac:dyDescent="0.25">
      <c r="B48" s="7"/>
      <c r="C48" s="91"/>
      <c r="D48" s="81"/>
      <c r="E48" s="81"/>
      <c r="F48" s="81"/>
      <c r="G48" s="92"/>
      <c r="H48" s="141"/>
      <c r="I48" s="80"/>
      <c r="J48" s="142"/>
      <c r="K48" s="80"/>
      <c r="L48" s="92"/>
      <c r="M48" s="92"/>
      <c r="N48" s="92"/>
    </row>
    <row r="49" spans="2:12" x14ac:dyDescent="0.25">
      <c r="B49" s="73"/>
      <c r="C49" s="73"/>
      <c r="D49" s="73"/>
      <c r="E49" s="73"/>
      <c r="F49" s="73"/>
      <c r="G49" s="73"/>
      <c r="H49" s="73"/>
      <c r="I49" s="73"/>
      <c r="J49" s="73"/>
      <c r="K49" s="73"/>
      <c r="L49" s="73"/>
    </row>
  </sheetData>
  <mergeCells count="9">
    <mergeCell ref="B36:C36"/>
    <mergeCell ref="B8:C8"/>
    <mergeCell ref="J6:N6"/>
    <mergeCell ref="J24:N24"/>
    <mergeCell ref="B26:C26"/>
    <mergeCell ref="J34:N34"/>
    <mergeCell ref="D6:I6"/>
    <mergeCell ref="D24:I24"/>
    <mergeCell ref="D34:I34"/>
  </mergeCells>
  <dataValidations count="1">
    <dataValidation type="decimal" allowBlank="1" showInputMessage="1" showErrorMessage="1" sqref="D28:N29" xr:uid="{8FF7DB93-73B6-4BBE-84BB-63B9CBD7D250}">
      <formula1>0</formula1>
      <formula2>99999999999.99</formula2>
    </dataValidation>
  </dataValidations>
  <pageMargins left="0.7" right="0.7" top="0.75" bottom="0.75" header="0.3" footer="0.3"/>
  <pageSetup paperSize="9" orientation="portrait" r:id="rId1"/>
  <headerFooter>
    <oddFooter>&amp;L_x000D_&amp;1#&amp;"Calibri"&amp;10&amp;K000000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36E9C-9891-4AE7-921A-7316993C7789}">
  <sheetPr>
    <tabColor theme="5" tint="-0.249977111117893"/>
  </sheetPr>
  <dimension ref="B3:N21"/>
  <sheetViews>
    <sheetView showGridLines="0" zoomScale="115" zoomScaleNormal="115" workbookViewId="0"/>
  </sheetViews>
  <sheetFormatPr defaultColWidth="8.85546875" defaultRowHeight="15" x14ac:dyDescent="0.25"/>
  <cols>
    <col min="1" max="1" width="8.85546875" style="73"/>
    <col min="2" max="2" width="48.5703125" style="73" customWidth="1"/>
    <col min="3" max="3" width="19.85546875" style="73" customWidth="1"/>
    <col min="4" max="10" width="12.85546875" style="73" customWidth="1"/>
    <col min="11" max="12" width="12.42578125" style="73" customWidth="1"/>
    <col min="13" max="13" width="13.5703125" style="73" customWidth="1"/>
    <col min="14" max="14" width="14" style="73" customWidth="1"/>
    <col min="15" max="16384" width="8.85546875" style="73"/>
  </cols>
  <sheetData>
    <row r="3" spans="2:14" x14ac:dyDescent="0.25">
      <c r="B3" s="64" t="str">
        <f>CONCATENATE("5.1 Network capital costs as-incurred (real $m, ", '1. Submission information'!C10, ")")</f>
        <v>5.1 Network capital costs as-incurred (real $m, June 2026)</v>
      </c>
      <c r="C3" s="65"/>
      <c r="D3" s="265" t="s">
        <v>41</v>
      </c>
      <c r="E3" s="266"/>
      <c r="F3" s="266"/>
      <c r="G3" s="266"/>
      <c r="H3" s="266"/>
      <c r="I3" s="267"/>
      <c r="J3" s="262" t="str">
        <f>'1. Submission information'!$F$4 &amp; "-" &amp; RIGHT('1. Submission information'!$J$3,2) &amp; " regulatory control period (excluding IPFs)"</f>
        <v>2026-31 regulatory control period (excluding IPFs)</v>
      </c>
      <c r="K3" s="263"/>
      <c r="L3" s="263"/>
      <c r="M3" s="263"/>
      <c r="N3" s="264"/>
    </row>
    <row r="4" spans="2:14" x14ac:dyDescent="0.25">
      <c r="B4" s="66"/>
      <c r="C4" s="84" t="s">
        <v>36</v>
      </c>
      <c r="D4" s="72" t="str">
        <f>'1. Submission information'!F8</f>
        <v>2021-22</v>
      </c>
      <c r="E4" s="72" t="str">
        <f>'1. Submission information'!G8</f>
        <v>2022-23</v>
      </c>
      <c r="F4" s="72" t="str">
        <f>'1. Submission information'!H8</f>
        <v>2023-24</v>
      </c>
      <c r="G4" s="72" t="str">
        <f>'1. Submission information'!I8</f>
        <v>2024-25</v>
      </c>
      <c r="H4" s="127" t="str">
        <f>'1. Submission information'!J8</f>
        <v>2025-26</v>
      </c>
      <c r="I4" s="127" t="str">
        <f>'1. Submission information'!F3</f>
        <v>2026-27</v>
      </c>
      <c r="J4" s="129" t="str">
        <f>'1. Submission information'!F3</f>
        <v>2026-27</v>
      </c>
      <c r="K4" s="72" t="str">
        <f>'1. Submission information'!G3</f>
        <v>2027-28</v>
      </c>
      <c r="L4" s="72" t="str">
        <f>'1. Submission information'!H3</f>
        <v>2028-29</v>
      </c>
      <c r="M4" s="72" t="str">
        <f>'1. Submission information'!I3</f>
        <v>2029-30</v>
      </c>
      <c r="N4" s="72" t="str">
        <f>'1. Submission information'!J3</f>
        <v>2030-31</v>
      </c>
    </row>
    <row r="5" spans="2:14" x14ac:dyDescent="0.25">
      <c r="B5" s="260"/>
      <c r="C5" s="261"/>
      <c r="D5" s="72" t="s">
        <v>42</v>
      </c>
      <c r="E5" s="72" t="s">
        <v>42</v>
      </c>
      <c r="F5" s="72" t="s">
        <v>42</v>
      </c>
      <c r="G5" s="72" t="s">
        <v>42</v>
      </c>
      <c r="H5" s="127" t="s">
        <v>43</v>
      </c>
      <c r="I5" s="127" t="s">
        <v>44</v>
      </c>
      <c r="J5" s="129" t="s">
        <v>44</v>
      </c>
      <c r="K5" s="129" t="s">
        <v>44</v>
      </c>
      <c r="L5" s="129" t="s">
        <v>44</v>
      </c>
      <c r="M5" s="129" t="s">
        <v>44</v>
      </c>
      <c r="N5" s="129" t="s">
        <v>44</v>
      </c>
    </row>
    <row r="6" spans="2:14" x14ac:dyDescent="0.25">
      <c r="B6" s="82" t="s">
        <v>62</v>
      </c>
      <c r="C6" s="83"/>
      <c r="D6" s="89"/>
      <c r="E6" s="89"/>
      <c r="F6" s="89"/>
      <c r="G6" s="89"/>
      <c r="H6" s="143"/>
      <c r="I6" s="143"/>
      <c r="J6" s="132"/>
      <c r="K6" s="77"/>
      <c r="L6" s="89"/>
      <c r="M6" s="77"/>
      <c r="N6" s="89"/>
    </row>
    <row r="7" spans="2:14" x14ac:dyDescent="0.25">
      <c r="B7" s="98" t="s">
        <v>63</v>
      </c>
      <c r="C7" s="4">
        <f>SUM(D7:N7)</f>
        <v>97.817920879945646</v>
      </c>
      <c r="D7" s="86">
        <v>0.20802957113844878</v>
      </c>
      <c r="E7" s="86">
        <v>0.8669538836148678</v>
      </c>
      <c r="F7" s="86">
        <v>2.4227993112099355</v>
      </c>
      <c r="G7" s="86">
        <v>6.7606976284626468</v>
      </c>
      <c r="H7" s="144">
        <v>13.173428119984477</v>
      </c>
      <c r="I7" s="144">
        <v>10.863273118982912</v>
      </c>
      <c r="J7" s="10">
        <v>29.045555699934141</v>
      </c>
      <c r="K7" s="9">
        <v>29.987668881463108</v>
      </c>
      <c r="L7" s="86">
        <v>4.4895146651551086</v>
      </c>
      <c r="M7" s="9">
        <v>0</v>
      </c>
      <c r="N7" s="86">
        <v>0</v>
      </c>
    </row>
    <row r="8" spans="2:14" x14ac:dyDescent="0.25">
      <c r="B8" s="98" t="s">
        <v>64</v>
      </c>
      <c r="C8" s="4">
        <f t="shared" ref="C8:C16" si="0">SUM(D8:N8)</f>
        <v>90.807126701159021</v>
      </c>
      <c r="D8" s="86">
        <v>0.19183276432894572</v>
      </c>
      <c r="E8" s="86">
        <v>0.79945441952996066</v>
      </c>
      <c r="F8" s="86">
        <v>2.2341645312259493</v>
      </c>
      <c r="G8" s="86">
        <v>7.1736829449646367</v>
      </c>
      <c r="H8" s="144">
        <v>12.283616181765618</v>
      </c>
      <c r="I8" s="144">
        <v>9.8238739808688482</v>
      </c>
      <c r="J8" s="10">
        <v>26.266473812744863</v>
      </c>
      <c r="K8" s="9">
        <v>28.591079636130846</v>
      </c>
      <c r="L8" s="86">
        <v>3.4429484295993555</v>
      </c>
      <c r="M8" s="9">
        <v>0</v>
      </c>
      <c r="N8" s="86">
        <v>0</v>
      </c>
    </row>
    <row r="9" spans="2:14" x14ac:dyDescent="0.25">
      <c r="B9" s="98" t="s">
        <v>65</v>
      </c>
      <c r="C9" s="4">
        <f t="shared" si="0"/>
        <v>44.150458422723915</v>
      </c>
      <c r="D9" s="86">
        <v>9.3213092228941169E-2</v>
      </c>
      <c r="E9" s="86">
        <v>0.388461370512798</v>
      </c>
      <c r="F9" s="86">
        <v>1.0855986214465976</v>
      </c>
      <c r="G9" s="86">
        <v>3.6339348430486722</v>
      </c>
      <c r="H9" s="144">
        <v>5.8578473102307296</v>
      </c>
      <c r="I9" s="144">
        <v>4.8568834425393472</v>
      </c>
      <c r="J9" s="10">
        <v>12.986038094895328</v>
      </c>
      <c r="K9" s="9">
        <v>13.788595679862533</v>
      </c>
      <c r="L9" s="86">
        <v>1.4598859679589711</v>
      </c>
      <c r="M9" s="9">
        <v>0</v>
      </c>
      <c r="N9" s="86">
        <v>0</v>
      </c>
    </row>
    <row r="10" spans="2:14" x14ac:dyDescent="0.25">
      <c r="B10" s="98" t="s">
        <v>66</v>
      </c>
      <c r="C10" s="4">
        <f t="shared" si="0"/>
        <v>0</v>
      </c>
      <c r="D10" s="86">
        <v>0</v>
      </c>
      <c r="E10" s="86">
        <v>0</v>
      </c>
      <c r="F10" s="86">
        <v>0</v>
      </c>
      <c r="G10" s="86">
        <v>0</v>
      </c>
      <c r="H10" s="144">
        <v>0</v>
      </c>
      <c r="I10" s="144">
        <v>0</v>
      </c>
      <c r="J10" s="10">
        <v>0</v>
      </c>
      <c r="K10" s="9">
        <v>0</v>
      </c>
      <c r="L10" s="86">
        <v>0</v>
      </c>
      <c r="M10" s="9">
        <v>0</v>
      </c>
      <c r="N10" s="86">
        <v>0</v>
      </c>
    </row>
    <row r="11" spans="2:14" x14ac:dyDescent="0.25">
      <c r="B11" s="98" t="s">
        <v>67</v>
      </c>
      <c r="C11" s="4">
        <f t="shared" si="0"/>
        <v>33.714660740719154</v>
      </c>
      <c r="D11" s="86">
        <v>7.0547930130733336E-2</v>
      </c>
      <c r="E11" s="86">
        <v>0.29400532661351764</v>
      </c>
      <c r="F11" s="86">
        <v>0.82163067295021053</v>
      </c>
      <c r="G11" s="86">
        <v>2.9191842281957396</v>
      </c>
      <c r="H11" s="144">
        <v>6.1382224515996571</v>
      </c>
      <c r="I11" s="144">
        <v>3.8091511052650495</v>
      </c>
      <c r="J11" s="10">
        <v>10.184675409118352</v>
      </c>
      <c r="K11" s="9">
        <v>9.1093288063193949</v>
      </c>
      <c r="L11" s="86">
        <v>0.3679148105264976</v>
      </c>
      <c r="M11" s="9">
        <v>0</v>
      </c>
      <c r="N11" s="86">
        <v>0</v>
      </c>
    </row>
    <row r="12" spans="2:14" x14ac:dyDescent="0.25">
      <c r="B12" s="98" t="s">
        <v>68</v>
      </c>
      <c r="C12" s="4">
        <f t="shared" si="0"/>
        <v>23.988933732308922</v>
      </c>
      <c r="D12" s="86">
        <v>4.9973631410078725E-2</v>
      </c>
      <c r="E12" s="86">
        <v>0.20826286182396619</v>
      </c>
      <c r="F12" s="86">
        <v>0.58201379302185285</v>
      </c>
      <c r="G12" s="86">
        <v>2.1301207470177443</v>
      </c>
      <c r="H12" s="144">
        <v>4.5515358105998098</v>
      </c>
      <c r="I12" s="144">
        <v>2.59994203592142</v>
      </c>
      <c r="J12" s="10">
        <v>6.9515661066271832</v>
      </c>
      <c r="K12" s="9">
        <v>6.6470523149340046</v>
      </c>
      <c r="L12" s="86">
        <v>0.26846643095286182</v>
      </c>
      <c r="M12" s="9">
        <v>0</v>
      </c>
      <c r="N12" s="86">
        <v>0</v>
      </c>
    </row>
    <row r="13" spans="2:14" ht="15.6" customHeight="1" x14ac:dyDescent="0.25">
      <c r="B13" s="98" t="s">
        <v>69</v>
      </c>
      <c r="C13" s="4">
        <f t="shared" si="0"/>
        <v>1.5053450223612799</v>
      </c>
      <c r="D13" s="86">
        <v>2.7473340172504829E-3</v>
      </c>
      <c r="E13" s="86">
        <v>1.1449390982291594E-2</v>
      </c>
      <c r="F13" s="86">
        <v>3.1996599946015392E-2</v>
      </c>
      <c r="G13" s="86">
        <v>0</v>
      </c>
      <c r="H13" s="144">
        <v>1.4591516974157224</v>
      </c>
      <c r="I13" s="144">
        <v>0</v>
      </c>
      <c r="J13" s="10">
        <v>0</v>
      </c>
      <c r="K13" s="9">
        <v>0</v>
      </c>
      <c r="L13" s="86">
        <v>0</v>
      </c>
      <c r="M13" s="9">
        <v>0</v>
      </c>
      <c r="N13" s="86">
        <v>0</v>
      </c>
    </row>
    <row r="14" spans="2:14" x14ac:dyDescent="0.25">
      <c r="B14" s="98" t="s">
        <v>70</v>
      </c>
      <c r="C14" s="4">
        <f t="shared" si="0"/>
        <v>24.431984187533811</v>
      </c>
      <c r="D14" s="86">
        <v>5.0784177391726505E-2</v>
      </c>
      <c r="E14" s="86">
        <v>0.21164077575606915</v>
      </c>
      <c r="F14" s="86">
        <v>0.59145375021300273</v>
      </c>
      <c r="G14" s="86">
        <v>2.2801969393077539</v>
      </c>
      <c r="H14" s="144">
        <v>4.821830760197205</v>
      </c>
      <c r="I14" s="144">
        <v>2.7305005136895568</v>
      </c>
      <c r="J14" s="10">
        <v>7.3006453847212311</v>
      </c>
      <c r="K14" s="9">
        <v>6.4449318862572644</v>
      </c>
      <c r="L14" s="86">
        <v>0</v>
      </c>
      <c r="M14" s="9">
        <v>0</v>
      </c>
      <c r="N14" s="86">
        <v>0</v>
      </c>
    </row>
    <row r="15" spans="2:14" x14ac:dyDescent="0.25">
      <c r="B15" s="98" t="s">
        <v>71</v>
      </c>
      <c r="C15" s="4">
        <f t="shared" si="0"/>
        <v>41.570763228595069</v>
      </c>
      <c r="D15" s="86">
        <v>8.5755857595486776E-2</v>
      </c>
      <c r="E15" s="86">
        <v>0.35738368049440195</v>
      </c>
      <c r="F15" s="86">
        <v>0.99874855087927483</v>
      </c>
      <c r="G15" s="86">
        <v>0</v>
      </c>
      <c r="H15" s="144">
        <v>19.202458517393165</v>
      </c>
      <c r="I15" s="144">
        <v>2.2069409895288916</v>
      </c>
      <c r="J15" s="10">
        <v>5.9007839290917881</v>
      </c>
      <c r="K15" s="9">
        <v>12.818691703612057</v>
      </c>
      <c r="L15" s="86">
        <v>0</v>
      </c>
      <c r="M15" s="9">
        <v>0</v>
      </c>
      <c r="N15" s="86">
        <v>0</v>
      </c>
    </row>
    <row r="16" spans="2:14" x14ac:dyDescent="0.25">
      <c r="B16" s="98" t="s">
        <v>72</v>
      </c>
      <c r="C16" s="4">
        <f t="shared" si="0"/>
        <v>32.317454237696595</v>
      </c>
      <c r="D16" s="86">
        <v>2.4059096667694941</v>
      </c>
      <c r="E16" s="86">
        <v>0.66361242143890031</v>
      </c>
      <c r="F16" s="86">
        <v>1.422730861917529</v>
      </c>
      <c r="G16" s="86">
        <v>7.8885320251604796</v>
      </c>
      <c r="H16" s="144">
        <v>12.315275719119469</v>
      </c>
      <c r="I16" s="144">
        <v>1.5664827358747928</v>
      </c>
      <c r="J16" s="10">
        <v>2.3962308764545099</v>
      </c>
      <c r="K16" s="9">
        <v>3.2416501487837763</v>
      </c>
      <c r="L16" s="86">
        <v>0.41702978217764297</v>
      </c>
      <c r="M16" s="9">
        <v>0</v>
      </c>
      <c r="N16" s="86">
        <v>0</v>
      </c>
    </row>
    <row r="17" spans="2:14" x14ac:dyDescent="0.25">
      <c r="B17" s="98"/>
      <c r="C17" s="74"/>
      <c r="D17" s="99"/>
      <c r="E17" s="99"/>
      <c r="F17" s="99"/>
      <c r="G17" s="99"/>
      <c r="H17" s="145"/>
      <c r="I17" s="145"/>
      <c r="J17" s="101"/>
      <c r="K17" s="100"/>
      <c r="L17" s="99"/>
      <c r="M17" s="100"/>
      <c r="N17" s="99"/>
    </row>
    <row r="18" spans="2:14" x14ac:dyDescent="0.25">
      <c r="B18" s="6" t="s">
        <v>36</v>
      </c>
      <c r="C18" s="4">
        <f>SUM(D18:N18)</f>
        <v>390.30464715304345</v>
      </c>
      <c r="D18" s="78">
        <f t="shared" ref="D18:E18" si="1">SUM(D7:D16)</f>
        <v>3.1587940250111055</v>
      </c>
      <c r="E18" s="78">
        <f t="shared" si="1"/>
        <v>3.8012241307667738</v>
      </c>
      <c r="F18" s="78">
        <f>SUM(F7:F16)</f>
        <v>10.191136692810366</v>
      </c>
      <c r="G18" s="78">
        <f>SUM(G7:G16)</f>
        <v>32.786349356157672</v>
      </c>
      <c r="H18" s="139">
        <f t="shared" ref="H18:L18" si="2">SUM(H7:H16)</f>
        <v>79.803366568305862</v>
      </c>
      <c r="I18" s="139">
        <f t="shared" si="2"/>
        <v>38.45704792267081</v>
      </c>
      <c r="J18" s="69">
        <f t="shared" si="2"/>
        <v>101.0319693135874</v>
      </c>
      <c r="K18" s="78">
        <f t="shared" si="2"/>
        <v>110.62899905736299</v>
      </c>
      <c r="L18" s="78">
        <f t="shared" si="2"/>
        <v>10.445760086370438</v>
      </c>
      <c r="M18" s="78">
        <f t="shared" ref="M18:N18" si="3">SUM(M7:M16)</f>
        <v>0</v>
      </c>
      <c r="N18" s="78">
        <f t="shared" si="3"/>
        <v>0</v>
      </c>
    </row>
    <row r="19" spans="2:14" x14ac:dyDescent="0.25">
      <c r="B19" s="7"/>
      <c r="C19" s="91"/>
      <c r="D19" s="92"/>
      <c r="E19" s="92"/>
      <c r="F19" s="92"/>
      <c r="G19" s="92"/>
      <c r="H19" s="146"/>
      <c r="I19" s="146"/>
      <c r="J19" s="81"/>
      <c r="K19" s="80"/>
      <c r="L19" s="92"/>
      <c r="M19" s="80"/>
      <c r="N19" s="92"/>
    </row>
    <row r="20" spans="2:14" x14ac:dyDescent="0.25">
      <c r="B20" s="28"/>
      <c r="C20" s="25"/>
      <c r="D20" s="25"/>
      <c r="E20" s="70"/>
      <c r="F20" s="70"/>
      <c r="G20" s="70"/>
      <c r="H20" s="70"/>
      <c r="I20" s="70"/>
      <c r="J20" s="70"/>
    </row>
    <row r="21" spans="2:14" x14ac:dyDescent="0.25">
      <c r="B21" s="28"/>
      <c r="C21" s="25"/>
      <c r="D21" s="25"/>
      <c r="E21" s="70"/>
      <c r="F21" s="70"/>
      <c r="G21" s="70"/>
      <c r="H21" s="70"/>
      <c r="I21" s="70"/>
      <c r="J21" s="70"/>
    </row>
  </sheetData>
  <mergeCells count="3">
    <mergeCell ref="J3:N3"/>
    <mergeCell ref="B5:C5"/>
    <mergeCell ref="D3:I3"/>
  </mergeCells>
  <pageMargins left="0.7" right="0.7" top="0.75" bottom="0.75" header="0.3" footer="0.3"/>
  <pageSetup paperSize="9" orientation="portrait" r:id="rId1"/>
  <headerFooter>
    <oddFooter>&amp;L_x000D_&amp;1#&amp;"Calibri"&amp;10&amp;K000000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1119-26AB-463B-BB5A-CCCD29C69A0A}">
  <sheetPr>
    <tabColor theme="5" tint="-0.249977111117893"/>
  </sheetPr>
  <dimension ref="B2:N19"/>
  <sheetViews>
    <sheetView zoomScale="115" zoomScaleNormal="115" workbookViewId="0"/>
  </sheetViews>
  <sheetFormatPr defaultColWidth="8.85546875" defaultRowHeight="15" x14ac:dyDescent="0.25"/>
  <cols>
    <col min="1" max="1" width="8.85546875" style="73"/>
    <col min="2" max="2" width="37.140625" style="73" customWidth="1"/>
    <col min="3" max="3" width="19.85546875" style="73" customWidth="1"/>
    <col min="4" max="14" width="12.85546875" style="73" customWidth="1"/>
    <col min="15" max="16384" width="8.85546875" style="73"/>
  </cols>
  <sheetData>
    <row r="2" spans="2:14" x14ac:dyDescent="0.25">
      <c r="B2" s="64" t="str">
        <f>CONCATENATE("6.1 Non-network expenditure (real $m, ", '1. Submission information'!C10, ")")</f>
        <v>6.1 Non-network expenditure (real $m, June 2026)</v>
      </c>
      <c r="C2" s="172"/>
      <c r="D2" s="265" t="s">
        <v>41</v>
      </c>
      <c r="E2" s="266"/>
      <c r="F2" s="266"/>
      <c r="G2" s="266"/>
      <c r="H2" s="266"/>
      <c r="I2" s="267"/>
      <c r="J2" s="262" t="str">
        <f>'1. Submission information'!$F$4 &amp; "-" &amp; RIGHT('1. Submission information'!$J$3,2) &amp; " regulatory control period (excluding IPFs)"</f>
        <v>2026-31 regulatory control period (excluding IPFs)</v>
      </c>
      <c r="K2" s="263"/>
      <c r="L2" s="263"/>
      <c r="M2" s="263"/>
      <c r="N2" s="264"/>
    </row>
    <row r="3" spans="2:14" x14ac:dyDescent="0.25">
      <c r="B3" s="174"/>
      <c r="C3" s="76" t="s">
        <v>36</v>
      </c>
      <c r="D3" s="226" t="str">
        <f>'1. Submission information'!F8</f>
        <v>2021-22</v>
      </c>
      <c r="E3" s="227" t="str">
        <f>'1. Submission information'!G8</f>
        <v>2022-23</v>
      </c>
      <c r="F3" s="226" t="str">
        <f>'1. Submission information'!H8</f>
        <v>2023-24</v>
      </c>
      <c r="G3" s="227" t="str">
        <f>'1. Submission information'!I8</f>
        <v>2024-25</v>
      </c>
      <c r="H3" s="228" t="str">
        <f>'1. Submission information'!J8</f>
        <v>2025-26</v>
      </c>
      <c r="I3" s="241" t="str">
        <f>'1. Submission information'!F3</f>
        <v>2026-27</v>
      </c>
      <c r="J3" s="229" t="str">
        <f>'1. Submission information'!F3</f>
        <v>2026-27</v>
      </c>
      <c r="K3" s="227" t="str">
        <f>'1. Submission information'!G3</f>
        <v>2027-28</v>
      </c>
      <c r="L3" s="227" t="str">
        <f>'1. Submission information'!H3</f>
        <v>2028-29</v>
      </c>
      <c r="M3" s="227" t="str">
        <f>'1. Submission information'!I3</f>
        <v>2029-30</v>
      </c>
      <c r="N3" s="227" t="str">
        <f>'1. Submission information'!J3</f>
        <v>2030-31</v>
      </c>
    </row>
    <row r="4" spans="2:14" x14ac:dyDescent="0.25">
      <c r="B4" s="260"/>
      <c r="C4" s="261"/>
      <c r="D4" s="129" t="s">
        <v>42</v>
      </c>
      <c r="E4" s="72" t="s">
        <v>42</v>
      </c>
      <c r="F4" s="129" t="s">
        <v>42</v>
      </c>
      <c r="G4" s="72" t="s">
        <v>42</v>
      </c>
      <c r="H4" s="127" t="s">
        <v>43</v>
      </c>
      <c r="I4" s="239" t="s">
        <v>44</v>
      </c>
      <c r="J4" s="128" t="s">
        <v>44</v>
      </c>
      <c r="K4" s="129" t="s">
        <v>44</v>
      </c>
      <c r="L4" s="129" t="s">
        <v>44</v>
      </c>
      <c r="M4" s="129" t="s">
        <v>44</v>
      </c>
      <c r="N4" s="129" t="s">
        <v>44</v>
      </c>
    </row>
    <row r="5" spans="2:14" x14ac:dyDescent="0.25">
      <c r="B5" s="67" t="s">
        <v>73</v>
      </c>
      <c r="C5" s="2"/>
      <c r="D5" s="2"/>
      <c r="E5" s="220"/>
      <c r="F5" s="2"/>
      <c r="G5" s="25"/>
      <c r="H5" s="157"/>
      <c r="I5" s="25"/>
      <c r="J5" s="160"/>
      <c r="K5" s="85"/>
      <c r="L5" s="2"/>
      <c r="M5" s="85"/>
      <c r="N5" s="2"/>
    </row>
    <row r="6" spans="2:14" x14ac:dyDescent="0.25">
      <c r="B6" s="3" t="s">
        <v>74</v>
      </c>
      <c r="C6" s="4">
        <f>SUM(D6:N6)</f>
        <v>0</v>
      </c>
      <c r="D6" s="10">
        <v>0</v>
      </c>
      <c r="E6" s="86">
        <v>0</v>
      </c>
      <c r="F6" s="10">
        <v>0</v>
      </c>
      <c r="G6" s="9">
        <v>0</v>
      </c>
      <c r="H6" s="134">
        <v>0</v>
      </c>
      <c r="I6" s="9">
        <v>0</v>
      </c>
      <c r="J6" s="161">
        <v>0</v>
      </c>
      <c r="K6" s="86">
        <v>0</v>
      </c>
      <c r="L6" s="10">
        <v>0</v>
      </c>
      <c r="M6" s="86">
        <v>0</v>
      </c>
      <c r="N6" s="10">
        <v>0</v>
      </c>
    </row>
    <row r="7" spans="2:14" x14ac:dyDescent="0.25">
      <c r="B7" s="3" t="s">
        <v>75</v>
      </c>
      <c r="C7" s="4">
        <f t="shared" ref="C7:C9" si="0">SUM(D7:N7)</f>
        <v>0</v>
      </c>
      <c r="D7" s="10">
        <v>0</v>
      </c>
      <c r="E7" s="86">
        <v>0</v>
      </c>
      <c r="F7" s="10">
        <v>0</v>
      </c>
      <c r="G7" s="9">
        <v>0</v>
      </c>
      <c r="H7" s="134">
        <v>0</v>
      </c>
      <c r="I7" s="9">
        <v>0</v>
      </c>
      <c r="J7" s="161">
        <v>0</v>
      </c>
      <c r="K7" s="86">
        <v>0</v>
      </c>
      <c r="L7" s="10">
        <v>0</v>
      </c>
      <c r="M7" s="86">
        <v>0</v>
      </c>
      <c r="N7" s="10">
        <v>0</v>
      </c>
    </row>
    <row r="8" spans="2:14" x14ac:dyDescent="0.25">
      <c r="B8" s="3" t="s">
        <v>76</v>
      </c>
      <c r="C8" s="4">
        <f t="shared" si="0"/>
        <v>0</v>
      </c>
      <c r="D8" s="10">
        <v>0</v>
      </c>
      <c r="E8" s="86">
        <v>0</v>
      </c>
      <c r="F8" s="10">
        <v>0</v>
      </c>
      <c r="G8" s="9">
        <v>0</v>
      </c>
      <c r="H8" s="134">
        <v>0</v>
      </c>
      <c r="I8" s="9">
        <v>0</v>
      </c>
      <c r="J8" s="161">
        <v>0</v>
      </c>
      <c r="K8" s="86">
        <v>0</v>
      </c>
      <c r="L8" s="10">
        <v>0</v>
      </c>
      <c r="M8" s="86">
        <v>0</v>
      </c>
      <c r="N8" s="10">
        <v>0</v>
      </c>
    </row>
    <row r="9" spans="2:14" x14ac:dyDescent="0.25">
      <c r="B9" s="3" t="s">
        <v>72</v>
      </c>
      <c r="C9" s="4">
        <f t="shared" si="0"/>
        <v>7.0002892825043608</v>
      </c>
      <c r="D9" s="10">
        <v>0</v>
      </c>
      <c r="E9" s="86">
        <v>0</v>
      </c>
      <c r="F9" s="10">
        <v>0</v>
      </c>
      <c r="G9" s="9">
        <v>0</v>
      </c>
      <c r="H9" s="134">
        <v>0</v>
      </c>
      <c r="I9" s="9">
        <v>0</v>
      </c>
      <c r="J9" s="161">
        <v>0.19435375658861229</v>
      </c>
      <c r="K9" s="86">
        <v>0.68368363892483086</v>
      </c>
      <c r="L9" s="10">
        <v>1.8493485474181599</v>
      </c>
      <c r="M9" s="86">
        <v>2.2677862811660807</v>
      </c>
      <c r="N9" s="10">
        <v>2.0051170584066771</v>
      </c>
    </row>
    <row r="10" spans="2:14" x14ac:dyDescent="0.25">
      <c r="B10" s="6"/>
      <c r="C10" s="74"/>
      <c r="D10" s="101"/>
      <c r="E10" s="99"/>
      <c r="F10" s="101"/>
      <c r="G10" s="100"/>
      <c r="H10" s="137"/>
      <c r="I10" s="100"/>
      <c r="J10" s="162"/>
      <c r="K10" s="99"/>
      <c r="L10" s="101"/>
      <c r="M10" s="99"/>
      <c r="N10" s="101"/>
    </row>
    <row r="11" spans="2:14" x14ac:dyDescent="0.25">
      <c r="B11" s="6" t="s">
        <v>77</v>
      </c>
      <c r="C11" s="4">
        <f>SUM(D11:N11)</f>
        <v>7.0002892825043608</v>
      </c>
      <c r="D11" s="69">
        <f>SUM(D6:D9)</f>
        <v>0</v>
      </c>
      <c r="E11" s="78">
        <f>SUM(E6:E9)</f>
        <v>0</v>
      </c>
      <c r="F11" s="69">
        <f>SUM(F6:F9)</f>
        <v>0</v>
      </c>
      <c r="G11" s="68">
        <f>SUM(G6:G9)</f>
        <v>0</v>
      </c>
      <c r="H11" s="139">
        <f t="shared" ref="H11:L11" si="1">SUM(H6:H9)</f>
        <v>0</v>
      </c>
      <c r="I11" s="68">
        <f t="shared" ref="I11" si="2">SUM(I6:I9)</f>
        <v>0</v>
      </c>
      <c r="J11" s="163">
        <f t="shared" si="1"/>
        <v>0.19435375658861229</v>
      </c>
      <c r="K11" s="78">
        <f t="shared" si="1"/>
        <v>0.68368363892483086</v>
      </c>
      <c r="L11" s="69">
        <f t="shared" si="1"/>
        <v>1.8493485474181599</v>
      </c>
      <c r="M11" s="78">
        <f t="shared" ref="M11:N11" si="3">SUM(M6:M9)</f>
        <v>2.2677862811660807</v>
      </c>
      <c r="N11" s="69">
        <f t="shared" si="3"/>
        <v>2.0051170584066771</v>
      </c>
    </row>
    <row r="12" spans="2:14" x14ac:dyDescent="0.25">
      <c r="B12" s="67" t="s">
        <v>78</v>
      </c>
      <c r="C12" s="5"/>
      <c r="D12" s="12"/>
      <c r="E12" s="87"/>
      <c r="F12" s="12"/>
      <c r="G12" s="11"/>
      <c r="H12" s="158"/>
      <c r="I12" s="11"/>
      <c r="J12" s="164"/>
      <c r="K12" s="87"/>
      <c r="L12" s="12"/>
      <c r="M12" s="87"/>
      <c r="N12" s="12"/>
    </row>
    <row r="13" spans="2:14" x14ac:dyDescent="0.25">
      <c r="B13" s="3" t="s">
        <v>74</v>
      </c>
      <c r="C13" s="4">
        <f>SUM(D13:N13)</f>
        <v>0.19036945346268969</v>
      </c>
      <c r="D13" s="10">
        <v>0</v>
      </c>
      <c r="E13" s="86">
        <v>0</v>
      </c>
      <c r="F13" s="10">
        <v>0</v>
      </c>
      <c r="G13" s="9">
        <v>8.1680889753830144E-3</v>
      </c>
      <c r="H13" s="134">
        <v>3.2412324502006207E-2</v>
      </c>
      <c r="I13" s="9">
        <v>3.2479723314197101E-2</v>
      </c>
      <c r="J13" s="161">
        <v>3.2479723314197101E-2</v>
      </c>
      <c r="K13" s="86">
        <v>7.393495617873512E-2</v>
      </c>
      <c r="L13" s="10">
        <v>1.0894637178171131E-2</v>
      </c>
      <c r="M13" s="86">
        <v>0</v>
      </c>
      <c r="N13" s="10">
        <v>0</v>
      </c>
    </row>
    <row r="14" spans="2:14" x14ac:dyDescent="0.25">
      <c r="B14" s="3" t="s">
        <v>75</v>
      </c>
      <c r="C14" s="4">
        <f t="shared" ref="C14:C16" si="4">SUM(D14:N14)</f>
        <v>0</v>
      </c>
      <c r="D14" s="10">
        <v>0</v>
      </c>
      <c r="E14" s="86">
        <v>0</v>
      </c>
      <c r="F14" s="10">
        <v>0</v>
      </c>
      <c r="G14" s="9">
        <v>0</v>
      </c>
      <c r="H14" s="134">
        <v>0</v>
      </c>
      <c r="I14" s="9">
        <v>0</v>
      </c>
      <c r="J14" s="161">
        <v>0</v>
      </c>
      <c r="K14" s="86">
        <v>0</v>
      </c>
      <c r="L14" s="10">
        <v>0</v>
      </c>
      <c r="M14" s="86">
        <v>0</v>
      </c>
      <c r="N14" s="10">
        <v>0</v>
      </c>
    </row>
    <row r="15" spans="2:14" x14ac:dyDescent="0.25">
      <c r="B15" s="3" t="s">
        <v>76</v>
      </c>
      <c r="C15" s="4">
        <f t="shared" si="4"/>
        <v>0</v>
      </c>
      <c r="D15" s="10">
        <v>0</v>
      </c>
      <c r="E15" s="86">
        <v>0</v>
      </c>
      <c r="F15" s="10">
        <v>0</v>
      </c>
      <c r="G15" s="9">
        <v>0</v>
      </c>
      <c r="H15" s="134">
        <v>0</v>
      </c>
      <c r="I15" s="9">
        <v>0</v>
      </c>
      <c r="J15" s="161">
        <v>0</v>
      </c>
      <c r="K15" s="86">
        <v>0</v>
      </c>
      <c r="L15" s="10">
        <v>0</v>
      </c>
      <c r="M15" s="86">
        <v>0</v>
      </c>
      <c r="N15" s="10">
        <v>0</v>
      </c>
    </row>
    <row r="16" spans="2:14" x14ac:dyDescent="0.25">
      <c r="B16" s="3" t="s">
        <v>72</v>
      </c>
      <c r="C16" s="4">
        <f t="shared" si="4"/>
        <v>39.263122007843755</v>
      </c>
      <c r="D16" s="10">
        <v>5.5549035668038114</v>
      </c>
      <c r="E16" s="86">
        <v>1.3030256612103901</v>
      </c>
      <c r="F16" s="10">
        <v>2.6338983931432178</v>
      </c>
      <c r="G16" s="9">
        <v>6.9393022155470998</v>
      </c>
      <c r="H16" s="134">
        <v>5.8319523115707197</v>
      </c>
      <c r="I16" s="9">
        <v>3.0044555169409715</v>
      </c>
      <c r="J16" s="161">
        <v>5.4586645037175821</v>
      </c>
      <c r="K16" s="86">
        <v>7.5638503471621279</v>
      </c>
      <c r="L16" s="10">
        <v>0.97306949174783175</v>
      </c>
      <c r="M16" s="86">
        <v>0</v>
      </c>
      <c r="N16" s="10">
        <v>0</v>
      </c>
    </row>
    <row r="17" spans="2:14" x14ac:dyDescent="0.25">
      <c r="B17" s="6"/>
      <c r="C17" s="74"/>
      <c r="D17" s="101"/>
      <c r="E17" s="99"/>
      <c r="F17" s="101"/>
      <c r="G17" s="100"/>
      <c r="H17" s="137"/>
      <c r="I17" s="100"/>
      <c r="J17" s="162"/>
      <c r="K17" s="99"/>
      <c r="L17" s="101"/>
      <c r="M17" s="99"/>
      <c r="N17" s="101"/>
    </row>
    <row r="18" spans="2:14" x14ac:dyDescent="0.25">
      <c r="B18" s="6" t="s">
        <v>79</v>
      </c>
      <c r="C18" s="4">
        <f>SUM(D18:N18)</f>
        <v>39.453491461306442</v>
      </c>
      <c r="D18" s="69">
        <f t="shared" ref="D18:I18" si="5">SUM(D13:D16)</f>
        <v>5.5549035668038114</v>
      </c>
      <c r="E18" s="78">
        <f t="shared" si="5"/>
        <v>1.3030256612103901</v>
      </c>
      <c r="F18" s="69">
        <f t="shared" si="5"/>
        <v>2.6338983931432178</v>
      </c>
      <c r="G18" s="68">
        <f t="shared" si="5"/>
        <v>6.9474703045224828</v>
      </c>
      <c r="H18" s="139">
        <f t="shared" si="5"/>
        <v>5.8643646360727262</v>
      </c>
      <c r="I18" s="68">
        <f t="shared" si="5"/>
        <v>3.0369352402551684</v>
      </c>
      <c r="J18" s="140">
        <f t="shared" ref="J18:L18" si="6">SUM(J13:J16)</f>
        <v>5.4911442270317794</v>
      </c>
      <c r="K18" s="78">
        <f t="shared" si="6"/>
        <v>7.6377853033408627</v>
      </c>
      <c r="L18" s="78">
        <f t="shared" si="6"/>
        <v>0.98396412892600293</v>
      </c>
      <c r="M18" s="78">
        <f t="shared" ref="M18:N18" si="7">SUM(M13:M16)</f>
        <v>0</v>
      </c>
      <c r="N18" s="78">
        <f t="shared" si="7"/>
        <v>0</v>
      </c>
    </row>
    <row r="19" spans="2:14" x14ac:dyDescent="0.25">
      <c r="B19" s="7"/>
      <c r="C19" s="91"/>
      <c r="D19" s="81"/>
      <c r="E19" s="92"/>
      <c r="F19" s="81"/>
      <c r="G19" s="80"/>
      <c r="H19" s="141"/>
      <c r="I19" s="80"/>
      <c r="J19" s="173"/>
      <c r="K19" s="92"/>
      <c r="L19" s="81"/>
      <c r="M19" s="92"/>
      <c r="N19" s="81"/>
    </row>
  </sheetData>
  <mergeCells count="3">
    <mergeCell ref="B4:C4"/>
    <mergeCell ref="J2:N2"/>
    <mergeCell ref="D2:I2"/>
  </mergeCells>
  <pageMargins left="0.7" right="0.7" top="0.75" bottom="0.75" header="0.3" footer="0.3"/>
  <headerFooter>
    <oddFooter>&amp;L_x000D_&amp;1#&amp;"Calibri"&amp;10&amp;K000000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DD39-5509-42A4-B50A-4385899933A5}">
  <sheetPr>
    <tabColor rgb="FFFFFF00"/>
  </sheetPr>
  <dimension ref="A1:AA14"/>
  <sheetViews>
    <sheetView showGridLines="0" zoomScale="70" zoomScaleNormal="70" workbookViewId="0"/>
  </sheetViews>
  <sheetFormatPr defaultRowHeight="15" x14ac:dyDescent="0.25"/>
  <cols>
    <col min="1" max="1" width="17" customWidth="1"/>
    <col min="2" max="2" width="5.85546875" customWidth="1"/>
    <col min="3" max="3" width="20.140625" customWidth="1"/>
    <col min="4" max="4" width="32.85546875" customWidth="1"/>
    <col min="5" max="5" width="35.140625" customWidth="1"/>
    <col min="6" max="6" width="26" customWidth="1"/>
    <col min="7" max="7" width="33" customWidth="1"/>
    <col min="8" max="27" width="19.5703125" customWidth="1"/>
  </cols>
  <sheetData>
    <row r="1" spans="1:27" x14ac:dyDescent="0.25">
      <c r="A1" s="22" t="str">
        <f>'1. Submission information'!C4</f>
        <v>CWO</v>
      </c>
    </row>
    <row r="2" spans="1:27" x14ac:dyDescent="0.25">
      <c r="A2" s="22" t="str">
        <f>'1. Submission information'!C5</f>
        <v>Transgrid</v>
      </c>
    </row>
    <row r="4" spans="1:27" ht="29.45" customHeight="1" x14ac:dyDescent="0.25">
      <c r="B4" s="39" t="s">
        <v>80</v>
      </c>
      <c r="C4" s="44"/>
      <c r="D4" s="44"/>
      <c r="E4" s="42"/>
      <c r="F4" s="45"/>
      <c r="G4" s="46"/>
      <c r="H4" s="47"/>
      <c r="I4" s="47"/>
      <c r="J4" s="47"/>
      <c r="K4" s="47"/>
      <c r="L4" s="47"/>
      <c r="M4" s="47"/>
      <c r="N4" s="47"/>
      <c r="O4" s="47"/>
      <c r="P4" s="47"/>
      <c r="Q4" s="47"/>
      <c r="R4" s="47"/>
      <c r="S4" s="47"/>
      <c r="T4" s="47"/>
      <c r="U4" s="47"/>
      <c r="V4" s="47"/>
      <c r="W4" s="47"/>
      <c r="X4" s="47"/>
      <c r="Y4" s="47"/>
      <c r="Z4" s="47"/>
      <c r="AA4" s="47"/>
    </row>
    <row r="5" spans="1:27" ht="45" x14ac:dyDescent="0.25">
      <c r="B5" s="38"/>
      <c r="C5" s="40" t="s">
        <v>81</v>
      </c>
      <c r="D5" s="40" t="s">
        <v>82</v>
      </c>
      <c r="E5" s="40" t="s">
        <v>83</v>
      </c>
      <c r="F5" s="40" t="str">
        <f>CONCATENATE("costs (real $m, ", '1. Submission information'!C10, ")")</f>
        <v>costs (real $m, June 2026)</v>
      </c>
      <c r="G5" s="40" t="s">
        <v>36</v>
      </c>
      <c r="H5" s="40">
        <f>'3. Schedule of payments'!D5</f>
        <v>46295</v>
      </c>
      <c r="I5" s="40">
        <f>'3. Schedule of payments'!E5</f>
        <v>46386</v>
      </c>
      <c r="J5" s="40">
        <f>'3. Schedule of payments'!F5</f>
        <v>46476</v>
      </c>
      <c r="K5" s="40">
        <f>'3. Schedule of payments'!G5</f>
        <v>46568</v>
      </c>
      <c r="L5" s="40">
        <f>'3. Schedule of payments'!H5</f>
        <v>46660</v>
      </c>
      <c r="M5" s="40">
        <f>'3. Schedule of payments'!I5</f>
        <v>46751</v>
      </c>
      <c r="N5" s="40">
        <f>'3. Schedule of payments'!J5</f>
        <v>46842</v>
      </c>
      <c r="O5" s="40">
        <f>'3. Schedule of payments'!K5</f>
        <v>46934</v>
      </c>
      <c r="P5" s="40">
        <f>'3. Schedule of payments'!L5</f>
        <v>47026</v>
      </c>
      <c r="Q5" s="40">
        <f>'3. Schedule of payments'!M5</f>
        <v>47117</v>
      </c>
      <c r="R5" s="40">
        <f>'3. Schedule of payments'!N5</f>
        <v>47207</v>
      </c>
      <c r="S5" s="40">
        <f>'3. Schedule of payments'!O5</f>
        <v>47299</v>
      </c>
      <c r="T5" s="40">
        <f>'3. Schedule of payments'!P5</f>
        <v>47391</v>
      </c>
      <c r="U5" s="40">
        <f>'3. Schedule of payments'!Q5</f>
        <v>47482</v>
      </c>
      <c r="V5" s="40">
        <f>'3. Schedule of payments'!R5</f>
        <v>47572</v>
      </c>
      <c r="W5" s="40">
        <f>'3. Schedule of payments'!S5</f>
        <v>47664</v>
      </c>
      <c r="X5" s="40">
        <f>'3. Schedule of payments'!T5</f>
        <v>47756</v>
      </c>
      <c r="Y5" s="40">
        <f>'3. Schedule of payments'!U5</f>
        <v>47847</v>
      </c>
      <c r="Z5" s="40">
        <f>'3. Schedule of payments'!V5</f>
        <v>47937</v>
      </c>
      <c r="AA5" s="40">
        <f>'3. Schedule of payments'!W5</f>
        <v>48029</v>
      </c>
    </row>
    <row r="6" spans="1:27" ht="45" x14ac:dyDescent="0.25">
      <c r="B6" s="18">
        <v>1</v>
      </c>
      <c r="C6" s="108" t="s">
        <v>84</v>
      </c>
      <c r="D6" s="108" t="s">
        <v>85</v>
      </c>
      <c r="E6" s="108" t="s">
        <v>86</v>
      </c>
      <c r="F6" s="58">
        <v>682355.92009507271</v>
      </c>
      <c r="G6" s="16">
        <f>SUM(H6:AA6)</f>
        <v>682355.92009507271</v>
      </c>
      <c r="H6" s="118">
        <v>0</v>
      </c>
      <c r="I6" s="118">
        <v>0</v>
      </c>
      <c r="J6" s="118">
        <v>0</v>
      </c>
      <c r="K6" s="118">
        <v>0</v>
      </c>
      <c r="L6" s="118">
        <v>17058.418306876818</v>
      </c>
      <c r="M6" s="118">
        <v>17058.418306876818</v>
      </c>
      <c r="N6" s="118">
        <v>17058.418306876818</v>
      </c>
      <c r="O6" s="118">
        <v>17058.418306876818</v>
      </c>
      <c r="P6" s="118">
        <v>51176.853905630458</v>
      </c>
      <c r="Q6" s="118">
        <v>51176.853905630458</v>
      </c>
      <c r="R6" s="118">
        <v>51176.853905630458</v>
      </c>
      <c r="S6" s="118">
        <v>51176.853905630458</v>
      </c>
      <c r="T6" s="118">
        <v>51176.853905630458</v>
      </c>
      <c r="U6" s="118">
        <v>51176.853905630458</v>
      </c>
      <c r="V6" s="118">
        <v>51176.853905630458</v>
      </c>
      <c r="W6" s="118">
        <v>51176.853905630458</v>
      </c>
      <c r="X6" s="118">
        <v>51176.853905630458</v>
      </c>
      <c r="Y6" s="118">
        <v>51176.853905630458</v>
      </c>
      <c r="Z6" s="118">
        <v>51176.853905630458</v>
      </c>
      <c r="AA6" s="118">
        <v>51176.853905630458</v>
      </c>
    </row>
    <row r="7" spans="1:27" ht="210" x14ac:dyDescent="0.25">
      <c r="B7" s="18">
        <v>2</v>
      </c>
      <c r="C7" s="108" t="s">
        <v>87</v>
      </c>
      <c r="D7" s="108" t="s">
        <v>88</v>
      </c>
      <c r="E7" s="108" t="s">
        <v>89</v>
      </c>
      <c r="F7" s="58">
        <v>7285041.9325333927</v>
      </c>
      <c r="G7" s="16">
        <f t="shared" ref="G7:G10" si="0">SUM(H7:AA7)</f>
        <v>7285041.9325333927</v>
      </c>
      <c r="H7" s="118">
        <v>0</v>
      </c>
      <c r="I7" s="118">
        <v>0</v>
      </c>
      <c r="J7" s="118">
        <v>0</v>
      </c>
      <c r="K7" s="118">
        <v>0</v>
      </c>
      <c r="L7" s="118">
        <v>40149.877962033381</v>
      </c>
      <c r="M7" s="118">
        <v>40149.877962033381</v>
      </c>
      <c r="N7" s="118">
        <v>40149.877962033381</v>
      </c>
      <c r="O7" s="118">
        <v>40149.877962033381</v>
      </c>
      <c r="P7" s="118">
        <v>591926.70515421894</v>
      </c>
      <c r="Q7" s="118">
        <v>591926.70515421894</v>
      </c>
      <c r="R7" s="118">
        <v>591926.70515421894</v>
      </c>
      <c r="S7" s="118">
        <v>591926.70515421894</v>
      </c>
      <c r="T7" s="118">
        <v>593701.36421323312</v>
      </c>
      <c r="U7" s="118">
        <v>593701.36421323312</v>
      </c>
      <c r="V7" s="118">
        <v>593701.36421323312</v>
      </c>
      <c r="W7" s="118">
        <v>593701.36421323312</v>
      </c>
      <c r="X7" s="118">
        <v>595482.53580386285</v>
      </c>
      <c r="Y7" s="118">
        <v>595482.53580386285</v>
      </c>
      <c r="Z7" s="118">
        <v>595482.53580386285</v>
      </c>
      <c r="AA7" s="118">
        <v>595482.53580386285</v>
      </c>
    </row>
    <row r="8" spans="1:27" ht="45" x14ac:dyDescent="0.25">
      <c r="B8" s="18">
        <v>3</v>
      </c>
      <c r="C8" s="108" t="s">
        <v>90</v>
      </c>
      <c r="D8" s="108" t="s">
        <v>91</v>
      </c>
      <c r="E8" s="108" t="s">
        <v>92</v>
      </c>
      <c r="F8" s="58">
        <v>4797096.7326089563</v>
      </c>
      <c r="G8" s="16">
        <f t="shared" si="0"/>
        <v>4797096.7326089563</v>
      </c>
      <c r="H8" s="118">
        <v>126293.72552898465</v>
      </c>
      <c r="I8" s="118">
        <v>126293.72552898465</v>
      </c>
      <c r="J8" s="118">
        <v>126293.72552898465</v>
      </c>
      <c r="K8" s="118">
        <v>126293.72552898465</v>
      </c>
      <c r="L8" s="118">
        <v>126673.79555103791</v>
      </c>
      <c r="M8" s="118">
        <v>126673.79555103791</v>
      </c>
      <c r="N8" s="118">
        <v>126673.79555103791</v>
      </c>
      <c r="O8" s="118">
        <v>126673.79555103791</v>
      </c>
      <c r="P8" s="118">
        <v>127138.68020542167</v>
      </c>
      <c r="Q8" s="118">
        <v>127138.68020542167</v>
      </c>
      <c r="R8" s="118">
        <v>127138.68020542167</v>
      </c>
      <c r="S8" s="118">
        <v>127138.68020542167</v>
      </c>
      <c r="T8" s="118">
        <v>485570.05213002255</v>
      </c>
      <c r="U8" s="118">
        <v>485570.05213002255</v>
      </c>
      <c r="V8" s="118">
        <v>485570.05213002255</v>
      </c>
      <c r="W8" s="118">
        <v>485570.05213002255</v>
      </c>
      <c r="X8" s="118">
        <v>333597.9297367722</v>
      </c>
      <c r="Y8" s="118">
        <v>333597.9297367722</v>
      </c>
      <c r="Z8" s="118">
        <v>333597.9297367722</v>
      </c>
      <c r="AA8" s="118">
        <v>333597.9297367722</v>
      </c>
    </row>
    <row r="9" spans="1:27" ht="45" x14ac:dyDescent="0.25">
      <c r="B9" s="18">
        <v>4</v>
      </c>
      <c r="C9" s="108" t="s">
        <v>93</v>
      </c>
      <c r="D9" s="108" t="s">
        <v>94</v>
      </c>
      <c r="E9" s="108" t="s">
        <v>95</v>
      </c>
      <c r="F9" s="58">
        <v>701793.00000000023</v>
      </c>
      <c r="G9" s="16">
        <f t="shared" si="0"/>
        <v>701793.00000000023</v>
      </c>
      <c r="H9" s="118">
        <v>35089.649999999994</v>
      </c>
      <c r="I9" s="118">
        <v>35089.649999999994</v>
      </c>
      <c r="J9" s="118">
        <v>35089.649999999994</v>
      </c>
      <c r="K9" s="118">
        <v>35089.649999999994</v>
      </c>
      <c r="L9" s="118">
        <v>35089.649999999994</v>
      </c>
      <c r="M9" s="118">
        <v>35089.649999999994</v>
      </c>
      <c r="N9" s="118">
        <v>35089.649999999994</v>
      </c>
      <c r="O9" s="118">
        <v>35089.649999999994</v>
      </c>
      <c r="P9" s="118">
        <v>35089.649999999994</v>
      </c>
      <c r="Q9" s="118">
        <v>35089.649999999994</v>
      </c>
      <c r="R9" s="118">
        <v>35089.649999999994</v>
      </c>
      <c r="S9" s="118">
        <v>35089.649999999994</v>
      </c>
      <c r="T9" s="118">
        <v>35089.649999999994</v>
      </c>
      <c r="U9" s="118">
        <v>35089.649999999994</v>
      </c>
      <c r="V9" s="118">
        <v>35089.649999999994</v>
      </c>
      <c r="W9" s="118">
        <v>35089.649999999994</v>
      </c>
      <c r="X9" s="118">
        <v>35089.649999999994</v>
      </c>
      <c r="Y9" s="118">
        <v>35089.649999999994</v>
      </c>
      <c r="Z9" s="118">
        <v>35089.649999999994</v>
      </c>
      <c r="AA9" s="118">
        <v>35089.649999999994</v>
      </c>
    </row>
    <row r="10" spans="1:27" ht="30" x14ac:dyDescent="0.25">
      <c r="B10" s="18">
        <v>5</v>
      </c>
      <c r="C10" s="108" t="s">
        <v>96</v>
      </c>
      <c r="D10" s="108" t="s">
        <v>97</v>
      </c>
      <c r="E10" s="108" t="s">
        <v>98</v>
      </c>
      <c r="F10" s="116">
        <v>1318588.9464999996</v>
      </c>
      <c r="G10" s="215">
        <f t="shared" si="0"/>
        <v>1318588.9464999996</v>
      </c>
      <c r="H10" s="118">
        <v>0</v>
      </c>
      <c r="I10" s="118">
        <v>0</v>
      </c>
      <c r="J10" s="118">
        <v>0</v>
      </c>
      <c r="K10" s="118">
        <v>0</v>
      </c>
      <c r="L10" s="118">
        <v>78817.630249999987</v>
      </c>
      <c r="M10" s="118">
        <v>78817.630249999987</v>
      </c>
      <c r="N10" s="118">
        <v>78817.630249999987</v>
      </c>
      <c r="O10" s="118">
        <v>78817.630249999987</v>
      </c>
      <c r="P10" s="118">
        <v>78817.630249999987</v>
      </c>
      <c r="Q10" s="118">
        <v>78817.630249999987</v>
      </c>
      <c r="R10" s="118">
        <v>78817.630249999987</v>
      </c>
      <c r="S10" s="118">
        <v>78817.630249999987</v>
      </c>
      <c r="T10" s="118">
        <v>93194.345874999985</v>
      </c>
      <c r="U10" s="118">
        <v>93194.345874999985</v>
      </c>
      <c r="V10" s="118">
        <v>93194.345874999985</v>
      </c>
      <c r="W10" s="118">
        <v>93194.345874999985</v>
      </c>
      <c r="X10" s="118">
        <v>78817.630249999987</v>
      </c>
      <c r="Y10" s="118">
        <v>78817.630249999987</v>
      </c>
      <c r="Z10" s="118">
        <v>78817.630249999987</v>
      </c>
      <c r="AA10" s="118">
        <v>78817.630249999987</v>
      </c>
    </row>
    <row r="11" spans="1:27" ht="45" x14ac:dyDescent="0.25">
      <c r="B11" s="18">
        <f>B10+1</f>
        <v>6</v>
      </c>
      <c r="C11" s="108" t="s">
        <v>99</v>
      </c>
      <c r="D11" s="108" t="s">
        <v>100</v>
      </c>
      <c r="E11" s="108" t="s">
        <v>101</v>
      </c>
      <c r="F11" s="116">
        <v>2154533.3145600003</v>
      </c>
      <c r="G11" s="215">
        <f t="shared" ref="G11:G14" si="1">SUM(H11:AA11)</f>
        <v>2154533.3145600003</v>
      </c>
      <c r="H11" s="118">
        <v>372852.8486400001</v>
      </c>
      <c r="I11" s="118">
        <v>372852.8486400001</v>
      </c>
      <c r="J11" s="118">
        <v>372852.8486400001</v>
      </c>
      <c r="K11" s="118">
        <v>372852.8486400001</v>
      </c>
      <c r="L11" s="118">
        <v>165780.48000000001</v>
      </c>
      <c r="M11" s="118">
        <v>165780.48000000001</v>
      </c>
      <c r="N11" s="118">
        <v>165780.48000000001</v>
      </c>
      <c r="O11" s="118">
        <v>165780.48000000001</v>
      </c>
      <c r="P11" s="118">
        <v>0</v>
      </c>
      <c r="Q11" s="118">
        <v>0</v>
      </c>
      <c r="R11" s="118">
        <v>0</v>
      </c>
      <c r="S11" s="118">
        <v>0</v>
      </c>
      <c r="T11" s="118">
        <v>0</v>
      </c>
      <c r="U11" s="118">
        <v>0</v>
      </c>
      <c r="V11" s="118">
        <v>0</v>
      </c>
      <c r="W11" s="118">
        <v>0</v>
      </c>
      <c r="X11" s="118">
        <v>0</v>
      </c>
      <c r="Y11" s="118">
        <v>0</v>
      </c>
      <c r="Z11" s="118">
        <v>0</v>
      </c>
      <c r="AA11" s="118">
        <v>0</v>
      </c>
    </row>
    <row r="12" spans="1:27" ht="120" x14ac:dyDescent="0.25">
      <c r="B12" s="18">
        <f t="shared" ref="B12:B14" si="2">B11+1</f>
        <v>7</v>
      </c>
      <c r="C12" s="108" t="s">
        <v>102</v>
      </c>
      <c r="D12" s="108" t="s">
        <v>103</v>
      </c>
      <c r="E12" s="108" t="s">
        <v>104</v>
      </c>
      <c r="F12" s="252" t="str">
        <f>G12</f>
        <v>[C-i-C]</v>
      </c>
      <c r="G12" s="248" t="s">
        <v>105</v>
      </c>
      <c r="H12" s="249" t="s">
        <v>105</v>
      </c>
      <c r="I12" s="249" t="s">
        <v>105</v>
      </c>
      <c r="J12" s="249" t="s">
        <v>105</v>
      </c>
      <c r="K12" s="249" t="s">
        <v>105</v>
      </c>
      <c r="L12" s="249" t="s">
        <v>105</v>
      </c>
      <c r="M12" s="249" t="s">
        <v>105</v>
      </c>
      <c r="N12" s="249" t="s">
        <v>105</v>
      </c>
      <c r="O12" s="249" t="s">
        <v>105</v>
      </c>
      <c r="P12" s="249" t="s">
        <v>105</v>
      </c>
      <c r="Q12" s="249" t="s">
        <v>105</v>
      </c>
      <c r="R12" s="249" t="s">
        <v>105</v>
      </c>
      <c r="S12" s="249" t="s">
        <v>105</v>
      </c>
      <c r="T12" s="249" t="s">
        <v>105</v>
      </c>
      <c r="U12" s="249" t="s">
        <v>105</v>
      </c>
      <c r="V12" s="249" t="s">
        <v>105</v>
      </c>
      <c r="W12" s="249" t="s">
        <v>105</v>
      </c>
      <c r="X12" s="249" t="s">
        <v>105</v>
      </c>
      <c r="Y12" s="249" t="s">
        <v>105</v>
      </c>
      <c r="Z12" s="249" t="s">
        <v>105</v>
      </c>
      <c r="AA12" s="249" t="s">
        <v>105</v>
      </c>
    </row>
    <row r="13" spans="1:27" ht="90" x14ac:dyDescent="0.25">
      <c r="B13" s="18">
        <f t="shared" si="2"/>
        <v>8</v>
      </c>
      <c r="C13" s="108" t="s">
        <v>106</v>
      </c>
      <c r="D13" s="108" t="s">
        <v>107</v>
      </c>
      <c r="E13" s="108" t="s">
        <v>108</v>
      </c>
      <c r="F13" s="116">
        <v>41493983.162925981</v>
      </c>
      <c r="G13" s="215">
        <f t="shared" si="1"/>
        <v>41493983.162925981</v>
      </c>
      <c r="H13" s="118">
        <v>10373495.790731495</v>
      </c>
      <c r="I13" s="118">
        <v>10373495.790731495</v>
      </c>
      <c r="J13" s="118">
        <v>10373495.790731495</v>
      </c>
      <c r="K13" s="118">
        <v>10373495.790731495</v>
      </c>
      <c r="L13" s="118">
        <v>0</v>
      </c>
      <c r="M13" s="118">
        <v>0</v>
      </c>
      <c r="N13" s="118">
        <v>0</v>
      </c>
      <c r="O13" s="118">
        <v>0</v>
      </c>
      <c r="P13" s="118">
        <v>0</v>
      </c>
      <c r="Q13" s="118">
        <v>0</v>
      </c>
      <c r="R13" s="118">
        <v>0</v>
      </c>
      <c r="S13" s="118">
        <v>0</v>
      </c>
      <c r="T13" s="118">
        <v>0</v>
      </c>
      <c r="U13" s="118">
        <v>0</v>
      </c>
      <c r="V13" s="118">
        <v>0</v>
      </c>
      <c r="W13" s="118">
        <v>0</v>
      </c>
      <c r="X13" s="118">
        <v>0</v>
      </c>
      <c r="Y13" s="118">
        <v>0</v>
      </c>
      <c r="Z13" s="118">
        <v>0</v>
      </c>
      <c r="AA13" s="118">
        <v>0</v>
      </c>
    </row>
    <row r="14" spans="1:27" ht="30" x14ac:dyDescent="0.25">
      <c r="B14" s="18">
        <f t="shared" si="2"/>
        <v>9</v>
      </c>
      <c r="C14" s="108" t="s">
        <v>109</v>
      </c>
      <c r="D14" s="108" t="s">
        <v>110</v>
      </c>
      <c r="E14" s="108" t="s">
        <v>111</v>
      </c>
      <c r="F14" s="116">
        <v>0</v>
      </c>
      <c r="G14" s="215">
        <f t="shared" si="1"/>
        <v>0</v>
      </c>
      <c r="H14" s="118">
        <v>0</v>
      </c>
      <c r="I14" s="118">
        <v>0</v>
      </c>
      <c r="J14" s="118">
        <v>0</v>
      </c>
      <c r="K14" s="118">
        <v>0</v>
      </c>
      <c r="L14" s="118">
        <v>0</v>
      </c>
      <c r="M14" s="118">
        <v>0</v>
      </c>
      <c r="N14" s="118">
        <v>0</v>
      </c>
      <c r="O14" s="118">
        <v>0</v>
      </c>
      <c r="P14" s="118">
        <v>0</v>
      </c>
      <c r="Q14" s="118">
        <v>0</v>
      </c>
      <c r="R14" s="118">
        <v>0</v>
      </c>
      <c r="S14" s="118">
        <v>0</v>
      </c>
      <c r="T14" s="118">
        <v>0</v>
      </c>
      <c r="U14" s="118">
        <v>0</v>
      </c>
      <c r="V14" s="118">
        <v>0</v>
      </c>
      <c r="W14" s="118">
        <v>0</v>
      </c>
      <c r="X14" s="118">
        <v>0</v>
      </c>
      <c r="Y14" s="118">
        <v>0</v>
      </c>
      <c r="Z14" s="118">
        <v>0</v>
      </c>
      <c r="AA14" s="118">
        <v>0</v>
      </c>
    </row>
  </sheetData>
  <dataValidations count="1">
    <dataValidation type="decimal" allowBlank="1" showInputMessage="1" showErrorMessage="1" promptTitle="Costs" prompt="Record a numerical value to two decimal places or leave blank_x000a_" sqref="H6:W14" xr:uid="{59F9CED1-D7FD-42AF-9C8A-0CF070FEC9E9}">
      <formula1>0</formula1>
      <formula2>99999999999.99</formula2>
    </dataValidation>
  </dataValidations>
  <pageMargins left="0.7" right="0.7" top="0.75" bottom="0.75" header="0.3" footer="0.3"/>
  <pageSetup paperSize="9" orientation="portrait" r:id="rId1"/>
  <headerFooter>
    <oddFooter>&amp;L_x000D_&amp;1#&amp;"Calibri"&amp;10&amp;K000000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B180-7507-4857-B6AD-42D88316D11F}">
  <sheetPr>
    <tabColor rgb="FFFFFF00"/>
  </sheetPr>
  <dimension ref="A1:H83"/>
  <sheetViews>
    <sheetView showGridLines="0" topLeftCell="A32" zoomScale="80" zoomScaleNormal="80" workbookViewId="0">
      <selection activeCell="G12" sqref="G12"/>
    </sheetView>
  </sheetViews>
  <sheetFormatPr defaultRowHeight="15" x14ac:dyDescent="0.25"/>
  <cols>
    <col min="1" max="1" width="15.140625" customWidth="1"/>
    <col min="2" max="2" width="3.5703125" customWidth="1"/>
    <col min="3" max="3" width="30.140625" customWidth="1"/>
    <col min="4" max="4" width="68.28515625" customWidth="1"/>
    <col min="5" max="5" width="35.140625" customWidth="1"/>
    <col min="6" max="6" width="84.28515625" customWidth="1"/>
    <col min="7" max="8" width="35.140625" customWidth="1"/>
  </cols>
  <sheetData>
    <row r="1" spans="1:8" x14ac:dyDescent="0.25">
      <c r="A1" s="22" t="str">
        <f>'1. Submission information'!C4</f>
        <v>CWO</v>
      </c>
    </row>
    <row r="2" spans="1:8" x14ac:dyDescent="0.25">
      <c r="A2" s="22" t="str">
        <f>'1. Submission information'!C5</f>
        <v>Transgrid</v>
      </c>
    </row>
    <row r="5" spans="1:8" ht="25.5" customHeight="1" x14ac:dyDescent="0.25">
      <c r="B5" s="39" t="s">
        <v>112</v>
      </c>
      <c r="C5" s="41"/>
      <c r="D5" s="42"/>
      <c r="E5" s="42"/>
      <c r="F5" s="42"/>
      <c r="G5" s="42"/>
      <c r="H5" s="43"/>
    </row>
    <row r="6" spans="1:8" ht="45" x14ac:dyDescent="0.25">
      <c r="B6" s="38"/>
      <c r="C6" s="40" t="s">
        <v>81</v>
      </c>
      <c r="D6" s="40" t="s">
        <v>113</v>
      </c>
      <c r="E6" s="40" t="s">
        <v>114</v>
      </c>
      <c r="F6" s="40" t="s">
        <v>115</v>
      </c>
      <c r="G6" s="40" t="s">
        <v>116</v>
      </c>
      <c r="H6" s="40" t="s">
        <v>117</v>
      </c>
    </row>
    <row r="7" spans="1:8" ht="128.25" x14ac:dyDescent="0.25">
      <c r="A7" s="17"/>
      <c r="B7" s="18">
        <v>1</v>
      </c>
      <c r="C7" s="177" t="s">
        <v>118</v>
      </c>
      <c r="D7" s="177" t="s">
        <v>119</v>
      </c>
      <c r="E7" s="177" t="s">
        <v>120</v>
      </c>
      <c r="F7" s="177" t="s">
        <v>121</v>
      </c>
      <c r="G7" s="177" t="s">
        <v>122</v>
      </c>
      <c r="H7" s="177" t="s">
        <v>123</v>
      </c>
    </row>
    <row r="8" spans="1:8" ht="128.25" x14ac:dyDescent="0.25">
      <c r="A8" s="17"/>
      <c r="B8" s="19">
        <v>2</v>
      </c>
      <c r="C8" s="177" t="s">
        <v>124</v>
      </c>
      <c r="D8" s="177" t="s">
        <v>125</v>
      </c>
      <c r="E8" s="177" t="s">
        <v>120</v>
      </c>
      <c r="F8" s="177" t="s">
        <v>121</v>
      </c>
      <c r="G8" s="177" t="s">
        <v>122</v>
      </c>
      <c r="H8" s="177" t="s">
        <v>123</v>
      </c>
    </row>
    <row r="9" spans="1:8" ht="128.25" x14ac:dyDescent="0.25">
      <c r="A9" s="17"/>
      <c r="B9" s="18">
        <v>3</v>
      </c>
      <c r="C9" s="177" t="s">
        <v>126</v>
      </c>
      <c r="D9" s="177" t="s">
        <v>127</v>
      </c>
      <c r="E9" s="177" t="s">
        <v>120</v>
      </c>
      <c r="F9" s="177" t="s">
        <v>121</v>
      </c>
      <c r="G9" s="177" t="s">
        <v>122</v>
      </c>
      <c r="H9" s="177" t="s">
        <v>123</v>
      </c>
    </row>
    <row r="10" spans="1:8" ht="128.25" x14ac:dyDescent="0.25">
      <c r="A10" s="17"/>
      <c r="B10" s="19">
        <v>4</v>
      </c>
      <c r="C10" s="177" t="s">
        <v>128</v>
      </c>
      <c r="D10" s="177" t="s">
        <v>129</v>
      </c>
      <c r="E10" s="177" t="s">
        <v>120</v>
      </c>
      <c r="F10" s="177" t="s">
        <v>121</v>
      </c>
      <c r="G10" s="177" t="s">
        <v>122</v>
      </c>
      <c r="H10" s="177" t="s">
        <v>123</v>
      </c>
    </row>
    <row r="11" spans="1:8" ht="128.25" x14ac:dyDescent="0.25">
      <c r="A11" s="17"/>
      <c r="B11" s="18">
        <v>5</v>
      </c>
      <c r="C11" s="177" t="s">
        <v>130</v>
      </c>
      <c r="D11" s="177" t="s">
        <v>131</v>
      </c>
      <c r="E11" s="177" t="s">
        <v>120</v>
      </c>
      <c r="F11" s="177" t="s">
        <v>121</v>
      </c>
      <c r="G11" s="177" t="s">
        <v>122</v>
      </c>
      <c r="H11" s="177" t="s">
        <v>123</v>
      </c>
    </row>
    <row r="12" spans="1:8" ht="128.25" x14ac:dyDescent="0.25">
      <c r="B12" s="18">
        <f>B11+1</f>
        <v>6</v>
      </c>
      <c r="C12" s="177" t="s">
        <v>132</v>
      </c>
      <c r="D12" s="177" t="s">
        <v>133</v>
      </c>
      <c r="E12" s="177" t="s">
        <v>120</v>
      </c>
      <c r="F12" s="177" t="s">
        <v>121</v>
      </c>
      <c r="G12" s="177" t="s">
        <v>122</v>
      </c>
      <c r="H12" s="177" t="s">
        <v>123</v>
      </c>
    </row>
    <row r="13" spans="1:8" ht="215.45" customHeight="1" x14ac:dyDescent="0.25">
      <c r="B13" s="18">
        <f t="shared" ref="B13:B35" si="0">B12+1</f>
        <v>7</v>
      </c>
      <c r="C13" s="177" t="s">
        <v>134</v>
      </c>
      <c r="D13" s="250" t="s">
        <v>135</v>
      </c>
      <c r="E13" s="177" t="s">
        <v>136</v>
      </c>
      <c r="F13" s="177" t="s">
        <v>121</v>
      </c>
      <c r="G13" s="177" t="s">
        <v>137</v>
      </c>
      <c r="H13" s="177" t="s">
        <v>123</v>
      </c>
    </row>
    <row r="14" spans="1:8" ht="128.25" x14ac:dyDescent="0.25">
      <c r="B14" s="18">
        <f t="shared" si="0"/>
        <v>8</v>
      </c>
      <c r="C14" s="177" t="s">
        <v>138</v>
      </c>
      <c r="D14" s="177" t="s">
        <v>139</v>
      </c>
      <c r="E14" s="177" t="s">
        <v>136</v>
      </c>
      <c r="F14" s="177" t="s">
        <v>121</v>
      </c>
      <c r="G14" s="177" t="s">
        <v>137</v>
      </c>
      <c r="H14" s="177" t="s">
        <v>123</v>
      </c>
    </row>
    <row r="15" spans="1:8" ht="313.5" x14ac:dyDescent="0.25">
      <c r="B15" s="18">
        <f t="shared" si="0"/>
        <v>9</v>
      </c>
      <c r="C15" s="177" t="s">
        <v>140</v>
      </c>
      <c r="D15" s="177" t="s">
        <v>141</v>
      </c>
      <c r="E15" s="177" t="s">
        <v>136</v>
      </c>
      <c r="F15" s="177" t="s">
        <v>121</v>
      </c>
      <c r="G15" s="177" t="s">
        <v>137</v>
      </c>
      <c r="H15" s="177" t="s">
        <v>123</v>
      </c>
    </row>
    <row r="16" spans="1:8" ht="114" x14ac:dyDescent="0.25">
      <c r="B16" s="18">
        <f t="shared" si="0"/>
        <v>10</v>
      </c>
      <c r="C16" s="177" t="s">
        <v>142</v>
      </c>
      <c r="D16" s="177" t="s">
        <v>143</v>
      </c>
      <c r="E16" s="177" t="s">
        <v>144</v>
      </c>
      <c r="F16" s="177" t="s">
        <v>145</v>
      </c>
      <c r="G16" s="177" t="s">
        <v>137</v>
      </c>
      <c r="H16" s="177" t="s">
        <v>123</v>
      </c>
    </row>
    <row r="17" spans="2:8" ht="409.5" x14ac:dyDescent="0.25">
      <c r="B17" s="18">
        <f t="shared" si="0"/>
        <v>11</v>
      </c>
      <c r="C17" s="177" t="s">
        <v>146</v>
      </c>
      <c r="D17" s="177" t="s">
        <v>147</v>
      </c>
      <c r="E17" s="177" t="s">
        <v>136</v>
      </c>
      <c r="F17" s="177" t="s">
        <v>121</v>
      </c>
      <c r="G17" s="177" t="s">
        <v>148</v>
      </c>
      <c r="H17" s="177" t="s">
        <v>123</v>
      </c>
    </row>
    <row r="18" spans="2:8" ht="242.25" x14ac:dyDescent="0.25">
      <c r="B18" s="18">
        <f t="shared" si="0"/>
        <v>12</v>
      </c>
      <c r="C18" s="177" t="s">
        <v>149</v>
      </c>
      <c r="D18" s="177" t="s">
        <v>150</v>
      </c>
      <c r="E18" s="177" t="s">
        <v>136</v>
      </c>
      <c r="F18" s="177" t="s">
        <v>121</v>
      </c>
      <c r="G18" s="177" t="s">
        <v>148</v>
      </c>
      <c r="H18" s="177" t="s">
        <v>123</v>
      </c>
    </row>
    <row r="19" spans="2:8" ht="213.75" x14ac:dyDescent="0.25">
      <c r="B19" s="18">
        <f t="shared" si="0"/>
        <v>13</v>
      </c>
      <c r="C19" s="177" t="s">
        <v>151</v>
      </c>
      <c r="D19" s="177" t="s">
        <v>152</v>
      </c>
      <c r="E19" s="177" t="s">
        <v>136</v>
      </c>
      <c r="F19" s="177" t="s">
        <v>121</v>
      </c>
      <c r="G19" s="177" t="s">
        <v>148</v>
      </c>
      <c r="H19" s="177" t="s">
        <v>123</v>
      </c>
    </row>
    <row r="20" spans="2:8" ht="242.25" x14ac:dyDescent="0.25">
      <c r="B20" s="18">
        <f t="shared" si="0"/>
        <v>14</v>
      </c>
      <c r="C20" s="177" t="s">
        <v>153</v>
      </c>
      <c r="D20" s="177" t="s">
        <v>154</v>
      </c>
      <c r="E20" s="177" t="s">
        <v>136</v>
      </c>
      <c r="F20" s="177" t="s">
        <v>121</v>
      </c>
      <c r="G20" s="177" t="s">
        <v>148</v>
      </c>
      <c r="H20" s="177" t="s">
        <v>123</v>
      </c>
    </row>
    <row r="21" spans="2:8" ht="171" x14ac:dyDescent="0.25">
      <c r="B21" s="18">
        <f t="shared" si="0"/>
        <v>15</v>
      </c>
      <c r="C21" s="177" t="s">
        <v>155</v>
      </c>
      <c r="D21" s="250" t="s">
        <v>156</v>
      </c>
      <c r="E21" s="177" t="s">
        <v>136</v>
      </c>
      <c r="F21" s="177" t="s">
        <v>121</v>
      </c>
      <c r="G21" s="177" t="s">
        <v>157</v>
      </c>
      <c r="H21" s="177" t="s">
        <v>123</v>
      </c>
    </row>
    <row r="22" spans="2:8" ht="228" x14ac:dyDescent="0.25">
      <c r="B22" s="18">
        <f t="shared" si="0"/>
        <v>16</v>
      </c>
      <c r="C22" s="177" t="s">
        <v>158</v>
      </c>
      <c r="D22" s="177" t="s">
        <v>159</v>
      </c>
      <c r="E22" s="177" t="s">
        <v>136</v>
      </c>
      <c r="F22" s="177" t="s">
        <v>121</v>
      </c>
      <c r="G22" s="177" t="s">
        <v>157</v>
      </c>
      <c r="H22" s="177" t="s">
        <v>123</v>
      </c>
    </row>
    <row r="23" spans="2:8" ht="128.25" x14ac:dyDescent="0.25">
      <c r="B23" s="18">
        <f t="shared" si="0"/>
        <v>17</v>
      </c>
      <c r="C23" s="177" t="s">
        <v>160</v>
      </c>
      <c r="D23" s="177" t="s">
        <v>161</v>
      </c>
      <c r="E23" s="177" t="s">
        <v>136</v>
      </c>
      <c r="F23" s="177" t="s">
        <v>121</v>
      </c>
      <c r="G23" s="177" t="s">
        <v>157</v>
      </c>
      <c r="H23" s="177" t="s">
        <v>123</v>
      </c>
    </row>
    <row r="24" spans="2:8" ht="128.25" x14ac:dyDescent="0.25">
      <c r="B24" s="18">
        <f t="shared" si="0"/>
        <v>18</v>
      </c>
      <c r="C24" s="177" t="s">
        <v>162</v>
      </c>
      <c r="D24" s="177" t="s">
        <v>163</v>
      </c>
      <c r="E24" s="177" t="s">
        <v>136</v>
      </c>
      <c r="F24" s="177" t="s">
        <v>121</v>
      </c>
      <c r="G24" s="177" t="s">
        <v>157</v>
      </c>
      <c r="H24" s="177" t="s">
        <v>123</v>
      </c>
    </row>
    <row r="25" spans="2:8" ht="299.25" x14ac:dyDescent="0.25">
      <c r="B25" s="18">
        <f t="shared" si="0"/>
        <v>19</v>
      </c>
      <c r="C25" s="177" t="s">
        <v>164</v>
      </c>
      <c r="D25" s="177" t="s">
        <v>165</v>
      </c>
      <c r="E25" s="177" t="s">
        <v>166</v>
      </c>
      <c r="F25" s="177" t="s">
        <v>145</v>
      </c>
      <c r="G25" s="177" t="s">
        <v>167</v>
      </c>
      <c r="H25" s="177" t="s">
        <v>168</v>
      </c>
    </row>
    <row r="26" spans="2:8" ht="114" x14ac:dyDescent="0.25">
      <c r="B26" s="18">
        <f t="shared" si="0"/>
        <v>20</v>
      </c>
      <c r="C26" s="177" t="s">
        <v>169</v>
      </c>
      <c r="D26" s="177" t="s">
        <v>170</v>
      </c>
      <c r="E26" s="177" t="s">
        <v>144</v>
      </c>
      <c r="F26" s="177" t="s">
        <v>145</v>
      </c>
      <c r="G26" s="177" t="s">
        <v>167</v>
      </c>
      <c r="H26" s="177" t="s">
        <v>171</v>
      </c>
    </row>
    <row r="27" spans="2:8" ht="114" x14ac:dyDescent="0.25">
      <c r="B27" s="18">
        <f t="shared" si="0"/>
        <v>21</v>
      </c>
      <c r="C27" s="177" t="s">
        <v>172</v>
      </c>
      <c r="D27" s="177" t="s">
        <v>173</v>
      </c>
      <c r="E27" s="177" t="s">
        <v>174</v>
      </c>
      <c r="F27" s="177" t="s">
        <v>145</v>
      </c>
      <c r="G27" s="177" t="s">
        <v>167</v>
      </c>
      <c r="H27" s="177" t="s">
        <v>175</v>
      </c>
    </row>
    <row r="28" spans="2:8" ht="185.25" x14ac:dyDescent="0.25">
      <c r="B28" s="18">
        <f t="shared" si="0"/>
        <v>22</v>
      </c>
      <c r="C28" s="177" t="s">
        <v>176</v>
      </c>
      <c r="D28" s="177" t="s">
        <v>177</v>
      </c>
      <c r="E28" s="177" t="s">
        <v>136</v>
      </c>
      <c r="F28" s="177" t="s">
        <v>121</v>
      </c>
      <c r="G28" s="177" t="s">
        <v>178</v>
      </c>
      <c r="H28" s="177" t="s">
        <v>123</v>
      </c>
    </row>
    <row r="29" spans="2:8" ht="185.25" x14ac:dyDescent="0.25">
      <c r="B29" s="18">
        <f t="shared" si="0"/>
        <v>23</v>
      </c>
      <c r="C29" s="177" t="s">
        <v>179</v>
      </c>
      <c r="D29" s="250" t="s">
        <v>180</v>
      </c>
      <c r="E29" s="177" t="s">
        <v>136</v>
      </c>
      <c r="F29" s="177" t="s">
        <v>121</v>
      </c>
      <c r="G29" s="177" t="s">
        <v>178</v>
      </c>
      <c r="H29" s="177" t="s">
        <v>123</v>
      </c>
    </row>
    <row r="30" spans="2:8" ht="128.25" x14ac:dyDescent="0.25">
      <c r="B30" s="18">
        <f t="shared" si="0"/>
        <v>24</v>
      </c>
      <c r="C30" s="177" t="s">
        <v>181</v>
      </c>
      <c r="D30" s="177" t="s">
        <v>182</v>
      </c>
      <c r="E30" s="177" t="s">
        <v>136</v>
      </c>
      <c r="F30" s="177" t="s">
        <v>121</v>
      </c>
      <c r="G30" s="177" t="s">
        <v>178</v>
      </c>
      <c r="H30" s="177" t="s">
        <v>123</v>
      </c>
    </row>
    <row r="31" spans="2:8" ht="128.25" x14ac:dyDescent="0.25">
      <c r="B31" s="18">
        <f t="shared" si="0"/>
        <v>25</v>
      </c>
      <c r="C31" s="177" t="s">
        <v>183</v>
      </c>
      <c r="D31" s="177" t="s">
        <v>184</v>
      </c>
      <c r="E31" s="177" t="s">
        <v>136</v>
      </c>
      <c r="F31" s="177" t="s">
        <v>121</v>
      </c>
      <c r="G31" s="177" t="s">
        <v>178</v>
      </c>
      <c r="H31" s="177" t="s">
        <v>123</v>
      </c>
    </row>
    <row r="32" spans="2:8" ht="156.75" x14ac:dyDescent="0.25">
      <c r="B32" s="18">
        <f t="shared" si="0"/>
        <v>26</v>
      </c>
      <c r="C32" s="177" t="s">
        <v>185</v>
      </c>
      <c r="D32" s="177" t="s">
        <v>186</v>
      </c>
      <c r="E32" s="177" t="s">
        <v>136</v>
      </c>
      <c r="F32" s="177" t="s">
        <v>121</v>
      </c>
      <c r="G32" s="177" t="s">
        <v>178</v>
      </c>
      <c r="H32" s="177" t="s">
        <v>123</v>
      </c>
    </row>
    <row r="33" spans="2:8" ht="156.75" x14ac:dyDescent="0.25">
      <c r="B33" s="18">
        <f t="shared" si="0"/>
        <v>27</v>
      </c>
      <c r="C33" s="177" t="s">
        <v>187</v>
      </c>
      <c r="D33" s="177" t="s">
        <v>188</v>
      </c>
      <c r="E33" s="177" t="s">
        <v>136</v>
      </c>
      <c r="F33" s="177" t="s">
        <v>121</v>
      </c>
      <c r="G33" s="177" t="s">
        <v>178</v>
      </c>
      <c r="H33" s="177" t="s">
        <v>123</v>
      </c>
    </row>
    <row r="34" spans="2:8" ht="128.25" x14ac:dyDescent="0.25">
      <c r="B34" s="18">
        <f t="shared" si="0"/>
        <v>28</v>
      </c>
      <c r="C34" s="177" t="s">
        <v>189</v>
      </c>
      <c r="D34" s="177" t="s">
        <v>190</v>
      </c>
      <c r="E34" s="177" t="s">
        <v>136</v>
      </c>
      <c r="F34" s="177" t="s">
        <v>121</v>
      </c>
      <c r="G34" s="177" t="s">
        <v>178</v>
      </c>
      <c r="H34" s="177" t="s">
        <v>123</v>
      </c>
    </row>
    <row r="35" spans="2:8" ht="128.25" x14ac:dyDescent="0.25">
      <c r="B35" s="18">
        <f t="shared" si="0"/>
        <v>29</v>
      </c>
      <c r="C35" s="177" t="s">
        <v>191</v>
      </c>
      <c r="D35" s="177" t="s">
        <v>192</v>
      </c>
      <c r="E35" s="177" t="s">
        <v>136</v>
      </c>
      <c r="F35" s="177" t="s">
        <v>121</v>
      </c>
      <c r="G35" s="177" t="s">
        <v>178</v>
      </c>
      <c r="H35" s="177" t="s">
        <v>123</v>
      </c>
    </row>
    <row r="83" customFormat="1" x14ac:dyDescent="0.25"/>
  </sheetData>
  <pageMargins left="0.7" right="0.7" top="0.75" bottom="0.75" header="0.3" footer="0.3"/>
  <pageSetup paperSize="9" orientation="portrait" r:id="rId1"/>
  <headerFooter>
    <oddFooter>&amp;L_x000D_&amp;1#&amp;"Calibri"&amp;10&amp;K000000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7A3EC-A8AA-4128-8930-15CA530FA882}">
  <sheetPr>
    <tabColor theme="5" tint="-0.249977111117893"/>
  </sheetPr>
  <dimension ref="A1:N46"/>
  <sheetViews>
    <sheetView showGridLines="0" topLeftCell="A4" zoomScale="115" zoomScaleNormal="115" workbookViewId="0">
      <selection activeCell="K10" sqref="K1:N1048576"/>
    </sheetView>
  </sheetViews>
  <sheetFormatPr defaultRowHeight="15" x14ac:dyDescent="0.25"/>
  <cols>
    <col min="1" max="1" width="15.140625" customWidth="1"/>
    <col min="2" max="2" width="88.5703125" customWidth="1"/>
    <col min="3" max="3" width="24.42578125" customWidth="1"/>
    <col min="4" max="10" width="14.5703125" customWidth="1"/>
    <col min="11" max="14" width="19.140625" customWidth="1"/>
  </cols>
  <sheetData>
    <row r="1" spans="1:14" x14ac:dyDescent="0.25">
      <c r="A1" s="22" t="str">
        <f>'1. Submission information'!C4</f>
        <v>CWO</v>
      </c>
    </row>
    <row r="2" spans="1:14" x14ac:dyDescent="0.25">
      <c r="A2" s="22" t="str">
        <f>'1. Submission information'!C5</f>
        <v>Transgrid</v>
      </c>
    </row>
    <row r="4" spans="1:14" x14ac:dyDescent="0.25">
      <c r="B4" s="97"/>
      <c r="C4" s="75"/>
      <c r="D4" s="75"/>
      <c r="E4" s="75"/>
      <c r="F4" s="75"/>
      <c r="G4" s="75"/>
      <c r="H4" s="75"/>
      <c r="I4" s="75"/>
      <c r="J4" s="75"/>
      <c r="K4" s="75"/>
      <c r="L4" s="75"/>
    </row>
    <row r="5" spans="1:14" x14ac:dyDescent="0.25">
      <c r="B5" s="268" t="str">
        <f>CONCATENATE("9.1 Operating and maintenance costs by category (real $, ", '1. Submission information'!C10, ")")</f>
        <v>9.1 Operating and maintenance costs by category (real $, June 2026)</v>
      </c>
      <c r="C5" s="269"/>
      <c r="D5" s="265" t="s">
        <v>41</v>
      </c>
      <c r="E5" s="266"/>
      <c r="F5" s="266"/>
      <c r="G5" s="266"/>
      <c r="H5" s="266"/>
      <c r="I5" s="267"/>
      <c r="J5" s="262" t="str">
        <f>'1. Submission information'!$F$4 &amp; "-" &amp; RIGHT('1. Submission information'!$J$3,2) &amp; " regulatory control period (excluding IPFs)"</f>
        <v>2026-31 regulatory control period (excluding IPFs)</v>
      </c>
      <c r="K5" s="263"/>
      <c r="L5" s="263"/>
      <c r="M5" s="263"/>
      <c r="N5" s="264"/>
    </row>
    <row r="6" spans="1:14" x14ac:dyDescent="0.25">
      <c r="B6" s="176"/>
      <c r="C6" s="156" t="s">
        <v>36</v>
      </c>
      <c r="D6" s="223" t="str">
        <f>'1. Submission information'!F8</f>
        <v>2021-22</v>
      </c>
      <c r="E6" s="156" t="str">
        <f>'1. Submission information'!G8</f>
        <v>2022-23</v>
      </c>
      <c r="F6" s="223" t="str">
        <f>'1. Submission information'!H8</f>
        <v>2023-24</v>
      </c>
      <c r="G6" s="156" t="str">
        <f>'1. Submission information'!I8</f>
        <v>2024-25</v>
      </c>
      <c r="H6" s="230" t="str">
        <f>'1. Submission information'!J8</f>
        <v>2025-26</v>
      </c>
      <c r="I6" s="230" t="str">
        <f>'1. Submission information'!F3</f>
        <v>2026-27</v>
      </c>
      <c r="J6" s="223" t="str">
        <f>'1. Submission information'!F3</f>
        <v>2026-27</v>
      </c>
      <c r="K6" s="156" t="str">
        <f>'1. Submission information'!G3</f>
        <v>2027-28</v>
      </c>
      <c r="L6" s="156" t="str">
        <f>'1. Submission information'!H3</f>
        <v>2028-29</v>
      </c>
      <c r="M6" s="156" t="str">
        <f>'1. Submission information'!I3</f>
        <v>2029-30</v>
      </c>
      <c r="N6" s="156" t="str">
        <f>'1. Submission information'!J3</f>
        <v>2030-31</v>
      </c>
    </row>
    <row r="7" spans="1:14" x14ac:dyDescent="0.25">
      <c r="B7" s="165"/>
      <c r="C7" s="166"/>
      <c r="D7" s="129" t="s">
        <v>42</v>
      </c>
      <c r="E7" s="72" t="s">
        <v>42</v>
      </c>
      <c r="F7" s="129" t="s">
        <v>42</v>
      </c>
      <c r="G7" s="72" t="s">
        <v>42</v>
      </c>
      <c r="H7" s="127" t="s">
        <v>43</v>
      </c>
      <c r="I7" s="127" t="s">
        <v>44</v>
      </c>
      <c r="J7" s="128" t="s">
        <v>44</v>
      </c>
      <c r="K7" s="129" t="s">
        <v>44</v>
      </c>
      <c r="L7" s="129" t="s">
        <v>44</v>
      </c>
      <c r="M7" s="129" t="s">
        <v>44</v>
      </c>
      <c r="N7" s="129" t="s">
        <v>44</v>
      </c>
    </row>
    <row r="8" spans="1:14" x14ac:dyDescent="0.25">
      <c r="B8" s="32" t="s">
        <v>193</v>
      </c>
      <c r="C8" s="94"/>
      <c r="D8" s="31"/>
      <c r="E8" s="52"/>
      <c r="F8" s="31"/>
      <c r="G8" s="52"/>
      <c r="H8" s="151"/>
      <c r="I8" s="151"/>
      <c r="J8" s="52"/>
      <c r="K8" s="94"/>
      <c r="L8" s="31"/>
      <c r="M8" s="94"/>
      <c r="N8" s="31"/>
    </row>
    <row r="9" spans="1:14" x14ac:dyDescent="0.25">
      <c r="B9" s="122" t="s">
        <v>194</v>
      </c>
      <c r="C9" s="90">
        <f>SUM(D9:N9)</f>
        <v>1606954.3482021382</v>
      </c>
      <c r="D9" s="10">
        <v>0</v>
      </c>
      <c r="E9" s="86">
        <v>0</v>
      </c>
      <c r="F9" s="10">
        <v>0</v>
      </c>
      <c r="G9" s="86">
        <v>0</v>
      </c>
      <c r="H9" s="134">
        <v>0</v>
      </c>
      <c r="I9" s="134">
        <v>0</v>
      </c>
      <c r="J9" s="10">
        <v>0</v>
      </c>
      <c r="K9" s="86">
        <v>96318.277354189209</v>
      </c>
      <c r="L9" s="86">
        <v>531615.80973322981</v>
      </c>
      <c r="M9" s="86">
        <v>793273.04476883693</v>
      </c>
      <c r="N9" s="86">
        <v>185747.21634588233</v>
      </c>
    </row>
    <row r="10" spans="1:14" x14ac:dyDescent="0.25">
      <c r="B10" s="122" t="s">
        <v>195</v>
      </c>
      <c r="C10" s="90">
        <f t="shared" ref="C10:C12" si="0">SUM(D10:N10)</f>
        <v>23582594.747241355</v>
      </c>
      <c r="D10" s="10">
        <v>0</v>
      </c>
      <c r="E10" s="86">
        <v>0</v>
      </c>
      <c r="F10" s="10">
        <v>0</v>
      </c>
      <c r="G10" s="86">
        <v>0</v>
      </c>
      <c r="H10" s="134">
        <v>0</v>
      </c>
      <c r="I10" s="134">
        <v>0</v>
      </c>
      <c r="J10" s="10">
        <v>505174.9021159386</v>
      </c>
      <c r="K10" s="86">
        <v>2533698.5959760253</v>
      </c>
      <c r="L10" s="86">
        <v>6115483.9120406173</v>
      </c>
      <c r="M10" s="86">
        <v>7514664.2125895694</v>
      </c>
      <c r="N10" s="86">
        <v>6913573.1245192029</v>
      </c>
    </row>
    <row r="11" spans="1:14" x14ac:dyDescent="0.25">
      <c r="B11" s="122" t="s">
        <v>196</v>
      </c>
      <c r="C11" s="90">
        <f t="shared" si="0"/>
        <v>682355.92009507283</v>
      </c>
      <c r="D11" s="10">
        <v>0</v>
      </c>
      <c r="E11" s="86">
        <v>0</v>
      </c>
      <c r="F11" s="10">
        <v>0</v>
      </c>
      <c r="G11" s="86">
        <v>0</v>
      </c>
      <c r="H11" s="134">
        <v>0</v>
      </c>
      <c r="I11" s="134">
        <v>0</v>
      </c>
      <c r="J11" s="10">
        <v>0</v>
      </c>
      <c r="K11" s="86">
        <v>68233.673227507272</v>
      </c>
      <c r="L11" s="86">
        <v>204707.41562252183</v>
      </c>
      <c r="M11" s="86">
        <v>204707.41562252183</v>
      </c>
      <c r="N11" s="86">
        <v>204707.41562252183</v>
      </c>
    </row>
    <row r="12" spans="1:14" x14ac:dyDescent="0.25">
      <c r="B12" s="122" t="s">
        <v>197</v>
      </c>
      <c r="C12" s="90">
        <f t="shared" si="0"/>
        <v>1318588.9464999998</v>
      </c>
      <c r="D12" s="10">
        <v>0</v>
      </c>
      <c r="E12" s="86">
        <v>0</v>
      </c>
      <c r="F12" s="10">
        <v>0</v>
      </c>
      <c r="G12" s="86">
        <v>0</v>
      </c>
      <c r="H12" s="134">
        <v>0</v>
      </c>
      <c r="I12" s="134">
        <v>0</v>
      </c>
      <c r="J12" s="10">
        <v>0</v>
      </c>
      <c r="K12" s="86">
        <v>315270.52099999995</v>
      </c>
      <c r="L12" s="86">
        <v>315270.52099999995</v>
      </c>
      <c r="M12" s="86">
        <v>372777.38349999994</v>
      </c>
      <c r="N12" s="86">
        <v>315270.52099999995</v>
      </c>
    </row>
    <row r="13" spans="1:14" x14ac:dyDescent="0.25">
      <c r="B13" s="122" t="s">
        <v>198</v>
      </c>
      <c r="C13" s="90">
        <f t="shared" ref="C13:C14" si="1">SUM(D13:N13)</f>
        <v>716139.24898437911</v>
      </c>
      <c r="D13" s="10">
        <v>0</v>
      </c>
      <c r="E13" s="86">
        <v>0</v>
      </c>
      <c r="F13" s="10">
        <v>0</v>
      </c>
      <c r="G13" s="86">
        <v>0</v>
      </c>
      <c r="H13" s="134">
        <v>0</v>
      </c>
      <c r="I13" s="134">
        <v>0</v>
      </c>
      <c r="J13" s="10">
        <v>142670.95317943569</v>
      </c>
      <c r="K13" s="86">
        <v>142916.13295255514</v>
      </c>
      <c r="L13" s="86">
        <v>143216.02588668547</v>
      </c>
      <c r="M13" s="86">
        <v>143517.01940852954</v>
      </c>
      <c r="N13" s="86">
        <v>143819.11755717322</v>
      </c>
    </row>
    <row r="14" spans="1:14" x14ac:dyDescent="0.25">
      <c r="B14" s="122" t="s">
        <v>72</v>
      </c>
      <c r="C14" s="90">
        <f t="shared" si="1"/>
        <v>860667.41691997694</v>
      </c>
      <c r="D14" s="10">
        <v>0</v>
      </c>
      <c r="E14" s="86">
        <v>0</v>
      </c>
      <c r="F14" s="10">
        <v>0</v>
      </c>
      <c r="G14" s="86">
        <v>0</v>
      </c>
      <c r="H14" s="134">
        <v>0</v>
      </c>
      <c r="I14" s="134">
        <v>0</v>
      </c>
      <c r="J14" s="10">
        <v>83350.438479535063</v>
      </c>
      <c r="K14" s="86">
        <v>156184.87166244979</v>
      </c>
      <c r="L14" s="86">
        <v>210492.49951108251</v>
      </c>
      <c r="M14" s="86">
        <v>208461.83577747064</v>
      </c>
      <c r="N14" s="86">
        <v>202177.77148943901</v>
      </c>
    </row>
    <row r="15" spans="1:14" x14ac:dyDescent="0.25">
      <c r="B15" s="29"/>
      <c r="C15" s="36"/>
      <c r="D15" s="17"/>
      <c r="F15" s="17"/>
      <c r="H15" s="152"/>
      <c r="I15" s="152"/>
      <c r="K15" s="36"/>
      <c r="L15" s="17"/>
      <c r="M15" s="36"/>
      <c r="N15" s="17"/>
    </row>
    <row r="16" spans="1:14" x14ac:dyDescent="0.25">
      <c r="B16" s="29" t="s">
        <v>199</v>
      </c>
      <c r="C16" s="90">
        <f>SUM(D16:N16)</f>
        <v>28767300.627942923</v>
      </c>
      <c r="D16" s="4">
        <f>SUM(D9:D14)</f>
        <v>0</v>
      </c>
      <c r="E16" s="33">
        <f>SUM(E9:E14)</f>
        <v>0</v>
      </c>
      <c r="F16" s="4">
        <f>SUM(F9:F14)</f>
        <v>0</v>
      </c>
      <c r="G16" s="33">
        <f>SUM(G9:G14)</f>
        <v>0</v>
      </c>
      <c r="H16" s="153">
        <f t="shared" ref="H16:L16" si="2">SUM(H9:H14)</f>
        <v>0</v>
      </c>
      <c r="I16" s="153">
        <f t="shared" si="2"/>
        <v>0</v>
      </c>
      <c r="J16" s="33">
        <f t="shared" si="2"/>
        <v>731196.29377490934</v>
      </c>
      <c r="K16" s="90">
        <f t="shared" si="2"/>
        <v>3312622.0721727265</v>
      </c>
      <c r="L16" s="4">
        <f t="shared" si="2"/>
        <v>7520786.1837941371</v>
      </c>
      <c r="M16" s="90">
        <f t="shared" ref="M16:N16" si="3">SUM(M9:M14)</f>
        <v>9237400.9116669297</v>
      </c>
      <c r="N16" s="4">
        <f t="shared" si="3"/>
        <v>7965295.1665342189</v>
      </c>
    </row>
    <row r="17" spans="2:14" x14ac:dyDescent="0.25">
      <c r="B17" s="93"/>
      <c r="C17" s="95"/>
      <c r="D17" s="91"/>
      <c r="E17" s="79"/>
      <c r="F17" s="91"/>
      <c r="G17" s="79"/>
      <c r="H17" s="154"/>
      <c r="I17" s="154"/>
      <c r="J17" s="79"/>
      <c r="K17" s="95"/>
      <c r="L17" s="91"/>
      <c r="M17" s="95"/>
      <c r="N17" s="91"/>
    </row>
    <row r="18" spans="2:14" x14ac:dyDescent="0.25">
      <c r="B18" s="22"/>
      <c r="C18" s="75"/>
      <c r="F18" s="75"/>
      <c r="G18" s="75"/>
      <c r="H18" s="75"/>
      <c r="I18" s="75"/>
      <c r="J18" s="75"/>
      <c r="K18" s="75"/>
      <c r="L18" s="75"/>
      <c r="M18" s="75"/>
      <c r="N18" s="75"/>
    </row>
    <row r="19" spans="2:14" x14ac:dyDescent="0.25">
      <c r="B19" s="97"/>
      <c r="C19" s="75"/>
      <c r="F19" s="75"/>
      <c r="G19" s="75"/>
      <c r="H19" s="75"/>
      <c r="I19" s="75"/>
      <c r="J19" s="75"/>
      <c r="K19" s="75"/>
      <c r="L19" s="75"/>
      <c r="M19" s="75"/>
      <c r="N19" s="75"/>
    </row>
    <row r="20" spans="2:14" x14ac:dyDescent="0.25">
      <c r="B20" s="268" t="str">
        <f>CONCATENATE("9.2 Operating and maintenance direct and indirect costs (real $, ", '1. Submission information'!C10, ")")</f>
        <v>9.2 Operating and maintenance direct and indirect costs (real $, June 2026)</v>
      </c>
      <c r="C20" s="269"/>
      <c r="D20" s="265" t="str">
        <f>D5</f>
        <v>EnergyCo-funded expenditure</v>
      </c>
      <c r="E20" s="266"/>
      <c r="F20" s="266"/>
      <c r="G20" s="266"/>
      <c r="H20" s="266"/>
      <c r="I20" s="267"/>
      <c r="J20" s="262" t="str">
        <f>J5</f>
        <v>2026-31 regulatory control period (excluding IPFs)</v>
      </c>
      <c r="K20" s="263"/>
      <c r="L20" s="263"/>
      <c r="M20" s="263"/>
      <c r="N20" s="264"/>
    </row>
    <row r="21" spans="2:14" x14ac:dyDescent="0.25">
      <c r="B21" s="176"/>
      <c r="C21" s="156" t="s">
        <v>36</v>
      </c>
      <c r="D21" s="223" t="str">
        <f>'1. Submission information'!F8</f>
        <v>2021-22</v>
      </c>
      <c r="E21" s="156" t="str">
        <f>'1. Submission information'!G8</f>
        <v>2022-23</v>
      </c>
      <c r="F21" s="223" t="str">
        <f>'1. Submission information'!H8</f>
        <v>2023-24</v>
      </c>
      <c r="G21" s="156" t="str">
        <f>'1. Submission information'!I8</f>
        <v>2024-25</v>
      </c>
      <c r="H21" s="230" t="str">
        <f>'1. Submission information'!J8</f>
        <v>2025-26</v>
      </c>
      <c r="I21" s="230" t="str">
        <f>'1. Submission information'!F3</f>
        <v>2026-27</v>
      </c>
      <c r="J21" s="223" t="str">
        <f>'1. Submission information'!F3</f>
        <v>2026-27</v>
      </c>
      <c r="K21" s="156" t="str">
        <f>'1. Submission information'!G3</f>
        <v>2027-28</v>
      </c>
      <c r="L21" s="156" t="str">
        <f>'1. Submission information'!H3</f>
        <v>2028-29</v>
      </c>
      <c r="M21" s="156" t="str">
        <f>'1. Submission information'!I3</f>
        <v>2029-30</v>
      </c>
      <c r="N21" s="156" t="str">
        <f>'1. Submission information'!J3</f>
        <v>2030-31</v>
      </c>
    </row>
    <row r="22" spans="2:14" x14ac:dyDescent="0.25">
      <c r="B22" s="168"/>
      <c r="C22" s="167"/>
      <c r="D22" s="129" t="s">
        <v>42</v>
      </c>
      <c r="E22" s="72" t="s">
        <v>42</v>
      </c>
      <c r="F22" s="129" t="s">
        <v>42</v>
      </c>
      <c r="G22" s="72" t="s">
        <v>42</v>
      </c>
      <c r="H22" s="127" t="s">
        <v>43</v>
      </c>
      <c r="I22" s="127" t="s">
        <v>44</v>
      </c>
      <c r="J22" s="128" t="s">
        <v>44</v>
      </c>
      <c r="K22" s="129" t="s">
        <v>44</v>
      </c>
      <c r="L22" s="129" t="s">
        <v>44</v>
      </c>
      <c r="M22" s="129" t="s">
        <v>44</v>
      </c>
      <c r="N22" s="129" t="s">
        <v>44</v>
      </c>
    </row>
    <row r="23" spans="2:14" x14ac:dyDescent="0.25">
      <c r="B23" s="119"/>
      <c r="C23" s="31"/>
      <c r="D23" s="31"/>
      <c r="E23" s="94"/>
      <c r="F23" s="31"/>
      <c r="G23" s="94"/>
      <c r="H23" s="169"/>
      <c r="I23" s="169"/>
      <c r="J23" s="31"/>
      <c r="K23" s="52"/>
      <c r="L23" s="94"/>
      <c r="M23" s="52"/>
      <c r="N23" s="94"/>
    </row>
    <row r="24" spans="2:14" x14ac:dyDescent="0.25">
      <c r="B24" s="36" t="s">
        <v>200</v>
      </c>
      <c r="C24" s="4">
        <f>SUM(D24:N24)</f>
        <v>26572267.736870728</v>
      </c>
      <c r="D24" s="10">
        <v>0</v>
      </c>
      <c r="E24" s="86">
        <v>0</v>
      </c>
      <c r="F24" s="10">
        <v>0</v>
      </c>
      <c r="G24" s="86">
        <v>0</v>
      </c>
      <c r="H24" s="144">
        <v>0</v>
      </c>
      <c r="I24" s="144">
        <v>0</v>
      </c>
      <c r="J24" s="10">
        <v>707244.86296231404</v>
      </c>
      <c r="K24" s="9">
        <v>2337013.5803740066</v>
      </c>
      <c r="L24" s="86">
        <v>6825837.6271686554</v>
      </c>
      <c r="M24" s="9">
        <v>9075497.9593426511</v>
      </c>
      <c r="N24" s="86">
        <v>7626673.7070231009</v>
      </c>
    </row>
    <row r="25" spans="2:14" x14ac:dyDescent="0.25">
      <c r="B25" s="36" t="s">
        <v>201</v>
      </c>
      <c r="C25" s="4">
        <f>SUM(D25:N25)</f>
        <v>2195032.8910721927</v>
      </c>
      <c r="D25" s="10">
        <v>0</v>
      </c>
      <c r="E25" s="86">
        <v>0</v>
      </c>
      <c r="F25" s="10">
        <v>0</v>
      </c>
      <c r="G25" s="86">
        <v>0</v>
      </c>
      <c r="H25" s="144">
        <v>0</v>
      </c>
      <c r="I25" s="144">
        <v>0</v>
      </c>
      <c r="J25" s="10">
        <v>23951.430812595296</v>
      </c>
      <c r="K25" s="30">
        <v>975608.49179871986</v>
      </c>
      <c r="L25" s="96">
        <v>694948.55662548169</v>
      </c>
      <c r="M25" s="30">
        <v>161902.95232427865</v>
      </c>
      <c r="N25" s="96">
        <v>338621.45951111708</v>
      </c>
    </row>
    <row r="26" spans="2:14" x14ac:dyDescent="0.25">
      <c r="B26" s="120"/>
      <c r="C26" s="17"/>
      <c r="D26" s="17"/>
      <c r="E26" s="36"/>
      <c r="F26" s="17"/>
      <c r="G26" s="36"/>
      <c r="H26" s="170"/>
      <c r="I26" s="170"/>
      <c r="J26" s="17"/>
      <c r="L26" s="36"/>
      <c r="N26" s="36"/>
    </row>
    <row r="27" spans="2:14" x14ac:dyDescent="0.25">
      <c r="B27" s="120" t="s">
        <v>199</v>
      </c>
      <c r="C27" s="4">
        <f>SUM(D27:N27)</f>
        <v>28767300.627942923</v>
      </c>
      <c r="D27" s="4">
        <f>SUM(D24:D25)</f>
        <v>0</v>
      </c>
      <c r="E27" s="90">
        <f t="shared" ref="E27" si="4">SUM(E24:E25)</f>
        <v>0</v>
      </c>
      <c r="F27" s="4">
        <f>SUM(F24:F25)</f>
        <v>0</v>
      </c>
      <c r="G27" s="90">
        <f t="shared" ref="G27:N27" si="5">SUM(G24:G25)</f>
        <v>0</v>
      </c>
      <c r="H27" s="171">
        <f t="shared" si="5"/>
        <v>0</v>
      </c>
      <c r="I27" s="171">
        <f t="shared" si="5"/>
        <v>0</v>
      </c>
      <c r="J27" s="4">
        <f t="shared" si="5"/>
        <v>731196.29377490934</v>
      </c>
      <c r="K27" s="33">
        <f t="shared" si="5"/>
        <v>3312622.0721727265</v>
      </c>
      <c r="L27" s="90">
        <f t="shared" si="5"/>
        <v>7520786.1837941371</v>
      </c>
      <c r="M27" s="33">
        <f t="shared" si="5"/>
        <v>9237400.9116669297</v>
      </c>
      <c r="N27" s="90">
        <f t="shared" si="5"/>
        <v>7965295.166534218</v>
      </c>
    </row>
    <row r="28" spans="2:14" x14ac:dyDescent="0.25">
      <c r="B28" s="121"/>
      <c r="C28" s="91"/>
      <c r="D28" s="91"/>
      <c r="E28" s="95"/>
      <c r="F28" s="91"/>
      <c r="G28" s="95"/>
      <c r="H28" s="175"/>
      <c r="I28" s="175"/>
      <c r="J28" s="91"/>
      <c r="K28" s="79"/>
      <c r="L28" s="95"/>
      <c r="M28" s="79"/>
      <c r="N28" s="95"/>
    </row>
    <row r="29" spans="2:14" x14ac:dyDescent="0.25">
      <c r="B29" s="97"/>
      <c r="C29" s="75"/>
      <c r="F29" s="75"/>
      <c r="G29" s="75"/>
      <c r="H29" s="75"/>
      <c r="I29" s="75"/>
      <c r="J29" s="75"/>
      <c r="K29" s="75"/>
      <c r="L29" s="75"/>
      <c r="M29" s="75"/>
      <c r="N29" s="75"/>
    </row>
    <row r="30" spans="2:14" x14ac:dyDescent="0.25">
      <c r="B30" s="22"/>
    </row>
    <row r="31" spans="2:14" s="73" customFormat="1" x14ac:dyDescent="0.25">
      <c r="B31" s="268" t="str">
        <f>CONCATENATE("9.3 Operating and maintenance direct and indirect costs (real $, ", '1. Submission information'!C10, ")")</f>
        <v>9.3 Operating and maintenance direct and indirect costs (real $, June 2026)</v>
      </c>
      <c r="C31" s="269"/>
      <c r="D31" s="265" t="str">
        <f>D5</f>
        <v>EnergyCo-funded expenditure</v>
      </c>
      <c r="E31" s="266"/>
      <c r="F31" s="266"/>
      <c r="G31" s="266"/>
      <c r="H31" s="266"/>
      <c r="I31" s="267"/>
      <c r="J31" s="262" t="str">
        <f>J5</f>
        <v>2026-31 regulatory control period (excluding IPFs)</v>
      </c>
      <c r="K31" s="263"/>
      <c r="L31" s="263"/>
      <c r="M31" s="263"/>
      <c r="N31" s="264"/>
    </row>
    <row r="32" spans="2:14" s="73" customFormat="1" x14ac:dyDescent="0.25">
      <c r="B32" s="66"/>
      <c r="C32" s="84" t="s">
        <v>36</v>
      </c>
      <c r="D32" s="223" t="str">
        <f>'1. Submission information'!F8</f>
        <v>2021-22</v>
      </c>
      <c r="E32" s="223" t="str">
        <f>'1. Submission information'!G8</f>
        <v>2022-23</v>
      </c>
      <c r="F32" s="223" t="str">
        <f>'1. Submission information'!H8</f>
        <v>2023-24</v>
      </c>
      <c r="G32" s="156" t="str">
        <f>'1. Submission information'!I8</f>
        <v>2024-25</v>
      </c>
      <c r="H32" s="230" t="str">
        <f>'1. Submission information'!J8</f>
        <v>2025-26</v>
      </c>
      <c r="I32" s="230" t="str">
        <f>'1. Submission information'!F3</f>
        <v>2026-27</v>
      </c>
      <c r="J32" s="223" t="str">
        <f>'1. Submission information'!F3</f>
        <v>2026-27</v>
      </c>
      <c r="K32" s="156" t="str">
        <f>'1. Submission information'!G3</f>
        <v>2027-28</v>
      </c>
      <c r="L32" s="156" t="str">
        <f>'1. Submission information'!H3</f>
        <v>2028-29</v>
      </c>
      <c r="M32" s="156" t="str">
        <f>'1. Submission information'!I3</f>
        <v>2029-30</v>
      </c>
      <c r="N32" s="156" t="str">
        <f>'1. Submission information'!J3</f>
        <v>2030-31</v>
      </c>
    </row>
    <row r="33" spans="1:14" s="73" customFormat="1" x14ac:dyDescent="0.25">
      <c r="B33" s="188"/>
      <c r="C33" s="197"/>
      <c r="D33" s="129" t="s">
        <v>42</v>
      </c>
      <c r="E33" s="129" t="s">
        <v>42</v>
      </c>
      <c r="F33" s="129" t="s">
        <v>42</v>
      </c>
      <c r="G33" s="72" t="s">
        <v>42</v>
      </c>
      <c r="H33" s="127" t="s">
        <v>43</v>
      </c>
      <c r="I33" s="127" t="s">
        <v>44</v>
      </c>
      <c r="J33" s="128" t="s">
        <v>44</v>
      </c>
      <c r="K33" s="129" t="s">
        <v>44</v>
      </c>
      <c r="L33" s="129" t="s">
        <v>44</v>
      </c>
      <c r="M33" s="129" t="s">
        <v>44</v>
      </c>
      <c r="N33" s="129" t="s">
        <v>44</v>
      </c>
    </row>
    <row r="34" spans="1:14" s="73" customFormat="1" x14ac:dyDescent="0.25">
      <c r="A34" s="53"/>
      <c r="B34" s="82" t="s">
        <v>53</v>
      </c>
      <c r="C34" s="198"/>
      <c r="D34" s="31"/>
      <c r="E34" s="31"/>
      <c r="F34" s="31"/>
      <c r="G34" s="94"/>
      <c r="H34" s="169"/>
      <c r="I34" s="169"/>
      <c r="J34" s="31"/>
      <c r="K34" s="52"/>
      <c r="L34" s="94"/>
      <c r="M34" s="52"/>
      <c r="N34" s="94"/>
    </row>
    <row r="35" spans="1:14" s="73" customFormat="1" x14ac:dyDescent="0.25">
      <c r="A35" s="53"/>
      <c r="B35" s="98" t="s">
        <v>54</v>
      </c>
      <c r="C35" s="90">
        <f>SUM(D35:N35)</f>
        <v>416407.44319947134</v>
      </c>
      <c r="D35" s="10">
        <v>0</v>
      </c>
      <c r="E35" s="10">
        <v>0</v>
      </c>
      <c r="F35" s="10">
        <v>0</v>
      </c>
      <c r="G35" s="86">
        <v>0</v>
      </c>
      <c r="H35" s="144">
        <v>0</v>
      </c>
      <c r="I35" s="144">
        <v>0</v>
      </c>
      <c r="J35" s="135">
        <v>0</v>
      </c>
      <c r="K35" s="9">
        <v>0</v>
      </c>
      <c r="L35" s="86">
        <v>51944.121406097118</v>
      </c>
      <c r="M35" s="86">
        <v>312473.50540667668</v>
      </c>
      <c r="N35" s="86">
        <v>51989.816386697523</v>
      </c>
    </row>
    <row r="36" spans="1:14" s="73" customFormat="1" x14ac:dyDescent="0.25">
      <c r="A36" s="53"/>
      <c r="B36" s="98" t="s">
        <v>55</v>
      </c>
      <c r="C36" s="90">
        <f t="shared" ref="C36:C42" si="6">SUM(D36:N36)</f>
        <v>0</v>
      </c>
      <c r="D36" s="10">
        <v>0</v>
      </c>
      <c r="E36" s="10">
        <v>0</v>
      </c>
      <c r="F36" s="10">
        <v>0</v>
      </c>
      <c r="G36" s="86">
        <v>0</v>
      </c>
      <c r="H36" s="144">
        <v>0</v>
      </c>
      <c r="I36" s="144">
        <v>0</v>
      </c>
      <c r="J36" s="135">
        <v>0</v>
      </c>
      <c r="K36" s="9">
        <v>0</v>
      </c>
      <c r="L36" s="86">
        <v>0</v>
      </c>
      <c r="M36" s="86">
        <v>0</v>
      </c>
      <c r="N36" s="86">
        <v>0</v>
      </c>
    </row>
    <row r="37" spans="1:14" s="73" customFormat="1" x14ac:dyDescent="0.25">
      <c r="A37" s="53"/>
      <c r="B37" s="98" t="s">
        <v>56</v>
      </c>
      <c r="C37" s="90">
        <f t="shared" si="6"/>
        <v>178952.77322792486</v>
      </c>
      <c r="D37" s="10">
        <v>0</v>
      </c>
      <c r="E37" s="10">
        <v>0</v>
      </c>
      <c r="F37" s="10">
        <v>0</v>
      </c>
      <c r="G37" s="86">
        <v>0</v>
      </c>
      <c r="H37" s="144">
        <v>0</v>
      </c>
      <c r="I37" s="144">
        <v>0</v>
      </c>
      <c r="J37" s="135">
        <v>0</v>
      </c>
      <c r="K37" s="9">
        <v>0</v>
      </c>
      <c r="L37" s="86">
        <v>22323.195058874724</v>
      </c>
      <c r="M37" s="86">
        <v>134286.74550850765</v>
      </c>
      <c r="N37" s="86">
        <v>22342.832660542477</v>
      </c>
    </row>
    <row r="38" spans="1:14" s="73" customFormat="1" x14ac:dyDescent="0.25">
      <c r="A38" s="53"/>
      <c r="B38" s="98" t="s">
        <v>57</v>
      </c>
      <c r="C38" s="90">
        <f t="shared" si="6"/>
        <v>0</v>
      </c>
      <c r="D38" s="10">
        <v>0</v>
      </c>
      <c r="E38" s="10">
        <v>0</v>
      </c>
      <c r="F38" s="10">
        <v>0</v>
      </c>
      <c r="G38" s="86">
        <v>0</v>
      </c>
      <c r="H38" s="144">
        <v>0</v>
      </c>
      <c r="I38" s="144">
        <v>0</v>
      </c>
      <c r="J38" s="135">
        <v>0</v>
      </c>
      <c r="K38" s="9">
        <v>0</v>
      </c>
      <c r="L38" s="86">
        <v>0</v>
      </c>
      <c r="M38" s="86">
        <v>0</v>
      </c>
      <c r="N38" s="86">
        <v>0</v>
      </c>
    </row>
    <row r="39" spans="1:14" s="73" customFormat="1" x14ac:dyDescent="0.25">
      <c r="A39" s="53"/>
      <c r="B39" s="98" t="s">
        <v>58</v>
      </c>
      <c r="C39" s="90">
        <f t="shared" si="6"/>
        <v>0</v>
      </c>
      <c r="D39" s="10">
        <v>0</v>
      </c>
      <c r="E39" s="10">
        <v>0</v>
      </c>
      <c r="F39" s="10">
        <v>0</v>
      </c>
      <c r="G39" s="86">
        <v>0</v>
      </c>
      <c r="H39" s="144">
        <v>0</v>
      </c>
      <c r="I39" s="144">
        <v>0</v>
      </c>
      <c r="J39" s="135">
        <v>0</v>
      </c>
      <c r="K39" s="9">
        <v>0</v>
      </c>
      <c r="L39" s="86">
        <v>0</v>
      </c>
      <c r="M39" s="86">
        <v>0</v>
      </c>
      <c r="N39" s="86">
        <v>0</v>
      </c>
    </row>
    <row r="40" spans="1:14" s="73" customFormat="1" x14ac:dyDescent="0.25">
      <c r="A40" s="53"/>
      <c r="B40" s="98" t="s">
        <v>59</v>
      </c>
      <c r="C40" s="90">
        <f t="shared" si="6"/>
        <v>0</v>
      </c>
      <c r="D40" s="10">
        <v>0</v>
      </c>
      <c r="E40" s="10">
        <v>0</v>
      </c>
      <c r="F40" s="10">
        <v>0</v>
      </c>
      <c r="G40" s="86">
        <v>0</v>
      </c>
      <c r="H40" s="144">
        <v>0</v>
      </c>
      <c r="I40" s="144">
        <v>0</v>
      </c>
      <c r="J40" s="135">
        <v>0</v>
      </c>
      <c r="K40" s="9">
        <v>0</v>
      </c>
      <c r="L40" s="86">
        <v>0</v>
      </c>
      <c r="M40" s="86">
        <v>0</v>
      </c>
      <c r="N40" s="86">
        <v>0</v>
      </c>
    </row>
    <row r="41" spans="1:14" s="73" customFormat="1" x14ac:dyDescent="0.25">
      <c r="A41" s="53"/>
      <c r="B41" s="98" t="s">
        <v>60</v>
      </c>
      <c r="C41" s="90">
        <f t="shared" si="6"/>
        <v>1011594.1317747422</v>
      </c>
      <c r="D41" s="10">
        <v>0</v>
      </c>
      <c r="E41" s="10">
        <v>0</v>
      </c>
      <c r="F41" s="10">
        <v>0</v>
      </c>
      <c r="G41" s="86">
        <v>0</v>
      </c>
      <c r="H41" s="144">
        <v>0</v>
      </c>
      <c r="I41" s="144">
        <v>0</v>
      </c>
      <c r="J41" s="135">
        <v>0</v>
      </c>
      <c r="K41" s="9">
        <v>96318.277354189209</v>
      </c>
      <c r="L41" s="86">
        <v>457348.49326825794</v>
      </c>
      <c r="M41" s="86">
        <v>346512.79385365261</v>
      </c>
      <c r="N41" s="86">
        <v>111414.56729864235</v>
      </c>
    </row>
    <row r="42" spans="1:14" s="73" customFormat="1" x14ac:dyDescent="0.25">
      <c r="A42" s="53"/>
      <c r="B42" s="98" t="s">
        <v>72</v>
      </c>
      <c r="C42" s="90">
        <f t="shared" si="6"/>
        <v>27160346.279740784</v>
      </c>
      <c r="D42" s="10">
        <v>0</v>
      </c>
      <c r="E42" s="10">
        <v>0</v>
      </c>
      <c r="F42" s="10">
        <v>0</v>
      </c>
      <c r="G42" s="86">
        <v>0</v>
      </c>
      <c r="H42" s="144">
        <v>0</v>
      </c>
      <c r="I42" s="144">
        <v>0</v>
      </c>
      <c r="J42" s="135">
        <v>731196.29377490934</v>
      </c>
      <c r="K42" s="9">
        <v>3216303.7948185373</v>
      </c>
      <c r="L42" s="86">
        <v>6989170.3740609074</v>
      </c>
      <c r="M42" s="86">
        <v>8444127.8668980934</v>
      </c>
      <c r="N42" s="86">
        <v>7779547.950188336</v>
      </c>
    </row>
    <row r="43" spans="1:14" s="73" customFormat="1" x14ac:dyDescent="0.25">
      <c r="B43" s="98"/>
      <c r="C43" s="199"/>
      <c r="D43" s="101"/>
      <c r="E43" s="101"/>
      <c r="F43" s="101"/>
      <c r="G43" s="99"/>
      <c r="H43" s="145"/>
      <c r="I43" s="145"/>
      <c r="J43" s="138"/>
      <c r="K43" s="100"/>
      <c r="L43" s="99"/>
      <c r="M43" s="99"/>
      <c r="N43" s="99"/>
    </row>
    <row r="44" spans="1:14" s="73" customFormat="1" x14ac:dyDescent="0.25">
      <c r="B44" s="196" t="s">
        <v>36</v>
      </c>
      <c r="C44" s="90">
        <f>SUM(D44:N44)</f>
        <v>28767300.627942923</v>
      </c>
      <c r="D44" s="69">
        <f t="shared" ref="D44:F44" si="7">SUM(D35:D42)</f>
        <v>0</v>
      </c>
      <c r="E44" s="69">
        <f t="shared" si="7"/>
        <v>0</v>
      </c>
      <c r="F44" s="69">
        <f t="shared" si="7"/>
        <v>0</v>
      </c>
      <c r="G44" s="78">
        <f t="shared" ref="G44:N44" si="8">SUM(G35:G42)</f>
        <v>0</v>
      </c>
      <c r="H44" s="139">
        <f t="shared" si="8"/>
        <v>0</v>
      </c>
      <c r="I44" s="139">
        <f t="shared" si="8"/>
        <v>0</v>
      </c>
      <c r="J44" s="140">
        <f t="shared" si="8"/>
        <v>731196.29377490934</v>
      </c>
      <c r="K44" s="78">
        <f t="shared" si="8"/>
        <v>3312622.0721727265</v>
      </c>
      <c r="L44" s="78">
        <f t="shared" si="8"/>
        <v>7520786.1837941371</v>
      </c>
      <c r="M44" s="78">
        <f t="shared" si="8"/>
        <v>9237400.9116669297</v>
      </c>
      <c r="N44" s="78">
        <f t="shared" si="8"/>
        <v>7965295.166534218</v>
      </c>
    </row>
    <row r="45" spans="1:14" s="73" customFormat="1" x14ac:dyDescent="0.25">
      <c r="B45" s="7"/>
      <c r="C45" s="95"/>
      <c r="D45" s="81"/>
      <c r="E45" s="81"/>
      <c r="F45" s="81"/>
      <c r="G45" s="92"/>
      <c r="H45" s="146"/>
      <c r="I45" s="146"/>
      <c r="J45" s="142"/>
      <c r="K45" s="80"/>
      <c r="L45" s="92"/>
      <c r="M45" s="92"/>
      <c r="N45" s="92"/>
    </row>
    <row r="46" spans="1:14" s="73" customFormat="1" x14ac:dyDescent="0.25"/>
  </sheetData>
  <mergeCells count="9">
    <mergeCell ref="B5:C5"/>
    <mergeCell ref="B20:C20"/>
    <mergeCell ref="B31:C31"/>
    <mergeCell ref="J5:N5"/>
    <mergeCell ref="J20:N20"/>
    <mergeCell ref="J31:N31"/>
    <mergeCell ref="D5:I5"/>
    <mergeCell ref="D20:I20"/>
    <mergeCell ref="D31:I31"/>
  </mergeCells>
  <dataValidations count="1">
    <dataValidation type="decimal" allowBlank="1" showInputMessage="1" showErrorMessage="1" sqref="D24:N25" xr:uid="{0BF1A771-AFD7-4093-B0E3-80E39A18CD13}">
      <formula1>0</formula1>
      <formula2>99999999999.99</formula2>
    </dataValidation>
  </dataValidations>
  <pageMargins left="0.7" right="0.7" top="0.75" bottom="0.75" header="0.3" footer="0.3"/>
  <pageSetup paperSize="9" orientation="portrait" r:id="rId1"/>
  <headerFooter>
    <oddFooter>&amp;L_x000D_&amp;1#&amp;"Calibri"&amp;10&amp;K000000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 A C C C a n d A E R ! 1 7 1 2 5 1 0 5 . 5 < / d o c u m e n t i d >  
     < s e n d e r i d > B S T O N < / s e n d e r i d >  
     < s e n d e r e m a i l > B E N . S T O N E H O U S E @ A E R . G O V . A U < / s e n d e r e m a i l >  
     < l a s t m o d i f i e d > 2 0 2 5 - 0 7 - 1 7 T 1 4 : 4 8 : 1 0 . 0 0 0 0 0 0 0 + 1 0 : 0 0 < / l a s t m o d i f i e d >  
     < d a t a b a s e > A C C C a n d A E R < / d a t a b a s e >  
 < / 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d38f44-6e6c-458d-be22-2c2e27e18a50">
      <Terms xmlns="http://schemas.microsoft.com/office/infopath/2007/PartnerControls"/>
    </lcf76f155ced4ddcb4097134ff3c332f>
    <_ip_UnifiedCompliancePolicyUIAction xmlns="http://schemas.microsoft.com/sharepoint/v3" xsi:nil="true"/>
    <TaxCatchAll xmlns="cfc415a7-a3f4-4a35-be7c-3b967dd1d336"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CB50F176244EA43864D57E2FD450C59" ma:contentTypeVersion="18" ma:contentTypeDescription="Create a new document." ma:contentTypeScope="" ma:versionID="83da7e84f3166d9815de68031853dfb2">
  <xsd:schema xmlns:xsd="http://www.w3.org/2001/XMLSchema" xmlns:xs="http://www.w3.org/2001/XMLSchema" xmlns:p="http://schemas.microsoft.com/office/2006/metadata/properties" xmlns:ns1="http://schemas.microsoft.com/sharepoint/v3" xmlns:ns2="5cd38f44-6e6c-458d-be22-2c2e27e18a50" xmlns:ns3="cfc415a7-a3f4-4a35-be7c-3b967dd1d336" targetNamespace="http://schemas.microsoft.com/office/2006/metadata/properties" ma:root="true" ma:fieldsID="b7369bab847d81d99227a1057e56f539" ns1:_="" ns2:_="" ns3:_="">
    <xsd:import namespace="http://schemas.microsoft.com/sharepoint/v3"/>
    <xsd:import namespace="5cd38f44-6e6c-458d-be22-2c2e27e18a50"/>
    <xsd:import namespace="cfc415a7-a3f4-4a35-be7c-3b967dd1d3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d38f44-6e6c-458d-be22-2c2e27e18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158398-96c9-4633-9a72-0655c0871b9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c415a7-a3f4-4a35-be7c-3b967dd1d3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9d7a6ff-ae9f-4e87-92ca-5cd87ef63ddc}" ma:internalName="TaxCatchAll" ma:showField="CatchAllData" ma:web="cfc415a7-a3f4-4a35-be7c-3b967dd1d3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712576-260E-480A-AF5B-9D2B053D4E37}">
  <ds:schemaRefs>
    <ds:schemaRef ds:uri="http://www.imanage.com/work/xmlschema"/>
  </ds:schemaRefs>
</ds:datastoreItem>
</file>

<file path=customXml/itemProps2.xml><?xml version="1.0" encoding="utf-8"?>
<ds:datastoreItem xmlns:ds="http://schemas.openxmlformats.org/officeDocument/2006/customXml" ds:itemID="{5A6B2F0F-8F1E-45B8-BFE1-DFFB0AE3A9B1}">
  <ds:schemaRefs>
    <ds:schemaRef ds:uri="http://schemas.openxmlformats.org/package/2006/metadata/core-properties"/>
    <ds:schemaRef ds:uri="http://purl.org/dc/elements/1.1/"/>
    <ds:schemaRef ds:uri="http://schemas.microsoft.com/office/infopath/2007/PartnerControls"/>
    <ds:schemaRef ds:uri="cfc415a7-a3f4-4a35-be7c-3b967dd1d336"/>
    <ds:schemaRef ds:uri="5cd38f44-6e6c-458d-be22-2c2e27e18a50"/>
    <ds:schemaRef ds:uri="http://schemas.microsoft.com/office/2006/documentManagement/types"/>
    <ds:schemaRef ds:uri="http://purl.org/dc/terms/"/>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84377D9-75A2-4F0F-9CCF-2AF9AC25C004}">
  <ds:schemaRefs>
    <ds:schemaRef ds:uri="http://schemas.microsoft.com/sharepoint/v3/contenttype/forms"/>
  </ds:schemaRefs>
</ds:datastoreItem>
</file>

<file path=customXml/itemProps4.xml><?xml version="1.0" encoding="utf-8"?>
<ds:datastoreItem xmlns:ds="http://schemas.openxmlformats.org/officeDocument/2006/customXml" ds:itemID="{78CCD903-545C-4216-92A6-9AE3B76EF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d38f44-6e6c-458d-be22-2c2e27e18a50"/>
    <ds:schemaRef ds:uri="cfc415a7-a3f4-4a35-be7c-3b967dd1d3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3843c40-9e43-4560-bcbc-08443cd50ac1}" enabled="1" method="Privileged" siteId="{59ee855e-7930-433f-a581-82f192afe1c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 Submission information</vt:lpstr>
      <vt:lpstr>2. Total and annual revenue </vt:lpstr>
      <vt:lpstr>3. Schedule of payments</vt:lpstr>
      <vt:lpstr>4. Expenditure summary</vt:lpstr>
      <vt:lpstr>5. Network capital costs</vt:lpstr>
      <vt:lpstr>6. Non-network</vt:lpstr>
      <vt:lpstr>7. Regulatory or contract costs</vt:lpstr>
      <vt:lpstr>8. Revenue adjustments</vt:lpstr>
      <vt:lpstr>9. Operating costs</vt:lpstr>
      <vt:lpstr>10. Policies and procedures</vt:lpstr>
      <vt:lpstr>11. Obligations</vt:lpstr>
      <vt:lpstr>12. D&amp;C capex for MCC</vt:lpstr>
      <vt:lpstr>13. Historical expenditure </vt:lpstr>
      <vt:lpstr>14. CPI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Johnston, Kaye</dc:creator>
  <cp:keywords/>
  <dc:description/>
  <cp:lastModifiedBy>Louise Birkmann</cp:lastModifiedBy>
  <cp:revision/>
  <dcterms:created xsi:type="dcterms:W3CDTF">2022-07-27T21:31:40Z</dcterms:created>
  <dcterms:modified xsi:type="dcterms:W3CDTF">2025-07-29T00:24:37Z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2024-07-23T01:11:26Z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98504828-3855-4310-ac04-9b8e31e0195f</vt:lpwstr>
  </property>
  <property fmtid="{D5CDD505-2E9C-101B-9397-08002B2CF9AE}" pid="8" name="MSIP_Label_d9d5a995-dfdf-4407-9a97-edbbc68c9f53_ContentBits">
    <vt:lpwstr>0</vt:lpwstr>
  </property>
  <property fmtid="{D5CDD505-2E9C-101B-9397-08002B2CF9AE}" pid="9" name="ContentTypeId">
    <vt:lpwstr>0x010100ECB50F176244EA43864D57E2FD450C59</vt:lpwstr>
  </property>
  <property fmtid="{D5CDD505-2E9C-101B-9397-08002B2CF9AE}" pid="10" name="MediaServiceImageTags">
    <vt:lpwstr/>
  </property>
</Properties>
</file>