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AER\Opex modelling\AER opex models\32. AGNSA, Evoenergy, Amadeus 2026-31\Amadeus\2. Draft decision\"/>
    </mc:Choice>
  </mc:AlternateContent>
  <xr:revisionPtr revIDLastSave="0" documentId="13_ncr:1_{4C95215D-16C7-44B3-AFFA-D41F9B97B66C}" xr6:coauthVersionLast="47" xr6:coauthVersionMax="47" xr10:uidLastSave="{00000000-0000-0000-0000-000000000000}"/>
  <bookViews>
    <workbookView xWindow="-28920" yWindow="-120" windowWidth="29040" windowHeight="15840" tabRatio="480" xr2:uid="{00000000-000D-0000-FFFF-FFFF00000000}"/>
  </bookViews>
  <sheets>
    <sheet name="Draft Decisio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3" l="1"/>
  <c r="M38" i="3" l="1"/>
  <c r="M23" i="3"/>
  <c r="I84" i="3" l="1"/>
  <c r="H84" i="3"/>
  <c r="G84" i="3"/>
  <c r="F84" i="3"/>
  <c r="E84" i="3"/>
  <c r="D84" i="3"/>
  <c r="C84" i="3"/>
  <c r="C71" i="3"/>
  <c r="I48" i="3"/>
  <c r="H48" i="3"/>
  <c r="F48" i="3"/>
  <c r="E48" i="3"/>
  <c r="D48" i="3"/>
  <c r="J33" i="3"/>
  <c r="I33" i="3"/>
  <c r="H33" i="3"/>
  <c r="G33" i="3"/>
  <c r="F33" i="3"/>
  <c r="E33" i="3"/>
  <c r="D33" i="3"/>
  <c r="L15" i="3"/>
  <c r="L14" i="3"/>
  <c r="K14" i="3"/>
  <c r="J14" i="3"/>
  <c r="I14" i="3"/>
  <c r="H14" i="3"/>
  <c r="G14" i="3"/>
  <c r="F14" i="3"/>
  <c r="E14" i="3"/>
  <c r="D14" i="3"/>
  <c r="R47" i="3" l="1"/>
  <c r="K15" i="3"/>
  <c r="R39" i="3"/>
  <c r="R42" i="3"/>
  <c r="R44" i="3"/>
  <c r="R46" i="3"/>
  <c r="R41" i="3"/>
  <c r="R43" i="3"/>
  <c r="R45" i="3"/>
  <c r="Q46" i="3" l="1"/>
  <c r="J15" i="3"/>
  <c r="Q45" i="3"/>
  <c r="Q43" i="3"/>
  <c r="Q44" i="3"/>
  <c r="Q41" i="3"/>
  <c r="Q39" i="3"/>
  <c r="Q47" i="3"/>
  <c r="Q42" i="3"/>
  <c r="R48" i="3"/>
  <c r="P42" i="3" l="1"/>
  <c r="P46" i="3"/>
  <c r="I15" i="3"/>
  <c r="P44" i="3"/>
  <c r="P39" i="3"/>
  <c r="P41" i="3"/>
  <c r="P45" i="3"/>
  <c r="P43" i="3"/>
  <c r="P47" i="3"/>
  <c r="Q48" i="3"/>
  <c r="H15" i="3" l="1"/>
  <c r="O42" i="3"/>
  <c r="O46" i="3"/>
  <c r="O44" i="3"/>
  <c r="O39" i="3"/>
  <c r="O43" i="3"/>
  <c r="O41" i="3"/>
  <c r="O47" i="3"/>
  <c r="P48" i="3"/>
  <c r="O45" i="3"/>
  <c r="Q31" i="3"/>
  <c r="R31" i="3" l="1"/>
  <c r="O29" i="3"/>
  <c r="S26" i="3"/>
  <c r="O27" i="3"/>
  <c r="Q27" i="3"/>
  <c r="P29" i="3"/>
  <c r="P26" i="3"/>
  <c r="N45" i="3"/>
  <c r="N47" i="3"/>
  <c r="N44" i="3"/>
  <c r="P27" i="3"/>
  <c r="Q28" i="3"/>
  <c r="S24" i="3"/>
  <c r="N46" i="3"/>
  <c r="R24" i="3"/>
  <c r="S31" i="3"/>
  <c r="O32" i="3"/>
  <c r="O28" i="3"/>
  <c r="N39" i="3"/>
  <c r="R29" i="3"/>
  <c r="R32" i="3"/>
  <c r="P32" i="3"/>
  <c r="R26" i="3"/>
  <c r="Q32" i="3"/>
  <c r="P28" i="3"/>
  <c r="R27" i="3"/>
  <c r="N41" i="3"/>
  <c r="S32" i="3"/>
  <c r="S27" i="3"/>
  <c r="N43" i="3"/>
  <c r="O24" i="3"/>
  <c r="G15" i="3"/>
  <c r="O31" i="3"/>
  <c r="R28" i="3"/>
  <c r="Q24" i="3"/>
  <c r="O26" i="3"/>
  <c r="N42" i="3"/>
  <c r="P31" i="3"/>
  <c r="P24" i="3"/>
  <c r="S28" i="3"/>
  <c r="Q29" i="3"/>
  <c r="S29" i="3"/>
  <c r="Q26" i="3"/>
  <c r="O48" i="3"/>
  <c r="M45" i="3" l="1"/>
  <c r="F15" i="3"/>
  <c r="M39" i="3"/>
  <c r="M44" i="3"/>
  <c r="M47" i="3"/>
  <c r="M41" i="3"/>
  <c r="M43" i="3"/>
  <c r="O33" i="3"/>
  <c r="M42" i="3"/>
  <c r="M46" i="3"/>
  <c r="N48" i="3"/>
  <c r="R33" i="3"/>
  <c r="P33" i="3"/>
  <c r="Q33" i="3"/>
  <c r="S33" i="3"/>
  <c r="E15" i="3"/>
  <c r="D15" i="3" s="1"/>
  <c r="Q54" i="3" l="1"/>
  <c r="U61" i="3" s="1"/>
  <c r="P54" i="3"/>
  <c r="R60" i="3" s="1"/>
  <c r="M48" i="3"/>
  <c r="S48" i="3"/>
  <c r="S54" i="3" s="1"/>
  <c r="X63" i="3" s="1"/>
  <c r="X64" i="3" s="1"/>
  <c r="X66" i="3" s="1"/>
  <c r="R54" i="3"/>
  <c r="U62" i="3" s="1"/>
  <c r="R61" i="3"/>
  <c r="S61" i="3"/>
  <c r="C15" i="3"/>
  <c r="U60" i="3" l="1"/>
  <c r="T60" i="3"/>
  <c r="Q60" i="3"/>
  <c r="T61" i="3"/>
  <c r="S60" i="3"/>
  <c r="V61" i="3"/>
  <c r="T63" i="3"/>
  <c r="W63" i="3"/>
  <c r="U63" i="3"/>
  <c r="U64" i="3" s="1"/>
  <c r="U66" i="3" s="1"/>
  <c r="V63" i="3"/>
  <c r="W62" i="3"/>
  <c r="S62" i="3"/>
  <c r="T62" i="3"/>
  <c r="V62" i="3"/>
  <c r="M24" i="3"/>
  <c r="M31" i="3"/>
  <c r="N24" i="3"/>
  <c r="M27" i="3"/>
  <c r="N31" i="3"/>
  <c r="M32" i="3"/>
  <c r="M29" i="3"/>
  <c r="N28" i="3"/>
  <c r="N29" i="3"/>
  <c r="M28" i="3"/>
  <c r="N26" i="3"/>
  <c r="N32" i="3"/>
  <c r="M26" i="3"/>
  <c r="N27" i="3"/>
  <c r="W64" i="3" l="1"/>
  <c r="W66" i="3" s="1"/>
  <c r="V64" i="3"/>
  <c r="V66" i="3" s="1"/>
  <c r="N33" i="3"/>
  <c r="M33" i="3"/>
  <c r="O54" i="3" l="1"/>
  <c r="P59" i="3" l="1"/>
  <c r="T59" i="3"/>
  <c r="T64" i="3" s="1"/>
  <c r="S59" i="3"/>
  <c r="Q59" i="3"/>
  <c r="R59" i="3"/>
  <c r="T66" i="3" l="1"/>
  <c r="Y66" i="3" s="1"/>
  <c r="Y64" i="3"/>
</calcChain>
</file>

<file path=xl/sharedStrings.xml><?xml version="1.0" encoding="utf-8"?>
<sst xmlns="http://schemas.openxmlformats.org/spreadsheetml/2006/main" count="135" uniqueCount="65">
  <si>
    <t>REGULATORY REPORTING STATEMENT</t>
  </si>
  <si>
    <t>APT Pipelines (NT) Pty Ltd</t>
  </si>
  <si>
    <t>2021-22 to 2025-26</t>
  </si>
  <si>
    <t>EFFICIENCY CARRYOVER MECHANISM</t>
  </si>
  <si>
    <t>Instructions</t>
  </si>
  <si>
    <t>Populate all input cells (yellow) in tables 1.1 to 1.3 presented below.</t>
  </si>
  <si>
    <t>Actual and estimated inflation</t>
  </si>
  <si>
    <t>Actual</t>
  </si>
  <si>
    <t>Estimate</t>
  </si>
  <si>
    <t>2015-16</t>
  </si>
  <si>
    <t>ABS CPI index - December</t>
  </si>
  <si>
    <t>Inflation rate (per cent)</t>
  </si>
  <si>
    <t>1 - The carryover amounts that arise from applying the Incentive Mechanism during the 2021-22 to 2025-26 regulatory control period</t>
  </si>
  <si>
    <t>1.1 - Forecast opex applicable to Incentive Mechanism</t>
  </si>
  <si>
    <t>Previous period</t>
  </si>
  <si>
    <t>Current regulatory control period</t>
  </si>
  <si>
    <t>$m, real June 2016</t>
  </si>
  <si>
    <t>$m, real June 2021</t>
  </si>
  <si>
    <t>Total forecast opex</t>
  </si>
  <si>
    <t>Less approved excludable costs (enter as positive values)</t>
  </si>
  <si>
    <t>Debt  raising costs</t>
  </si>
  <si>
    <t>Pigging costs</t>
  </si>
  <si>
    <t>Plus (less) forecast opex adjustments (enter with the same sign)</t>
  </si>
  <si>
    <t>Capitalisation policy changes (clause 3.6(h)(iii))</t>
  </si>
  <si>
    <t>Forecast opex for Incentive Mechanism purposes</t>
  </si>
  <si>
    <t>1.2 - Actual and estimated opex applicable to Incentive Mechanism</t>
  </si>
  <si>
    <t>$m, Actual</t>
  </si>
  <si>
    <t>Less approved excludable costs</t>
  </si>
  <si>
    <t xml:space="preserve">Debt  raising costs </t>
  </si>
  <si>
    <t>Less Payroll Adjustment</t>
  </si>
  <si>
    <t>Actual opex for Incentive Mechanism purposes</t>
  </si>
  <si>
    <t>2023-24</t>
  </si>
  <si>
    <t>Efficiency carryovers</t>
  </si>
  <si>
    <t xml:space="preserve">Total </t>
  </si>
  <si>
    <t>PTRM inputs</t>
  </si>
  <si>
    <t>1.3 - Proposed forecast opex for the Incentive Mechanism for the forthcoming regulatory control period</t>
  </si>
  <si>
    <t xml:space="preserve"> </t>
  </si>
  <si>
    <t>Forthcoming regulatory control period</t>
  </si>
  <si>
    <t>Forecast opex</t>
  </si>
  <si>
    <t xml:space="preserve">Less excluded costs </t>
  </si>
  <si>
    <t>&lt; Enter category proposed for exclusion &gt;  eg. Debt raising costs</t>
  </si>
  <si>
    <t>&lt;category proposed for exclusion&gt;</t>
  </si>
  <si>
    <r>
      <t xml:space="preserve">Note 1: In accordance with section 6.4 </t>
    </r>
    <r>
      <rPr>
        <i/>
        <sz val="9"/>
        <color theme="1"/>
        <rFont val="Arial"/>
        <family val="2"/>
      </rPr>
      <t>Exceptions to audit or review requirements</t>
    </r>
    <r>
      <rPr>
        <sz val="9"/>
        <color theme="1"/>
        <rFont val="Arial"/>
        <family val="2"/>
      </rPr>
      <t>, of the Regulatory Information Notice (RIN) issued to the Amadeus, the actual amounts reported do not require further audit, as they have already been audited in compliance with section 6.6.1 of the RIN.</t>
    </r>
  </si>
  <si>
    <t>2029-30</t>
  </si>
  <si>
    <t>2017-18</t>
  </si>
  <si>
    <t>2027-28</t>
  </si>
  <si>
    <t>2020-21</t>
  </si>
  <si>
    <t>2022-23</t>
  </si>
  <si>
    <t>2019-20</t>
  </si>
  <si>
    <t>2021-22</t>
  </si>
  <si>
    <t>2024-25</t>
  </si>
  <si>
    <t>2028-29</t>
  </si>
  <si>
    <t>2016-17</t>
  </si>
  <si>
    <t>2018-19</t>
  </si>
  <si>
    <t>2025-26</t>
  </si>
  <si>
    <t>Cumulative index (2025-26=1)</t>
  </si>
  <si>
    <t>Incremental gain ($m, 2025-26)</t>
  </si>
  <si>
    <t>2030-31</t>
  </si>
  <si>
    <t>$m, real June 2026</t>
  </si>
  <si>
    <t>Base year non-recurrent efficiency gain ($m), real June 2026</t>
  </si>
  <si>
    <t>Total Carryover Amount ($million, June 2026)</t>
  </si>
  <si>
    <t>Adjusted forecast opex ($million, June 2026)</t>
  </si>
  <si>
    <t>2026-27</t>
  </si>
  <si>
    <t>Amadeus to nominate base year used to forecast opex 
(drop down menu)</t>
  </si>
  <si>
    <t>Actual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</si>
</sst>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00"/>
    <numFmt numFmtId="167" formatCode="#,##0.0_ ;\-#,##0.0\ "/>
    <numFmt numFmtId="168" formatCode="_-* #,##0_-;\-* #,##0_-;_-* &quot;-&quot;??_-;_-@_-"/>
    <numFmt numFmtId="169" formatCode="#,##0_ ;\(#,##0\)_ "/>
    <numFmt numFmtId="170" formatCode="_-* #,##0_-;[Red]\(#,##0\)_-;_-* &quot;-&quot;??_-;_-@_-"/>
    <numFmt numFmtId="171" formatCode="#,##0.00_ ;\-#,##0.00\ "/>
  </numFmts>
  <fonts count="33">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6"/>
      <color indexed="9"/>
      <name val="Arial"/>
      <family val="2"/>
    </font>
    <font>
      <b/>
      <sz val="16"/>
      <color theme="0"/>
      <name val="Arial"/>
      <family val="2"/>
    </font>
    <font>
      <sz val="11"/>
      <color theme="1"/>
      <name val="Arial"/>
      <family val="2"/>
    </font>
    <font>
      <b/>
      <sz val="10"/>
      <name val="Arial"/>
      <family val="2"/>
    </font>
    <font>
      <b/>
      <sz val="12"/>
      <name val="Arial"/>
      <family val="2"/>
    </font>
    <font>
      <b/>
      <sz val="14"/>
      <name val="Arial"/>
      <family val="2"/>
    </font>
    <font>
      <b/>
      <sz val="11"/>
      <name val="Arial"/>
      <family val="2"/>
    </font>
    <font>
      <b/>
      <sz val="14"/>
      <color theme="0"/>
      <name val="Arial"/>
      <family val="2"/>
    </font>
    <font>
      <sz val="12"/>
      <color theme="1"/>
      <name val="Calibri"/>
      <family val="2"/>
      <scheme val="minor"/>
    </font>
    <font>
      <b/>
      <sz val="12"/>
      <color indexed="8"/>
      <name val="Calibri"/>
      <family val="2"/>
    </font>
    <font>
      <b/>
      <sz val="12"/>
      <color theme="1"/>
      <name val="Arial"/>
      <family val="2"/>
    </font>
    <font>
      <b/>
      <sz val="11"/>
      <color theme="1"/>
      <name val="Arial"/>
      <family val="2"/>
    </font>
    <font>
      <i/>
      <sz val="10"/>
      <name val="Arial"/>
      <family val="2"/>
    </font>
    <font>
      <b/>
      <sz val="10"/>
      <color theme="0"/>
      <name val="Arial"/>
      <family val="2"/>
    </font>
    <font>
      <i/>
      <sz val="11"/>
      <color theme="1"/>
      <name val="Arial"/>
      <family val="2"/>
    </font>
    <font>
      <sz val="5"/>
      <name val="Arial"/>
      <family val="2"/>
    </font>
    <font>
      <sz val="11"/>
      <color rgb="FFFF0000"/>
      <name val="Calibri"/>
      <family val="2"/>
      <scheme val="minor"/>
    </font>
    <font>
      <sz val="10"/>
      <name val="Calibri"/>
      <family val="2"/>
    </font>
    <font>
      <b/>
      <sz val="12"/>
      <color rgb="FFFF0000"/>
      <name val="Calibri"/>
      <family val="2"/>
      <scheme val="minor"/>
    </font>
    <font>
      <b/>
      <sz val="10"/>
      <color theme="1"/>
      <name val="Arial"/>
      <family val="2"/>
    </font>
    <font>
      <sz val="10"/>
      <color theme="1"/>
      <name val="Arial"/>
      <family val="2"/>
    </font>
    <font>
      <vertAlign val="superscript"/>
      <sz val="5"/>
      <name val="Arial"/>
      <family val="2"/>
    </font>
    <font>
      <sz val="10"/>
      <color rgb="FFFF0000"/>
      <name val="Arial"/>
      <family val="2"/>
    </font>
    <font>
      <b/>
      <sz val="11"/>
      <color theme="0"/>
      <name val="Arial"/>
      <family val="2"/>
    </font>
    <font>
      <sz val="11"/>
      <name val="Calibri"/>
      <family val="2"/>
      <scheme val="minor"/>
    </font>
    <font>
      <sz val="9"/>
      <color theme="1"/>
      <name val="Arial"/>
      <family val="2"/>
    </font>
    <font>
      <i/>
      <sz val="9"/>
      <color theme="1"/>
      <name val="Arial"/>
      <family val="2"/>
    </font>
    <font>
      <sz val="9"/>
      <color rgb="FFFF0000"/>
      <name val="Arial"/>
      <family val="2"/>
    </font>
    <font>
      <sz val="9"/>
      <color rgb="FFFF0000"/>
      <name val="Calibri"/>
      <family val="2"/>
    </font>
  </fonts>
  <fills count="17">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CC"/>
        <bgColor indexed="64"/>
      </patternFill>
    </fill>
    <fill>
      <patternFill patternType="solid">
        <fgColor theme="1" tint="0.249977111117893"/>
        <bgColor indexed="64"/>
      </patternFill>
    </fill>
    <fill>
      <patternFill patternType="solid">
        <fgColor rgb="FFFFC7CE"/>
        <bgColor indexed="64"/>
      </patternFill>
    </fill>
    <fill>
      <patternFill patternType="solid">
        <fgColor indexed="26"/>
        <bgColor indexed="64"/>
      </patternFill>
    </fill>
    <fill>
      <patternFill patternType="solid">
        <fgColor rgb="FFFFFFCC"/>
        <bgColor rgb="FF000000"/>
      </patternFill>
    </fill>
  </fills>
  <borders count="102">
    <border>
      <left/>
      <right/>
      <top/>
      <bottom/>
      <diagonal/>
    </border>
    <border>
      <left/>
      <right/>
      <top style="medium">
        <color auto="1"/>
      </top>
      <bottom/>
      <diagonal/>
    </border>
    <border>
      <left/>
      <right/>
      <top/>
      <bottom style="medium">
        <color auto="1"/>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top style="medium">
        <color indexed="64"/>
      </top>
      <bottom/>
      <diagonal/>
    </border>
    <border>
      <left style="medium">
        <color auto="1"/>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auto="1"/>
      </bottom>
      <diagonal/>
    </border>
    <border>
      <left/>
      <right/>
      <top style="thin">
        <color theme="0" tint="-0.34998626667073579"/>
      </top>
      <bottom style="medium">
        <color indexed="64"/>
      </bottom>
      <diagonal/>
    </border>
    <border>
      <left/>
      <right style="medium">
        <color indexed="64"/>
      </right>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auto="1"/>
      </top>
      <bottom style="thin">
        <color theme="0" tint="-0.34998626667073579"/>
      </bottom>
      <diagonal/>
    </border>
    <border>
      <left style="medium">
        <color indexed="64"/>
      </left>
      <right style="medium">
        <color indexed="64"/>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auto="1"/>
      </bottom>
      <diagonal/>
    </border>
    <border>
      <left style="medium">
        <color indexed="64"/>
      </left>
      <right style="medium">
        <color indexed="64"/>
      </right>
      <top/>
      <bottom style="medium">
        <color indexed="64"/>
      </bottom>
      <diagonal/>
    </border>
    <border>
      <left style="thin">
        <color theme="0" tint="-0.34998626667073579"/>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theme="0" tint="-0.34998626667073579"/>
      </right>
      <top/>
      <bottom style="medium">
        <color indexed="64"/>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bottom style="medium">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medium">
        <color indexed="64"/>
      </left>
      <right/>
      <top/>
      <bottom style="medium">
        <color auto="1"/>
      </bottom>
      <diagonal/>
    </border>
    <border>
      <left/>
      <right/>
      <top/>
      <bottom style="thin">
        <color theme="0" tint="-0.34998626667073579"/>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style="thin">
        <color theme="0" tint="-0.34998626667073579"/>
      </left>
      <right style="medium">
        <color indexed="64"/>
      </right>
      <top style="medium">
        <color indexed="64"/>
      </top>
      <bottom/>
      <diagonal/>
    </border>
    <border>
      <left style="medium">
        <color indexed="64"/>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right/>
      <top/>
      <bottom style="thin">
        <color auto="1"/>
      </bottom>
      <diagonal/>
    </border>
    <border>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right/>
      <top style="thin">
        <color theme="0" tint="-0.24994659260841701"/>
      </top>
      <bottom style="medium">
        <color indexed="64"/>
      </bottom>
      <diagonal/>
    </border>
    <border>
      <left/>
      <right style="medium">
        <color auto="1"/>
      </right>
      <top style="thin">
        <color theme="0" tint="-0.24994659260841701"/>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indexed="64"/>
      </right>
      <top style="medium">
        <color auto="1"/>
      </top>
      <bottom style="thin">
        <color theme="0" tint="-0.34998626667073579"/>
      </bottom>
      <diagonal/>
    </border>
    <border>
      <left/>
      <right style="thin">
        <color indexed="64"/>
      </right>
      <top style="medium">
        <color auto="1"/>
      </top>
      <bottom style="thin">
        <color theme="0" tint="-0.34998626667073579"/>
      </bottom>
      <diagonal/>
    </border>
    <border>
      <left style="thin">
        <color indexed="64"/>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thin">
        <color auto="1"/>
      </right>
      <top style="thin">
        <color theme="0" tint="-0.34998626667073579"/>
      </top>
      <bottom/>
      <diagonal/>
    </border>
    <border>
      <left style="thin">
        <color indexed="64"/>
      </left>
      <right style="medium">
        <color indexed="64"/>
      </right>
      <top style="thin">
        <color theme="0" tint="-0.34998626667073579"/>
      </top>
      <bottom/>
      <diagonal/>
    </border>
    <border>
      <left/>
      <right style="thin">
        <color auto="1"/>
      </right>
      <top style="thin">
        <color theme="0" tint="-0.34998626667073579"/>
      </top>
      <bottom/>
      <diagonal/>
    </border>
    <border>
      <left style="thin">
        <color auto="1"/>
      </left>
      <right style="thin">
        <color auto="1"/>
      </right>
      <top style="thin">
        <color theme="0" tint="-0.34998626667073579"/>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s>
  <cellStyleXfs count="4">
    <xf numFmtId="0" fontId="0" fillId="0" borderId="0"/>
    <xf numFmtId="0" fontId="3" fillId="0" borderId="0"/>
    <xf numFmtId="0" fontId="3" fillId="0" borderId="0"/>
    <xf numFmtId="170" fontId="28" fillId="16" borderId="101" applyBorder="0">
      <alignment horizontal="right"/>
      <protection locked="0"/>
    </xf>
  </cellStyleXfs>
  <cellXfs count="327">
    <xf numFmtId="0" fontId="0" fillId="0" borderId="0" xfId="0"/>
    <xf numFmtId="0" fontId="4" fillId="3" borderId="1" xfId="2" applyFont="1" applyFill="1" applyBorder="1" applyAlignment="1" applyProtection="1">
      <alignment vertical="center"/>
      <protection locked="0"/>
    </xf>
    <xf numFmtId="0" fontId="4" fillId="3" borderId="0" xfId="1" applyFont="1" applyFill="1" applyAlignment="1">
      <alignment vertical="center"/>
    </xf>
    <xf numFmtId="0" fontId="4" fillId="3" borderId="0" xfId="1" applyFont="1" applyFill="1" applyAlignment="1">
      <alignment vertical="center" wrapText="1"/>
    </xf>
    <xf numFmtId="0" fontId="3" fillId="0" borderId="0" xfId="1"/>
    <xf numFmtId="0" fontId="3" fillId="2" borderId="0" xfId="1" applyFill="1"/>
    <xf numFmtId="0" fontId="4" fillId="3" borderId="0" xfId="2" applyFont="1" applyFill="1" applyAlignment="1">
      <alignment horizontal="left" vertical="center"/>
    </xf>
    <xf numFmtId="0" fontId="4" fillId="3" borderId="0" xfId="1" applyFont="1" applyFill="1" applyAlignment="1">
      <alignment horizontal="left" vertical="center"/>
    </xf>
    <xf numFmtId="0" fontId="5" fillId="4" borderId="0" xfId="1" applyFont="1" applyFill="1" applyAlignment="1">
      <alignment vertical="center"/>
    </xf>
    <xf numFmtId="0" fontId="5" fillId="4" borderId="0" xfId="1" applyFont="1" applyFill="1"/>
    <xf numFmtId="0" fontId="6" fillId="2" borderId="0" xfId="1" applyFont="1" applyFill="1"/>
    <xf numFmtId="0" fontId="2" fillId="2" borderId="0" xfId="1" applyFont="1" applyFill="1"/>
    <xf numFmtId="0" fontId="7" fillId="0" borderId="0" xfId="1" applyFont="1" applyAlignment="1">
      <alignment wrapText="1"/>
    </xf>
    <xf numFmtId="0" fontId="9" fillId="2" borderId="5" xfId="1" applyFont="1" applyFill="1" applyBorder="1" applyAlignment="1" applyProtection="1">
      <alignment vertical="center" wrapText="1"/>
      <protection locked="0"/>
    </xf>
    <xf numFmtId="0" fontId="11" fillId="8" borderId="0" xfId="1" applyFont="1" applyFill="1" applyAlignment="1">
      <alignment vertical="center"/>
    </xf>
    <xf numFmtId="0" fontId="3" fillId="2" borderId="0" xfId="1" applyFill="1" applyAlignment="1">
      <alignment horizontal="left" vertical="top" wrapText="1"/>
    </xf>
    <xf numFmtId="0" fontId="12" fillId="2" borderId="0" xfId="1" applyFont="1" applyFill="1"/>
    <xf numFmtId="0" fontId="13" fillId="9" borderId="3" xfId="1" applyFont="1" applyFill="1" applyBorder="1" applyAlignment="1" applyProtection="1">
      <alignment horizontal="left" vertical="center"/>
      <protection locked="0"/>
    </xf>
    <xf numFmtId="0" fontId="13" fillId="9" borderId="6" xfId="1" applyFont="1" applyFill="1" applyBorder="1" applyAlignment="1" applyProtection="1">
      <alignment horizontal="left" vertical="center"/>
      <protection locked="0"/>
    </xf>
    <xf numFmtId="0" fontId="14" fillId="2" borderId="22" xfId="1" applyFont="1" applyFill="1" applyBorder="1"/>
    <xf numFmtId="0" fontId="3" fillId="2" borderId="5" xfId="1" applyFill="1" applyBorder="1"/>
    <xf numFmtId="166" fontId="7" fillId="12" borderId="23" xfId="1" applyNumberFormat="1" applyFont="1" applyFill="1" applyBorder="1" applyAlignment="1" applyProtection="1">
      <alignment vertical="center" wrapText="1"/>
      <protection locked="0"/>
    </xf>
    <xf numFmtId="166" fontId="7" fillId="12" borderId="24" xfId="1" applyNumberFormat="1" applyFont="1" applyFill="1" applyBorder="1" applyAlignment="1" applyProtection="1">
      <alignment vertical="center" wrapText="1"/>
      <protection locked="0"/>
    </xf>
    <xf numFmtId="0" fontId="3" fillId="0" borderId="2" xfId="1" applyBorder="1"/>
    <xf numFmtId="0" fontId="13" fillId="9" borderId="4" xfId="1" applyFont="1" applyFill="1" applyBorder="1" applyAlignment="1" applyProtection="1">
      <alignment horizontal="left" vertical="center"/>
      <protection locked="0"/>
    </xf>
    <xf numFmtId="0" fontId="3" fillId="0" borderId="5" xfId="1" applyBorder="1"/>
    <xf numFmtId="166" fontId="7" fillId="12" borderId="44" xfId="1" applyNumberFormat="1" applyFont="1" applyFill="1" applyBorder="1" applyAlignment="1" applyProtection="1">
      <alignment vertical="center" wrapText="1"/>
      <protection locked="0"/>
    </xf>
    <xf numFmtId="168" fontId="7" fillId="6" borderId="45" xfId="1" applyNumberFormat="1" applyFont="1" applyFill="1" applyBorder="1" applyAlignment="1" applyProtection="1">
      <alignment horizontal="left"/>
      <protection locked="0"/>
    </xf>
    <xf numFmtId="169" fontId="7" fillId="6" borderId="47" xfId="1" applyNumberFormat="1" applyFont="1" applyFill="1" applyBorder="1" applyAlignment="1" applyProtection="1">
      <alignment horizontal="right"/>
      <protection locked="0"/>
    </xf>
    <xf numFmtId="4" fontId="7" fillId="6" borderId="47" xfId="1" applyNumberFormat="1" applyFont="1" applyFill="1" applyBorder="1" applyAlignment="1" applyProtection="1">
      <alignment horizontal="right"/>
      <protection locked="0"/>
    </xf>
    <xf numFmtId="0" fontId="6" fillId="6" borderId="47" xfId="1" applyFont="1" applyFill="1" applyBorder="1"/>
    <xf numFmtId="0" fontId="8" fillId="6" borderId="3" xfId="1" applyFont="1" applyFill="1" applyBorder="1" applyAlignment="1">
      <alignment horizontal="left" vertical="center"/>
    </xf>
    <xf numFmtId="0" fontId="8" fillId="6" borderId="1" xfId="1" applyFont="1" applyFill="1" applyBorder="1" applyAlignment="1">
      <alignment horizontal="left" vertical="center"/>
    </xf>
    <xf numFmtId="0" fontId="8" fillId="6" borderId="4" xfId="1" applyFont="1" applyFill="1" applyBorder="1" applyAlignment="1">
      <alignment horizontal="left" vertical="center"/>
    </xf>
    <xf numFmtId="0" fontId="7" fillId="7" borderId="7" xfId="1" applyFont="1" applyFill="1" applyBorder="1" applyAlignment="1">
      <alignment horizontal="right" vertical="center"/>
    </xf>
    <xf numFmtId="0" fontId="7" fillId="7" borderId="8" xfId="1" applyFont="1" applyFill="1" applyBorder="1" applyAlignment="1">
      <alignment horizontal="right" vertical="center"/>
    </xf>
    <xf numFmtId="0" fontId="7" fillId="7" borderId="9" xfId="1" applyFont="1" applyFill="1" applyBorder="1" applyAlignment="1">
      <alignment horizontal="right" vertical="center"/>
    </xf>
    <xf numFmtId="0" fontId="3" fillId="0" borderId="10" xfId="1" applyBorder="1" applyAlignment="1">
      <alignment horizontal="left" vertical="center" indent="1"/>
    </xf>
    <xf numFmtId="165" fontId="3" fillId="0" borderId="11" xfId="1" applyNumberFormat="1" applyBorder="1" applyAlignment="1">
      <alignment vertical="center" wrapText="1"/>
    </xf>
    <xf numFmtId="165" fontId="3" fillId="0" borderId="69" xfId="1" applyNumberFormat="1" applyBorder="1" applyAlignment="1">
      <alignment vertical="center" wrapText="1"/>
    </xf>
    <xf numFmtId="165" fontId="3" fillId="0" borderId="12" xfId="1" applyNumberFormat="1" applyBorder="1" applyAlignment="1">
      <alignment vertical="center" wrapText="1"/>
    </xf>
    <xf numFmtId="0" fontId="3" fillId="0" borderId="14" xfId="1" applyBorder="1" applyAlignment="1">
      <alignment horizontal="left" vertical="center" indent="1"/>
    </xf>
    <xf numFmtId="10" fontId="3" fillId="2" borderId="15" xfId="1" applyNumberFormat="1" applyFill="1" applyBorder="1" applyAlignment="1">
      <alignment horizontal="right" vertical="center" wrapText="1"/>
    </xf>
    <xf numFmtId="10" fontId="3" fillId="2" borderId="70" xfId="1" applyNumberFormat="1" applyFill="1" applyBorder="1" applyAlignment="1">
      <alignment horizontal="right" vertical="center" wrapText="1"/>
    </xf>
    <xf numFmtId="10" fontId="3" fillId="2" borderId="16" xfId="1" applyNumberFormat="1" applyFill="1" applyBorder="1" applyAlignment="1">
      <alignment horizontal="right" vertical="center" wrapText="1"/>
    </xf>
    <xf numFmtId="10" fontId="3" fillId="2" borderId="17" xfId="1" applyNumberFormat="1" applyFill="1" applyBorder="1" applyAlignment="1">
      <alignment horizontal="right" vertical="center" wrapText="1"/>
    </xf>
    <xf numFmtId="0" fontId="3" fillId="0" borderId="18" xfId="1" applyBorder="1" applyAlignment="1">
      <alignment horizontal="left" vertical="center" indent="1"/>
    </xf>
    <xf numFmtId="166" fontId="3" fillId="2" borderId="19" xfId="1" applyNumberFormat="1" applyFill="1" applyBorder="1" applyAlignment="1">
      <alignment horizontal="right" vertical="center" wrapText="1"/>
    </xf>
    <xf numFmtId="166" fontId="3" fillId="2" borderId="71" xfId="1" applyNumberFormat="1" applyFill="1" applyBorder="1" applyAlignment="1">
      <alignment horizontal="right" vertical="center" wrapText="1"/>
    </xf>
    <xf numFmtId="166" fontId="3" fillId="2" borderId="20" xfId="1" applyNumberFormat="1" applyFill="1" applyBorder="1" applyAlignment="1">
      <alignment horizontal="right" vertical="center" wrapText="1"/>
    </xf>
    <xf numFmtId="166" fontId="3" fillId="2" borderId="21" xfId="1" applyNumberFormat="1" applyFill="1" applyBorder="1" applyAlignment="1">
      <alignment horizontal="right" vertical="center" wrapText="1"/>
    </xf>
    <xf numFmtId="0" fontId="15" fillId="0" borderId="1" xfId="1" applyFont="1" applyBorder="1" applyAlignment="1">
      <alignment horizontal="center"/>
    </xf>
    <xf numFmtId="0" fontId="7" fillId="0" borderId="26" xfId="1" applyFont="1" applyBorder="1" applyAlignment="1">
      <alignment horizontal="center" vertical="center"/>
    </xf>
    <xf numFmtId="0" fontId="7" fillId="0" borderId="32" xfId="1" applyFont="1" applyBorder="1" applyAlignment="1">
      <alignment horizontal="right" vertical="center"/>
    </xf>
    <xf numFmtId="0" fontId="7" fillId="6" borderId="75" xfId="0" applyFont="1" applyFill="1" applyBorder="1" applyAlignment="1">
      <alignment horizontal="right" vertical="center"/>
    </xf>
    <xf numFmtId="0" fontId="7" fillId="6" borderId="76" xfId="0" applyFont="1" applyFill="1" applyBorder="1" applyAlignment="1">
      <alignment horizontal="right" vertical="center"/>
    </xf>
    <xf numFmtId="0" fontId="7" fillId="10" borderId="33" xfId="1" applyFont="1" applyFill="1" applyBorder="1" applyAlignment="1">
      <alignment horizontal="right" vertical="center"/>
    </xf>
    <xf numFmtId="0" fontId="7" fillId="10" borderId="34" xfId="1" applyFont="1" applyFill="1" applyBorder="1" applyAlignment="1">
      <alignment horizontal="right" vertical="center"/>
    </xf>
    <xf numFmtId="0" fontId="7" fillId="10" borderId="35" xfId="1" applyFont="1" applyFill="1" applyBorder="1" applyAlignment="1">
      <alignment horizontal="right" vertical="center"/>
    </xf>
    <xf numFmtId="0" fontId="7" fillId="6" borderId="33" xfId="0" applyFont="1" applyFill="1" applyBorder="1" applyAlignment="1">
      <alignment horizontal="right" vertical="center"/>
    </xf>
    <xf numFmtId="0" fontId="7" fillId="6" borderId="35" xfId="0" applyFont="1" applyFill="1" applyBorder="1" applyAlignment="1">
      <alignment horizontal="right" vertical="center"/>
    </xf>
    <xf numFmtId="0" fontId="7" fillId="0" borderId="36" xfId="1" applyFont="1" applyBorder="1" applyAlignment="1">
      <alignment horizontal="left" vertical="center" wrapText="1" indent="1"/>
    </xf>
    <xf numFmtId="165" fontId="3" fillId="0" borderId="37" xfId="1" applyNumberFormat="1" applyBorder="1" applyAlignment="1">
      <alignment horizontal="right" vertical="center" wrapText="1"/>
    </xf>
    <xf numFmtId="165" fontId="3" fillId="0" borderId="23" xfId="1" applyNumberFormat="1" applyBorder="1" applyAlignment="1" applyProtection="1">
      <alignment vertical="center" wrapText="1"/>
      <protection locked="0"/>
    </xf>
    <xf numFmtId="165" fontId="3" fillId="0" borderId="24" xfId="1" applyNumberFormat="1" applyBorder="1" applyAlignment="1" applyProtection="1">
      <alignment vertical="center" wrapText="1"/>
      <protection locked="0"/>
    </xf>
    <xf numFmtId="165" fontId="3" fillId="2" borderId="23" xfId="1" applyNumberFormat="1" applyFill="1" applyBorder="1" applyAlignment="1">
      <alignment horizontal="right" vertical="center" wrapText="1"/>
    </xf>
    <xf numFmtId="165" fontId="3" fillId="2" borderId="24" xfId="1" applyNumberFormat="1" applyFill="1" applyBorder="1" applyAlignment="1">
      <alignment horizontal="right" vertical="center" wrapText="1"/>
    </xf>
    <xf numFmtId="165" fontId="3" fillId="2" borderId="25" xfId="1" applyNumberFormat="1" applyFill="1" applyBorder="1" applyAlignment="1">
      <alignment horizontal="right" vertical="center" wrapText="1"/>
    </xf>
    <xf numFmtId="0" fontId="16" fillId="6" borderId="38" xfId="1" applyFont="1" applyFill="1" applyBorder="1" applyAlignment="1">
      <alignment horizontal="left" vertical="center" wrapText="1" indent="1"/>
    </xf>
    <xf numFmtId="0" fontId="7" fillId="6" borderId="39" xfId="1" applyFont="1" applyFill="1" applyBorder="1" applyAlignment="1">
      <alignment vertical="center"/>
    </xf>
    <xf numFmtId="0" fontId="7" fillId="6" borderId="40" xfId="1" applyFont="1" applyFill="1" applyBorder="1" applyAlignment="1">
      <alignment vertical="center"/>
    </xf>
    <xf numFmtId="0" fontId="7" fillId="6" borderId="41" xfId="1" applyFont="1" applyFill="1" applyBorder="1" applyAlignment="1">
      <alignment vertical="center"/>
    </xf>
    <xf numFmtId="0" fontId="7" fillId="6" borderId="42" xfId="1" applyFont="1" applyFill="1" applyBorder="1" applyAlignment="1">
      <alignment vertical="center"/>
    </xf>
    <xf numFmtId="0" fontId="3" fillId="6" borderId="40" xfId="1" applyFill="1" applyBorder="1" applyAlignment="1">
      <alignment vertical="center"/>
    </xf>
    <xf numFmtId="0" fontId="3" fillId="6" borderId="41" xfId="1" applyFill="1" applyBorder="1" applyAlignment="1">
      <alignment vertical="center"/>
    </xf>
    <xf numFmtId="164" fontId="7" fillId="6" borderId="40" xfId="1" applyNumberFormat="1" applyFont="1" applyFill="1" applyBorder="1" applyAlignment="1" applyProtection="1">
      <alignment horizontal="left"/>
      <protection locked="0"/>
    </xf>
    <xf numFmtId="164" fontId="7" fillId="6" borderId="41" xfId="1" applyNumberFormat="1" applyFont="1" applyFill="1" applyBorder="1" applyAlignment="1" applyProtection="1">
      <alignment horizontal="left"/>
      <protection locked="0"/>
    </xf>
    <xf numFmtId="164" fontId="7" fillId="6" borderId="42" xfId="1" applyNumberFormat="1" applyFont="1" applyFill="1" applyBorder="1" applyAlignment="1" applyProtection="1">
      <alignment horizontal="left"/>
      <protection locked="0"/>
    </xf>
    <xf numFmtId="0" fontId="3" fillId="0" borderId="38" xfId="1" applyBorder="1" applyAlignment="1">
      <alignment horizontal="left" vertical="center" indent="3"/>
    </xf>
    <xf numFmtId="165" fontId="3" fillId="0" borderId="39" xfId="1" applyNumberFormat="1" applyBorder="1" applyAlignment="1">
      <alignment horizontal="right" wrapText="1"/>
    </xf>
    <xf numFmtId="165" fontId="3" fillId="12" borderId="40" xfId="1" applyNumberFormat="1" applyFill="1" applyBorder="1" applyAlignment="1" applyProtection="1">
      <alignment vertical="center" wrapText="1"/>
      <protection locked="0"/>
    </xf>
    <xf numFmtId="165" fontId="3" fillId="12" borderId="41" xfId="1" applyNumberFormat="1" applyFill="1" applyBorder="1" applyAlignment="1" applyProtection="1">
      <alignment vertical="center" wrapText="1"/>
      <protection locked="0"/>
    </xf>
    <xf numFmtId="165" fontId="3" fillId="12" borderId="42" xfId="1" applyNumberFormat="1" applyFill="1" applyBorder="1" applyAlignment="1" applyProtection="1">
      <alignment vertical="center" wrapText="1"/>
      <protection locked="0"/>
    </xf>
    <xf numFmtId="165" fontId="3" fillId="0" borderId="40" xfId="1" applyNumberFormat="1" applyBorder="1" applyAlignment="1" applyProtection="1">
      <alignment vertical="center" wrapText="1"/>
      <protection locked="0"/>
    </xf>
    <xf numFmtId="165" fontId="3" fillId="0" borderId="41" xfId="1" applyNumberFormat="1" applyBorder="1" applyAlignment="1" applyProtection="1">
      <alignment vertical="center" wrapText="1"/>
      <protection locked="0"/>
    </xf>
    <xf numFmtId="165" fontId="3" fillId="2" borderId="40" xfId="1" applyNumberFormat="1" applyFill="1" applyBorder="1" applyAlignment="1">
      <alignment horizontal="right" wrapText="1"/>
    </xf>
    <xf numFmtId="165" fontId="3" fillId="2" borderId="41" xfId="1" applyNumberFormat="1" applyFill="1" applyBorder="1" applyAlignment="1">
      <alignment horizontal="right" wrapText="1"/>
    </xf>
    <xf numFmtId="165" fontId="3" fillId="2" borderId="42" xfId="1" applyNumberFormat="1" applyFill="1" applyBorder="1" applyAlignment="1">
      <alignment horizontal="right" wrapText="1"/>
    </xf>
    <xf numFmtId="0" fontId="3" fillId="0" borderId="0" xfId="1" applyAlignment="1">
      <alignment horizontal="right"/>
    </xf>
    <xf numFmtId="0" fontId="3" fillId="0" borderId="38" xfId="1" applyBorder="1" applyAlignment="1">
      <alignment horizontal="left" vertical="center" wrapText="1" indent="3"/>
    </xf>
    <xf numFmtId="0" fontId="21" fillId="0" borderId="38" xfId="1" applyFont="1" applyBorder="1" applyAlignment="1">
      <alignment horizontal="left" vertical="center" wrapText="1" indent="3"/>
    </xf>
    <xf numFmtId="165" fontId="3" fillId="0" borderId="43" xfId="1" applyNumberFormat="1" applyBorder="1" applyAlignment="1">
      <alignment horizontal="right" wrapText="1"/>
    </xf>
    <xf numFmtId="165" fontId="3" fillId="0" borderId="0" xfId="1" applyNumberFormat="1" applyAlignment="1">
      <alignment horizontal="right" wrapText="1"/>
    </xf>
    <xf numFmtId="0" fontId="3" fillId="6" borderId="3" xfId="1" applyFill="1" applyBorder="1" applyAlignment="1">
      <alignment horizontal="left" vertical="center" wrapText="1" indent="1"/>
    </xf>
    <xf numFmtId="0" fontId="3" fillId="6" borderId="4" xfId="1" applyFill="1" applyBorder="1" applyAlignment="1">
      <alignment horizontal="left" vertical="center" wrapText="1" indent="1"/>
    </xf>
    <xf numFmtId="165" fontId="17" fillId="13" borderId="33" xfId="1" applyNumberFormat="1" applyFont="1" applyFill="1" applyBorder="1" applyAlignment="1">
      <alignment horizontal="right" wrapText="1"/>
    </xf>
    <xf numFmtId="165" fontId="17" fillId="13" borderId="3" xfId="1" applyNumberFormat="1" applyFont="1" applyFill="1" applyBorder="1" applyAlignment="1">
      <alignment horizontal="right" wrapText="1"/>
    </xf>
    <xf numFmtId="165" fontId="17" fillId="13" borderId="77" xfId="1" applyNumberFormat="1" applyFont="1" applyFill="1" applyBorder="1" applyAlignment="1">
      <alignment horizontal="right" wrapText="1"/>
    </xf>
    <xf numFmtId="165" fontId="17" fillId="13" borderId="6" xfId="1" applyNumberFormat="1" applyFont="1" applyFill="1" applyBorder="1" applyAlignment="1">
      <alignment horizontal="right" wrapText="1"/>
    </xf>
    <xf numFmtId="165" fontId="17" fillId="13" borderId="4" xfId="1" applyNumberFormat="1" applyFont="1" applyFill="1" applyBorder="1" applyAlignment="1">
      <alignment horizontal="right" wrapText="1"/>
    </xf>
    <xf numFmtId="0" fontId="16" fillId="0" borderId="6" xfId="1" applyFont="1" applyBorder="1" applyAlignment="1">
      <alignment vertical="center"/>
    </xf>
    <xf numFmtId="0" fontId="16" fillId="0" borderId="0" xfId="1" applyFont="1" applyAlignment="1">
      <alignment vertical="center"/>
    </xf>
    <xf numFmtId="165" fontId="18" fillId="0" borderId="0" xfId="1" applyNumberFormat="1" applyFont="1"/>
    <xf numFmtId="165" fontId="18" fillId="0" borderId="2" xfId="1" applyNumberFormat="1" applyFont="1" applyBorder="1"/>
    <xf numFmtId="0" fontId="15" fillId="0" borderId="9" xfId="1" applyFont="1" applyBorder="1" applyAlignment="1">
      <alignment horizontal="center"/>
    </xf>
    <xf numFmtId="0" fontId="13" fillId="2" borderId="0" xfId="1" applyFont="1" applyFill="1" applyAlignment="1" applyProtection="1">
      <alignment horizontal="left" vertical="center"/>
      <protection locked="0"/>
    </xf>
    <xf numFmtId="0" fontId="6" fillId="2" borderId="0" xfId="1" applyFont="1" applyFill="1" applyAlignment="1" applyProtection="1">
      <alignment horizontal="right"/>
      <protection locked="0"/>
    </xf>
    <xf numFmtId="0" fontId="3" fillId="0" borderId="36" xfId="1" applyBorder="1" applyAlignment="1">
      <alignment horizontal="left" vertical="center" wrapText="1" indent="1"/>
    </xf>
    <xf numFmtId="2" fontId="7" fillId="6" borderId="45" xfId="1" applyNumberFormat="1" applyFont="1" applyFill="1" applyBorder="1"/>
    <xf numFmtId="167" fontId="3" fillId="2" borderId="23" xfId="1" applyNumberFormat="1" applyFill="1" applyBorder="1" applyAlignment="1">
      <alignment horizontal="right" vertical="center"/>
    </xf>
    <xf numFmtId="167" fontId="3" fillId="2" borderId="24" xfId="1" applyNumberFormat="1" applyFill="1" applyBorder="1" applyAlignment="1">
      <alignment horizontal="right" vertical="center"/>
    </xf>
    <xf numFmtId="167" fontId="3" fillId="2" borderId="44" xfId="1" applyNumberFormat="1" applyFill="1" applyBorder="1" applyAlignment="1">
      <alignment horizontal="right" vertical="center"/>
    </xf>
    <xf numFmtId="165" fontId="7" fillId="6" borderId="46" xfId="1" applyNumberFormat="1" applyFont="1" applyFill="1" applyBorder="1"/>
    <xf numFmtId="2" fontId="7" fillId="6" borderId="47" xfId="1" applyNumberFormat="1" applyFont="1" applyFill="1" applyBorder="1"/>
    <xf numFmtId="164" fontId="7" fillId="6" borderId="40" xfId="1" applyNumberFormat="1" applyFont="1" applyFill="1" applyBorder="1" applyAlignment="1">
      <alignment horizontal="left"/>
    </xf>
    <xf numFmtId="164" fontId="7" fillId="6" borderId="41" xfId="1" applyNumberFormat="1" applyFont="1" applyFill="1" applyBorder="1" applyAlignment="1">
      <alignment horizontal="left"/>
    </xf>
    <xf numFmtId="164" fontId="7" fillId="6" borderId="46" xfId="1" applyNumberFormat="1" applyFont="1" applyFill="1" applyBorder="1" applyAlignment="1">
      <alignment horizontal="left"/>
    </xf>
    <xf numFmtId="167" fontId="3" fillId="0" borderId="40" xfId="1" applyNumberFormat="1" applyBorder="1" applyAlignment="1">
      <alignment horizontal="right" vertical="center"/>
    </xf>
    <xf numFmtId="167" fontId="3" fillId="0" borderId="41" xfId="1" applyNumberFormat="1" applyBorder="1" applyAlignment="1">
      <alignment horizontal="right" vertical="center"/>
    </xf>
    <xf numFmtId="167" fontId="3" fillId="0" borderId="46" xfId="1" applyNumberFormat="1" applyBorder="1" applyAlignment="1">
      <alignment horizontal="right" vertical="center"/>
    </xf>
    <xf numFmtId="0" fontId="19" fillId="0" borderId="0" xfId="1" applyFont="1"/>
    <xf numFmtId="165" fontId="3" fillId="12" borderId="48" xfId="1" applyNumberFormat="1" applyFill="1" applyBorder="1" applyAlignment="1" applyProtection="1">
      <alignment vertical="center" wrapText="1"/>
      <protection locked="0"/>
    </xf>
    <xf numFmtId="167" fontId="3" fillId="0" borderId="48" xfId="1" applyNumberFormat="1" applyBorder="1" applyAlignment="1">
      <alignment horizontal="right" vertical="center"/>
    </xf>
    <xf numFmtId="167" fontId="3" fillId="0" borderId="49" xfId="1" applyNumberFormat="1" applyBorder="1" applyAlignment="1">
      <alignment horizontal="right" vertical="center"/>
    </xf>
    <xf numFmtId="167" fontId="3" fillId="0" borderId="50" xfId="1" applyNumberFormat="1" applyBorder="1" applyAlignment="1">
      <alignment horizontal="right" vertical="center"/>
    </xf>
    <xf numFmtId="0" fontId="3" fillId="0" borderId="51" xfId="1" applyBorder="1" applyAlignment="1">
      <alignment horizontal="left" vertical="center" wrapText="1" indent="1"/>
    </xf>
    <xf numFmtId="165" fontId="3" fillId="12" borderId="27" xfId="1" applyNumberFormat="1" applyFill="1" applyBorder="1" applyAlignment="1" applyProtection="1">
      <alignment vertical="center" wrapText="1"/>
      <protection locked="0"/>
    </xf>
    <xf numFmtId="2" fontId="7" fillId="6" borderId="53" xfId="1" applyNumberFormat="1" applyFont="1" applyFill="1" applyBorder="1"/>
    <xf numFmtId="0" fontId="17" fillId="13" borderId="55" xfId="1" applyFont="1" applyFill="1" applyBorder="1" applyAlignment="1">
      <alignment vertical="center"/>
    </xf>
    <xf numFmtId="0" fontId="23" fillId="12" borderId="55" xfId="0" applyFont="1" applyFill="1" applyBorder="1" applyAlignment="1">
      <alignment horizontal="center"/>
    </xf>
    <xf numFmtId="0" fontId="6" fillId="2" borderId="1" xfId="1" applyFont="1" applyFill="1" applyBorder="1"/>
    <xf numFmtId="165" fontId="24" fillId="12" borderId="53" xfId="0" applyNumberFormat="1" applyFont="1" applyFill="1" applyBorder="1" applyAlignment="1">
      <alignment horizontal="right"/>
    </xf>
    <xf numFmtId="0" fontId="23" fillId="0" borderId="0" xfId="0" applyFont="1"/>
    <xf numFmtId="0" fontId="15" fillId="0" borderId="0" xfId="0" applyFont="1"/>
    <xf numFmtId="0" fontId="6" fillId="2" borderId="0" xfId="1" applyFont="1" applyFill="1" applyProtection="1">
      <protection locked="0"/>
    </xf>
    <xf numFmtId="0" fontId="9" fillId="6" borderId="3" xfId="1" applyFont="1" applyFill="1" applyBorder="1" applyAlignment="1">
      <alignment horizontal="left" vertical="center"/>
    </xf>
    <xf numFmtId="0" fontId="7" fillId="6" borderId="6" xfId="1" applyFont="1" applyFill="1" applyBorder="1" applyAlignment="1">
      <alignment horizontal="left" vertical="center"/>
    </xf>
    <xf numFmtId="0" fontId="7" fillId="6" borderId="4" xfId="1" applyFont="1" applyFill="1" applyBorder="1" applyAlignment="1">
      <alignment horizontal="left" vertical="center"/>
    </xf>
    <xf numFmtId="0" fontId="3" fillId="2" borderId="0" xfId="1" applyFill="1" applyProtection="1">
      <protection locked="0"/>
    </xf>
    <xf numFmtId="167" fontId="3" fillId="2" borderId="56" xfId="1" applyNumberFormat="1" applyFill="1" applyBorder="1" applyAlignment="1">
      <alignment horizontal="right" vertical="center"/>
    </xf>
    <xf numFmtId="167" fontId="3" fillId="2" borderId="57" xfId="1" applyNumberFormat="1" applyFill="1" applyBorder="1" applyAlignment="1">
      <alignment horizontal="right" vertical="center"/>
    </xf>
    <xf numFmtId="167" fontId="3" fillId="2" borderId="58" xfId="1" applyNumberFormat="1" applyFill="1" applyBorder="1" applyAlignment="1">
      <alignment horizontal="right" vertical="center"/>
    </xf>
    <xf numFmtId="167" fontId="3" fillId="2" borderId="0" xfId="1" applyNumberFormat="1" applyFill="1" applyAlignment="1">
      <alignment horizontal="right" vertical="center"/>
    </xf>
    <xf numFmtId="0" fontId="7" fillId="0" borderId="0" xfId="1" applyFont="1" applyAlignment="1">
      <alignment horizontal="left"/>
    </xf>
    <xf numFmtId="0" fontId="9" fillId="6" borderId="55" xfId="1" applyFont="1" applyFill="1" applyBorder="1" applyAlignment="1">
      <alignment horizontal="left" vertical="center"/>
    </xf>
    <xf numFmtId="0" fontId="7" fillId="11" borderId="33" xfId="1" applyFont="1" applyFill="1" applyBorder="1" applyAlignment="1">
      <alignment horizontal="right" vertical="center"/>
    </xf>
    <xf numFmtId="0" fontId="7" fillId="11" borderId="34" xfId="1" applyFont="1" applyFill="1" applyBorder="1" applyAlignment="1">
      <alignment horizontal="right" vertical="center"/>
    </xf>
    <xf numFmtId="0" fontId="7" fillId="11" borderId="35" xfId="1" applyFont="1" applyFill="1" applyBorder="1" applyAlignment="1">
      <alignment horizontal="right" vertical="center"/>
    </xf>
    <xf numFmtId="0" fontId="9" fillId="6" borderId="47" xfId="1" applyFont="1" applyFill="1" applyBorder="1" applyAlignment="1">
      <alignment horizontal="left" vertical="center"/>
    </xf>
    <xf numFmtId="0" fontId="3" fillId="2" borderId="10" xfId="1" applyFill="1" applyBorder="1" applyAlignment="1">
      <alignment horizontal="right" indent="2"/>
    </xf>
    <xf numFmtId="0" fontId="3" fillId="6" borderId="45" xfId="1" applyFill="1" applyBorder="1" applyAlignment="1">
      <alignment horizontal="right" indent="2"/>
    </xf>
    <xf numFmtId="167" fontId="3" fillId="2" borderId="6" xfId="1" applyNumberFormat="1" applyFill="1" applyBorder="1" applyAlignment="1">
      <alignment horizontal="right" vertical="center"/>
    </xf>
    <xf numFmtId="167" fontId="3" fillId="2" borderId="59" xfId="1" applyNumberFormat="1" applyFill="1" applyBorder="1" applyAlignment="1">
      <alignment horizontal="right" vertical="center"/>
    </xf>
    <xf numFmtId="167" fontId="3" fillId="2" borderId="25" xfId="1" applyNumberFormat="1" applyFill="1" applyBorder="1" applyAlignment="1">
      <alignment horizontal="right" vertical="center"/>
    </xf>
    <xf numFmtId="167" fontId="3" fillId="5" borderId="3" xfId="1" applyNumberFormat="1" applyFill="1" applyBorder="1" applyAlignment="1">
      <alignment horizontal="right" vertical="center"/>
    </xf>
    <xf numFmtId="167" fontId="3" fillId="5" borderId="1" xfId="1" applyNumberFormat="1" applyFill="1" applyBorder="1" applyAlignment="1">
      <alignment horizontal="right" vertical="center"/>
    </xf>
    <xf numFmtId="167" fontId="3" fillId="5" borderId="9" xfId="1" applyNumberFormat="1" applyFill="1" applyBorder="1" applyAlignment="1">
      <alignment horizontal="right" vertical="center"/>
    </xf>
    <xf numFmtId="167" fontId="3" fillId="5" borderId="47" xfId="1" applyNumberFormat="1" applyFill="1" applyBorder="1" applyAlignment="1">
      <alignment horizontal="right"/>
    </xf>
    <xf numFmtId="0" fontId="3" fillId="2" borderId="14" xfId="1" applyFill="1" applyBorder="1" applyAlignment="1">
      <alignment horizontal="right" indent="2"/>
    </xf>
    <xf numFmtId="0" fontId="3" fillId="6" borderId="5" xfId="1" applyFill="1" applyBorder="1" applyAlignment="1">
      <alignment horizontal="right" indent="2"/>
    </xf>
    <xf numFmtId="167" fontId="3" fillId="5" borderId="0" xfId="1" applyNumberFormat="1" applyFill="1" applyAlignment="1">
      <alignment horizontal="left" vertical="center"/>
    </xf>
    <xf numFmtId="167" fontId="3" fillId="2" borderId="27" xfId="1" applyNumberFormat="1" applyFill="1" applyBorder="1" applyAlignment="1">
      <alignment horizontal="right" vertical="center"/>
    </xf>
    <xf numFmtId="167" fontId="3" fillId="2" borderId="60" xfId="1" applyNumberFormat="1" applyFill="1" applyBorder="1" applyAlignment="1">
      <alignment horizontal="right" vertical="center"/>
    </xf>
    <xf numFmtId="167" fontId="3" fillId="2" borderId="42" xfId="1" applyNumberFormat="1" applyFill="1" applyBorder="1" applyAlignment="1">
      <alignment horizontal="right" vertical="center"/>
    </xf>
    <xf numFmtId="167" fontId="3" fillId="2" borderId="61" xfId="1" applyNumberFormat="1" applyFill="1" applyBorder="1" applyAlignment="1">
      <alignment horizontal="right" vertical="center"/>
    </xf>
    <xf numFmtId="167" fontId="3" fillId="5" borderId="62" xfId="1" applyNumberFormat="1" applyFill="1" applyBorder="1" applyAlignment="1">
      <alignment horizontal="right" vertical="center"/>
    </xf>
    <xf numFmtId="167" fontId="3" fillId="5" borderId="0" xfId="1" applyNumberFormat="1" applyFill="1" applyAlignment="1">
      <alignment horizontal="right" vertical="center"/>
    </xf>
    <xf numFmtId="167" fontId="3" fillId="5" borderId="26" xfId="1" applyNumberFormat="1" applyFill="1" applyBorder="1" applyAlignment="1">
      <alignment horizontal="right" vertical="center"/>
    </xf>
    <xf numFmtId="167" fontId="3" fillId="2" borderId="30" xfId="1" applyNumberFormat="1" applyFill="1" applyBorder="1" applyAlignment="1">
      <alignment horizontal="right" vertical="center"/>
    </xf>
    <xf numFmtId="167" fontId="3" fillId="2" borderId="41" xfId="1" applyNumberFormat="1" applyFill="1" applyBorder="1" applyAlignment="1">
      <alignment horizontal="right" vertical="center"/>
    </xf>
    <xf numFmtId="167" fontId="3" fillId="2" borderId="63" xfId="1" applyNumberFormat="1" applyFill="1" applyBorder="1" applyAlignment="1">
      <alignment horizontal="right" vertical="center"/>
    </xf>
    <xf numFmtId="167" fontId="3" fillId="2" borderId="18" xfId="1" applyNumberFormat="1" applyFill="1" applyBorder="1" applyAlignment="1">
      <alignment horizontal="right" vertical="center"/>
    </xf>
    <xf numFmtId="167" fontId="3" fillId="2" borderId="43" xfId="1" applyNumberFormat="1" applyFill="1" applyBorder="1" applyAlignment="1">
      <alignment horizontal="right" vertical="center"/>
    </xf>
    <xf numFmtId="167" fontId="3" fillId="2" borderId="49" xfId="1" applyNumberFormat="1" applyFill="1" applyBorder="1" applyAlignment="1">
      <alignment horizontal="right" vertical="center"/>
    </xf>
    <xf numFmtId="167" fontId="3" fillId="5" borderId="53" xfId="1" applyNumberFormat="1" applyFill="1" applyBorder="1" applyAlignment="1">
      <alignment horizontal="right" vertical="center"/>
    </xf>
    <xf numFmtId="0" fontId="6" fillId="0" borderId="0" xfId="1" applyFont="1" applyAlignment="1">
      <alignment horizontal="left"/>
    </xf>
    <xf numFmtId="0" fontId="6" fillId="0" borderId="0" xfId="1" applyFont="1" applyAlignment="1">
      <alignment horizontal="left" wrapText="1"/>
    </xf>
    <xf numFmtId="0" fontId="3" fillId="2" borderId="18" xfId="1" applyFill="1" applyBorder="1" applyAlignment="1">
      <alignment horizontal="right" indent="2"/>
    </xf>
    <xf numFmtId="0" fontId="3" fillId="6" borderId="62" xfId="1" applyFill="1" applyBorder="1" applyAlignment="1">
      <alignment horizontal="right" indent="2"/>
    </xf>
    <xf numFmtId="167" fontId="3" fillId="5" borderId="2" xfId="1" applyNumberFormat="1" applyFill="1" applyBorder="1" applyAlignment="1">
      <alignment horizontal="right" vertical="center"/>
    </xf>
    <xf numFmtId="167" fontId="3" fillId="5" borderId="32" xfId="1" applyNumberFormat="1" applyFill="1" applyBorder="1" applyAlignment="1">
      <alignment horizontal="left" vertical="center"/>
    </xf>
    <xf numFmtId="167" fontId="3" fillId="2" borderId="31" xfId="1" applyNumberFormat="1" applyFill="1" applyBorder="1" applyAlignment="1">
      <alignment horizontal="right" vertical="center"/>
    </xf>
    <xf numFmtId="167" fontId="3" fillId="2" borderId="28" xfId="1" applyNumberFormat="1" applyFill="1" applyBorder="1" applyAlignment="1">
      <alignment horizontal="right" vertical="center"/>
    </xf>
    <xf numFmtId="167" fontId="3" fillId="2" borderId="52" xfId="1" applyNumberFormat="1" applyFill="1" applyBorder="1" applyAlignment="1">
      <alignment horizontal="right" vertical="center"/>
    </xf>
    <xf numFmtId="167" fontId="3" fillId="5" borderId="53" xfId="1" applyNumberFormat="1" applyFill="1" applyBorder="1" applyAlignment="1">
      <alignment horizontal="right"/>
    </xf>
    <xf numFmtId="0" fontId="17" fillId="13" borderId="3" xfId="1" applyFont="1" applyFill="1" applyBorder="1" applyAlignment="1">
      <alignment vertical="center"/>
    </xf>
    <xf numFmtId="0" fontId="17" fillId="13" borderId="6" xfId="1" applyFont="1" applyFill="1" applyBorder="1" applyAlignment="1">
      <alignment wrapText="1"/>
    </xf>
    <xf numFmtId="167" fontId="17" fillId="13" borderId="6" xfId="1" applyNumberFormat="1" applyFont="1" applyFill="1" applyBorder="1" applyAlignment="1">
      <alignment horizontal="right"/>
    </xf>
    <xf numFmtId="167" fontId="17" fillId="13" borderId="4" xfId="1" applyNumberFormat="1" applyFont="1" applyFill="1" applyBorder="1" applyAlignment="1">
      <alignment horizontal="right"/>
    </xf>
    <xf numFmtId="167" fontId="17" fillId="13" borderId="66" xfId="1" applyNumberFormat="1" applyFont="1" applyFill="1" applyBorder="1" applyAlignment="1">
      <alignment horizontal="right" vertical="center"/>
    </xf>
    <xf numFmtId="167" fontId="17" fillId="13" borderId="53" xfId="1" applyNumberFormat="1" applyFont="1" applyFill="1" applyBorder="1" applyAlignment="1">
      <alignment horizontal="right"/>
    </xf>
    <xf numFmtId="0" fontId="7" fillId="2" borderId="0" xfId="1" applyFont="1" applyFill="1" applyAlignment="1">
      <alignment horizontal="left" wrapText="1"/>
    </xf>
    <xf numFmtId="167" fontId="7" fillId="2" borderId="1" xfId="1" applyNumberFormat="1" applyFont="1" applyFill="1" applyBorder="1" applyAlignment="1">
      <alignment horizontal="right" vertical="center"/>
    </xf>
    <xf numFmtId="0" fontId="17" fillId="13" borderId="6" xfId="1" applyFont="1" applyFill="1" applyBorder="1" applyAlignment="1">
      <alignment vertical="center"/>
    </xf>
    <xf numFmtId="2" fontId="7" fillId="13" borderId="6" xfId="1" applyNumberFormat="1" applyFont="1" applyFill="1" applyBorder="1" applyAlignment="1">
      <alignment horizontal="right"/>
    </xf>
    <xf numFmtId="2" fontId="7" fillId="13" borderId="67" xfId="1" applyNumberFormat="1" applyFont="1" applyFill="1" applyBorder="1" applyAlignment="1">
      <alignment horizontal="right"/>
    </xf>
    <xf numFmtId="167" fontId="17" fillId="13" borderId="6" xfId="1" applyNumberFormat="1" applyFont="1" applyFill="1" applyBorder="1" applyAlignment="1">
      <alignment horizontal="right" vertical="center"/>
    </xf>
    <xf numFmtId="167" fontId="17" fillId="13" borderId="68" xfId="1" applyNumberFormat="1" applyFont="1" applyFill="1" applyBorder="1" applyAlignment="1">
      <alignment horizontal="right" vertical="center"/>
    </xf>
    <xf numFmtId="167" fontId="17" fillId="13" borderId="55" xfId="1" applyNumberFormat="1" applyFont="1" applyFill="1" applyBorder="1" applyAlignment="1">
      <alignment horizontal="right"/>
    </xf>
    <xf numFmtId="0" fontId="3" fillId="0" borderId="0" xfId="1" applyAlignment="1">
      <alignment horizontal="left"/>
    </xf>
    <xf numFmtId="0" fontId="25" fillId="0" borderId="0" xfId="1" applyFont="1" applyAlignment="1">
      <alignment horizontal="center" wrapText="1"/>
    </xf>
    <xf numFmtId="0" fontId="20" fillId="0" borderId="0" xfId="1" applyFont="1"/>
    <xf numFmtId="0" fontId="3" fillId="9" borderId="1" xfId="1" applyFill="1" applyBorder="1"/>
    <xf numFmtId="0" fontId="3" fillId="9" borderId="6" xfId="1" applyFill="1" applyBorder="1"/>
    <xf numFmtId="0" fontId="3" fillId="9" borderId="9" xfId="1" applyFill="1" applyBorder="1"/>
    <xf numFmtId="0" fontId="3" fillId="2" borderId="0" xfId="1" applyFill="1" applyAlignment="1">
      <alignment horizontal="left" vertical="center"/>
    </xf>
    <xf numFmtId="0" fontId="7" fillId="0" borderId="0" xfId="1" applyFont="1" applyAlignment="1">
      <alignment vertical="center" wrapText="1"/>
    </xf>
    <xf numFmtId="0" fontId="11" fillId="0" borderId="0" xfId="1" applyFont="1" applyAlignment="1">
      <alignment horizontal="left" vertical="center"/>
    </xf>
    <xf numFmtId="0" fontId="3" fillId="2" borderId="22" xfId="1" applyFill="1" applyBorder="1"/>
    <xf numFmtId="0" fontId="3" fillId="0" borderId="0" xfId="1" applyAlignment="1" applyProtection="1">
      <alignment horizontal="left"/>
      <protection locked="0"/>
    </xf>
    <xf numFmtId="0" fontId="3" fillId="0" borderId="0" xfId="1" applyProtection="1">
      <protection locked="0"/>
    </xf>
    <xf numFmtId="0" fontId="20" fillId="0" borderId="0" xfId="1" applyFont="1" applyProtection="1">
      <protection locked="0"/>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19" fillId="0" borderId="0" xfId="1" applyFont="1" applyProtection="1">
      <protection locked="0"/>
    </xf>
    <xf numFmtId="0" fontId="7" fillId="11" borderId="77" xfId="1" applyFont="1" applyFill="1" applyBorder="1" applyAlignment="1">
      <alignment horizontal="right" vertical="center"/>
    </xf>
    <xf numFmtId="0" fontId="7" fillId="2" borderId="36" xfId="1" applyFont="1" applyFill="1" applyBorder="1" applyAlignment="1">
      <alignment vertical="center" wrapText="1"/>
    </xf>
    <xf numFmtId="2" fontId="7" fillId="15" borderId="87" xfId="1" applyNumberFormat="1" applyFont="1" applyFill="1" applyBorder="1" applyAlignment="1" applyProtection="1">
      <alignment vertical="center" wrapText="1"/>
      <protection locked="0"/>
    </xf>
    <xf numFmtId="2" fontId="7" fillId="15" borderId="88" xfId="1" applyNumberFormat="1" applyFont="1" applyFill="1" applyBorder="1" applyAlignment="1" applyProtection="1">
      <alignment vertical="center" wrapText="1"/>
      <protection locked="0"/>
    </xf>
    <xf numFmtId="2" fontId="7" fillId="15" borderId="89" xfId="1" applyNumberFormat="1" applyFont="1" applyFill="1" applyBorder="1" applyAlignment="1" applyProtection="1">
      <alignment vertical="center" wrapText="1"/>
      <protection locked="0"/>
    </xf>
    <xf numFmtId="2" fontId="7" fillId="15" borderId="90" xfId="1" applyNumberFormat="1" applyFont="1" applyFill="1" applyBorder="1" applyAlignment="1" applyProtection="1">
      <alignment vertical="center" wrapText="1"/>
      <protection locked="0"/>
    </xf>
    <xf numFmtId="0" fontId="16" fillId="9" borderId="38" xfId="1" applyFont="1" applyFill="1" applyBorder="1" applyAlignment="1">
      <alignment horizontal="left" vertical="center" wrapText="1" indent="1"/>
    </xf>
    <xf numFmtId="0" fontId="3" fillId="6" borderId="91" xfId="1" applyFill="1" applyBorder="1" applyAlignment="1">
      <alignment horizontal="right" vertical="center" wrapText="1"/>
    </xf>
    <xf numFmtId="0" fontId="3" fillId="6" borderId="92" xfId="1" applyFill="1" applyBorder="1" applyAlignment="1">
      <alignment horizontal="right" vertical="center" wrapText="1"/>
    </xf>
    <xf numFmtId="0" fontId="3" fillId="6" borderId="93" xfId="1" applyFill="1" applyBorder="1" applyAlignment="1">
      <alignment horizontal="right" vertical="center" wrapText="1"/>
    </xf>
    <xf numFmtId="0" fontId="3" fillId="6" borderId="94" xfId="1" applyFill="1" applyBorder="1" applyAlignment="1">
      <alignment horizontal="right" vertical="center" wrapText="1"/>
    </xf>
    <xf numFmtId="0" fontId="26" fillId="0" borderId="0" xfId="1" applyFont="1" applyAlignment="1">
      <alignment horizontal="left"/>
    </xf>
    <xf numFmtId="2" fontId="3" fillId="15" borderId="38" xfId="1" applyNumberFormat="1" applyFill="1" applyBorder="1" applyAlignment="1" applyProtection="1">
      <alignment horizontal="left" vertical="top" wrapText="1" indent="1"/>
      <protection locked="0"/>
    </xf>
    <xf numFmtId="2" fontId="3" fillId="12" borderId="91" xfId="1" applyNumberFormat="1" applyFill="1" applyBorder="1" applyAlignment="1" applyProtection="1">
      <alignment vertical="center" wrapText="1"/>
      <protection locked="0"/>
    </xf>
    <xf numFmtId="2" fontId="3" fillId="12" borderId="92" xfId="1" applyNumberFormat="1" applyFill="1" applyBorder="1" applyAlignment="1" applyProtection="1">
      <alignment vertical="center" wrapText="1"/>
      <protection locked="0"/>
    </xf>
    <xf numFmtId="2" fontId="3" fillId="12" borderId="93" xfId="1" applyNumberFormat="1" applyFill="1" applyBorder="1" applyAlignment="1" applyProtection="1">
      <alignment vertical="center" wrapText="1"/>
      <protection locked="0"/>
    </xf>
    <xf numFmtId="2" fontId="3" fillId="12" borderId="94" xfId="1" applyNumberFormat="1" applyFill="1" applyBorder="1" applyAlignment="1" applyProtection="1">
      <alignment vertical="center" wrapText="1"/>
      <protection locked="0"/>
    </xf>
    <xf numFmtId="2" fontId="3" fillId="15" borderId="38" xfId="1" applyNumberFormat="1" applyFill="1" applyBorder="1" applyAlignment="1" applyProtection="1">
      <alignment horizontal="left" vertical="center" wrapText="1" indent="2"/>
      <protection locked="0"/>
    </xf>
    <xf numFmtId="2" fontId="3" fillId="15" borderId="30" xfId="1" applyNumberFormat="1" applyFill="1" applyBorder="1" applyAlignment="1" applyProtection="1">
      <alignment horizontal="left" vertical="center" wrapText="1" indent="2"/>
      <protection locked="0"/>
    </xf>
    <xf numFmtId="2" fontId="3" fillId="12" borderId="95" xfId="1" applyNumberFormat="1" applyFill="1" applyBorder="1" applyAlignment="1" applyProtection="1">
      <alignment vertical="center" wrapText="1"/>
      <protection locked="0"/>
    </xf>
    <xf numFmtId="2" fontId="3" fillId="12" borderId="96" xfId="1" applyNumberFormat="1" applyFill="1" applyBorder="1" applyAlignment="1" applyProtection="1">
      <alignment vertical="center" wrapText="1"/>
      <protection locked="0"/>
    </xf>
    <xf numFmtId="2" fontId="3" fillId="12" borderId="97" xfId="1" applyNumberFormat="1" applyFill="1" applyBorder="1" applyAlignment="1" applyProtection="1">
      <alignment vertical="center" wrapText="1"/>
      <protection locked="0"/>
    </xf>
    <xf numFmtId="2" fontId="3" fillId="12" borderId="98" xfId="1" applyNumberFormat="1" applyFill="1" applyBorder="1" applyAlignment="1" applyProtection="1">
      <alignment vertical="center" wrapText="1"/>
      <protection locked="0"/>
    </xf>
    <xf numFmtId="0" fontId="27" fillId="13" borderId="62" xfId="1" applyFont="1" applyFill="1" applyBorder="1" applyAlignment="1">
      <alignment vertical="center" wrapText="1"/>
    </xf>
    <xf numFmtId="165" fontId="27" fillId="13" borderId="99" xfId="1" applyNumberFormat="1" applyFont="1" applyFill="1" applyBorder="1" applyAlignment="1">
      <alignment horizontal="right" vertical="center" wrapText="1"/>
    </xf>
    <xf numFmtId="165" fontId="27" fillId="13" borderId="55" xfId="1" applyNumberFormat="1" applyFont="1" applyFill="1" applyBorder="1" applyAlignment="1">
      <alignment horizontal="right" vertical="center" wrapText="1"/>
    </xf>
    <xf numFmtId="165" fontId="27" fillId="13" borderId="67" xfId="1" applyNumberFormat="1" applyFont="1" applyFill="1" applyBorder="1" applyAlignment="1">
      <alignment horizontal="right" vertical="center" wrapText="1"/>
    </xf>
    <xf numFmtId="165" fontId="27" fillId="13" borderId="66" xfId="1" applyNumberFormat="1" applyFont="1" applyFill="1" applyBorder="1" applyAlignment="1">
      <alignment horizontal="right" vertical="center" wrapText="1"/>
    </xf>
    <xf numFmtId="165" fontId="27" fillId="13" borderId="100" xfId="1" applyNumberFormat="1" applyFont="1" applyFill="1" applyBorder="1" applyAlignment="1">
      <alignment horizontal="right" vertical="center" wrapText="1"/>
    </xf>
    <xf numFmtId="2" fontId="7" fillId="6" borderId="40" xfId="1" applyNumberFormat="1" applyFont="1" applyFill="1" applyBorder="1" applyAlignment="1">
      <alignment vertical="center"/>
    </xf>
    <xf numFmtId="2" fontId="7" fillId="6" borderId="41" xfId="1" applyNumberFormat="1" applyFont="1" applyFill="1" applyBorder="1" applyAlignment="1">
      <alignment vertical="center"/>
    </xf>
    <xf numFmtId="2" fontId="3" fillId="12" borderId="40" xfId="1" applyNumberFormat="1" applyFill="1" applyBorder="1" applyAlignment="1" applyProtection="1">
      <alignment vertical="center" wrapText="1"/>
      <protection locked="0"/>
    </xf>
    <xf numFmtId="2" fontId="3" fillId="12" borderId="41" xfId="1" applyNumberFormat="1" applyFill="1" applyBorder="1" applyAlignment="1" applyProtection="1">
      <alignment vertical="center" wrapText="1"/>
      <protection locked="0"/>
    </xf>
    <xf numFmtId="2" fontId="17" fillId="13" borderId="33" xfId="1" applyNumberFormat="1" applyFont="1" applyFill="1" applyBorder="1" applyAlignment="1">
      <alignment horizontal="right" wrapText="1"/>
    </xf>
    <xf numFmtId="166" fontId="3" fillId="12" borderId="46" xfId="1" applyNumberFormat="1" applyFill="1" applyBorder="1" applyAlignment="1" applyProtection="1">
      <alignment vertical="center" wrapText="1"/>
      <protection locked="0"/>
    </xf>
    <xf numFmtId="2" fontId="17" fillId="13" borderId="67" xfId="1" applyNumberFormat="1" applyFont="1" applyFill="1" applyBorder="1" applyAlignment="1">
      <alignment vertical="center"/>
    </xf>
    <xf numFmtId="2" fontId="17" fillId="13" borderId="6" xfId="1" applyNumberFormat="1" applyFont="1" applyFill="1" applyBorder="1" applyAlignment="1">
      <alignment vertical="center"/>
    </xf>
    <xf numFmtId="2" fontId="17" fillId="13" borderId="55" xfId="1" applyNumberFormat="1" applyFont="1" applyFill="1" applyBorder="1" applyAlignment="1">
      <alignment horizontal="right" vertical="center" wrapText="1"/>
    </xf>
    <xf numFmtId="166" fontId="7" fillId="6" borderId="41" xfId="1" applyNumberFormat="1" applyFont="1" applyFill="1" applyBorder="1"/>
    <xf numFmtId="166" fontId="7" fillId="6" borderId="40" xfId="1" applyNumberFormat="1" applyFont="1" applyFill="1" applyBorder="1"/>
    <xf numFmtId="166" fontId="7" fillId="6" borderId="46" xfId="1" applyNumberFormat="1" applyFont="1" applyFill="1" applyBorder="1"/>
    <xf numFmtId="166" fontId="3" fillId="12" borderId="41" xfId="1" applyNumberFormat="1" applyFill="1" applyBorder="1" applyAlignment="1" applyProtection="1">
      <alignment vertical="center" wrapText="1"/>
      <protection locked="0"/>
    </xf>
    <xf numFmtId="166" fontId="3" fillId="12" borderId="40" xfId="1" applyNumberFormat="1" applyFill="1" applyBorder="1" applyAlignment="1" applyProtection="1">
      <alignment vertical="center" wrapText="1"/>
      <protection locked="0"/>
    </xf>
    <xf numFmtId="166" fontId="3" fillId="12" borderId="49" xfId="1" applyNumberFormat="1" applyFill="1" applyBorder="1" applyAlignment="1" applyProtection="1">
      <alignment vertical="center" wrapText="1"/>
      <protection locked="0"/>
    </xf>
    <xf numFmtId="166" fontId="3" fillId="12" borderId="48" xfId="1" applyNumberFormat="1" applyFill="1" applyBorder="1" applyAlignment="1" applyProtection="1">
      <alignment vertical="center" wrapText="1"/>
      <protection locked="0"/>
    </xf>
    <xf numFmtId="166" fontId="3" fillId="12" borderId="50" xfId="1" applyNumberFormat="1" applyFill="1" applyBorder="1" applyAlignment="1" applyProtection="1">
      <alignment vertical="center" wrapText="1"/>
      <protection locked="0"/>
    </xf>
    <xf numFmtId="166" fontId="3" fillId="12" borderId="28" xfId="1" applyNumberFormat="1" applyFill="1" applyBorder="1" applyAlignment="1" applyProtection="1">
      <alignment vertical="center" wrapText="1"/>
      <protection locked="0"/>
    </xf>
    <xf numFmtId="166" fontId="3" fillId="12" borderId="27" xfId="1" applyNumberFormat="1" applyFill="1" applyBorder="1" applyAlignment="1" applyProtection="1">
      <alignment vertical="center" wrapText="1"/>
      <protection locked="0"/>
    </xf>
    <xf numFmtId="166" fontId="3" fillId="12" borderId="52" xfId="1" applyNumberFormat="1" applyFill="1" applyBorder="1" applyAlignment="1" applyProtection="1">
      <alignment vertical="center" wrapText="1"/>
      <protection locked="0"/>
    </xf>
    <xf numFmtId="165" fontId="17" fillId="13" borderId="33" xfId="1" applyNumberFormat="1" applyFont="1" applyFill="1" applyBorder="1" applyAlignment="1">
      <alignment horizontal="center" vertical="center"/>
    </xf>
    <xf numFmtId="165" fontId="17" fillId="13" borderId="34" xfId="1" applyNumberFormat="1" applyFont="1" applyFill="1" applyBorder="1" applyAlignment="1">
      <alignment horizontal="center" vertical="center"/>
    </xf>
    <xf numFmtId="165" fontId="17" fillId="13" borderId="54" xfId="1" applyNumberFormat="1" applyFont="1" applyFill="1" applyBorder="1" applyAlignment="1">
      <alignment horizontal="center" vertical="center"/>
    </xf>
    <xf numFmtId="165" fontId="17" fillId="13" borderId="55" xfId="1" applyNumberFormat="1" applyFont="1" applyFill="1" applyBorder="1" applyAlignment="1">
      <alignment horizontal="center" vertical="center"/>
    </xf>
    <xf numFmtId="165" fontId="17" fillId="13" borderId="3" xfId="1" applyNumberFormat="1" applyFont="1" applyFill="1" applyBorder="1" applyAlignment="1">
      <alignment horizontal="center" vertical="center" wrapText="1"/>
    </xf>
    <xf numFmtId="165" fontId="17" fillId="13" borderId="4" xfId="1" applyNumberFormat="1" applyFont="1" applyFill="1" applyBorder="1" applyAlignment="1">
      <alignment horizontal="center" vertical="center" wrapText="1"/>
    </xf>
    <xf numFmtId="171" fontId="17" fillId="13" borderId="2" xfId="1" applyNumberFormat="1" applyFont="1" applyFill="1" applyBorder="1" applyAlignment="1">
      <alignment horizontal="right" vertical="center"/>
    </xf>
    <xf numFmtId="171" fontId="17" fillId="13" borderId="64" xfId="1" applyNumberFormat="1" applyFont="1" applyFill="1" applyBorder="1" applyAlignment="1">
      <alignment horizontal="right" vertical="center"/>
    </xf>
    <xf numFmtId="171" fontId="17" fillId="13" borderId="65" xfId="1" applyNumberFormat="1" applyFont="1" applyFill="1" applyBorder="1" applyAlignment="1">
      <alignment horizontal="right" vertical="center"/>
    </xf>
    <xf numFmtId="171" fontId="17" fillId="13" borderId="66" xfId="1" applyNumberFormat="1" applyFont="1" applyFill="1" applyBorder="1" applyAlignment="1">
      <alignment horizontal="right" vertical="center"/>
    </xf>
    <xf numFmtId="2" fontId="3" fillId="12" borderId="13" xfId="1" applyNumberFormat="1" applyFill="1" applyBorder="1" applyAlignment="1">
      <alignment vertical="center" wrapText="1"/>
    </xf>
    <xf numFmtId="0" fontId="29" fillId="2" borderId="0" xfId="1" applyFont="1" applyFill="1"/>
    <xf numFmtId="0" fontId="31" fillId="0" borderId="0" xfId="1" applyFont="1"/>
    <xf numFmtId="166" fontId="7" fillId="12" borderId="25" xfId="1" applyNumberFormat="1" applyFont="1" applyFill="1" applyBorder="1" applyAlignment="1" applyProtection="1">
      <alignment vertical="center" wrapText="1"/>
      <protection locked="0"/>
    </xf>
    <xf numFmtId="166" fontId="7" fillId="6" borderId="40" xfId="1" applyNumberFormat="1" applyFont="1" applyFill="1" applyBorder="1" applyAlignment="1">
      <alignment vertical="center"/>
    </xf>
    <xf numFmtId="166" fontId="7" fillId="6" borderId="41" xfId="1" applyNumberFormat="1" applyFont="1" applyFill="1" applyBorder="1" applyAlignment="1">
      <alignment vertical="center"/>
    </xf>
    <xf numFmtId="166" fontId="7" fillId="6" borderId="42" xfId="1" applyNumberFormat="1" applyFont="1" applyFill="1" applyBorder="1" applyAlignment="1">
      <alignment vertical="center"/>
    </xf>
    <xf numFmtId="166" fontId="3" fillId="12" borderId="42" xfId="1" applyNumberFormat="1" applyFill="1" applyBorder="1" applyAlignment="1" applyProtection="1">
      <alignment vertical="center" wrapText="1"/>
      <protection locked="0"/>
    </xf>
    <xf numFmtId="0" fontId="15" fillId="10" borderId="22" xfId="1" applyFont="1" applyFill="1" applyBorder="1" applyAlignment="1">
      <alignment horizontal="center"/>
    </xf>
    <xf numFmtId="0" fontId="15" fillId="10" borderId="1" xfId="1" applyFont="1" applyFill="1" applyBorder="1" applyAlignment="1">
      <alignment horizontal="center"/>
    </xf>
    <xf numFmtId="0" fontId="15" fillId="10" borderId="9" xfId="1" applyFont="1" applyFill="1" applyBorder="1" applyAlignment="1">
      <alignment horizontal="center"/>
    </xf>
    <xf numFmtId="0" fontId="1" fillId="10" borderId="7" xfId="1" applyFont="1" applyFill="1" applyBorder="1" applyAlignment="1">
      <alignment horizontal="center"/>
    </xf>
    <xf numFmtId="0" fontId="1" fillId="10" borderId="72" xfId="1" applyFont="1" applyFill="1" applyBorder="1" applyAlignment="1">
      <alignment horizontal="center"/>
    </xf>
    <xf numFmtId="0" fontId="1" fillId="11" borderId="83" xfId="1" applyFont="1" applyFill="1" applyBorder="1" applyAlignment="1">
      <alignment horizontal="center"/>
    </xf>
    <xf numFmtId="0" fontId="1" fillId="11" borderId="84" xfId="1" applyFont="1" applyFill="1" applyBorder="1" applyAlignment="1">
      <alignment horizontal="center"/>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7" fillId="11" borderId="85" xfId="1" applyFont="1" applyFill="1" applyBorder="1" applyAlignment="1">
      <alignment horizontal="center" vertical="center"/>
    </xf>
    <xf numFmtId="0" fontId="7" fillId="11" borderId="86" xfId="1" applyFont="1" applyFill="1" applyBorder="1" applyAlignment="1">
      <alignment horizontal="center" vertical="center"/>
    </xf>
    <xf numFmtId="0" fontId="7" fillId="10" borderId="27" xfId="1" applyFont="1" applyFill="1" applyBorder="1" applyAlignment="1">
      <alignment horizontal="center" vertical="center"/>
    </xf>
    <xf numFmtId="0" fontId="7" fillId="10" borderId="28" xfId="1" applyFont="1" applyFill="1" applyBorder="1" applyAlignment="1">
      <alignment horizontal="center" vertical="center"/>
    </xf>
    <xf numFmtId="0" fontId="7" fillId="10" borderId="29" xfId="1" applyFont="1" applyFill="1" applyBorder="1" applyAlignment="1">
      <alignment horizontal="center" vertical="center"/>
    </xf>
    <xf numFmtId="0" fontId="7" fillId="10" borderId="22" xfId="1" applyFont="1" applyFill="1" applyBorder="1" applyAlignment="1">
      <alignment horizontal="center" vertical="center"/>
    </xf>
    <xf numFmtId="0" fontId="7" fillId="10" borderId="1" xfId="1" applyFont="1" applyFill="1" applyBorder="1" applyAlignment="1">
      <alignment horizontal="center" vertical="center"/>
    </xf>
    <xf numFmtId="0" fontId="7" fillId="10" borderId="9" xfId="1" applyFont="1" applyFill="1" applyBorder="1" applyAlignment="1">
      <alignment horizontal="center" vertical="center"/>
    </xf>
    <xf numFmtId="0" fontId="22" fillId="14" borderId="78" xfId="0" applyFont="1" applyFill="1" applyBorder="1" applyAlignment="1">
      <alignment horizontal="center" vertical="center" wrapText="1"/>
    </xf>
    <xf numFmtId="0" fontId="22" fillId="14" borderId="79" xfId="0" applyFont="1" applyFill="1" applyBorder="1" applyAlignment="1">
      <alignment horizontal="center" vertical="center" wrapText="1"/>
    </xf>
    <xf numFmtId="0" fontId="22" fillId="14" borderId="80" xfId="0" applyFont="1" applyFill="1" applyBorder="1" applyAlignment="1">
      <alignment horizontal="center" vertical="center" wrapText="1"/>
    </xf>
    <xf numFmtId="0" fontId="22" fillId="14" borderId="81" xfId="0" applyFont="1" applyFill="1" applyBorder="1" applyAlignment="1">
      <alignment horizontal="center" vertical="center" wrapText="1"/>
    </xf>
    <xf numFmtId="0" fontId="22" fillId="14" borderId="82" xfId="0" applyFont="1" applyFill="1" applyBorder="1" applyAlignment="1">
      <alignment horizontal="center" vertical="center" wrapText="1"/>
    </xf>
    <xf numFmtId="0" fontId="22" fillId="14" borderId="70" xfId="0" applyFont="1" applyFill="1" applyBorder="1" applyAlignment="1">
      <alignment horizontal="center" vertical="center" wrapText="1"/>
    </xf>
    <xf numFmtId="0" fontId="7" fillId="10" borderId="3" xfId="1" applyFont="1" applyFill="1" applyBorder="1" applyAlignment="1">
      <alignment horizontal="center" vertical="center"/>
    </xf>
    <xf numFmtId="0" fontId="7" fillId="10" borderId="6" xfId="1" applyFont="1" applyFill="1" applyBorder="1" applyAlignment="1">
      <alignment horizontal="center" vertical="center"/>
    </xf>
    <xf numFmtId="0" fontId="3" fillId="5" borderId="0" xfId="1" applyFill="1" applyAlignment="1" applyProtection="1">
      <alignment horizontal="left" vertical="top" wrapText="1"/>
      <protection locked="0"/>
    </xf>
    <xf numFmtId="0" fontId="10" fillId="7" borderId="3" xfId="1" applyFont="1" applyFill="1" applyBorder="1" applyAlignment="1" applyProtection="1">
      <alignment horizontal="center" vertical="center"/>
      <protection locked="0"/>
    </xf>
    <xf numFmtId="0" fontId="10" fillId="7" borderId="6" xfId="1" applyFont="1" applyFill="1" applyBorder="1" applyAlignment="1" applyProtection="1">
      <alignment horizontal="center" vertical="center"/>
      <protection locked="0"/>
    </xf>
    <xf numFmtId="0" fontId="10" fillId="7" borderId="4" xfId="1" applyFont="1" applyFill="1" applyBorder="1" applyAlignment="1" applyProtection="1">
      <alignment horizontal="center" vertical="center"/>
      <protection locked="0"/>
    </xf>
    <xf numFmtId="0" fontId="10" fillId="7" borderId="3" xfId="1" applyFont="1" applyFill="1" applyBorder="1" applyAlignment="1">
      <alignment horizontal="center" vertical="center"/>
    </xf>
    <xf numFmtId="0" fontId="10" fillId="7" borderId="4" xfId="1" applyFont="1" applyFill="1" applyBorder="1" applyAlignment="1">
      <alignment horizontal="center" vertical="center"/>
    </xf>
    <xf numFmtId="0" fontId="15" fillId="6" borderId="36" xfId="1" applyFont="1" applyFill="1" applyBorder="1" applyAlignment="1">
      <alignment horizontal="center"/>
    </xf>
    <xf numFmtId="0" fontId="15" fillId="6" borderId="37" xfId="1" applyFont="1" applyFill="1" applyBorder="1" applyAlignment="1">
      <alignment horizontal="center"/>
    </xf>
    <xf numFmtId="0" fontId="15" fillId="10" borderId="23" xfId="1" applyFont="1" applyFill="1" applyBorder="1" applyAlignment="1">
      <alignment horizontal="center"/>
    </xf>
    <xf numFmtId="0" fontId="15" fillId="10" borderId="24" xfId="1" applyFont="1" applyFill="1" applyBorder="1" applyAlignment="1">
      <alignment horizontal="center"/>
    </xf>
    <xf numFmtId="0" fontId="15" fillId="10" borderId="25" xfId="1" applyFont="1" applyFill="1" applyBorder="1" applyAlignment="1">
      <alignment horizontal="center"/>
    </xf>
    <xf numFmtId="0" fontId="15" fillId="6" borderId="3" xfId="1" applyFont="1" applyFill="1" applyBorder="1" applyAlignment="1">
      <alignment horizontal="center"/>
    </xf>
    <xf numFmtId="0" fontId="15" fillId="6" borderId="4" xfId="1" applyFont="1" applyFill="1" applyBorder="1" applyAlignment="1">
      <alignment horizontal="center"/>
    </xf>
    <xf numFmtId="0" fontId="15" fillId="10" borderId="7" xfId="1" applyFont="1" applyFill="1" applyBorder="1" applyAlignment="1">
      <alignment horizontal="center"/>
    </xf>
    <xf numFmtId="0" fontId="15" fillId="10" borderId="8" xfId="1" applyFont="1" applyFill="1" applyBorder="1" applyAlignment="1">
      <alignment horizontal="center"/>
    </xf>
    <xf numFmtId="0" fontId="15" fillId="10" borderId="72" xfId="1" applyFont="1" applyFill="1" applyBorder="1" applyAlignment="1">
      <alignment horizontal="center"/>
    </xf>
    <xf numFmtId="0" fontId="7" fillId="6" borderId="73" xfId="0" applyFont="1" applyFill="1" applyBorder="1" applyAlignment="1">
      <alignment horizontal="center" vertical="center"/>
    </xf>
    <xf numFmtId="0" fontId="7" fillId="6" borderId="74" xfId="0" applyFont="1" applyFill="1" applyBorder="1" applyAlignment="1">
      <alignment horizontal="center" vertical="center"/>
    </xf>
    <xf numFmtId="0" fontId="32" fillId="2" borderId="9" xfId="1" applyFont="1" applyFill="1" applyBorder="1" applyAlignment="1" applyProtection="1">
      <alignment horizontal="left" vertical="center" wrapText="1"/>
      <protection locked="0"/>
    </xf>
    <xf numFmtId="0" fontId="32" fillId="2" borderId="26" xfId="1" applyFont="1" applyFill="1" applyBorder="1" applyAlignment="1" applyProtection="1">
      <alignment horizontal="left" vertical="center" wrapText="1"/>
      <protection locked="0"/>
    </xf>
  </cellXfs>
  <cellStyles count="4">
    <cellStyle name="dms_NUM" xfId="3" xr:uid="{29B29D74-C32F-4B89-B97E-7083439D5CCF}"/>
    <cellStyle name="Normal" xfId="0" builtinId="0"/>
    <cellStyle name="Normal 10" xfId="2" xr:uid="{00000000-0005-0000-0000-000002000000}"/>
    <cellStyle name="Normal 1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1C29-D434-4C27-8EA4-CBB1BD7A5047}">
  <dimension ref="A1:Y84"/>
  <sheetViews>
    <sheetView showGridLines="0" tabSelected="1" topLeftCell="E1" zoomScale="80" zoomScaleNormal="80" workbookViewId="0">
      <selection activeCell="O62" sqref="O62"/>
    </sheetView>
  </sheetViews>
  <sheetFormatPr defaultColWidth="9.140625" defaultRowHeight="15" zeroHeight="1"/>
  <cols>
    <col min="1" max="1" width="3.5703125" style="11" customWidth="1"/>
    <col min="2" max="2" width="85.85546875" style="5" customWidth="1"/>
    <col min="3" max="14" width="15.28515625" style="5" customWidth="1"/>
    <col min="15" max="21" width="13.7109375" style="5" customWidth="1"/>
    <col min="22" max="23" width="13.7109375" style="4" customWidth="1"/>
    <col min="24" max="25" width="13.7109375" style="5" customWidth="1"/>
    <col min="26" max="16383" width="9.140625" style="5"/>
    <col min="16384" max="16384" width="10.7109375" style="5" customWidth="1"/>
  </cols>
  <sheetData>
    <row r="1" spans="1:23" ht="30" customHeight="1">
      <c r="A1" s="4"/>
      <c r="B1" s="1" t="s">
        <v>0</v>
      </c>
      <c r="C1" s="2"/>
      <c r="D1" s="2"/>
      <c r="E1" s="2"/>
      <c r="F1" s="2"/>
      <c r="G1" s="3"/>
      <c r="H1" s="3"/>
      <c r="I1" s="3"/>
      <c r="J1" s="3"/>
      <c r="K1" s="3"/>
      <c r="L1" s="3"/>
      <c r="M1" s="3"/>
      <c r="N1" s="3"/>
      <c r="O1" s="3"/>
      <c r="P1" s="3"/>
      <c r="Q1" s="3"/>
      <c r="R1" s="3"/>
      <c r="S1" s="3"/>
      <c r="T1" s="3"/>
      <c r="U1" s="3"/>
    </row>
    <row r="2" spans="1:23" ht="30" customHeight="1">
      <c r="A2" s="4"/>
      <c r="B2" s="6" t="s">
        <v>1</v>
      </c>
      <c r="C2" s="7"/>
      <c r="D2" s="7"/>
      <c r="E2" s="7"/>
      <c r="F2" s="7"/>
      <c r="G2" s="3"/>
      <c r="H2" s="3"/>
      <c r="I2" s="3"/>
      <c r="J2" s="3"/>
      <c r="K2" s="3"/>
      <c r="L2" s="3"/>
      <c r="M2" s="3"/>
      <c r="N2" s="3"/>
      <c r="O2" s="3"/>
      <c r="P2" s="3"/>
      <c r="Q2" s="3"/>
      <c r="R2" s="3"/>
      <c r="S2" s="3"/>
      <c r="T2" s="3"/>
      <c r="U2" s="3"/>
    </row>
    <row r="3" spans="1:23" ht="30" customHeight="1">
      <c r="A3" s="4"/>
      <c r="B3" s="6" t="s">
        <v>2</v>
      </c>
      <c r="C3" s="2"/>
      <c r="D3" s="2"/>
      <c r="E3" s="2"/>
      <c r="F3" s="2"/>
      <c r="G3" s="3"/>
      <c r="H3" s="3"/>
      <c r="I3" s="3"/>
      <c r="J3" s="3"/>
      <c r="K3" s="3"/>
      <c r="L3" s="3"/>
      <c r="M3" s="3"/>
      <c r="N3" s="3"/>
      <c r="O3" s="3"/>
      <c r="P3" s="3"/>
      <c r="Q3" s="3"/>
      <c r="R3" s="3"/>
      <c r="S3" s="3"/>
      <c r="T3" s="3"/>
      <c r="U3" s="3"/>
    </row>
    <row r="4" spans="1:23" s="10" customFormat="1" ht="30" customHeight="1">
      <c r="A4" s="4"/>
      <c r="B4" s="8" t="s">
        <v>3</v>
      </c>
      <c r="C4" s="9"/>
      <c r="D4" s="9"/>
      <c r="E4" s="9"/>
      <c r="F4" s="9"/>
      <c r="G4" s="9"/>
      <c r="H4" s="9"/>
      <c r="I4" s="9"/>
      <c r="J4" s="9"/>
      <c r="K4" s="9"/>
      <c r="L4" s="9"/>
      <c r="M4" s="9"/>
      <c r="N4" s="9"/>
      <c r="O4" s="9"/>
      <c r="P4" s="9"/>
      <c r="Q4" s="9"/>
      <c r="R4" s="9"/>
      <c r="S4" s="9"/>
      <c r="T4" s="9"/>
      <c r="U4" s="9"/>
      <c r="V4" s="4"/>
      <c r="W4" s="4"/>
    </row>
    <row r="5" spans="1:23" ht="24" customHeight="1">
      <c r="A5" s="4"/>
      <c r="B5" s="4"/>
      <c r="C5" s="4"/>
      <c r="D5" s="4"/>
      <c r="E5" s="4"/>
      <c r="F5" s="4"/>
      <c r="G5" s="4"/>
      <c r="H5" s="4"/>
      <c r="I5" s="4"/>
      <c r="J5" s="4"/>
      <c r="K5" s="4"/>
      <c r="L5" s="4"/>
      <c r="M5" s="4"/>
      <c r="N5" s="4"/>
      <c r="O5" s="4"/>
      <c r="P5" s="4"/>
      <c r="Q5" s="4"/>
      <c r="R5" s="4"/>
      <c r="S5" s="4"/>
      <c r="T5" s="4"/>
      <c r="U5" s="4"/>
    </row>
    <row r="6" spans="1:23" ht="25.5" customHeight="1">
      <c r="A6" s="4"/>
      <c r="B6" s="12" t="s">
        <v>4</v>
      </c>
      <c r="C6" s="4"/>
      <c r="D6" s="4"/>
      <c r="E6" s="4"/>
      <c r="F6" s="4"/>
      <c r="G6" s="4"/>
      <c r="H6" s="4"/>
      <c r="I6" s="4"/>
      <c r="J6" s="4"/>
      <c r="K6" s="4"/>
      <c r="L6" s="4"/>
      <c r="M6" s="4"/>
      <c r="N6" s="4"/>
      <c r="O6" s="4"/>
      <c r="P6" s="4"/>
      <c r="Q6" s="4"/>
      <c r="R6" s="4"/>
      <c r="S6" s="4"/>
      <c r="T6" s="4"/>
      <c r="U6" s="4"/>
    </row>
    <row r="7" spans="1:23" ht="12.75">
      <c r="A7" s="4"/>
      <c r="B7" s="307" t="s">
        <v>5</v>
      </c>
      <c r="C7" s="307"/>
      <c r="D7" s="307"/>
      <c r="E7" s="4"/>
      <c r="F7" s="4"/>
      <c r="G7" s="4"/>
      <c r="H7" s="4"/>
      <c r="I7" s="4"/>
      <c r="J7" s="4"/>
      <c r="K7" s="4"/>
      <c r="L7" s="4"/>
      <c r="M7" s="4"/>
      <c r="N7" s="4"/>
      <c r="O7" s="4"/>
      <c r="P7" s="4"/>
      <c r="Q7" s="4"/>
      <c r="R7" s="4"/>
      <c r="S7" s="4"/>
      <c r="T7" s="4"/>
      <c r="U7" s="4"/>
    </row>
    <row r="8" spans="1:23" ht="12.75">
      <c r="A8" s="4"/>
      <c r="B8" s="4"/>
      <c r="C8" s="4"/>
      <c r="D8" s="4"/>
      <c r="E8" s="4"/>
      <c r="F8" s="4"/>
      <c r="G8" s="4"/>
      <c r="H8" s="4"/>
      <c r="I8" s="4"/>
      <c r="J8" s="4"/>
      <c r="K8" s="4"/>
      <c r="L8" s="4"/>
      <c r="M8" s="4"/>
      <c r="N8" s="4"/>
      <c r="O8" s="4"/>
      <c r="P8" s="4"/>
      <c r="Q8" s="4"/>
      <c r="R8" s="4"/>
      <c r="S8" s="4"/>
      <c r="T8" s="4"/>
      <c r="U8" s="4"/>
    </row>
    <row r="9" spans="1:23" ht="13.5" thickBot="1">
      <c r="A9" s="4"/>
      <c r="B9" s="4"/>
      <c r="C9" s="4"/>
      <c r="D9" s="4"/>
      <c r="E9" s="4"/>
      <c r="F9" s="4"/>
      <c r="G9" s="4"/>
      <c r="H9" s="4"/>
      <c r="I9" s="4"/>
      <c r="J9" s="4"/>
      <c r="K9" s="4"/>
      <c r="L9" s="4"/>
      <c r="M9" s="4"/>
      <c r="N9" s="4"/>
      <c r="O9" s="4"/>
      <c r="P9" s="4"/>
      <c r="Q9" s="4"/>
      <c r="R9" s="4"/>
      <c r="S9" s="4"/>
      <c r="T9" s="4"/>
      <c r="U9" s="4"/>
    </row>
    <row r="10" spans="1:23" ht="24.75" customHeight="1" thickBot="1">
      <c r="A10" s="4"/>
      <c r="B10" s="31" t="s">
        <v>6</v>
      </c>
      <c r="C10" s="32"/>
      <c r="D10" s="32"/>
      <c r="E10" s="32"/>
      <c r="F10" s="32"/>
      <c r="G10" s="32"/>
      <c r="H10" s="32"/>
      <c r="I10" s="32"/>
      <c r="J10" s="32"/>
      <c r="K10" s="32"/>
      <c r="L10" s="32"/>
      <c r="M10" s="33"/>
      <c r="N10" s="4"/>
      <c r="O10" s="4"/>
      <c r="P10" s="4"/>
      <c r="Q10" s="4"/>
      <c r="R10" s="4"/>
      <c r="S10" s="4"/>
      <c r="T10" s="4"/>
      <c r="U10" s="4"/>
    </row>
    <row r="11" spans="1:23" ht="18.75" thickBot="1">
      <c r="A11" s="4"/>
      <c r="B11" s="13"/>
      <c r="C11" s="308" t="s">
        <v>7</v>
      </c>
      <c r="D11" s="309"/>
      <c r="E11" s="309"/>
      <c r="F11" s="309"/>
      <c r="G11" s="309"/>
      <c r="H11" s="309"/>
      <c r="I11" s="309"/>
      <c r="J11" s="309"/>
      <c r="K11" s="310"/>
      <c r="L11" s="311" t="s">
        <v>8</v>
      </c>
      <c r="M11" s="312"/>
      <c r="N11" s="4"/>
      <c r="O11" s="4"/>
      <c r="P11" s="4"/>
      <c r="Q11" s="4"/>
      <c r="R11" s="4"/>
      <c r="S11" s="4"/>
      <c r="T11" s="4"/>
      <c r="U11" s="4"/>
    </row>
    <row r="12" spans="1:23" ht="18.75" thickBot="1">
      <c r="A12" s="4"/>
      <c r="B12" s="13"/>
      <c r="C12" s="34" t="s">
        <v>9</v>
      </c>
      <c r="D12" s="35" t="s">
        <v>52</v>
      </c>
      <c r="E12" s="35" t="s">
        <v>44</v>
      </c>
      <c r="F12" s="35" t="s">
        <v>53</v>
      </c>
      <c r="G12" s="35" t="s">
        <v>48</v>
      </c>
      <c r="H12" s="35" t="s">
        <v>46</v>
      </c>
      <c r="I12" s="35" t="s">
        <v>49</v>
      </c>
      <c r="J12" s="35" t="s">
        <v>47</v>
      </c>
      <c r="K12" s="35" t="s">
        <v>31</v>
      </c>
      <c r="L12" s="35" t="s">
        <v>50</v>
      </c>
      <c r="M12" s="36" t="s">
        <v>54</v>
      </c>
      <c r="N12" s="4"/>
      <c r="O12" s="4"/>
      <c r="P12" s="4"/>
      <c r="Q12" s="4"/>
      <c r="R12" s="4"/>
      <c r="S12" s="4"/>
      <c r="T12" s="4"/>
      <c r="U12" s="4"/>
    </row>
    <row r="13" spans="1:23" ht="15.75" customHeight="1">
      <c r="A13" s="4"/>
      <c r="B13" s="37" t="s">
        <v>10</v>
      </c>
      <c r="C13" s="38">
        <v>108.4</v>
      </c>
      <c r="D13" s="38">
        <v>110</v>
      </c>
      <c r="E13" s="38">
        <v>112.1</v>
      </c>
      <c r="F13" s="39">
        <v>114.1</v>
      </c>
      <c r="G13" s="39">
        <v>116.2</v>
      </c>
      <c r="H13" s="39">
        <v>117.2</v>
      </c>
      <c r="I13" s="40">
        <v>121.3</v>
      </c>
      <c r="J13" s="40">
        <v>130.80000000000001</v>
      </c>
      <c r="K13" s="40">
        <v>136.1</v>
      </c>
      <c r="L13" s="40">
        <v>139.4</v>
      </c>
      <c r="M13" s="274">
        <v>143.58200000000002</v>
      </c>
      <c r="N13" s="276"/>
      <c r="O13" s="4"/>
      <c r="P13" s="4"/>
      <c r="Q13" s="4"/>
      <c r="R13" s="4"/>
      <c r="S13" s="4"/>
      <c r="T13" s="4"/>
      <c r="U13" s="4"/>
    </row>
    <row r="14" spans="1:23" ht="12.75">
      <c r="A14" s="4"/>
      <c r="B14" s="41" t="s">
        <v>11</v>
      </c>
      <c r="C14" s="42"/>
      <c r="D14" s="43">
        <f t="shared" ref="D14:H14" si="0">D13/C13-1</f>
        <v>1.4760147601476037E-2</v>
      </c>
      <c r="E14" s="43">
        <f t="shared" si="0"/>
        <v>1.9090909090909047E-2</v>
      </c>
      <c r="F14" s="43">
        <f t="shared" si="0"/>
        <v>1.7841213202497874E-2</v>
      </c>
      <c r="G14" s="43">
        <f t="shared" si="0"/>
        <v>1.8404907975460238E-2</v>
      </c>
      <c r="H14" s="43">
        <f t="shared" si="0"/>
        <v>8.6058519793459354E-3</v>
      </c>
      <c r="I14" s="44">
        <f>I13/H13-1</f>
        <v>3.4982935153583528E-2</v>
      </c>
      <c r="J14" s="44">
        <f>J13/I13-1</f>
        <v>7.8318219291014124E-2</v>
      </c>
      <c r="K14" s="44">
        <f>K13/J13-1</f>
        <v>4.0519877675840865E-2</v>
      </c>
      <c r="L14" s="44">
        <f>L13/K13-1</f>
        <v>2.4246877296105973E-2</v>
      </c>
      <c r="M14" s="45">
        <v>3.6999999999999998E-2</v>
      </c>
      <c r="N14" s="4"/>
      <c r="O14" s="4"/>
      <c r="P14" s="4"/>
      <c r="Q14" s="4"/>
      <c r="R14" s="4"/>
      <c r="S14" s="4"/>
      <c r="T14" s="4"/>
      <c r="U14" s="4"/>
    </row>
    <row r="15" spans="1:23" s="4" customFormat="1" ht="13.5" thickBot="1">
      <c r="B15" s="46" t="s">
        <v>55</v>
      </c>
      <c r="C15" s="47">
        <f>D15/(1+D14)</f>
        <v>0.74987306115616037</v>
      </c>
      <c r="D15" s="48">
        <f>E15/(1+E14)</f>
        <v>0.76094129822119594</v>
      </c>
      <c r="E15" s="48">
        <f t="shared" ref="E15:H15" si="1">F15/(1+F14)</f>
        <v>0.77546835936905512</v>
      </c>
      <c r="F15" s="48">
        <f t="shared" si="1"/>
        <v>0.78930365570034966</v>
      </c>
      <c r="G15" s="48">
        <f t="shared" si="1"/>
        <v>0.80383071684820895</v>
      </c>
      <c r="H15" s="48">
        <f t="shared" si="1"/>
        <v>0.81074836501385616</v>
      </c>
      <c r="I15" s="49">
        <f>J15/(1+J14)</f>
        <v>0.83911072249300978</v>
      </c>
      <c r="J15" s="49">
        <f>K15/(1+K14)</f>
        <v>0.90482838006665856</v>
      </c>
      <c r="K15" s="49">
        <f>L15/(1+L14)</f>
        <v>0.94149191534458876</v>
      </c>
      <c r="L15" s="49">
        <f>M15/(1+M14)</f>
        <v>0.96432015429122475</v>
      </c>
      <c r="M15" s="50">
        <v>1</v>
      </c>
    </row>
    <row r="16" spans="1:23" s="4" customFormat="1" ht="12.75"/>
    <row r="17" spans="1:25" s="4" customFormat="1" ht="12.75"/>
    <row r="18" spans="1:25" ht="17.25" customHeight="1">
      <c r="A18" s="4"/>
      <c r="B18" s="14" t="s">
        <v>12</v>
      </c>
      <c r="C18" s="14"/>
      <c r="D18" s="14"/>
      <c r="E18" s="14"/>
      <c r="F18" s="14"/>
      <c r="G18" s="14"/>
      <c r="H18" s="14"/>
      <c r="I18" s="14"/>
      <c r="J18" s="14"/>
      <c r="K18" s="14"/>
      <c r="L18" s="14"/>
      <c r="M18" s="14"/>
      <c r="N18" s="14"/>
      <c r="O18" s="14"/>
      <c r="P18" s="14"/>
      <c r="Q18" s="14"/>
      <c r="R18" s="14"/>
      <c r="S18" s="14"/>
      <c r="T18" s="14"/>
      <c r="U18" s="4"/>
    </row>
    <row r="19" spans="1:25" ht="13.5" thickBot="1">
      <c r="A19" s="4"/>
      <c r="B19" s="15"/>
      <c r="C19" s="15"/>
      <c r="D19" s="15"/>
      <c r="E19" s="15"/>
      <c r="F19" s="15"/>
      <c r="G19" s="15"/>
      <c r="H19" s="15"/>
      <c r="I19" s="15"/>
      <c r="J19" s="15"/>
      <c r="K19" s="15"/>
      <c r="L19" s="15"/>
      <c r="M19" s="15"/>
      <c r="N19" s="15"/>
      <c r="O19" s="15"/>
      <c r="P19" s="15"/>
      <c r="Q19" s="15"/>
      <c r="R19" s="15"/>
      <c r="S19" s="15"/>
      <c r="T19" s="15"/>
      <c r="U19" s="4"/>
    </row>
    <row r="20" spans="1:25" s="16" customFormat="1" ht="24.75" customHeight="1" thickBot="1">
      <c r="A20" s="4"/>
      <c r="B20" s="17" t="s">
        <v>13</v>
      </c>
      <c r="C20" s="18"/>
      <c r="D20" s="18"/>
      <c r="E20" s="18"/>
      <c r="F20" s="18"/>
      <c r="G20" s="18"/>
      <c r="H20" s="18"/>
      <c r="I20" s="18"/>
      <c r="J20" s="18"/>
      <c r="K20" s="18"/>
      <c r="L20" s="18"/>
      <c r="M20" s="18"/>
      <c r="N20" s="18"/>
      <c r="O20" s="18"/>
      <c r="P20" s="18"/>
      <c r="Q20" s="18"/>
      <c r="R20" s="18"/>
      <c r="S20" s="24"/>
      <c r="T20" s="4"/>
      <c r="U20" s="4"/>
      <c r="V20" s="4"/>
      <c r="W20" s="4"/>
      <c r="X20" s="4"/>
      <c r="Y20" s="4"/>
    </row>
    <row r="21" spans="1:25" ht="16.5" thickBot="1">
      <c r="A21" s="4"/>
      <c r="B21" s="19"/>
      <c r="C21" s="51"/>
      <c r="D21" s="313" t="s">
        <v>14</v>
      </c>
      <c r="E21" s="314"/>
      <c r="F21" s="315" t="s">
        <v>15</v>
      </c>
      <c r="G21" s="316"/>
      <c r="H21" s="316"/>
      <c r="I21" s="316"/>
      <c r="J21" s="317"/>
      <c r="K21" s="4"/>
      <c r="L21" s="4"/>
      <c r="M21" s="318" t="s">
        <v>14</v>
      </c>
      <c r="N21" s="319"/>
      <c r="O21" s="320" t="s">
        <v>15</v>
      </c>
      <c r="P21" s="321"/>
      <c r="Q21" s="321"/>
      <c r="R21" s="321"/>
      <c r="S21" s="322"/>
      <c r="V21" s="5"/>
      <c r="W21" s="5"/>
    </row>
    <row r="22" spans="1:25" ht="13.5" thickBot="1">
      <c r="A22" s="4"/>
      <c r="B22" s="20"/>
      <c r="C22" s="52"/>
      <c r="D22" s="323" t="s">
        <v>16</v>
      </c>
      <c r="E22" s="324"/>
      <c r="F22" s="293" t="s">
        <v>17</v>
      </c>
      <c r="G22" s="294"/>
      <c r="H22" s="294"/>
      <c r="I22" s="294"/>
      <c r="J22" s="295"/>
      <c r="K22" s="4"/>
      <c r="L22" s="4"/>
      <c r="M22" s="296" t="s">
        <v>58</v>
      </c>
      <c r="N22" s="297"/>
      <c r="O22" s="297"/>
      <c r="P22" s="297"/>
      <c r="Q22" s="297"/>
      <c r="R22" s="297"/>
      <c r="S22" s="298"/>
      <c r="V22" s="5"/>
      <c r="W22" s="5"/>
    </row>
    <row r="23" spans="1:25" ht="13.5" thickBot="1">
      <c r="A23" s="4"/>
      <c r="B23" s="20"/>
      <c r="C23" s="53"/>
      <c r="D23" s="54" t="s">
        <v>44</v>
      </c>
      <c r="E23" s="55" t="s">
        <v>46</v>
      </c>
      <c r="F23" s="56" t="s">
        <v>49</v>
      </c>
      <c r="G23" s="57" t="s">
        <v>47</v>
      </c>
      <c r="H23" s="57" t="s">
        <v>31</v>
      </c>
      <c r="I23" s="57" t="s">
        <v>50</v>
      </c>
      <c r="J23" s="58" t="s">
        <v>54</v>
      </c>
      <c r="K23" s="4"/>
      <c r="L23" s="4"/>
      <c r="M23" s="59" t="str">
        <f>D23</f>
        <v>2017-18</v>
      </c>
      <c r="N23" s="60" t="s">
        <v>46</v>
      </c>
      <c r="O23" s="56" t="s">
        <v>49</v>
      </c>
      <c r="P23" s="57" t="s">
        <v>47</v>
      </c>
      <c r="Q23" s="57" t="s">
        <v>31</v>
      </c>
      <c r="R23" s="57" t="s">
        <v>50</v>
      </c>
      <c r="S23" s="58" t="s">
        <v>54</v>
      </c>
      <c r="V23" s="5"/>
      <c r="W23" s="5"/>
    </row>
    <row r="24" spans="1:25" ht="12.75">
      <c r="A24" s="4"/>
      <c r="B24" s="61" t="s">
        <v>18</v>
      </c>
      <c r="C24" s="62"/>
      <c r="D24" s="21">
        <v>12.963992941602291</v>
      </c>
      <c r="E24" s="22">
        <v>12.355531706773478</v>
      </c>
      <c r="F24" s="21">
        <v>9.5882215655016996</v>
      </c>
      <c r="G24" s="22">
        <v>9.7227590468284877</v>
      </c>
      <c r="H24" s="22">
        <v>9.7086386558077269</v>
      </c>
      <c r="I24" s="22">
        <v>9.4389816950688861</v>
      </c>
      <c r="J24" s="277">
        <v>9.4352704981961626</v>
      </c>
      <c r="K24" s="4"/>
      <c r="L24" s="276"/>
      <c r="M24" s="63">
        <f>+D24/$C$15</f>
        <v>17.288249989423946</v>
      </c>
      <c r="N24" s="64">
        <f>+E24/$C$15</f>
        <v>16.47683100886918</v>
      </c>
      <c r="O24" s="65">
        <f>+F24/$H$15</f>
        <v>11.826384090626973</v>
      </c>
      <c r="P24" s="66">
        <f>+G24/$H$15</f>
        <v>11.992326431225452</v>
      </c>
      <c r="Q24" s="66">
        <f t="shared" ref="Q24:S24" si="2">+H24/$H$15</f>
        <v>11.974909940943022</v>
      </c>
      <c r="R24" s="66">
        <f t="shared" si="2"/>
        <v>11.642307406821065</v>
      </c>
      <c r="S24" s="67">
        <f t="shared" si="2"/>
        <v>11.63772991146878</v>
      </c>
      <c r="T24" s="4"/>
      <c r="U24" s="4"/>
      <c r="X24" s="4"/>
      <c r="Y24" s="4"/>
    </row>
    <row r="25" spans="1:25" ht="12.75">
      <c r="A25" s="4"/>
      <c r="B25" s="68" t="s">
        <v>19</v>
      </c>
      <c r="C25" s="69"/>
      <c r="D25" s="278"/>
      <c r="E25" s="279"/>
      <c r="F25" s="278"/>
      <c r="G25" s="279"/>
      <c r="H25" s="279"/>
      <c r="I25" s="279"/>
      <c r="J25" s="280"/>
      <c r="K25" s="4"/>
      <c r="L25" s="4"/>
      <c r="M25" s="73"/>
      <c r="N25" s="74"/>
      <c r="O25" s="75"/>
      <c r="P25" s="76"/>
      <c r="Q25" s="76"/>
      <c r="R25" s="76"/>
      <c r="S25" s="77"/>
      <c r="T25" s="4"/>
      <c r="U25" s="4"/>
      <c r="X25" s="4"/>
      <c r="Y25" s="4"/>
    </row>
    <row r="26" spans="1:25" ht="12.75">
      <c r="A26" s="4"/>
      <c r="B26" s="78" t="s">
        <v>20</v>
      </c>
      <c r="C26" s="79"/>
      <c r="D26" s="257">
        <v>6.6895990642290001E-2</v>
      </c>
      <c r="E26" s="256">
        <v>6.4413586900478007E-2</v>
      </c>
      <c r="F26" s="257">
        <v>6.0904122299078996E-2</v>
      </c>
      <c r="G26" s="256">
        <v>5.9939413968629E-2</v>
      </c>
      <c r="H26" s="256">
        <v>5.8735718822766E-2</v>
      </c>
      <c r="I26" s="256">
        <v>5.7681516891647001E-2</v>
      </c>
      <c r="J26" s="281">
        <v>5.6614512427900998E-2</v>
      </c>
      <c r="K26" s="4"/>
      <c r="L26" s="276"/>
      <c r="M26" s="83">
        <f t="shared" ref="M26:N32" si="3">+D26/$C$15</f>
        <v>8.9209753100277026E-2</v>
      </c>
      <c r="N26" s="84">
        <f t="shared" si="3"/>
        <v>8.5899321147988192E-2</v>
      </c>
      <c r="O26" s="85">
        <f t="shared" ref="O26:S32" si="4">+F26/$H$15</f>
        <v>7.5120869714042665E-2</v>
      </c>
      <c r="P26" s="86">
        <f t="shared" si="4"/>
        <v>7.3930971131350484E-2</v>
      </c>
      <c r="Q26" s="86">
        <f t="shared" si="4"/>
        <v>7.244629944059422E-2</v>
      </c>
      <c r="R26" s="86">
        <f t="shared" si="4"/>
        <v>7.1146016915693916E-2</v>
      </c>
      <c r="S26" s="87">
        <f t="shared" si="4"/>
        <v>6.982994338438589E-2</v>
      </c>
      <c r="T26" s="88"/>
      <c r="U26" s="88"/>
      <c r="V26" s="88"/>
      <c r="W26" s="88"/>
      <c r="X26" s="88"/>
      <c r="Y26" s="88"/>
    </row>
    <row r="27" spans="1:25" ht="12.75">
      <c r="A27" s="4"/>
      <c r="B27" s="89" t="s">
        <v>21</v>
      </c>
      <c r="C27" s="79"/>
      <c r="D27" s="257">
        <v>1.26521436134772</v>
      </c>
      <c r="E27" s="256">
        <v>0.41054404728959198</v>
      </c>
      <c r="F27" s="257">
        <v>0.20456653614457837</v>
      </c>
      <c r="G27" s="256">
        <v>0.35799143825301216</v>
      </c>
      <c r="H27" s="256">
        <v>0.35799143825301216</v>
      </c>
      <c r="I27" s="256">
        <v>0.10228326807228919</v>
      </c>
      <c r="J27" s="281">
        <v>0.1125115948795181</v>
      </c>
      <c r="K27" s="4"/>
      <c r="L27" s="276"/>
      <c r="M27" s="83">
        <f t="shared" si="3"/>
        <v>1.6872380498600688</v>
      </c>
      <c r="N27" s="84">
        <f t="shared" si="3"/>
        <v>0.54748472582361052</v>
      </c>
      <c r="O27" s="85">
        <f t="shared" si="4"/>
        <v>0.25231816056894818</v>
      </c>
      <c r="P27" s="86">
        <f t="shared" si="4"/>
        <v>0.44155678099565931</v>
      </c>
      <c r="Q27" s="86">
        <f t="shared" si="4"/>
        <v>0.44155678099565931</v>
      </c>
      <c r="R27" s="86">
        <f t="shared" si="4"/>
        <v>0.12615908028447409</v>
      </c>
      <c r="S27" s="87">
        <f t="shared" si="4"/>
        <v>0.13877498831292151</v>
      </c>
      <c r="T27" s="88"/>
      <c r="U27" s="88"/>
      <c r="V27" s="88"/>
      <c r="W27" s="88"/>
      <c r="X27" s="88"/>
      <c r="Y27" s="88"/>
    </row>
    <row r="28" spans="1:25" ht="12.75">
      <c r="A28" s="4"/>
      <c r="B28" s="90"/>
      <c r="C28" s="79"/>
      <c r="D28" s="246"/>
      <c r="E28" s="247"/>
      <c r="F28" s="80"/>
      <c r="G28" s="81"/>
      <c r="H28" s="81"/>
      <c r="I28" s="81"/>
      <c r="J28" s="82"/>
      <c r="K28" s="4"/>
      <c r="L28" s="4"/>
      <c r="M28" s="83">
        <f t="shared" si="3"/>
        <v>0</v>
      </c>
      <c r="N28" s="84">
        <f t="shared" si="3"/>
        <v>0</v>
      </c>
      <c r="O28" s="85">
        <f t="shared" si="4"/>
        <v>0</v>
      </c>
      <c r="P28" s="86">
        <f t="shared" si="4"/>
        <v>0</v>
      </c>
      <c r="Q28" s="86">
        <f t="shared" si="4"/>
        <v>0</v>
      </c>
      <c r="R28" s="86">
        <f t="shared" si="4"/>
        <v>0</v>
      </c>
      <c r="S28" s="87">
        <f t="shared" si="4"/>
        <v>0</v>
      </c>
      <c r="T28" s="88"/>
      <c r="U28" s="88"/>
      <c r="V28" s="88"/>
      <c r="W28" s="88"/>
      <c r="X28" s="88"/>
      <c r="Y28" s="88"/>
    </row>
    <row r="29" spans="1:25" ht="12.75">
      <c r="A29" s="4"/>
      <c r="B29" s="89"/>
      <c r="C29" s="79"/>
      <c r="D29" s="246"/>
      <c r="E29" s="247"/>
      <c r="F29" s="80"/>
      <c r="G29" s="81"/>
      <c r="H29" s="81"/>
      <c r="I29" s="81"/>
      <c r="J29" s="82"/>
      <c r="K29" s="4"/>
      <c r="L29" s="4"/>
      <c r="M29" s="83">
        <f t="shared" si="3"/>
        <v>0</v>
      </c>
      <c r="N29" s="84">
        <f t="shared" si="3"/>
        <v>0</v>
      </c>
      <c r="O29" s="85">
        <f t="shared" si="4"/>
        <v>0</v>
      </c>
      <c r="P29" s="86">
        <f t="shared" si="4"/>
        <v>0</v>
      </c>
      <c r="Q29" s="86">
        <f t="shared" si="4"/>
        <v>0</v>
      </c>
      <c r="R29" s="86">
        <f t="shared" si="4"/>
        <v>0</v>
      </c>
      <c r="S29" s="87">
        <f t="shared" si="4"/>
        <v>0</v>
      </c>
      <c r="T29" s="88"/>
      <c r="U29" s="88"/>
      <c r="V29" s="88"/>
      <c r="W29" s="88"/>
      <c r="X29" s="88"/>
      <c r="Y29" s="88"/>
    </row>
    <row r="30" spans="1:25" ht="12.75">
      <c r="A30" s="4"/>
      <c r="B30" s="68" t="s">
        <v>22</v>
      </c>
      <c r="C30" s="69"/>
      <c r="D30" s="244"/>
      <c r="E30" s="245"/>
      <c r="F30" s="70"/>
      <c r="G30" s="71"/>
      <c r="H30" s="71"/>
      <c r="I30" s="71"/>
      <c r="J30" s="72"/>
      <c r="K30" s="4"/>
      <c r="L30" s="4"/>
      <c r="M30" s="73"/>
      <c r="N30" s="74"/>
      <c r="O30" s="75"/>
      <c r="P30" s="76"/>
      <c r="Q30" s="76"/>
      <c r="R30" s="76"/>
      <c r="S30" s="77"/>
      <c r="T30" s="88"/>
      <c r="U30" s="88"/>
      <c r="V30" s="88"/>
      <c r="W30" s="88"/>
      <c r="X30" s="88"/>
      <c r="Y30" s="88"/>
    </row>
    <row r="31" spans="1:25" ht="12.75">
      <c r="A31" s="4"/>
      <c r="B31" s="78"/>
      <c r="C31" s="91"/>
      <c r="D31" s="246"/>
      <c r="E31" s="247"/>
      <c r="F31" s="80"/>
      <c r="G31" s="81"/>
      <c r="H31" s="81"/>
      <c r="I31" s="81"/>
      <c r="J31" s="82"/>
      <c r="K31" s="4"/>
      <c r="L31" s="4"/>
      <c r="M31" s="83">
        <f t="shared" si="3"/>
        <v>0</v>
      </c>
      <c r="N31" s="84">
        <f t="shared" si="3"/>
        <v>0</v>
      </c>
      <c r="O31" s="85">
        <f t="shared" si="4"/>
        <v>0</v>
      </c>
      <c r="P31" s="86">
        <f t="shared" si="4"/>
        <v>0</v>
      </c>
      <c r="Q31" s="86">
        <f t="shared" si="4"/>
        <v>0</v>
      </c>
      <c r="R31" s="86">
        <f t="shared" si="4"/>
        <v>0</v>
      </c>
      <c r="S31" s="87">
        <f t="shared" si="4"/>
        <v>0</v>
      </c>
      <c r="T31" s="88"/>
      <c r="U31" s="88"/>
      <c r="V31" s="88"/>
      <c r="W31" s="88"/>
      <c r="X31" s="88"/>
      <c r="Y31" s="88"/>
    </row>
    <row r="32" spans="1:25" s="4" customFormat="1" ht="13.5" thickBot="1">
      <c r="B32" s="78" t="s">
        <v>23</v>
      </c>
      <c r="C32" s="92"/>
      <c r="D32" s="246"/>
      <c r="E32" s="247"/>
      <c r="F32" s="80"/>
      <c r="G32" s="81"/>
      <c r="H32" s="81"/>
      <c r="I32" s="81"/>
      <c r="J32" s="82"/>
      <c r="L32" s="276"/>
      <c r="M32" s="83">
        <f t="shared" si="3"/>
        <v>0</v>
      </c>
      <c r="N32" s="84">
        <f t="shared" si="3"/>
        <v>0</v>
      </c>
      <c r="O32" s="85">
        <f t="shared" si="4"/>
        <v>0</v>
      </c>
      <c r="P32" s="86">
        <f t="shared" si="4"/>
        <v>0</v>
      </c>
      <c r="Q32" s="86">
        <f t="shared" si="4"/>
        <v>0</v>
      </c>
      <c r="R32" s="86">
        <f t="shared" si="4"/>
        <v>0</v>
      </c>
      <c r="S32" s="87">
        <f t="shared" si="4"/>
        <v>0</v>
      </c>
      <c r="T32" s="88"/>
      <c r="U32" s="88"/>
      <c r="V32" s="88"/>
      <c r="W32" s="88"/>
      <c r="X32" s="88"/>
      <c r="Y32" s="88"/>
    </row>
    <row r="33" spans="1:25" s="4" customFormat="1" ht="13.5" thickBot="1">
      <c r="B33" s="93" t="s">
        <v>24</v>
      </c>
      <c r="C33" s="94"/>
      <c r="D33" s="248">
        <f t="shared" ref="D33:E33" si="5">D24-SUM(D26:D29)+SUM(D31:D32)</f>
        <v>11.63188258961228</v>
      </c>
      <c r="E33" s="248">
        <f t="shared" si="5"/>
        <v>11.880574072583409</v>
      </c>
      <c r="F33" s="95">
        <f>F24-SUM(F26:F29)+SUM(F31:F32)</f>
        <v>9.3227509070580421</v>
      </c>
      <c r="G33" s="95">
        <f>G24-SUM(G26:G29)+SUM(G31:G32)</f>
        <v>9.3048281946068467</v>
      </c>
      <c r="H33" s="95">
        <f>H24-SUM(H26:H29)+SUM(H31:H32)</f>
        <v>9.2919114987319489</v>
      </c>
      <c r="I33" s="95">
        <f>I24-SUM(I26:I29)+SUM(I31:I32)</f>
        <v>9.27901691010495</v>
      </c>
      <c r="J33" s="95">
        <f>J24-SUM(J26:J29)+SUM(J31:J32)</f>
        <v>9.2661443908887442</v>
      </c>
      <c r="M33" s="96">
        <f t="shared" ref="M33:S33" si="6">M24-SUM(M26:M29)+SUM(M31:M32)</f>
        <v>15.5118021864636</v>
      </c>
      <c r="N33" s="97">
        <f t="shared" si="6"/>
        <v>15.84344696189758</v>
      </c>
      <c r="O33" s="96">
        <f t="shared" si="6"/>
        <v>11.498945060343983</v>
      </c>
      <c r="P33" s="98">
        <f t="shared" si="6"/>
        <v>11.476838679098442</v>
      </c>
      <c r="Q33" s="98">
        <f t="shared" si="6"/>
        <v>11.460906860506768</v>
      </c>
      <c r="R33" s="98">
        <f t="shared" si="6"/>
        <v>11.445002309620897</v>
      </c>
      <c r="S33" s="99">
        <f t="shared" si="6"/>
        <v>11.429124979771473</v>
      </c>
      <c r="T33" s="88"/>
      <c r="U33" s="88"/>
      <c r="V33" s="88"/>
      <c r="W33" s="88"/>
      <c r="X33" s="88"/>
      <c r="Y33" s="88"/>
    </row>
    <row r="34" spans="1:25" s="16" customFormat="1" ht="25.5" customHeight="1" thickBot="1">
      <c r="A34" s="4"/>
      <c r="B34" s="100"/>
      <c r="C34" s="101"/>
      <c r="D34" s="101"/>
      <c r="E34" s="101"/>
      <c r="F34" s="102"/>
      <c r="G34" s="102"/>
      <c r="H34" s="102"/>
      <c r="I34" s="102"/>
      <c r="J34" s="103"/>
      <c r="K34" s="23"/>
      <c r="L34" s="101"/>
      <c r="M34" s="101"/>
      <c r="N34" s="101"/>
      <c r="O34" s="101"/>
      <c r="P34" s="101"/>
      <c r="Q34" s="101"/>
      <c r="R34" s="101"/>
      <c r="S34" s="101"/>
      <c r="T34" s="88"/>
      <c r="U34" s="88"/>
      <c r="V34" s="88"/>
      <c r="W34" s="88"/>
      <c r="X34" s="88"/>
      <c r="Y34" s="88"/>
    </row>
    <row r="35" spans="1:25" s="16" customFormat="1" ht="25.5" customHeight="1" thickBot="1">
      <c r="A35" s="4"/>
      <c r="B35" s="17" t="s">
        <v>25</v>
      </c>
      <c r="C35" s="18"/>
      <c r="D35" s="18"/>
      <c r="E35" s="18"/>
      <c r="F35" s="18"/>
      <c r="G35" s="18"/>
      <c r="H35" s="18"/>
      <c r="I35" s="18"/>
      <c r="J35" s="18"/>
      <c r="K35" s="18"/>
      <c r="L35" s="18"/>
      <c r="M35" s="18"/>
      <c r="N35" s="18"/>
      <c r="O35" s="18"/>
      <c r="P35" s="18"/>
      <c r="Q35" s="18"/>
      <c r="R35" s="18"/>
      <c r="S35" s="24"/>
      <c r="T35" s="5"/>
      <c r="U35" s="5"/>
      <c r="V35" s="5"/>
      <c r="W35" s="5"/>
      <c r="X35" s="5"/>
      <c r="Y35" s="5"/>
    </row>
    <row r="36" spans="1:25" ht="16.5" thickBot="1">
      <c r="A36" s="4"/>
      <c r="B36" s="25"/>
      <c r="C36" s="104"/>
      <c r="D36" s="315" t="s">
        <v>14</v>
      </c>
      <c r="E36" s="316"/>
      <c r="F36" s="315" t="s">
        <v>15</v>
      </c>
      <c r="G36" s="316"/>
      <c r="H36" s="316"/>
      <c r="I36" s="316"/>
      <c r="J36" s="317"/>
      <c r="K36" s="105"/>
      <c r="L36" s="325"/>
      <c r="M36" s="318" t="s">
        <v>14</v>
      </c>
      <c r="N36" s="319"/>
      <c r="O36" s="282" t="s">
        <v>15</v>
      </c>
      <c r="P36" s="283"/>
      <c r="Q36" s="283"/>
      <c r="R36" s="283"/>
      <c r="S36" s="284"/>
      <c r="V36" s="5"/>
      <c r="W36" s="5"/>
    </row>
    <row r="37" spans="1:25" thickBot="1">
      <c r="A37" s="4"/>
      <c r="B37" s="25"/>
      <c r="C37" s="52"/>
      <c r="D37" s="293" t="s">
        <v>26</v>
      </c>
      <c r="E37" s="294"/>
      <c r="F37" s="293" t="s">
        <v>26</v>
      </c>
      <c r="G37" s="294"/>
      <c r="H37" s="294"/>
      <c r="I37" s="294"/>
      <c r="J37" s="295"/>
      <c r="K37" s="106"/>
      <c r="L37" s="326"/>
      <c r="M37" s="296" t="s">
        <v>58</v>
      </c>
      <c r="N37" s="297"/>
      <c r="O37" s="297"/>
      <c r="P37" s="297"/>
      <c r="Q37" s="297"/>
      <c r="R37" s="297"/>
      <c r="S37" s="298"/>
      <c r="V37" s="5"/>
      <c r="W37" s="5"/>
    </row>
    <row r="38" spans="1:25" s="4" customFormat="1" thickBot="1">
      <c r="B38" s="25"/>
      <c r="C38" s="53"/>
      <c r="D38" s="56" t="s">
        <v>44</v>
      </c>
      <c r="E38" s="57" t="s">
        <v>46</v>
      </c>
      <c r="F38" s="56" t="s">
        <v>49</v>
      </c>
      <c r="G38" s="57" t="s">
        <v>47</v>
      </c>
      <c r="H38" s="57" t="s">
        <v>31</v>
      </c>
      <c r="I38" s="57" t="s">
        <v>50</v>
      </c>
      <c r="J38" s="58" t="s">
        <v>54</v>
      </c>
      <c r="K38" s="106"/>
      <c r="L38" s="326"/>
      <c r="M38" s="59" t="str">
        <f>D38</f>
        <v>2017-18</v>
      </c>
      <c r="N38" s="60" t="s">
        <v>46</v>
      </c>
      <c r="O38" s="56" t="s">
        <v>49</v>
      </c>
      <c r="P38" s="57" t="s">
        <v>47</v>
      </c>
      <c r="Q38" s="57" t="s">
        <v>31</v>
      </c>
      <c r="R38" s="57" t="s">
        <v>50</v>
      </c>
      <c r="S38" s="58" t="s">
        <v>54</v>
      </c>
      <c r="T38" s="5"/>
      <c r="U38" s="5"/>
      <c r="V38" s="5"/>
      <c r="W38" s="5"/>
      <c r="X38" s="5"/>
      <c r="Y38" s="5"/>
    </row>
    <row r="39" spans="1:25" s="4" customFormat="1" ht="12.75">
      <c r="B39" s="107" t="s">
        <v>64</v>
      </c>
      <c r="C39" s="62"/>
      <c r="D39" s="26">
        <v>11.748571738152711</v>
      </c>
      <c r="E39" s="22">
        <v>10.981058693137108</v>
      </c>
      <c r="F39" s="21">
        <v>12.991294478965088</v>
      </c>
      <c r="G39" s="22">
        <v>15.616022402683095</v>
      </c>
      <c r="H39" s="22">
        <v>14.457007316756171</v>
      </c>
      <c r="I39" s="26">
        <v>14.02</v>
      </c>
      <c r="J39" s="108"/>
      <c r="L39" s="276"/>
      <c r="M39" s="63">
        <f t="shared" ref="M39:N39" si="7">+D39/G$15*(1+G$14)^0.5</f>
        <v>14.749616108916262</v>
      </c>
      <c r="N39" s="64">
        <f t="shared" si="7"/>
        <v>13.602504339045327</v>
      </c>
      <c r="O39" s="109">
        <f>+F39/I$15*(1+I$14)^0.5</f>
        <v>15.750696061960646</v>
      </c>
      <c r="P39" s="110">
        <f>+G39/J$15*(1+J$14)^0.5</f>
        <v>17.921637188786551</v>
      </c>
      <c r="Q39" s="110">
        <f>+H39/K$15*(1+K$14)^0.5</f>
        <v>15.663434537869259</v>
      </c>
      <c r="R39" s="111">
        <f>+I39/L$15*(1+L$14)^0.5</f>
        <v>14.713943846749116</v>
      </c>
      <c r="S39" s="27"/>
      <c r="T39" s="5"/>
      <c r="U39" s="5"/>
      <c r="V39" s="5"/>
      <c r="W39" s="5"/>
      <c r="X39" s="5"/>
      <c r="Y39" s="5"/>
    </row>
    <row r="40" spans="1:25" s="4" customFormat="1" ht="12.75">
      <c r="B40" s="68" t="s">
        <v>27</v>
      </c>
      <c r="C40" s="69"/>
      <c r="D40" s="112"/>
      <c r="E40" s="253"/>
      <c r="F40" s="254"/>
      <c r="G40" s="253"/>
      <c r="H40" s="253"/>
      <c r="I40" s="255"/>
      <c r="J40" s="113"/>
      <c r="M40" s="73"/>
      <c r="N40" s="74"/>
      <c r="O40" s="114"/>
      <c r="P40" s="115"/>
      <c r="Q40" s="115"/>
      <c r="R40" s="116"/>
      <c r="S40" s="28"/>
    </row>
    <row r="41" spans="1:25" s="4" customFormat="1" ht="12.75">
      <c r="B41" s="78" t="s">
        <v>28</v>
      </c>
      <c r="C41" s="79"/>
      <c r="D41" s="249">
        <v>6.6472816701770701E-2</v>
      </c>
      <c r="E41" s="249">
        <v>7.2073010128157797E-2</v>
      </c>
      <c r="F41" s="257">
        <v>7.4665322702228101E-2</v>
      </c>
      <c r="G41" s="256">
        <v>8.0284269911605005E-2</v>
      </c>
      <c r="H41" s="256">
        <v>8.6166178436829E-2</v>
      </c>
      <c r="I41" s="249">
        <v>0.09</v>
      </c>
      <c r="J41" s="113"/>
      <c r="L41" s="276"/>
      <c r="M41" s="83">
        <f>D41/G$15*(1+G$14)^0.5</f>
        <v>8.345257192800154E-2</v>
      </c>
      <c r="N41" s="84">
        <f t="shared" ref="N41:R47" si="8">E41/H$15*(1+H$14)^0.5</f>
        <v>8.9278589650835169E-2</v>
      </c>
      <c r="O41" s="117">
        <f t="shared" si="8"/>
        <v>9.052452826430657E-2</v>
      </c>
      <c r="P41" s="118">
        <f t="shared" si="8"/>
        <v>9.2137774922452911E-2</v>
      </c>
      <c r="Q41" s="118">
        <f t="shared" si="8"/>
        <v>9.3356686190462959E-2</v>
      </c>
      <c r="R41" s="119">
        <f t="shared" si="8"/>
        <v>9.4454703723781772E-2</v>
      </c>
      <c r="S41" s="29"/>
      <c r="T41" s="120"/>
      <c r="U41" s="120"/>
      <c r="V41" s="120"/>
      <c r="W41" s="120"/>
      <c r="X41" s="120"/>
      <c r="Y41" s="120"/>
    </row>
    <row r="42" spans="1:25" s="4" customFormat="1" ht="12.75">
      <c r="B42" s="89" t="s">
        <v>21</v>
      </c>
      <c r="C42" s="79"/>
      <c r="D42" s="249">
        <v>1.5975693299999998</v>
      </c>
      <c r="E42" s="256">
        <v>0.44</v>
      </c>
      <c r="F42" s="257">
        <v>0.441</v>
      </c>
      <c r="G42" s="256">
        <v>0.59899999999999998</v>
      </c>
      <c r="H42" s="256">
        <v>0.23100000000000001</v>
      </c>
      <c r="I42" s="249">
        <v>0.44</v>
      </c>
      <c r="J42" s="113"/>
      <c r="L42" s="276"/>
      <c r="M42" s="83">
        <f t="shared" ref="M42:M47" si="9">D42/G$15*(1+G$14)^0.5</f>
        <v>2.0056509718843127</v>
      </c>
      <c r="N42" s="84">
        <f t="shared" si="8"/>
        <v>0.54503869585183851</v>
      </c>
      <c r="O42" s="117">
        <f t="shared" si="8"/>
        <v>0.53467011886855331</v>
      </c>
      <c r="P42" s="118">
        <f t="shared" si="8"/>
        <v>0.68743886242367835</v>
      </c>
      <c r="Q42" s="118">
        <f t="shared" si="8"/>
        <v>0.25027678958522198</v>
      </c>
      <c r="R42" s="119">
        <f t="shared" si="8"/>
        <v>0.46177855153848862</v>
      </c>
      <c r="S42" s="29"/>
    </row>
    <row r="43" spans="1:25" s="4" customFormat="1" ht="14.25">
      <c r="B43" s="89"/>
      <c r="C43" s="79"/>
      <c r="D43" s="80"/>
      <c r="E43" s="256"/>
      <c r="F43" s="257"/>
      <c r="G43" s="256"/>
      <c r="H43" s="256"/>
      <c r="I43" s="249"/>
      <c r="J43" s="113"/>
      <c r="M43" s="83">
        <f t="shared" si="9"/>
        <v>0</v>
      </c>
      <c r="N43" s="84">
        <f t="shared" si="8"/>
        <v>0</v>
      </c>
      <c r="O43" s="117">
        <f t="shared" si="8"/>
        <v>0</v>
      </c>
      <c r="P43" s="118">
        <f t="shared" si="8"/>
        <v>0</v>
      </c>
      <c r="Q43" s="118">
        <f t="shared" si="8"/>
        <v>0</v>
      </c>
      <c r="R43" s="119">
        <f t="shared" si="8"/>
        <v>0</v>
      </c>
      <c r="S43" s="30"/>
    </row>
    <row r="44" spans="1:25" s="4" customFormat="1">
      <c r="B44" s="89"/>
      <c r="C44" s="79"/>
      <c r="D44" s="80"/>
      <c r="E44" s="256"/>
      <c r="F44" s="257"/>
      <c r="G44" s="256"/>
      <c r="H44" s="256"/>
      <c r="I44" s="249"/>
      <c r="J44" s="113"/>
      <c r="M44" s="83">
        <f t="shared" si="9"/>
        <v>0</v>
      </c>
      <c r="N44" s="84">
        <f t="shared" si="8"/>
        <v>0</v>
      </c>
      <c r="O44" s="117">
        <f t="shared" si="8"/>
        <v>0</v>
      </c>
      <c r="P44" s="118">
        <f t="shared" si="8"/>
        <v>0</v>
      </c>
      <c r="Q44" s="118">
        <f t="shared" si="8"/>
        <v>0</v>
      </c>
      <c r="R44" s="119">
        <f t="shared" si="8"/>
        <v>0</v>
      </c>
      <c r="S44" s="30"/>
      <c r="T44"/>
      <c r="U44" s="299" t="s">
        <v>63</v>
      </c>
      <c r="V44" s="300"/>
    </row>
    <row r="45" spans="1:25" s="4" customFormat="1">
      <c r="B45" s="78"/>
      <c r="C45" s="79"/>
      <c r="D45" s="121"/>
      <c r="E45" s="258"/>
      <c r="F45" s="259"/>
      <c r="G45" s="258"/>
      <c r="H45" s="258"/>
      <c r="I45" s="260"/>
      <c r="J45" s="113"/>
      <c r="M45" s="83">
        <f t="shared" si="9"/>
        <v>0</v>
      </c>
      <c r="N45" s="84">
        <f t="shared" si="8"/>
        <v>0</v>
      </c>
      <c r="O45" s="122">
        <f t="shared" si="8"/>
        <v>0</v>
      </c>
      <c r="P45" s="123">
        <f t="shared" si="8"/>
        <v>0</v>
      </c>
      <c r="Q45" s="123">
        <f t="shared" si="8"/>
        <v>0</v>
      </c>
      <c r="R45" s="124">
        <f t="shared" si="8"/>
        <v>0</v>
      </c>
      <c r="S45" s="30"/>
      <c r="T45"/>
      <c r="U45" s="301"/>
      <c r="V45" s="302"/>
    </row>
    <row r="46" spans="1:25" s="4" customFormat="1">
      <c r="B46" s="89"/>
      <c r="C46" s="79"/>
      <c r="D46" s="121"/>
      <c r="E46" s="258"/>
      <c r="F46" s="259"/>
      <c r="G46" s="258"/>
      <c r="H46" s="258"/>
      <c r="I46" s="260"/>
      <c r="J46" s="113"/>
      <c r="M46" s="83">
        <f t="shared" si="9"/>
        <v>0</v>
      </c>
      <c r="N46" s="84">
        <f t="shared" si="8"/>
        <v>0</v>
      </c>
      <c r="O46" s="122">
        <f t="shared" si="8"/>
        <v>0</v>
      </c>
      <c r="P46" s="123">
        <f t="shared" si="8"/>
        <v>0</v>
      </c>
      <c r="Q46" s="123">
        <f t="shared" si="8"/>
        <v>0</v>
      </c>
      <c r="R46" s="124">
        <f t="shared" si="8"/>
        <v>0</v>
      </c>
      <c r="S46" s="30"/>
      <c r="T46"/>
      <c r="U46" s="301"/>
      <c r="V46" s="302"/>
    </row>
    <row r="47" spans="1:25" s="4" customFormat="1" ht="15.75" thickBot="1">
      <c r="B47" s="125" t="s">
        <v>29</v>
      </c>
      <c r="C47" s="91"/>
      <c r="D47" s="126"/>
      <c r="E47" s="261"/>
      <c r="F47" s="262"/>
      <c r="G47" s="261"/>
      <c r="H47" s="261"/>
      <c r="I47" s="263"/>
      <c r="J47" s="127"/>
      <c r="L47" s="276"/>
      <c r="M47" s="83">
        <f t="shared" si="9"/>
        <v>0</v>
      </c>
      <c r="N47" s="84">
        <f t="shared" si="8"/>
        <v>0</v>
      </c>
      <c r="O47" s="122">
        <f t="shared" si="8"/>
        <v>0</v>
      </c>
      <c r="P47" s="123">
        <f t="shared" si="8"/>
        <v>0</v>
      </c>
      <c r="Q47" s="123">
        <f t="shared" si="8"/>
        <v>0</v>
      </c>
      <c r="R47" s="124">
        <f t="shared" si="8"/>
        <v>0</v>
      </c>
      <c r="S47" s="30"/>
      <c r="T47"/>
      <c r="U47" s="301"/>
      <c r="V47" s="302"/>
    </row>
    <row r="48" spans="1:25" s="4" customFormat="1" ht="39.950000000000003" customHeight="1" thickBot="1">
      <c r="B48" s="93" t="s">
        <v>30</v>
      </c>
      <c r="C48" s="94"/>
      <c r="D48" s="252">
        <f t="shared" ref="D48:I48" si="10">+D39-SUM(D41:D47)</f>
        <v>10.08452959145094</v>
      </c>
      <c r="E48" s="250">
        <f t="shared" si="10"/>
        <v>10.468985683008951</v>
      </c>
      <c r="F48" s="252">
        <f t="shared" si="10"/>
        <v>12.47562915626286</v>
      </c>
      <c r="G48" s="250">
        <f>+G39-SUM(G41:G47)</f>
        <v>14.93673813277149</v>
      </c>
      <c r="H48" s="250">
        <f t="shared" si="10"/>
        <v>14.139841138319342</v>
      </c>
      <c r="I48" s="251">
        <f t="shared" si="10"/>
        <v>13.49</v>
      </c>
      <c r="J48" s="128"/>
      <c r="M48" s="268">
        <f t="shared" ref="M48:R48" si="11">+M39-SUM(M41:M47)</f>
        <v>12.660512565103948</v>
      </c>
      <c r="N48" s="269">
        <f t="shared" si="11"/>
        <v>12.968187053542653</v>
      </c>
      <c r="O48" s="264">
        <f t="shared" si="11"/>
        <v>15.125501414827786</v>
      </c>
      <c r="P48" s="265">
        <f t="shared" si="11"/>
        <v>17.142060551440419</v>
      </c>
      <c r="Q48" s="265">
        <f t="shared" si="11"/>
        <v>15.319801062093575</v>
      </c>
      <c r="R48" s="266">
        <f t="shared" si="11"/>
        <v>14.157710591486845</v>
      </c>
      <c r="S48" s="267">
        <f>S33-(LOOKUP($T$48,O23:R23,O33:R33)-LOOKUP($T$48,O38:R38,O48:R48))+T49</f>
        <v>15.28801918135828</v>
      </c>
      <c r="T48" s="129" t="s">
        <v>31</v>
      </c>
      <c r="U48" s="303"/>
      <c r="V48" s="304"/>
    </row>
    <row r="49" spans="1:25" ht="15.75" thickBot="1">
      <c r="A49" s="4"/>
      <c r="B49" s="10"/>
      <c r="C49" s="130"/>
      <c r="D49" s="10"/>
      <c r="E49" s="10"/>
      <c r="F49" s="10"/>
      <c r="G49" s="10"/>
      <c r="H49" s="10"/>
      <c r="I49" s="10"/>
      <c r="J49" s="10"/>
      <c r="K49" s="4"/>
      <c r="L49" s="10"/>
      <c r="M49" s="10"/>
      <c r="N49" s="10"/>
      <c r="O49" s="10"/>
      <c r="P49" s="10"/>
      <c r="Q49" s="10"/>
      <c r="R49"/>
      <c r="S49"/>
      <c r="T49" s="131"/>
      <c r="U49" s="132" t="s">
        <v>59</v>
      </c>
      <c r="V49" s="10"/>
      <c r="W49" s="10"/>
      <c r="X49" s="10"/>
      <c r="Y49" s="10"/>
    </row>
    <row r="50" spans="1:25" ht="15.75" thickBot="1">
      <c r="A50" s="4"/>
      <c r="B50" s="275" t="s">
        <v>42</v>
      </c>
      <c r="C50" s="10"/>
      <c r="D50" s="10"/>
      <c r="E50" s="10"/>
      <c r="F50" s="10"/>
      <c r="G50" s="10"/>
      <c r="H50" s="10"/>
      <c r="I50" s="10"/>
      <c r="J50" s="10"/>
      <c r="K50" s="4"/>
      <c r="L50" s="10"/>
      <c r="M50" s="10"/>
      <c r="N50" s="10"/>
      <c r="O50" s="10"/>
      <c r="P50" s="10"/>
      <c r="Q50" s="10"/>
      <c r="R50"/>
      <c r="S50"/>
      <c r="T50"/>
      <c r="U50" s="133"/>
      <c r="V50" s="10"/>
      <c r="W50" s="10"/>
      <c r="X50" s="10"/>
      <c r="Y50" s="10"/>
    </row>
    <row r="51" spans="1:25" ht="18.75" thickBot="1">
      <c r="A51" s="4"/>
      <c r="B51" s="10"/>
      <c r="C51" s="10"/>
      <c r="D51" s="10"/>
      <c r="E51" s="10"/>
      <c r="F51" s="10"/>
      <c r="G51" s="10"/>
      <c r="H51" s="10"/>
      <c r="I51" s="10"/>
      <c r="J51" s="134"/>
      <c r="L51" s="134"/>
      <c r="M51" s="134"/>
      <c r="N51" s="134"/>
      <c r="O51" s="135" t="s">
        <v>56</v>
      </c>
      <c r="P51" s="136"/>
      <c r="Q51" s="136"/>
      <c r="R51" s="136"/>
      <c r="S51" s="137"/>
      <c r="T51" s="138"/>
      <c r="U51" s="138"/>
      <c r="V51" s="138"/>
      <c r="W51" s="138"/>
      <c r="X51" s="138"/>
      <c r="Y51" s="138"/>
    </row>
    <row r="52" spans="1:25" s="4" customFormat="1" thickBot="1">
      <c r="B52" s="10"/>
      <c r="C52" s="10"/>
      <c r="D52" s="10"/>
      <c r="E52" s="10"/>
      <c r="F52" s="10"/>
      <c r="G52" s="10"/>
      <c r="H52" s="10"/>
      <c r="I52" s="10"/>
      <c r="J52" s="134"/>
      <c r="K52" s="5"/>
      <c r="L52" s="134"/>
      <c r="M52" s="134"/>
      <c r="N52" s="134"/>
      <c r="O52" s="293" t="s">
        <v>58</v>
      </c>
      <c r="P52" s="294"/>
      <c r="Q52" s="294"/>
      <c r="R52" s="294"/>
      <c r="S52" s="295"/>
      <c r="T52" s="138"/>
      <c r="U52" s="138"/>
      <c r="V52" s="138"/>
      <c r="W52" s="138"/>
      <c r="X52" s="138"/>
      <c r="Y52" s="138"/>
    </row>
    <row r="53" spans="1:25" s="4" customFormat="1" thickBot="1">
      <c r="B53" s="10"/>
      <c r="C53" s="10"/>
      <c r="D53" s="10"/>
      <c r="E53" s="10"/>
      <c r="F53" s="10"/>
      <c r="G53" s="10"/>
      <c r="H53" s="10"/>
      <c r="I53" s="10"/>
      <c r="J53" s="134"/>
      <c r="K53" s="5"/>
      <c r="L53" s="134"/>
      <c r="M53" s="134"/>
      <c r="N53" s="134"/>
      <c r="O53" s="56" t="s">
        <v>49</v>
      </c>
      <c r="P53" s="57" t="s">
        <v>47</v>
      </c>
      <c r="Q53" s="57" t="s">
        <v>31</v>
      </c>
      <c r="R53" s="57" t="s">
        <v>50</v>
      </c>
      <c r="S53" s="58" t="s">
        <v>54</v>
      </c>
      <c r="T53" s="138"/>
      <c r="U53" s="138"/>
      <c r="V53" s="138"/>
      <c r="W53" s="138"/>
      <c r="X53" s="138"/>
      <c r="Y53" s="138"/>
    </row>
    <row r="54" spans="1:25" s="4" customFormat="1" thickBot="1">
      <c r="B54" s="10"/>
      <c r="C54" s="10"/>
      <c r="D54" s="10"/>
      <c r="E54" s="10"/>
      <c r="F54" s="10"/>
      <c r="G54" s="10"/>
      <c r="H54" s="10"/>
      <c r="I54" s="10"/>
      <c r="J54" s="10"/>
      <c r="L54" s="134"/>
      <c r="M54" s="134"/>
      <c r="N54" s="134"/>
      <c r="O54" s="139">
        <f>(O33-O48)-(N33-N48)+(M33-M48)</f>
        <v>-3.6505266414790789</v>
      </c>
      <c r="P54" s="140">
        <f>(P33-P48)-(O33-O48)</f>
        <v>-2.0386655178581741</v>
      </c>
      <c r="Q54" s="140">
        <f>(Q33-Q48)-(P33-P48)</f>
        <v>1.8063276707551701</v>
      </c>
      <c r="R54" s="140">
        <f>(R33-R48)-(Q33-Q48)</f>
        <v>1.1461859197208586</v>
      </c>
      <c r="S54" s="141">
        <f>(S33-S48)-(R33-R48)</f>
        <v>-1.1461859197208586</v>
      </c>
    </row>
    <row r="55" spans="1:25" thickBot="1">
      <c r="A55" s="4"/>
      <c r="B55" s="10"/>
      <c r="C55" s="10"/>
      <c r="D55" s="10"/>
      <c r="E55" s="10"/>
      <c r="F55" s="10"/>
      <c r="G55" s="10"/>
      <c r="H55" s="10"/>
      <c r="I55" s="10"/>
      <c r="J55" s="10"/>
      <c r="K55" s="4"/>
      <c r="L55" s="134"/>
      <c r="M55" s="134"/>
      <c r="N55" s="134"/>
      <c r="O55" s="142"/>
      <c r="P55" s="142"/>
      <c r="Q55" s="142"/>
      <c r="R55" s="142"/>
      <c r="S55" s="142"/>
      <c r="T55" s="142"/>
      <c r="U55" s="142"/>
      <c r="V55" s="142"/>
      <c r="W55" s="142"/>
      <c r="X55" s="142"/>
      <c r="Y55" s="4"/>
    </row>
    <row r="56" spans="1:25" ht="18.75" thickBot="1">
      <c r="A56" s="4"/>
      <c r="D56" s="10"/>
      <c r="E56" s="10"/>
      <c r="F56" s="10"/>
      <c r="G56" s="10"/>
      <c r="H56" s="10"/>
      <c r="I56" s="10"/>
      <c r="J56" s="10"/>
      <c r="K56" s="4"/>
      <c r="L56" s="143"/>
      <c r="M56" s="143"/>
      <c r="N56" s="143"/>
      <c r="O56" s="135" t="s">
        <v>32</v>
      </c>
      <c r="P56" s="136"/>
      <c r="Q56" s="136"/>
      <c r="R56" s="136"/>
      <c r="S56" s="136"/>
      <c r="T56" s="136"/>
      <c r="U56" s="136"/>
      <c r="V56" s="136"/>
      <c r="W56" s="136"/>
      <c r="X56" s="137"/>
    </row>
    <row r="57" spans="1:25" s="4" customFormat="1" ht="18.75" thickBot="1">
      <c r="B57" s="10"/>
      <c r="C57" s="10"/>
      <c r="D57" s="10"/>
      <c r="E57" s="10"/>
      <c r="F57" s="10"/>
      <c r="G57" s="10"/>
      <c r="H57" s="10"/>
      <c r="I57" s="10"/>
      <c r="J57" s="106"/>
      <c r="K57" s="5"/>
      <c r="L57" s="134"/>
      <c r="M57" s="134"/>
      <c r="N57" s="134"/>
      <c r="O57" s="305" t="s">
        <v>58</v>
      </c>
      <c r="P57" s="306"/>
      <c r="Q57" s="306"/>
      <c r="R57" s="306"/>
      <c r="S57" s="306"/>
      <c r="T57" s="306"/>
      <c r="U57" s="297"/>
      <c r="V57" s="297"/>
      <c r="W57" s="297"/>
      <c r="X57" s="298"/>
      <c r="Y57" s="144" t="s">
        <v>33</v>
      </c>
    </row>
    <row r="58" spans="1:25" s="4" customFormat="1" ht="18.75" thickBot="1">
      <c r="B58" s="10"/>
      <c r="C58" s="10"/>
      <c r="D58" s="10"/>
      <c r="E58" s="10"/>
      <c r="F58" s="10"/>
      <c r="G58" s="10"/>
      <c r="H58" s="10"/>
      <c r="I58" s="10"/>
      <c r="J58" s="106"/>
      <c r="K58" s="5"/>
      <c r="L58" s="134"/>
      <c r="M58" s="134"/>
      <c r="N58" s="134"/>
      <c r="O58" s="56" t="s">
        <v>49</v>
      </c>
      <c r="P58" s="57" t="s">
        <v>47</v>
      </c>
      <c r="Q58" s="57" t="s">
        <v>31</v>
      </c>
      <c r="R58" s="57" t="s">
        <v>50</v>
      </c>
      <c r="S58" s="58" t="s">
        <v>54</v>
      </c>
      <c r="T58" s="145" t="s">
        <v>62</v>
      </c>
      <c r="U58" s="146" t="s">
        <v>45</v>
      </c>
      <c r="V58" s="146" t="s">
        <v>51</v>
      </c>
      <c r="W58" s="146" t="s">
        <v>43</v>
      </c>
      <c r="X58" s="147" t="s">
        <v>57</v>
      </c>
      <c r="Y58" s="148"/>
    </row>
    <row r="59" spans="1:25" s="4" customFormat="1" thickBot="1">
      <c r="B59" s="10"/>
      <c r="C59" s="10"/>
      <c r="D59" s="10"/>
      <c r="E59" s="10"/>
      <c r="F59" s="10"/>
      <c r="G59" s="10"/>
      <c r="H59" s="10"/>
      <c r="I59" s="10"/>
      <c r="J59" s="10"/>
      <c r="N59" s="149" t="s">
        <v>49</v>
      </c>
      <c r="O59" s="150"/>
      <c r="P59" s="151">
        <f>$O$54</f>
        <v>-3.6505266414790789</v>
      </c>
      <c r="Q59" s="110">
        <f>$O$54</f>
        <v>-3.6505266414790789</v>
      </c>
      <c r="R59" s="152">
        <f>$O$54</f>
        <v>-3.6505266414790789</v>
      </c>
      <c r="S59" s="153">
        <f>$O$54</f>
        <v>-3.6505266414790789</v>
      </c>
      <c r="T59" s="152">
        <f>$O$54</f>
        <v>-3.6505266414790789</v>
      </c>
      <c r="U59" s="154"/>
      <c r="V59" s="155"/>
      <c r="W59" s="155"/>
      <c r="X59" s="156"/>
      <c r="Y59" s="157"/>
    </row>
    <row r="60" spans="1:25" s="4" customFormat="1" thickBot="1">
      <c r="B60" s="10"/>
      <c r="C60" s="10"/>
      <c r="D60" s="10"/>
      <c r="E60" s="10"/>
      <c r="F60" s="10"/>
      <c r="G60" s="10"/>
      <c r="H60" s="10"/>
      <c r="I60" s="10"/>
      <c r="J60" s="10"/>
      <c r="N60" s="158" t="s">
        <v>47</v>
      </c>
      <c r="O60" s="159"/>
      <c r="P60" s="160"/>
      <c r="Q60" s="161">
        <f>$P$54</f>
        <v>-2.0386655178581741</v>
      </c>
      <c r="R60" s="162">
        <f>$P$54</f>
        <v>-2.0386655178581741</v>
      </c>
      <c r="S60" s="163">
        <f>$P$54</f>
        <v>-2.0386655178581741</v>
      </c>
      <c r="T60" s="162">
        <f>$P$54</f>
        <v>-2.0386655178581741</v>
      </c>
      <c r="U60" s="164">
        <f>$P$54</f>
        <v>-2.0386655178581741</v>
      </c>
      <c r="V60" s="165"/>
      <c r="W60" s="166"/>
      <c r="X60" s="167"/>
      <c r="Y60" s="157"/>
    </row>
    <row r="61" spans="1:25" s="4" customFormat="1" thickBot="1">
      <c r="B61" s="10"/>
      <c r="C61" s="10"/>
      <c r="D61" s="10"/>
      <c r="E61" s="10"/>
      <c r="F61" s="10"/>
      <c r="G61" s="10"/>
      <c r="H61" s="10"/>
      <c r="I61" s="10"/>
      <c r="J61" s="10"/>
      <c r="N61" s="158" t="s">
        <v>31</v>
      </c>
      <c r="O61" s="159"/>
      <c r="P61" s="166"/>
      <c r="Q61" s="160"/>
      <c r="R61" s="168">
        <f>$Q$54</f>
        <v>1.8063276707551701</v>
      </c>
      <c r="S61" s="163">
        <f>$Q$54</f>
        <v>1.8063276707551701</v>
      </c>
      <c r="T61" s="162">
        <f>$Q$54</f>
        <v>1.8063276707551701</v>
      </c>
      <c r="U61" s="169">
        <f>$Q$54</f>
        <v>1.8063276707551701</v>
      </c>
      <c r="V61" s="170">
        <f>$Q$54</f>
        <v>1.8063276707551701</v>
      </c>
      <c r="W61" s="165"/>
      <c r="X61" s="167"/>
      <c r="Y61" s="157"/>
    </row>
    <row r="62" spans="1:25" s="4" customFormat="1" ht="15.75" customHeight="1" thickBot="1">
      <c r="B62" s="10"/>
      <c r="C62" s="10"/>
      <c r="D62" s="10"/>
      <c r="E62" s="10"/>
      <c r="F62" s="10"/>
      <c r="G62" s="10"/>
      <c r="H62" s="10"/>
      <c r="I62" s="10"/>
      <c r="J62" s="10"/>
      <c r="N62" s="158" t="s">
        <v>50</v>
      </c>
      <c r="O62" s="159"/>
      <c r="P62" s="166"/>
      <c r="Q62" s="166"/>
      <c r="R62" s="160"/>
      <c r="S62" s="171">
        <f>$R$54</f>
        <v>1.1461859197208586</v>
      </c>
      <c r="T62" s="172">
        <f>$R$54</f>
        <v>1.1461859197208586</v>
      </c>
      <c r="U62" s="173">
        <f>$R$54</f>
        <v>1.1461859197208586</v>
      </c>
      <c r="V62" s="162">
        <f>$R$54</f>
        <v>1.1461859197208586</v>
      </c>
      <c r="W62" s="164">
        <f>$R$54</f>
        <v>1.1461859197208586</v>
      </c>
      <c r="X62" s="174"/>
      <c r="Y62" s="157"/>
    </row>
    <row r="63" spans="1:25" s="4" customFormat="1" thickBot="1">
      <c r="B63" s="175"/>
      <c r="C63" s="175"/>
      <c r="D63" s="175"/>
      <c r="E63" s="175"/>
      <c r="F63" s="175"/>
      <c r="G63" s="176"/>
      <c r="H63" s="176"/>
      <c r="I63" s="176"/>
      <c r="J63" s="176"/>
      <c r="N63" s="177" t="s">
        <v>54</v>
      </c>
      <c r="O63" s="178"/>
      <c r="P63" s="179"/>
      <c r="Q63" s="179"/>
      <c r="R63" s="179"/>
      <c r="S63" s="180"/>
      <c r="T63" s="181">
        <f>+$S$54</f>
        <v>-1.1461859197208586</v>
      </c>
      <c r="U63" s="182">
        <f>+$S$54</f>
        <v>-1.1461859197208586</v>
      </c>
      <c r="V63" s="181">
        <f>+$S$54</f>
        <v>-1.1461859197208586</v>
      </c>
      <c r="W63" s="183">
        <f>+$S$54</f>
        <v>-1.1461859197208586</v>
      </c>
      <c r="X63" s="141">
        <f>+$S$54</f>
        <v>-1.1461859197208586</v>
      </c>
      <c r="Y63" s="184"/>
    </row>
    <row r="64" spans="1:25" thickBot="1">
      <c r="A64" s="4"/>
      <c r="B64" s="175"/>
      <c r="C64" s="175"/>
      <c r="D64" s="175"/>
      <c r="E64" s="175"/>
      <c r="F64" s="175"/>
      <c r="G64" s="176"/>
      <c r="H64" s="176"/>
      <c r="I64" s="176"/>
      <c r="J64" s="176"/>
      <c r="K64" s="4"/>
      <c r="L64" s="4"/>
      <c r="M64" s="4"/>
      <c r="N64" s="185" t="s">
        <v>60</v>
      </c>
      <c r="O64" s="186"/>
      <c r="P64" s="187"/>
      <c r="Q64" s="187"/>
      <c r="R64" s="187"/>
      <c r="S64" s="188"/>
      <c r="T64" s="270">
        <f>+SUM(T59:T63)</f>
        <v>-3.8828644885820829</v>
      </c>
      <c r="U64" s="271">
        <f>+SUM(U59:U63)</f>
        <v>-0.23233784710300398</v>
      </c>
      <c r="V64" s="272">
        <f>+SUM(V59:V63)</f>
        <v>1.8063276707551701</v>
      </c>
      <c r="W64" s="273">
        <f>+SUM(W59:W63)</f>
        <v>0</v>
      </c>
      <c r="X64" s="270">
        <f>+SUM(X59:X63)</f>
        <v>-1.1461859197208586</v>
      </c>
      <c r="Y64" s="190">
        <f>+SUM(T64:X64)</f>
        <v>-3.4550605846507754</v>
      </c>
    </row>
    <row r="65" spans="2:25">
      <c r="B65" s="175"/>
      <c r="C65" s="175"/>
      <c r="D65" s="175"/>
      <c r="E65" s="175"/>
      <c r="F65" s="175"/>
      <c r="G65" s="176"/>
      <c r="H65" s="176"/>
      <c r="I65" s="176"/>
      <c r="J65" s="176"/>
      <c r="K65" s="4"/>
      <c r="L65" s="4"/>
      <c r="M65" s="4"/>
      <c r="N65" s="191"/>
      <c r="O65" s="191"/>
      <c r="P65" s="191"/>
      <c r="Q65" s="191"/>
      <c r="R65" s="191"/>
      <c r="S65" s="191"/>
      <c r="T65" s="192"/>
      <c r="U65" s="192"/>
      <c r="V65" s="192"/>
      <c r="W65" s="192"/>
      <c r="X65" s="192"/>
      <c r="Y65" s="4"/>
    </row>
    <row r="66" spans="2:25" ht="14.45" hidden="1" customHeight="1">
      <c r="B66" s="175"/>
      <c r="C66" s="175"/>
      <c r="D66" s="175"/>
      <c r="E66" s="175"/>
      <c r="F66" s="175"/>
      <c r="G66" s="175"/>
      <c r="H66" s="175"/>
      <c r="I66" s="175"/>
      <c r="J66" s="175"/>
      <c r="K66" s="4"/>
      <c r="N66" s="185" t="s">
        <v>34</v>
      </c>
      <c r="O66" s="193"/>
      <c r="P66" s="194"/>
      <c r="Q66" s="194"/>
      <c r="R66" s="194"/>
      <c r="S66" s="195"/>
      <c r="T66" s="196">
        <f>T64</f>
        <v>-3.8828644885820829</v>
      </c>
      <c r="U66" s="197">
        <f>U64</f>
        <v>-0.23233784710300398</v>
      </c>
      <c r="V66" s="189">
        <f>V64</f>
        <v>1.8063276707551701</v>
      </c>
      <c r="W66" s="189">
        <f>W64</f>
        <v>0</v>
      </c>
      <c r="X66" s="196">
        <f>X64</f>
        <v>-1.1461859197208586</v>
      </c>
      <c r="Y66" s="198">
        <f>+SUM(T66:X66)</f>
        <v>-3.4550605846507754</v>
      </c>
    </row>
    <row r="67" spans="2:25" ht="14.45" hidden="1" customHeight="1">
      <c r="B67" s="4"/>
      <c r="C67" s="4"/>
      <c r="D67" s="4"/>
      <c r="E67" s="4"/>
      <c r="F67" s="4"/>
      <c r="G67" s="4"/>
      <c r="H67" s="4"/>
      <c r="I67" s="4"/>
      <c r="J67" s="4"/>
      <c r="K67" s="4"/>
      <c r="L67" s="199"/>
      <c r="M67" s="199"/>
      <c r="N67" s="199"/>
      <c r="O67" s="199"/>
      <c r="P67" s="199"/>
      <c r="Q67" s="199"/>
      <c r="R67" s="200"/>
      <c r="S67" s="199"/>
      <c r="T67" s="199"/>
      <c r="U67" s="199"/>
      <c r="V67" s="200"/>
      <c r="W67" s="200"/>
      <c r="X67" s="200"/>
      <c r="Y67" s="201"/>
    </row>
    <row r="68" spans="2:25" ht="14.45" hidden="1" customHeight="1">
      <c r="B68" s="17" t="s">
        <v>35</v>
      </c>
      <c r="C68" s="202"/>
      <c r="D68" s="202"/>
      <c r="E68" s="202"/>
      <c r="F68" s="202"/>
      <c r="G68" s="202"/>
      <c r="H68" s="203"/>
      <c r="I68" s="204"/>
      <c r="J68" s="205"/>
      <c r="K68" s="4"/>
      <c r="L68" s="206"/>
      <c r="M68" s="206"/>
      <c r="N68" s="206"/>
      <c r="O68" s="206"/>
      <c r="P68" s="206"/>
      <c r="Q68" s="206"/>
      <c r="R68" s="207"/>
      <c r="S68" s="207" t="s">
        <v>36</v>
      </c>
      <c r="T68" s="207"/>
      <c r="U68" s="207"/>
      <c r="V68" s="207"/>
      <c r="W68" s="207"/>
      <c r="X68" s="207"/>
      <c r="Y68" s="207"/>
    </row>
    <row r="69" spans="2:25" ht="14.45" hidden="1" customHeight="1">
      <c r="B69" s="208"/>
      <c r="C69" s="285" t="s">
        <v>15</v>
      </c>
      <c r="D69" s="286"/>
      <c r="E69" s="287" t="s">
        <v>37</v>
      </c>
      <c r="F69" s="287"/>
      <c r="G69" s="287"/>
      <c r="H69" s="287"/>
      <c r="I69" s="288"/>
      <c r="K69" s="209"/>
      <c r="L69" s="210"/>
      <c r="M69" s="210"/>
      <c r="N69" s="210"/>
      <c r="O69" s="210"/>
      <c r="P69" s="210"/>
      <c r="Q69" s="211"/>
      <c r="R69" s="211"/>
      <c r="S69" s="210"/>
      <c r="T69" s="210"/>
      <c r="U69" s="210"/>
      <c r="V69" s="210"/>
      <c r="W69" s="210"/>
      <c r="X69" s="210"/>
      <c r="Y69" s="4"/>
    </row>
    <row r="70" spans="2:25" ht="14.45" hidden="1" customHeight="1">
      <c r="B70" s="20"/>
      <c r="C70" s="289" t="s">
        <v>58</v>
      </c>
      <c r="D70" s="290"/>
      <c r="E70" s="291" t="s">
        <v>58</v>
      </c>
      <c r="F70" s="291"/>
      <c r="G70" s="291"/>
      <c r="H70" s="291"/>
      <c r="I70" s="292"/>
      <c r="K70" s="210"/>
      <c r="L70" s="214"/>
      <c r="M70" s="214"/>
      <c r="N70" s="214"/>
      <c r="O70" s="214"/>
      <c r="P70" s="214"/>
      <c r="Q70" s="211"/>
      <c r="R70" s="211"/>
      <c r="S70" s="210"/>
      <c r="T70" s="210"/>
      <c r="U70" s="210"/>
      <c r="V70" s="210"/>
      <c r="W70" s="210"/>
      <c r="X70" s="210"/>
      <c r="Y70" s="4"/>
    </row>
    <row r="71" spans="2:25" ht="14.45" hidden="1" customHeight="1">
      <c r="B71" s="20"/>
      <c r="C71" s="212" t="str">
        <f>T48</f>
        <v>2023-24</v>
      </c>
      <c r="D71" s="213" t="s">
        <v>54</v>
      </c>
      <c r="E71" s="215" t="s">
        <v>62</v>
      </c>
      <c r="F71" s="146" t="s">
        <v>45</v>
      </c>
      <c r="G71" s="146" t="s">
        <v>51</v>
      </c>
      <c r="H71" s="146" t="s">
        <v>43</v>
      </c>
      <c r="I71" s="147" t="s">
        <v>57</v>
      </c>
      <c r="K71" s="210"/>
      <c r="L71" s="214"/>
      <c r="M71" s="214"/>
      <c r="N71" s="214"/>
      <c r="O71" s="214"/>
      <c r="P71" s="214"/>
      <c r="Q71" s="211"/>
      <c r="R71" s="211"/>
      <c r="S71" s="210"/>
      <c r="T71" s="210"/>
      <c r="U71" s="210"/>
      <c r="V71" s="210"/>
      <c r="W71" s="210"/>
      <c r="X71" s="210"/>
      <c r="Y71" s="4"/>
    </row>
    <row r="72" spans="2:25" ht="14.45" hidden="1" customHeight="1">
      <c r="B72" s="216" t="s">
        <v>38</v>
      </c>
      <c r="C72" s="217"/>
      <c r="D72" s="218"/>
      <c r="E72" s="219"/>
      <c r="F72" s="220"/>
      <c r="G72" s="220"/>
      <c r="H72" s="220"/>
      <c r="I72" s="218"/>
      <c r="K72" s="199"/>
      <c r="L72" s="199"/>
      <c r="M72" s="199"/>
      <c r="N72" s="199"/>
      <c r="O72" s="199"/>
      <c r="P72" s="199"/>
      <c r="Q72" s="199"/>
      <c r="R72" s="199"/>
      <c r="S72" s="199"/>
      <c r="T72" s="201"/>
      <c r="U72" s="201"/>
      <c r="X72" s="4"/>
      <c r="Y72" s="4"/>
    </row>
    <row r="73" spans="2:25" ht="14.45" hidden="1" customHeight="1">
      <c r="B73" s="221" t="s">
        <v>39</v>
      </c>
      <c r="C73" s="222"/>
      <c r="D73" s="223"/>
      <c r="E73" s="224"/>
      <c r="F73" s="225"/>
      <c r="G73" s="225"/>
      <c r="H73" s="225"/>
      <c r="I73" s="223"/>
      <c r="K73" s="4"/>
      <c r="L73" s="199"/>
      <c r="M73" s="199"/>
      <c r="N73" s="199"/>
      <c r="O73" s="199"/>
      <c r="P73" s="199"/>
      <c r="Q73" s="4"/>
      <c r="R73" s="4"/>
      <c r="S73" s="4"/>
      <c r="T73" s="226"/>
      <c r="U73" s="201"/>
      <c r="X73" s="4"/>
      <c r="Y73" s="4"/>
    </row>
    <row r="74" spans="2:25" ht="14.45" hidden="1" customHeight="1">
      <c r="B74" s="227" t="s">
        <v>40</v>
      </c>
      <c r="C74" s="228"/>
      <c r="D74" s="229"/>
      <c r="E74" s="230"/>
      <c r="F74" s="231"/>
      <c r="G74" s="231"/>
      <c r="H74" s="231"/>
      <c r="I74" s="229"/>
      <c r="K74" s="199"/>
      <c r="L74" s="199"/>
      <c r="M74" s="199"/>
      <c r="N74" s="199"/>
      <c r="O74" s="199"/>
      <c r="P74" s="199"/>
      <c r="Q74" s="199"/>
      <c r="R74" s="199"/>
      <c r="S74" s="199"/>
      <c r="T74" s="201"/>
      <c r="U74" s="226"/>
      <c r="X74" s="4"/>
      <c r="Y74" s="4"/>
    </row>
    <row r="75" spans="2:25" ht="14.45" hidden="1" customHeight="1">
      <c r="B75" s="232" t="s">
        <v>41</v>
      </c>
      <c r="C75" s="228"/>
      <c r="D75" s="229"/>
      <c r="E75" s="230"/>
      <c r="F75" s="231"/>
      <c r="G75" s="231"/>
      <c r="H75" s="231"/>
      <c r="I75" s="229"/>
      <c r="K75" s="199"/>
      <c r="Q75" s="199"/>
      <c r="R75" s="199"/>
      <c r="S75" s="199"/>
      <c r="T75" s="201"/>
      <c r="U75" s="201"/>
      <c r="X75" s="4"/>
      <c r="Y75" s="4"/>
    </row>
    <row r="76" spans="2:25" ht="14.45" hidden="1" customHeight="1">
      <c r="B76" s="232" t="s">
        <v>41</v>
      </c>
      <c r="C76" s="228"/>
      <c r="D76" s="229"/>
      <c r="E76" s="230"/>
      <c r="F76" s="231"/>
      <c r="G76" s="231"/>
      <c r="H76" s="231"/>
      <c r="I76" s="229"/>
      <c r="K76" s="199"/>
      <c r="Q76" s="199"/>
      <c r="R76" s="199"/>
      <c r="S76" s="199"/>
      <c r="T76" s="201"/>
      <c r="U76" s="201"/>
      <c r="X76" s="4"/>
      <c r="Y76" s="4"/>
    </row>
    <row r="77" spans="2:25" ht="14.45" hidden="1" customHeight="1">
      <c r="B77" s="232" t="s">
        <v>41</v>
      </c>
      <c r="C77" s="228"/>
      <c r="D77" s="229"/>
      <c r="E77" s="230"/>
      <c r="F77" s="231"/>
      <c r="G77" s="231"/>
      <c r="H77" s="231"/>
      <c r="I77" s="229"/>
      <c r="U77" s="201"/>
      <c r="X77" s="4"/>
      <c r="Y77" s="4"/>
    </row>
    <row r="78" spans="2:25" ht="14.45" hidden="1" customHeight="1">
      <c r="B78" s="232" t="s">
        <v>41</v>
      </c>
      <c r="C78" s="228"/>
      <c r="D78" s="229"/>
      <c r="E78" s="230"/>
      <c r="F78" s="231"/>
      <c r="G78" s="231"/>
      <c r="H78" s="231"/>
      <c r="I78" s="229"/>
      <c r="V78" s="5"/>
      <c r="W78" s="5"/>
      <c r="Y78" s="4"/>
    </row>
    <row r="79" spans="2:25" ht="14.45" hidden="1" customHeight="1">
      <c r="B79" s="232" t="s">
        <v>41</v>
      </c>
      <c r="C79" s="228"/>
      <c r="D79" s="229"/>
      <c r="E79" s="230"/>
      <c r="F79" s="231"/>
      <c r="G79" s="231"/>
      <c r="H79" s="231"/>
      <c r="I79" s="229"/>
      <c r="V79" s="5"/>
      <c r="W79" s="5"/>
      <c r="Y79" s="4"/>
    </row>
    <row r="80" spans="2:25" ht="14.45" hidden="1" customHeight="1">
      <c r="B80" s="232" t="s">
        <v>41</v>
      </c>
      <c r="C80" s="228"/>
      <c r="D80" s="229"/>
      <c r="E80" s="230"/>
      <c r="F80" s="231"/>
      <c r="G80" s="231"/>
      <c r="H80" s="231"/>
      <c r="I80" s="229"/>
      <c r="V80" s="5"/>
      <c r="W80" s="5"/>
      <c r="Y80" s="4"/>
    </row>
    <row r="81" spans="2:25" ht="14.45" hidden="1" customHeight="1">
      <c r="B81" s="232" t="s">
        <v>41</v>
      </c>
      <c r="C81" s="228"/>
      <c r="D81" s="229"/>
      <c r="E81" s="230"/>
      <c r="F81" s="231"/>
      <c r="G81" s="231"/>
      <c r="H81" s="231"/>
      <c r="I81" s="229"/>
      <c r="V81" s="5"/>
      <c r="W81" s="5"/>
      <c r="Y81" s="4"/>
    </row>
    <row r="82" spans="2:25" ht="14.45" hidden="1" customHeight="1">
      <c r="B82" s="232" t="s">
        <v>41</v>
      </c>
      <c r="C82" s="228"/>
      <c r="D82" s="229"/>
      <c r="E82" s="230"/>
      <c r="F82" s="231"/>
      <c r="G82" s="231"/>
      <c r="H82" s="231"/>
      <c r="I82" s="229"/>
      <c r="V82" s="5"/>
      <c r="W82" s="5"/>
      <c r="Y82" s="4"/>
    </row>
    <row r="83" spans="2:25" ht="14.45" hidden="1" customHeight="1">
      <c r="B83" s="233" t="s">
        <v>41</v>
      </c>
      <c r="C83" s="234"/>
      <c r="D83" s="235"/>
      <c r="E83" s="236"/>
      <c r="F83" s="237"/>
      <c r="G83" s="237"/>
      <c r="H83" s="237"/>
      <c r="I83" s="235"/>
      <c r="V83" s="5"/>
      <c r="W83" s="5"/>
      <c r="Y83" s="4"/>
    </row>
    <row r="84" spans="2:25" ht="14.45" hidden="1" customHeight="1">
      <c r="B84" s="238" t="s">
        <v>61</v>
      </c>
      <c r="C84" s="239">
        <f t="shared" ref="C84:E84" si="12">+C72-SUM(C74:C83)</f>
        <v>0</v>
      </c>
      <c r="D84" s="240">
        <f t="shared" si="12"/>
        <v>0</v>
      </c>
      <c r="E84" s="241">
        <f t="shared" si="12"/>
        <v>0</v>
      </c>
      <c r="F84" s="242">
        <f>+F72-SUM(F74:F83)</f>
        <v>0</v>
      </c>
      <c r="G84" s="242">
        <f>+G72-SUM(G74:G83)</f>
        <v>0</v>
      </c>
      <c r="H84" s="242">
        <f>+H72-SUM(H74:H83)</f>
        <v>0</v>
      </c>
      <c r="I84" s="243">
        <f>+I72-SUM(I74:I83)</f>
        <v>0</v>
      </c>
      <c r="V84" s="5"/>
      <c r="W84" s="5"/>
      <c r="Y84" s="4"/>
    </row>
  </sheetData>
  <mergeCells count="25">
    <mergeCell ref="B7:D7"/>
    <mergeCell ref="C11:K11"/>
    <mergeCell ref="L11:M11"/>
    <mergeCell ref="D21:E21"/>
    <mergeCell ref="F21:J21"/>
    <mergeCell ref="M21:N21"/>
    <mergeCell ref="D22:E22"/>
    <mergeCell ref="F22:J22"/>
    <mergeCell ref="M22:S22"/>
    <mergeCell ref="D36:E36"/>
    <mergeCell ref="F36:J36"/>
    <mergeCell ref="M36:N36"/>
    <mergeCell ref="O36:S36"/>
    <mergeCell ref="L36:L38"/>
    <mergeCell ref="M37:S37"/>
    <mergeCell ref="U44:V48"/>
    <mergeCell ref="O52:S52"/>
    <mergeCell ref="O57:X57"/>
    <mergeCell ref="O21:S21"/>
    <mergeCell ref="C69:D69"/>
    <mergeCell ref="E69:I69"/>
    <mergeCell ref="C70:D70"/>
    <mergeCell ref="E70:I70"/>
    <mergeCell ref="D37:E37"/>
    <mergeCell ref="F37:J37"/>
  </mergeCells>
  <dataValidations count="6">
    <dataValidation type="custom" allowBlank="1" showInputMessage="1" showErrorMessage="1" error="Must be a number" promptTitle="Excluded costs" prompt="Enter value in $million." sqref="E74:I83" xr:uid="{DF99C257-643F-43A6-BFC7-F07705E11DF8}">
      <formula1>ISNUMBER(E74)</formula1>
    </dataValidation>
    <dataValidation type="textLength" operator="lessThanOrEqual" allowBlank="1" showInputMessage="1" showErrorMessage="1" prompt="Enter category proposed for exclusion." sqref="B75:B83" xr:uid="{6FAFF56A-211B-4583-802A-2203F5DFAF21}">
      <formula1>150</formula1>
    </dataValidation>
    <dataValidation type="custom" allowBlank="1" showInputMessage="1" showErrorMessage="1" error="Must be a number" promptTitle="Actual opex" prompt="Enter value._x000a_As set out in the regulatory accounts for the current regulatory control period." sqref="E39:I39" xr:uid="{50D80DC9-6D28-499B-89AD-3F6380866ED1}">
      <formula1>ISNUMBER(E39)</formula1>
    </dataValidation>
    <dataValidation type="custom" allowBlank="1" showInputMessage="1" showErrorMessage="1" error="Must be a number" promptTitle="Opex allowance" prompt="Enter value. _x000a__x000a_As set out in the approved PTRM for the current regulatory control period." sqref="F24:K24" xr:uid="{0A16022C-D12B-49E1-B596-1BCE3C18D246}">
      <formula1>ISNUMBER(F24)</formula1>
    </dataValidation>
    <dataValidation type="custom" allowBlank="1" showInputMessage="1" showErrorMessage="1" error="Must be a number" prompt="Enter value" sqref="F26:K32" xr:uid="{221268B0-9384-4668-AB9C-EEE6DD2C23BF}">
      <formula1>ISNUMBER(F26)</formula1>
    </dataValidation>
    <dataValidation type="list" allowBlank="1" showInputMessage="1" showErrorMessage="1" sqref="T48" xr:uid="{45BCBCAE-3B58-4EF0-9607-68E93DEB22F9}">
      <formula1>$O$38:$R$38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Draft Decision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2025-11-20T04:02:07Z</dcterms:created>
  <dcterms:modified xsi:type="dcterms:W3CDTF">2025-11-20T04:03:06Z</dcterms:modified>
  <cp:category/>
  <cp:contentStatus/>
</cp:coreProperties>
</file>